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აეროპ. დას #47" sheetId="1" r:id="rId1"/>
    <sheet name="T.C. სამშ.-მოსაპ." sheetId="2" state="hidden" r:id="rId2"/>
    <sheet name="მოსკოვის გამზ. #33-35" sheetId="3" r:id="rId3"/>
    <sheet name="ბაბუციძის #3" sheetId="4" r:id="rId4"/>
    <sheet name="ნაკადულის მე-6 გას." sheetId="5" r:id="rId5"/>
    <sheet name="ნაკადულის #8ა" sheetId="6" r:id="rId6"/>
    <sheet name="მოსკოვის გამზ#36" sheetId="7" r:id="rId7"/>
    <sheet name="გუმათგესის #18" sheetId="8" r:id="rId8"/>
  </sheets>
  <externalReferences>
    <externalReference r:id="rId11"/>
  </externalReferences>
  <definedNames>
    <definedName name="_xlnm._FilterDatabase" localSheetId="1" hidden="1">'T.C. სამშ.-მოსაპ.'!$A$9:$P$336</definedName>
    <definedName name="_xlnm._FilterDatabase" localSheetId="0" hidden="1">'აეროპ. დას #47'!$A$8:$M$174</definedName>
    <definedName name="_xlnm._FilterDatabase" localSheetId="3" hidden="1">'ბაბუციძის #3'!$A$4:$M$170</definedName>
    <definedName name="_xlnm._FilterDatabase" localSheetId="7" hidden="1">'გუმათგესის #18'!$A$4:$M$170</definedName>
    <definedName name="_xlnm._FilterDatabase" localSheetId="6" hidden="1">'მოსკოვის გამზ#36'!$A$4:$M$170</definedName>
    <definedName name="_xlnm._FilterDatabase" localSheetId="2" hidden="1">'მოსკოვის გამზ. #33-35'!$A$4:$M$170</definedName>
    <definedName name="_xlnm._FilterDatabase" localSheetId="5" hidden="1">'ნაკადულის #8ა'!$A$4:$M$170</definedName>
    <definedName name="_xlnm._FilterDatabase" localSheetId="4" hidden="1">'ნაკადულის მე-6 გას.'!$A$4:$M$170</definedName>
    <definedName name="_xlnm.Print_Area" localSheetId="1">'T.C. სამშ.-მოსაპ.'!$A$1:$N$353</definedName>
    <definedName name="_xlnm.Print_Area" localSheetId="0">'აეროპ. დას #47'!$A$5:$M$188</definedName>
    <definedName name="_xlnm.Print_Area" localSheetId="3">'ბაბუციძის #3'!$A$1:$M$184</definedName>
    <definedName name="_xlnm.Print_Area" localSheetId="7">'გუმათგესის #18'!$A$1:$M$184</definedName>
    <definedName name="_xlnm.Print_Area" localSheetId="6">'მოსკოვის გამზ#36'!$A$1:$M$184</definedName>
    <definedName name="_xlnm.Print_Area" localSheetId="2">'მოსკოვის გამზ. #33-35'!$A$1:$M$184</definedName>
    <definedName name="_xlnm.Print_Area" localSheetId="5">'ნაკადულის #8ა'!$A$1:$M$184</definedName>
    <definedName name="_xlnm.Print_Area" localSheetId="4">'ნაკადულის მე-6 გას.'!$A$1:$M$184</definedName>
    <definedName name="_xlnm.Print_Titles" localSheetId="1">'T.C. სამშ.-მოსაპ.'!$9:$9</definedName>
    <definedName name="_xlnm.Print_Titles" localSheetId="0">'აეროპ. დას #47'!$8:$8</definedName>
    <definedName name="_xlnm.Print_Titles" localSheetId="3">'ბაბუციძის #3'!$4:$4</definedName>
    <definedName name="_xlnm.Print_Titles" localSheetId="7">'გუმათგესის #18'!$4:$4</definedName>
    <definedName name="_xlnm.Print_Titles" localSheetId="6">'მოსკოვის გამზ#36'!$4:$4</definedName>
    <definedName name="_xlnm.Print_Titles" localSheetId="2">'მოსკოვის გამზ. #33-35'!$4:$4</definedName>
    <definedName name="_xlnm.Print_Titles" localSheetId="5">'ნაკადულის #8ა'!$4:$4</definedName>
    <definedName name="_xlnm.Print_Titles" localSheetId="4">'ნაკადულის მე-6 გას.'!$4:$4</definedName>
    <definedName name="Summary" localSheetId="0">#REF!</definedName>
    <definedName name="Summary" localSheetId="3">#REF!</definedName>
    <definedName name="Summary" localSheetId="7">#REF!</definedName>
    <definedName name="Summary" localSheetId="6">#REF!</definedName>
    <definedName name="Summary" localSheetId="2">#REF!</definedName>
    <definedName name="Summary" localSheetId="5">#REF!</definedName>
    <definedName name="Summary" localSheetId="4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<sst xmlns="http://schemas.openxmlformats.org/spreadsheetml/2006/main" count="3194" uniqueCount="325">
  <si>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</si>
  <si>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</si>
  <si>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</si>
  <si>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</si>
  <si>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</si>
  <si>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</si>
  <si>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</si>
  <si>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</si>
  <si>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</si>
  <si>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</si>
  <si>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</si>
  <si>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</si>
  <si>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</si>
  <si>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</si>
  <si>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</si>
  <si>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</si>
  <si>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</si>
  <si>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</si>
  <si>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</si>
  <si>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</si>
  <si>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</si>
  <si>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</si>
  <si>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</si>
  <si>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</si>
  <si>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</si>
  <si>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</si>
  <si>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</si>
  <si>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</si>
  <si>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</si>
  <si>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</si>
  <si>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</si>
  <si>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</si>
  <si>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</si>
  <si>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</si>
  <si>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</si>
  <si>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</si>
  <si>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</si>
  <si>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</si>
  <si>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</si>
  <si>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</si>
  <si>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</si>
  <si>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</si>
  <si>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</si>
  <si>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</si>
  <si>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</si>
  <si>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</si>
  <si>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</si>
  <si>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</si>
  <si>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</si>
  <si>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</si>
  <si>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</si>
  <si>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</si>
  <si>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</si>
  <si>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</si>
  <si>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</si>
  <si>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</si>
  <si>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</si>
  <si>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</si>
  <si>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</si>
  <si>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</si>
  <si>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</si>
  <si>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</si>
  <si>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</si>
  <si>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</si>
  <si>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</si>
  <si>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</si>
  <si>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</si>
  <si>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</si>
  <si>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</si>
  <si>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</si>
  <si>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</si>
  <si>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</si>
  <si>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</si>
  <si>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</si>
  <si>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</si>
  <si>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</si>
  <si>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</si>
  <si>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</si>
  <si>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</si>
  <si>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</si>
  <si>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</si>
  <si>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</si>
  <si>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</si>
  <si>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</si>
  <si>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</si>
  <si>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</si>
  <si>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</si>
  <si>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</si>
  <si>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</si>
  <si>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</si>
  <si>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</si>
  <si>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</si>
  <si>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</si>
  <si>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</si>
  <si>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</si>
  <si>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</si>
  <si>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</si>
  <si>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</si>
  <si>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</si>
  <si>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</si>
  <si>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</si>
  <si>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</si>
  <si>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</si>
  <si>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</si>
  <si>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</si>
  <si>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</si>
  <si>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</si>
  <si>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</si>
  <si>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</si>
  <si>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</si>
  <si>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</si>
  <si>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</si>
  <si>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</si>
  <si>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</si>
  <si>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</si>
  <si>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</si>
  <si>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</si>
  <si>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</si>
  <si>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</si>
  <si>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</si>
  <si>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</si>
  <si>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</si>
  <si>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</si>
  <si>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</si>
  <si>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</si>
  <si>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</si>
  <si>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</si>
  <si>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</si>
  <si>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</si>
  <si>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</si>
  <si>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</si>
  <si>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</si>
  <si>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</si>
  <si>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</si>
  <si>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</si>
  <si>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</si>
  <si>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</si>
  <si>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</si>
  <si>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</si>
  <si>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</si>
  <si>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</si>
  <si>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</si>
  <si>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</si>
  <si>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</si>
  <si>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</si>
  <si>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</si>
  <si>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</si>
  <si>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</si>
  <si>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</si>
  <si>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</si>
  <si>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</si>
  <si>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</si>
  <si>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</si>
  <si>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</si>
  <si>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</si>
  <si>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</si>
  <si>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</si>
  <si>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</si>
  <si>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</si>
  <si>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</si>
  <si>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</si>
  <si>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</si>
  <si>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</si>
  <si>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</si>
  <si>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</si>
  <si>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</si>
  <si>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</si>
  <si>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</si>
  <si>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</si>
  <si>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</si>
  <si>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</si>
  <si>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</si>
  <si>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</si>
  <si>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</si>
  <si>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</si>
  <si>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</si>
  <si>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</si>
  <si>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</si>
  <si>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</si>
  <si>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</si>
  <si>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</si>
  <si>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</si>
  <si>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</si>
  <si>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</si>
  <si>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</si>
  <si>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</si>
  <si>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</si>
  <si>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</si>
  <si>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</si>
  <si>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</si>
  <si>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</si>
  <si>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</si>
  <si>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</si>
  <si>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</si>
  <si>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</si>
  <si>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</si>
  <si>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</si>
  <si>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</si>
  <si>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</si>
  <si>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</si>
  <si>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</si>
  <si>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</si>
  <si>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</si>
  <si>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</si>
  <si>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</si>
  <si>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</si>
  <si>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</si>
  <si>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</si>
  <si>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</si>
  <si>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</si>
  <si>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</si>
  <si>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</si>
  <si>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</si>
  <si>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</si>
  <si>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</si>
  <si>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</si>
  <si>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</si>
  <si>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</si>
  <si>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</si>
  <si>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</si>
  <si>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</si>
  <si>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</si>
  <si>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</si>
  <si>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</si>
  <si>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</si>
  <si>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</si>
  <si>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</si>
  <si>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</si>
  <si>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</si>
  <si>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</si>
  <si>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</si>
  <si>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</si>
  <si>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</si>
  <si>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</si>
  <si>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</si>
  <si>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</si>
  <si>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Savi miwa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</si>
  <si>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</si>
  <si>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</si>
  <si>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</si>
  <si>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</si>
  <si>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</si>
  <si>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</si>
  <si>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</si>
  <si>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</si>
  <si>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</si>
  <si>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</si>
  <si>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</si>
  <si>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</si>
  <si>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</si>
  <si>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Savi miwis Setana skveris teritoriaze da gaSla</t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</si>
  <si>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</si>
  <si>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</si>
  <si>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ლითონის კონსტრუქციების შეღებვა ზეთოვანი საღებავით</t>
  </si>
  <si>
    <t>kauCukis iataki</t>
  </si>
  <si>
    <t>liTonis kramiti</t>
  </si>
  <si>
    <t>antiseptikuri xsnari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</si>
  <si>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</si>
  <si>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</si>
  <si>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</si>
  <si>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</si>
  <si>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</si>
  <si>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</si>
  <si>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</si>
  <si>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</si>
  <si>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</si>
  <si>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</si>
  <si>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</si>
  <si>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</si>
  <si>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</si>
  <si>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</si>
  <si>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</si>
  <si>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</si>
  <si>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</si>
  <si>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</si>
  <si>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</si>
  <si>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</si>
  <si>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</si>
  <si>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</si>
  <si>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</si>
  <si>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t>arebuli nagvis urnebis demontaJi, transportireba da dasawyobeba gamoyofil adgilas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</si>
  <si>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</si>
  <si>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</si>
  <si>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</si>
  <si>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</si>
  <si>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</si>
  <si>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</si>
  <si>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</si>
  <si>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</si>
  <si>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</si>
  <si>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</si>
  <si>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</si>
  <si>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</si>
  <si>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</si>
  <si>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</si>
  <si>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t>arsebuli liTonis sasrialos demontaJi, transportireba da dasawyobeba gamoyofil adgilas</t>
  </si>
  <si>
    <t>arsebuli saqanelas demontaJi, transportireba da dasawyobeba gamoyofil adgilas</t>
  </si>
  <si>
    <t>arsebuli aiwona-daiwonas demontaJi, transportireba da dasawyobeba gamoyofil adgilas</t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</si>
  <si>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</si>
  <si>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</si>
  <si>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(eskizuri naxazis mixedviT)</t>
    </r>
  </si>
  <si>
    <t>sasrialo</t>
  </si>
  <si>
    <r>
      <t>kauCukis iatakis mowyoba</t>
    </r>
    <r>
      <rPr>
        <sz val="10"/>
        <rFont val="AcadNusx"/>
        <family val="0"/>
      </rPr>
      <t xml:space="preserve"> (</t>
    </r>
    <r>
      <rPr>
        <b/>
        <sz val="10"/>
        <color indexed="10"/>
        <rFont val="AcadNusx"/>
        <family val="0"/>
      </rPr>
      <t>3.0</t>
    </r>
    <r>
      <rPr>
        <sz val="10"/>
        <rFont val="AcadNusx"/>
        <family val="0"/>
      </rPr>
      <t xml:space="preserve"> sm. sisqis)</t>
    </r>
  </si>
  <si>
    <t>damxmare masalebi w/c</t>
  </si>
  <si>
    <t>sxva masalebi (orkomponentiani webo)</t>
  </si>
  <si>
    <r>
      <t xml:space="preserve">betonis samuSaoebi </t>
    </r>
    <r>
      <rPr>
        <sz val="10"/>
        <rFont val="AcadNusx"/>
        <family val="0"/>
      </rPr>
      <t>( betonis momzadebis mowyoba, saS. 10 sm. სisqis. armatura АIII; ØФ6mm ბ30)</t>
    </r>
  </si>
  <si>
    <t>betonis dekoratiuli filის mowyoba (3.0 sm. sisqis)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</si>
  <si>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cadNusx"/>
        <family val="0"/>
      </rPr>
      <t xml:space="preserve">), </t>
    </r>
  </si>
  <si>
    <r>
      <t xml:space="preserve">skveris skamebis SeZena - montaJi </t>
    </r>
    <r>
      <rPr>
        <sz val="10"/>
        <rFont val="AcadNusx"/>
        <family val="0"/>
      </rPr>
      <t>(damuSavebuli zedapiriT, დაანკერებული. ესკიზის მიხედვით)</t>
    </r>
  </si>
  <si>
    <t>სადემონტაჟო სამუშაოები</t>
  </si>
  <si>
    <t>სამონტაჟო სამუშაოები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</si>
  <si>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ღობე,sanagve urniა, betonis bordiurი )</t>
    </r>
  </si>
  <si>
    <r>
      <t xml:space="preserve">miwis gaWra da mosworeba </t>
    </r>
    <r>
      <rPr>
        <sz val="10"/>
        <rFont val="AcadNusx"/>
        <family val="0"/>
      </rPr>
      <t>(arsebuli inventaris demontaJiT (საქანელები, ღობე, ,betonis bordiurი))</t>
    </r>
  </si>
  <si>
    <t>ქ.თბილისი აეროპორტის დასახლება. 47 კორპუსის მიმდებარე</t>
  </si>
  <si>
    <t>დანართი #2</t>
  </si>
  <si>
    <t>სამუშაოების ხარჯთაღრიცხვა</t>
  </si>
  <si>
    <t>%</t>
  </si>
  <si>
    <t>ექსპერტის მომსახურება</t>
  </si>
  <si>
    <t>ხლმოწერა                     /               /      ბ.ა</t>
  </si>
  <si>
    <t>ქ.თბილიsი მოსკოვის გამზ. კორპუსი 33-35 iს მიმდებარე</t>
  </si>
  <si>
    <t>ქ.თბილიsი babuciZis q. korp 3-is mimdebare</t>
  </si>
  <si>
    <t>ქ.თბილიsი nakadulis me-6 gasasvleli k 8-is mimdebare</t>
  </si>
  <si>
    <t>ქ.თბილიsი nakadulis q. me 8-a korpusis mimdebare</t>
  </si>
  <si>
    <t>ქ.თბილიsი moskovis gamz. 36-e korpusis mimdebare</t>
  </si>
  <si>
    <t>ქ.თბილისი გუმათჰესის ქუჩა კორპუსი 18 - ის მიმდებარე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</si>
</sst>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8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sz val="12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u val="single"/>
      <sz val="11"/>
      <name val="AcadNusx"/>
      <family val="0"/>
    </font>
    <font>
      <b/>
      <sz val="10"/>
      <color indexed="10"/>
      <name val="AcadNusx"/>
      <family val="0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b/>
      <i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  <font>
      <b/>
      <i/>
      <u val="single"/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60" fillId="25" borderId="12" xfId="0" applyNumberFormat="1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60" fillId="25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89" fontId="60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60" fillId="0" borderId="12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62" fillId="25" borderId="10" xfId="0" applyNumberFormat="1" applyFont="1" applyFill="1" applyBorder="1" applyAlignment="1">
      <alignment horizontal="center" vertical="center" wrapText="1"/>
    </xf>
    <xf numFmtId="2" fontId="61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5" fillId="22" borderId="12" xfId="0" applyFont="1" applyFill="1" applyBorder="1" applyAlignment="1">
      <alignment vertical="center" wrapText="1"/>
    </xf>
    <xf numFmtId="188" fontId="65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188" fontId="65" fillId="0" borderId="10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vertical="center" wrapText="1"/>
    </xf>
    <xf numFmtId="4" fontId="65" fillId="27" borderId="10" xfId="0" applyNumberFormat="1" applyFont="1" applyFill="1" applyBorder="1" applyAlignment="1">
      <alignment horizontal="center" vertical="center" wrapText="1"/>
    </xf>
    <xf numFmtId="4" fontId="66" fillId="22" borderId="10" xfId="0" applyNumberFormat="1" applyFont="1" applyFill="1" applyBorder="1" applyAlignment="1">
      <alignment vertical="center" wrapText="1"/>
    </xf>
    <xf numFmtId="4" fontId="65" fillId="0" borderId="0" xfId="0" applyNumberFormat="1" applyFont="1" applyAlignment="1">
      <alignment horizontal="center" vertical="center" wrapText="1"/>
    </xf>
    <xf numFmtId="4" fontId="65" fillId="4" borderId="14" xfId="0" applyNumberFormat="1" applyFont="1" applyFill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5" fillId="0" borderId="23" xfId="0" applyNumberFormat="1" applyFont="1" applyBorder="1" applyAlignment="1">
      <alignment horizontal="center" vertical="center" wrapText="1"/>
    </xf>
    <xf numFmtId="4" fontId="65" fillId="4" borderId="24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3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0" fillId="29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49" fillId="29" borderId="0" xfId="0" applyFont="1" applyFill="1" applyBorder="1" applyAlignment="1">
      <alignment horizontal="center" vertical="center"/>
    </xf>
    <xf numFmtId="0" fontId="67" fillId="29" borderId="12" xfId="88" applyFont="1" applyFill="1" applyBorder="1" applyAlignment="1">
      <alignment horizontal="center" vertical="center"/>
      <protection/>
    </xf>
    <xf numFmtId="0" fontId="1" fillId="29" borderId="10" xfId="0" applyFont="1" applyFill="1" applyBorder="1" applyAlignment="1">
      <alignment horizontal="center" vertical="center" wrapText="1"/>
    </xf>
    <xf numFmtId="2" fontId="5" fillId="29" borderId="10" xfId="0" applyNumberFormat="1" applyFont="1" applyFill="1" applyBorder="1" applyAlignment="1">
      <alignment horizontal="center" vertical="center" wrapText="1"/>
    </xf>
    <xf numFmtId="2" fontId="1" fillId="29" borderId="12" xfId="0" applyNumberFormat="1" applyFont="1" applyFill="1" applyBorder="1" applyAlignment="1">
      <alignment horizontal="center" vertical="center" wrapText="1"/>
    </xf>
    <xf numFmtId="188" fontId="26" fillId="29" borderId="12" xfId="0" applyNumberFormat="1" applyFont="1" applyFill="1" applyBorder="1" applyAlignment="1">
      <alignment horizontal="center" vertical="center" wrapText="1"/>
    </xf>
    <xf numFmtId="188" fontId="26" fillId="29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41" fillId="0" borderId="0" xfId="84" applyFont="1" applyAlignment="1">
      <alignment horizontal="center" vertical="center"/>
      <protection/>
    </xf>
    <xf numFmtId="0" fontId="27" fillId="0" borderId="0" xfId="84" applyFont="1" applyAlignment="1">
      <alignment horizontal="center" vertical="center"/>
      <protection/>
    </xf>
    <xf numFmtId="0" fontId="1" fillId="0" borderId="0" xfId="84" applyFont="1" applyAlignment="1">
      <alignment horizontal="center" vertical="center"/>
      <protection/>
    </xf>
    <xf numFmtId="0" fontId="26" fillId="0" borderId="0" xfId="84" applyFont="1" applyAlignment="1">
      <alignment horizontal="center" vertical="center"/>
      <protection/>
    </xf>
    <xf numFmtId="0" fontId="26" fillId="0" borderId="0" xfId="84" applyFont="1" applyFill="1" applyAlignment="1">
      <alignment horizontal="center" vertical="center"/>
      <protection/>
    </xf>
    <xf numFmtId="2" fontId="26" fillId="0" borderId="0" xfId="84" applyNumberFormat="1" applyFont="1" applyAlignment="1">
      <alignment horizontal="center" vertical="center"/>
      <protection/>
    </xf>
    <xf numFmtId="0" fontId="27" fillId="0" borderId="0" xfId="84" applyFont="1" applyBorder="1" applyAlignment="1">
      <alignment horizontal="center" vertical="center" wrapText="1"/>
      <protection/>
    </xf>
    <xf numFmtId="0" fontId="1" fillId="0" borderId="0" xfId="84" applyFont="1" applyBorder="1" applyAlignment="1">
      <alignment horizontal="center" vertical="center" wrapText="1"/>
      <protection/>
    </xf>
    <xf numFmtId="0" fontId="26" fillId="0" borderId="0" xfId="84" applyFont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2" fontId="1" fillId="0" borderId="0" xfId="84" applyNumberFormat="1" applyFont="1" applyBorder="1" applyAlignment="1">
      <alignment horizontal="center" vertical="center" wrapText="1"/>
      <protection/>
    </xf>
    <xf numFmtId="2" fontId="47" fillId="0" borderId="0" xfId="84" applyNumberFormat="1" applyFont="1" applyAlignment="1">
      <alignment horizontal="center" vertical="center"/>
      <protection/>
    </xf>
    <xf numFmtId="0" fontId="1" fillId="0" borderId="11" xfId="84" applyFont="1" applyBorder="1" applyAlignment="1">
      <alignment horizontal="center" vertical="center" wrapText="1"/>
      <protection/>
    </xf>
    <xf numFmtId="0" fontId="23" fillId="0" borderId="0" xfId="84" applyFont="1" applyAlignment="1">
      <alignment horizontal="center" vertical="center"/>
      <protection/>
    </xf>
    <xf numFmtId="2" fontId="1" fillId="0" borderId="11" xfId="84" applyNumberFormat="1" applyFont="1" applyBorder="1" applyAlignment="1">
      <alignment horizontal="center" vertical="center" wrapText="1"/>
      <protection/>
    </xf>
    <xf numFmtId="0" fontId="1" fillId="0" borderId="11" xfId="84" applyFont="1" applyFill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/>
      <protection/>
    </xf>
    <xf numFmtId="0" fontId="0" fillId="0" borderId="0" xfId="84" applyFont="1" applyAlignment="1">
      <alignment horizontal="center" vertical="center"/>
      <protection/>
    </xf>
    <xf numFmtId="0" fontId="0" fillId="25" borderId="0" xfId="84" applyFont="1" applyFill="1" applyBorder="1" applyAlignment="1">
      <alignment horizontal="center" vertical="center"/>
      <protection/>
    </xf>
    <xf numFmtId="0" fontId="49" fillId="29" borderId="0" xfId="84" applyFont="1" applyFill="1" applyBorder="1" applyAlignment="1">
      <alignment horizontal="center" vertical="center"/>
      <protection/>
    </xf>
    <xf numFmtId="0" fontId="0" fillId="29" borderId="0" xfId="84" applyFont="1" applyFill="1" applyBorder="1" applyAlignment="1">
      <alignment horizontal="center" vertical="center"/>
      <protection/>
    </xf>
    <xf numFmtId="0" fontId="0" fillId="25" borderId="0" xfId="84" applyFont="1" applyFill="1" applyAlignment="1">
      <alignment horizontal="center" vertical="center"/>
      <protection/>
    </xf>
    <xf numFmtId="0" fontId="5" fillId="24" borderId="10" xfId="84" applyFont="1" applyFill="1" applyBorder="1" applyAlignment="1">
      <alignment horizontal="center" vertical="center" wrapText="1"/>
      <protection/>
    </xf>
    <xf numFmtId="2" fontId="1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2" fontId="5" fillId="25" borderId="10" xfId="84" applyNumberFormat="1" applyFont="1" applyFill="1" applyBorder="1" applyAlignment="1">
      <alignment horizontal="center" vertical="center" wrapText="1"/>
      <protection/>
    </xf>
    <xf numFmtId="188" fontId="5" fillId="0" borderId="10" xfId="84" applyNumberFormat="1" applyFont="1" applyFill="1" applyBorder="1" applyAlignment="1">
      <alignment horizontal="center" vertical="center" wrapText="1"/>
      <protection/>
    </xf>
    <xf numFmtId="188" fontId="27" fillId="0" borderId="10" xfId="84" applyNumberFormat="1" applyFont="1" applyFill="1" applyBorder="1" applyAlignment="1">
      <alignment horizontal="center" vertical="center" wrapText="1"/>
      <protection/>
    </xf>
    <xf numFmtId="188" fontId="26" fillId="0" borderId="10" xfId="84" applyNumberFormat="1" applyFont="1" applyFill="1" applyBorder="1" applyAlignment="1">
      <alignment horizontal="center" vertical="center" wrapText="1"/>
      <protection/>
    </xf>
    <xf numFmtId="0" fontId="28" fillId="0" borderId="0" xfId="84" applyFont="1" applyFill="1" applyAlignment="1">
      <alignment vertical="center" wrapText="1"/>
      <protection/>
    </xf>
    <xf numFmtId="0" fontId="28" fillId="0" borderId="0" xfId="84" applyFont="1" applyFill="1" applyAlignment="1">
      <alignment vertical="center" wrapText="1"/>
      <protection/>
    </xf>
    <xf numFmtId="0" fontId="1" fillId="24" borderId="10" xfId="84" applyFont="1" applyFill="1" applyBorder="1" applyAlignment="1">
      <alignment horizontal="center" vertical="center" wrapText="1"/>
      <protection/>
    </xf>
    <xf numFmtId="2" fontId="1" fillId="24" borderId="10" xfId="84" applyNumberFormat="1" applyFont="1" applyFill="1" applyBorder="1" applyAlignment="1">
      <alignment horizontal="center" vertical="center" wrapText="1"/>
      <protection/>
    </xf>
    <xf numFmtId="2" fontId="1" fillId="25" borderId="10" xfId="84" applyNumberFormat="1" applyFont="1" applyFill="1" applyBorder="1" applyAlignment="1">
      <alignment horizontal="center" vertical="center" wrapText="1"/>
      <protection/>
    </xf>
    <xf numFmtId="188" fontId="1" fillId="0" borderId="10" xfId="84" applyNumberFormat="1" applyFont="1" applyFill="1" applyBorder="1" applyAlignment="1">
      <alignment horizontal="center" vertical="center" wrapText="1"/>
      <protection/>
    </xf>
    <xf numFmtId="188" fontId="26" fillId="0" borderId="12" xfId="84" applyNumberFormat="1" applyFont="1" applyFill="1" applyBorder="1" applyAlignment="1">
      <alignment horizontal="center" vertical="center" wrapText="1"/>
      <protection/>
    </xf>
    <xf numFmtId="2" fontId="1" fillId="25" borderId="12" xfId="84" applyNumberFormat="1" applyFont="1" applyFill="1" applyBorder="1" applyAlignment="1">
      <alignment horizontal="center" vertical="center" wrapText="1"/>
      <protection/>
    </xf>
    <xf numFmtId="0" fontId="1" fillId="24" borderId="12" xfId="84" applyFont="1" applyFill="1" applyBorder="1" applyAlignment="1">
      <alignment horizontal="center" vertical="center" wrapText="1"/>
      <protection/>
    </xf>
    <xf numFmtId="2" fontId="5" fillId="0" borderId="10" xfId="84" applyNumberFormat="1" applyFont="1" applyFill="1" applyBorder="1" applyAlignment="1">
      <alignment horizontal="center" vertical="center" wrapText="1"/>
      <protection/>
    </xf>
    <xf numFmtId="188" fontId="1" fillId="0" borderId="12" xfId="84" applyNumberFormat="1" applyFont="1" applyFill="1" applyBorder="1" applyAlignment="1">
      <alignment horizontal="center" vertical="center" wrapText="1"/>
      <protection/>
    </xf>
    <xf numFmtId="0" fontId="5" fillId="0" borderId="12" xfId="84" applyFont="1" applyFill="1" applyBorder="1" applyAlignment="1">
      <alignment horizontal="center" vertical="center" wrapText="1"/>
      <protection/>
    </xf>
    <xf numFmtId="2" fontId="1" fillId="0" borderId="12" xfId="84" applyNumberFormat="1" applyFont="1" applyFill="1" applyBorder="1" applyAlignment="1">
      <alignment horizontal="center" vertical="center" wrapText="1"/>
      <protection/>
    </xf>
    <xf numFmtId="0" fontId="1" fillId="0" borderId="12" xfId="84" applyFont="1" applyFill="1" applyBorder="1" applyAlignment="1">
      <alignment horizontal="center" vertical="center" wrapText="1"/>
      <protection/>
    </xf>
    <xf numFmtId="0" fontId="5" fillId="24" borderId="12" xfId="84" applyFont="1" applyFill="1" applyBorder="1" applyAlignment="1">
      <alignment horizontal="center" vertical="center" wrapText="1"/>
      <protection/>
    </xf>
    <xf numFmtId="0" fontId="26" fillId="24" borderId="0" xfId="84" applyFont="1" applyFill="1" applyAlignment="1">
      <alignment horizontal="center" vertical="center" wrapText="1"/>
      <protection/>
    </xf>
    <xf numFmtId="0" fontId="5" fillId="25" borderId="10" xfId="84" applyFont="1" applyFill="1" applyBorder="1" applyAlignment="1">
      <alignment horizontal="center" vertical="center" wrapText="1"/>
      <protection/>
    </xf>
    <xf numFmtId="0" fontId="1" fillId="29" borderId="10" xfId="84" applyFont="1" applyFill="1" applyBorder="1" applyAlignment="1">
      <alignment horizontal="center" vertical="center" wrapText="1"/>
      <protection/>
    </xf>
    <xf numFmtId="2" fontId="1" fillId="29" borderId="12" xfId="84" applyNumberFormat="1" applyFont="1" applyFill="1" applyBorder="1" applyAlignment="1">
      <alignment horizontal="center" vertical="center" wrapText="1"/>
      <protection/>
    </xf>
    <xf numFmtId="2" fontId="5" fillId="29" borderId="10" xfId="84" applyNumberFormat="1" applyFont="1" applyFill="1" applyBorder="1" applyAlignment="1">
      <alignment horizontal="center" vertical="center" wrapText="1"/>
      <protection/>
    </xf>
    <xf numFmtId="188" fontId="26" fillId="29" borderId="12" xfId="84" applyNumberFormat="1" applyFont="1" applyFill="1" applyBorder="1" applyAlignment="1">
      <alignment horizontal="center" vertical="center" wrapText="1"/>
      <protection/>
    </xf>
    <xf numFmtId="188" fontId="26" fillId="29" borderId="10" xfId="84" applyNumberFormat="1" applyFont="1" applyFill="1" applyBorder="1" applyAlignment="1">
      <alignment horizontal="center" vertical="center" wrapText="1"/>
      <protection/>
    </xf>
    <xf numFmtId="0" fontId="26" fillId="25" borderId="0" xfId="84" applyFont="1" applyFill="1" applyAlignment="1">
      <alignment horizontal="center" vertical="center" wrapText="1"/>
      <protection/>
    </xf>
    <xf numFmtId="188" fontId="27" fillId="0" borderId="12" xfId="84" applyNumberFormat="1" applyFont="1" applyFill="1" applyBorder="1" applyAlignment="1">
      <alignment horizontal="center" vertical="center" wrapText="1"/>
      <protection/>
    </xf>
    <xf numFmtId="188" fontId="5" fillId="0" borderId="12" xfId="84" applyNumberFormat="1" applyFont="1" applyFill="1" applyBorder="1" applyAlignment="1">
      <alignment horizontal="center" vertical="center" wrapText="1"/>
      <protection/>
    </xf>
    <xf numFmtId="0" fontId="1" fillId="0" borderId="10" xfId="84" applyFont="1" applyBorder="1" applyAlignment="1">
      <alignment horizontal="center" vertical="center" wrapText="1"/>
      <protection/>
    </xf>
    <xf numFmtId="188" fontId="1" fillId="25" borderId="10" xfId="84" applyNumberFormat="1" applyFont="1" applyFill="1" applyBorder="1" applyAlignment="1">
      <alignment horizontal="center" vertical="center" wrapText="1"/>
      <protection/>
    </xf>
    <xf numFmtId="0" fontId="1" fillId="0" borderId="12" xfId="84" applyFont="1" applyBorder="1" applyAlignment="1">
      <alignment horizontal="center" vertical="center" wrapText="1"/>
      <protection/>
    </xf>
    <xf numFmtId="0" fontId="27" fillId="24" borderId="0" xfId="84" applyFont="1" applyFill="1" applyAlignment="1">
      <alignment horizontal="center" vertical="center" wrapText="1"/>
      <protection/>
    </xf>
    <xf numFmtId="0" fontId="5" fillId="0" borderId="10" xfId="84" applyFont="1" applyBorder="1" applyAlignment="1">
      <alignment horizontal="center" vertical="center" wrapText="1"/>
      <protection/>
    </xf>
    <xf numFmtId="2" fontId="5" fillId="0" borderId="10" xfId="84" applyNumberFormat="1" applyFont="1" applyBorder="1" applyAlignment="1">
      <alignment horizontal="center" vertical="center" wrapText="1"/>
      <protection/>
    </xf>
    <xf numFmtId="2" fontId="1" fillId="0" borderId="12" xfId="84" applyNumberFormat="1" applyFont="1" applyBorder="1" applyAlignment="1">
      <alignment horizontal="center" vertical="center" wrapText="1"/>
      <protection/>
    </xf>
    <xf numFmtId="0" fontId="26" fillId="0" borderId="0" xfId="84" applyFont="1" applyAlignment="1">
      <alignment horizontal="center" vertical="center" wrapText="1"/>
      <protection/>
    </xf>
    <xf numFmtId="0" fontId="5" fillId="0" borderId="0" xfId="84" applyFont="1" applyAlignment="1">
      <alignment horizontal="center" vertical="center" wrapText="1"/>
      <protection/>
    </xf>
    <xf numFmtId="0" fontId="1" fillId="0" borderId="0" xfId="84" applyFont="1" applyAlignment="1">
      <alignment horizontal="center" vertical="center" wrapText="1"/>
      <protection/>
    </xf>
    <xf numFmtId="0" fontId="1" fillId="24" borderId="0" xfId="84" applyFont="1" applyFill="1" applyAlignment="1">
      <alignment horizontal="center" vertical="center" wrapText="1"/>
      <protection/>
    </xf>
    <xf numFmtId="188" fontId="1" fillId="24" borderId="12" xfId="84" applyNumberFormat="1" applyFont="1" applyFill="1" applyBorder="1" applyAlignment="1">
      <alignment horizontal="center" vertical="center" wrapText="1"/>
      <protection/>
    </xf>
    <xf numFmtId="2" fontId="1" fillId="0" borderId="10" xfId="84" applyNumberFormat="1" applyFont="1" applyBorder="1" applyAlignment="1">
      <alignment horizontal="center" vertical="center" wrapText="1"/>
      <protection/>
    </xf>
    <xf numFmtId="0" fontId="1" fillId="0" borderId="23" xfId="84" applyFont="1" applyBorder="1" applyAlignment="1">
      <alignment horizontal="center" vertical="center" wrapText="1"/>
      <protection/>
    </xf>
    <xf numFmtId="0" fontId="5" fillId="0" borderId="23" xfId="84" applyFont="1" applyBorder="1" applyAlignment="1">
      <alignment horizontal="center" vertical="center" wrapText="1"/>
      <protection/>
    </xf>
    <xf numFmtId="188" fontId="1" fillId="0" borderId="10" xfId="84" applyNumberFormat="1" applyFont="1" applyBorder="1" applyAlignment="1">
      <alignment horizontal="center" vertical="center" wrapText="1"/>
      <protection/>
    </xf>
    <xf numFmtId="188" fontId="1" fillId="0" borderId="12" xfId="84" applyNumberFormat="1" applyFont="1" applyBorder="1" applyAlignment="1">
      <alignment horizontal="center" vertical="center" wrapText="1"/>
      <protection/>
    </xf>
    <xf numFmtId="2" fontId="27" fillId="0" borderId="10" xfId="84" applyNumberFormat="1" applyFont="1" applyFill="1" applyBorder="1" applyAlignment="1">
      <alignment horizontal="center" vertical="center" wrapText="1"/>
      <protection/>
    </xf>
    <xf numFmtId="2" fontId="5" fillId="0" borderId="12" xfId="84" applyNumberFormat="1" applyFont="1" applyFill="1" applyBorder="1" applyAlignment="1">
      <alignment horizontal="center" vertical="center" wrapText="1"/>
      <protection/>
    </xf>
    <xf numFmtId="0" fontId="27" fillId="0" borderId="0" xfId="84" applyFont="1" applyFill="1" applyAlignment="1">
      <alignment horizontal="center" vertical="center" wrapText="1"/>
      <protection/>
    </xf>
    <xf numFmtId="0" fontId="26" fillId="0" borderId="0" xfId="84" applyFont="1" applyFill="1" applyAlignment="1">
      <alignment horizontal="center" vertical="center" wrapText="1"/>
      <protection/>
    </xf>
    <xf numFmtId="189" fontId="1" fillId="24" borderId="12" xfId="84" applyNumberFormat="1" applyFont="1" applyFill="1" applyBorder="1" applyAlignment="1">
      <alignment horizontal="center" vertical="center" wrapText="1"/>
      <protection/>
    </xf>
    <xf numFmtId="0" fontId="27" fillId="25" borderId="0" xfId="84" applyFont="1" applyFill="1" applyAlignment="1">
      <alignment horizontal="center" vertical="center" wrapText="1"/>
      <protection/>
    </xf>
    <xf numFmtId="0" fontId="63" fillId="0" borderId="12" xfId="84" applyFont="1" applyFill="1" applyBorder="1" applyAlignment="1">
      <alignment horizontal="center" vertical="center" wrapText="1"/>
      <protection/>
    </xf>
    <xf numFmtId="0" fontId="27" fillId="27" borderId="12" xfId="84" applyFont="1" applyFill="1" applyBorder="1" applyAlignment="1">
      <alignment horizontal="center" vertical="center" wrapText="1"/>
      <protection/>
    </xf>
    <xf numFmtId="0" fontId="1" fillId="27" borderId="12" xfId="84" applyFont="1" applyFill="1" applyBorder="1" applyAlignment="1">
      <alignment horizontal="center" vertical="center" wrapText="1"/>
      <protection/>
    </xf>
    <xf numFmtId="49" fontId="27" fillId="27" borderId="12" xfId="84" applyNumberFormat="1" applyFont="1" applyFill="1" applyBorder="1" applyAlignment="1">
      <alignment horizontal="center" vertical="center" wrapText="1"/>
      <protection/>
    </xf>
    <xf numFmtId="0" fontId="26" fillId="27" borderId="12" xfId="84" applyFont="1" applyFill="1" applyBorder="1" applyAlignment="1">
      <alignment horizontal="center" vertical="center" wrapText="1"/>
      <protection/>
    </xf>
    <xf numFmtId="2" fontId="27" fillId="27" borderId="10" xfId="84" applyNumberFormat="1" applyFont="1" applyFill="1" applyBorder="1" applyAlignment="1">
      <alignment horizontal="center" vertical="center" wrapText="1"/>
      <protection/>
    </xf>
    <xf numFmtId="191" fontId="27" fillId="27" borderId="10" xfId="84" applyNumberFormat="1" applyFont="1" applyFill="1" applyBorder="1" applyAlignment="1">
      <alignment horizontal="center" vertical="center" wrapText="1"/>
      <protection/>
    </xf>
    <xf numFmtId="191" fontId="5" fillId="27" borderId="12" xfId="84" applyNumberFormat="1" applyFont="1" applyFill="1" applyBorder="1" applyAlignment="1">
      <alignment horizontal="center" vertical="center" wrapText="1"/>
      <protection/>
    </xf>
    <xf numFmtId="0" fontId="27" fillId="25" borderId="0" xfId="84" applyFont="1" applyFill="1" applyAlignment="1">
      <alignment vertical="center" wrapText="1"/>
      <protection/>
    </xf>
    <xf numFmtId="0" fontId="27" fillId="27" borderId="0" xfId="84" applyFont="1" applyFill="1" applyAlignment="1">
      <alignment vertical="center" wrapText="1"/>
      <protection/>
    </xf>
    <xf numFmtId="190" fontId="27" fillId="0" borderId="0" xfId="84" applyNumberFormat="1" applyFont="1" applyFill="1" applyBorder="1" applyAlignment="1">
      <alignment horizontal="center" vertical="center" wrapText="1"/>
      <protection/>
    </xf>
    <xf numFmtId="191" fontId="27" fillId="0" borderId="0" xfId="84" applyNumberFormat="1" applyFont="1" applyFill="1" applyBorder="1" applyAlignment="1">
      <alignment horizontal="center" vertical="center" wrapText="1"/>
      <protection/>
    </xf>
    <xf numFmtId="191" fontId="5" fillId="0" borderId="0" xfId="84" applyNumberFormat="1" applyFont="1" applyBorder="1" applyAlignment="1">
      <alignment horizontal="center" vertical="center" wrapText="1"/>
      <protection/>
    </xf>
    <xf numFmtId="191" fontId="27" fillId="0" borderId="0" xfId="84" applyNumberFormat="1" applyFont="1" applyAlignment="1">
      <alignment horizontal="center" vertical="center" wrapText="1"/>
      <protection/>
    </xf>
    <xf numFmtId="191" fontId="26" fillId="0" borderId="0" xfId="84" applyNumberFormat="1" applyFont="1" applyAlignment="1">
      <alignment horizontal="center" vertical="center" wrapText="1"/>
      <protection/>
    </xf>
    <xf numFmtId="0" fontId="27" fillId="4" borderId="16" xfId="84" applyFont="1" applyFill="1" applyBorder="1" applyAlignment="1">
      <alignment horizontal="center" vertical="center" wrapText="1"/>
      <protection/>
    </xf>
    <xf numFmtId="0" fontId="1" fillId="4" borderId="14" xfId="84" applyFont="1" applyFill="1" applyBorder="1" applyAlignment="1">
      <alignment horizontal="center" vertical="center" wrapText="1"/>
      <protection/>
    </xf>
    <xf numFmtId="0" fontId="27" fillId="4" borderId="14" xfId="84" applyFont="1" applyFill="1" applyBorder="1" applyAlignment="1">
      <alignment horizontal="center" vertical="center" wrapText="1"/>
      <protection/>
    </xf>
    <xf numFmtId="0" fontId="26" fillId="4" borderId="14" xfId="84" applyFont="1" applyFill="1" applyBorder="1" applyAlignment="1">
      <alignment horizontal="center" vertical="center" wrapText="1"/>
      <protection/>
    </xf>
    <xf numFmtId="191" fontId="27" fillId="4" borderId="14" xfId="84" applyNumberFormat="1" applyFont="1" applyFill="1" applyBorder="1" applyAlignment="1">
      <alignment horizontal="center" vertical="center" wrapText="1"/>
      <protection/>
    </xf>
    <xf numFmtId="191" fontId="5" fillId="4" borderId="14" xfId="84" applyNumberFormat="1" applyFont="1" applyFill="1" applyBorder="1" applyAlignment="1">
      <alignment horizontal="center" vertical="center" wrapText="1"/>
      <protection/>
    </xf>
    <xf numFmtId="0" fontId="27" fillId="4" borderId="0" xfId="84" applyFont="1" applyFill="1" applyAlignment="1">
      <alignment horizontal="center" vertical="center" wrapText="1"/>
      <protection/>
    </xf>
    <xf numFmtId="0" fontId="5" fillId="0" borderId="18" xfId="84" applyFont="1" applyBorder="1" applyAlignment="1">
      <alignment horizontal="center" vertical="center" wrapText="1"/>
      <protection/>
    </xf>
    <xf numFmtId="9" fontId="1" fillId="0" borderId="10" xfId="84" applyNumberFormat="1" applyFont="1" applyBorder="1" applyAlignment="1">
      <alignment horizontal="center" vertical="center" wrapText="1"/>
      <protection/>
    </xf>
    <xf numFmtId="4" fontId="1" fillId="0" borderId="10" xfId="84" applyNumberFormat="1" applyFont="1" applyFill="1" applyBorder="1" applyAlignment="1">
      <alignment horizontal="center" vertical="center" wrapText="1"/>
      <protection/>
    </xf>
    <xf numFmtId="4" fontId="1" fillId="0" borderId="10" xfId="84" applyNumberFormat="1" applyFont="1" applyBorder="1" applyAlignment="1">
      <alignment horizontal="center" vertical="center" wrapText="1"/>
      <protection/>
    </xf>
    <xf numFmtId="4" fontId="1" fillId="0" borderId="19" xfId="84" applyNumberFormat="1" applyFont="1" applyBorder="1" applyAlignment="1">
      <alignment horizontal="center" vertical="center" wrapText="1"/>
      <protection/>
    </xf>
    <xf numFmtId="0" fontId="1" fillId="25" borderId="0" xfId="84" applyFont="1" applyFill="1" applyAlignment="1">
      <alignment horizontal="center" vertical="center" wrapText="1"/>
      <protection/>
    </xf>
    <xf numFmtId="4" fontId="5" fillId="0" borderId="10" xfId="84" applyNumberFormat="1" applyFont="1" applyFill="1" applyBorder="1" applyAlignment="1">
      <alignment horizontal="center" vertical="center" wrapText="1"/>
      <protection/>
    </xf>
    <xf numFmtId="4" fontId="5" fillId="0" borderId="10" xfId="84" applyNumberFormat="1" applyFont="1" applyBorder="1" applyAlignment="1">
      <alignment horizontal="center" vertical="center" wrapText="1"/>
      <protection/>
    </xf>
    <xf numFmtId="0" fontId="5" fillId="25" borderId="0" xfId="84" applyFont="1" applyFill="1" applyAlignment="1">
      <alignment horizontal="center" vertical="center" wrapText="1"/>
      <protection/>
    </xf>
    <xf numFmtId="4" fontId="5" fillId="0" borderId="19" xfId="84" applyNumberFormat="1" applyFont="1" applyBorder="1" applyAlignment="1">
      <alignment horizontal="center" vertical="center" wrapText="1"/>
      <protection/>
    </xf>
    <xf numFmtId="0" fontId="27" fillId="4" borderId="20" xfId="84" applyFont="1" applyFill="1" applyBorder="1" applyAlignment="1">
      <alignment horizontal="center" vertical="center" wrapText="1"/>
      <protection/>
    </xf>
    <xf numFmtId="0" fontId="1" fillId="4" borderId="15" xfId="84" applyFont="1" applyFill="1" applyBorder="1" applyAlignment="1">
      <alignment horizontal="center" vertical="center" wrapText="1"/>
      <protection/>
    </xf>
    <xf numFmtId="0" fontId="27" fillId="4" borderId="15" xfId="84" applyFont="1" applyFill="1" applyBorder="1" applyAlignment="1">
      <alignment horizontal="center" vertical="center" wrapText="1"/>
      <protection/>
    </xf>
    <xf numFmtId="0" fontId="26" fillId="4" borderId="15" xfId="84" applyFont="1" applyFill="1" applyBorder="1" applyAlignment="1">
      <alignment horizontal="center" vertical="center" wrapText="1"/>
      <protection/>
    </xf>
    <xf numFmtId="4" fontId="27" fillId="4" borderId="15" xfId="84" applyNumberFormat="1" applyFont="1" applyFill="1" applyBorder="1" applyAlignment="1">
      <alignment horizontal="center" vertical="center" wrapText="1"/>
      <protection/>
    </xf>
    <xf numFmtId="4" fontId="5" fillId="4" borderId="15" xfId="84" applyNumberFormat="1" applyFont="1" applyFill="1" applyBorder="1" applyAlignment="1">
      <alignment horizontal="center" vertical="center" wrapText="1"/>
      <protection/>
    </xf>
    <xf numFmtId="4" fontId="27" fillId="4" borderId="21" xfId="84" applyNumberFormat="1" applyFont="1" applyFill="1" applyBorder="1" applyAlignment="1">
      <alignment horizontal="center" vertical="center" wrapText="1"/>
      <protection/>
    </xf>
    <xf numFmtId="10" fontId="1" fillId="0" borderId="10" xfId="84" applyNumberFormat="1" applyFont="1" applyBorder="1" applyAlignment="1">
      <alignment horizontal="center" vertical="center" wrapText="1"/>
      <protection/>
    </xf>
    <xf numFmtId="0" fontId="28" fillId="25" borderId="0" xfId="84" applyFont="1" applyFill="1" applyAlignment="1">
      <alignment vertical="center" wrapText="1"/>
      <protection/>
    </xf>
    <xf numFmtId="0" fontId="28" fillId="0" borderId="0" xfId="84" applyFont="1" applyAlignment="1">
      <alignment vertical="center" wrapText="1"/>
      <protection/>
    </xf>
    <xf numFmtId="0" fontId="36" fillId="0" borderId="0" xfId="84" applyFont="1" applyBorder="1" applyAlignment="1">
      <alignment horizontal="center" vertical="center" wrapText="1"/>
      <protection/>
    </xf>
    <xf numFmtId="0" fontId="0" fillId="0" borderId="0" xfId="84" applyFont="1" applyBorder="1" applyAlignment="1">
      <alignment horizontal="center" vertical="center" wrapText="1"/>
      <protection/>
    </xf>
    <xf numFmtId="0" fontId="28" fillId="0" borderId="0" xfId="84" applyFont="1" applyBorder="1" applyAlignment="1">
      <alignment vertical="center" wrapText="1"/>
      <protection/>
    </xf>
    <xf numFmtId="0" fontId="28" fillId="0" borderId="0" xfId="84" applyFont="1" applyBorder="1" applyAlignment="1">
      <alignment horizontal="center" vertical="center" wrapText="1"/>
      <protection/>
    </xf>
    <xf numFmtId="0" fontId="28" fillId="0" borderId="0" xfId="84" applyFont="1" applyFill="1" applyBorder="1" applyAlignment="1">
      <alignment vertical="center" wrapText="1"/>
      <protection/>
    </xf>
    <xf numFmtId="2" fontId="0" fillId="0" borderId="0" xfId="84" applyNumberFormat="1" applyFont="1" applyBorder="1" applyAlignment="1">
      <alignment vertical="center" wrapText="1"/>
      <protection/>
    </xf>
    <xf numFmtId="0" fontId="28" fillId="0" borderId="0" xfId="84" applyFont="1" applyAlignment="1">
      <alignment horizontal="center" vertical="center" wrapText="1"/>
      <protection/>
    </xf>
    <xf numFmtId="0" fontId="27" fillId="0" borderId="0" xfId="84" applyFont="1" applyAlignment="1">
      <alignment vertical="center"/>
      <protection/>
    </xf>
    <xf numFmtId="0" fontId="1" fillId="0" borderId="0" xfId="84" applyFont="1" applyAlignment="1">
      <alignment vertical="center"/>
      <protection/>
    </xf>
    <xf numFmtId="0" fontId="26" fillId="0" borderId="0" xfId="84" applyFont="1" applyAlignment="1">
      <alignment vertical="center"/>
      <protection/>
    </xf>
    <xf numFmtId="0" fontId="5" fillId="0" borderId="0" xfId="84" applyFont="1" applyAlignment="1">
      <alignment vertical="center"/>
      <protection/>
    </xf>
    <xf numFmtId="0" fontId="27" fillId="25" borderId="0" xfId="84" applyFont="1" applyFill="1" applyAlignment="1">
      <alignment vertical="center"/>
      <protection/>
    </xf>
    <xf numFmtId="188" fontId="28" fillId="0" borderId="0" xfId="84" applyNumberFormat="1" applyFont="1" applyBorder="1" applyAlignment="1">
      <alignment vertical="center" wrapText="1"/>
      <protection/>
    </xf>
    <xf numFmtId="2" fontId="28" fillId="0" borderId="0" xfId="84" applyNumberFormat="1" applyFont="1" applyAlignment="1">
      <alignment horizontal="center" vertical="center" wrapText="1"/>
      <protection/>
    </xf>
    <xf numFmtId="0" fontId="28" fillId="0" borderId="0" xfId="84" applyFont="1" applyAlignment="1">
      <alignment vertical="center" wrapText="1"/>
      <protection/>
    </xf>
    <xf numFmtId="0" fontId="27" fillId="0" borderId="0" xfId="84" applyFont="1" applyAlignment="1">
      <alignment horizontal="center" vertical="center" wrapText="1"/>
      <protection/>
    </xf>
    <xf numFmtId="0" fontId="26" fillId="0" borderId="0" xfId="84" applyFont="1" applyAlignment="1">
      <alignment vertical="center" wrapText="1"/>
      <protection/>
    </xf>
    <xf numFmtId="0" fontId="26" fillId="0" borderId="0" xfId="84" applyFont="1" applyFill="1" applyAlignment="1">
      <alignment vertical="center" wrapText="1"/>
      <protection/>
    </xf>
    <xf numFmtId="2" fontId="1" fillId="0" borderId="0" xfId="84" applyNumberFormat="1" applyFont="1" applyAlignment="1">
      <alignment vertical="center" wrapText="1"/>
      <protection/>
    </xf>
    <xf numFmtId="0" fontId="36" fillId="0" borderId="0" xfId="84" applyFont="1" applyAlignment="1">
      <alignment horizontal="center"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2" fontId="0" fillId="0" borderId="0" xfId="84" applyNumberFormat="1" applyFont="1" applyAlignment="1">
      <alignment vertical="center" wrapText="1"/>
      <protection/>
    </xf>
    <xf numFmtId="2" fontId="50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43" fillId="0" borderId="0" xfId="84" applyFont="1" applyAlignment="1">
      <alignment horizontal="center" vertical="center" wrapText="1"/>
      <protection/>
    </xf>
    <xf numFmtId="0" fontId="26" fillId="0" borderId="0" xfId="84" applyFont="1" applyFill="1" applyAlignment="1">
      <alignment horizontal="center" vertical="center"/>
      <protection/>
    </xf>
    <xf numFmtId="0" fontId="35" fillId="0" borderId="0" xfId="84" applyFont="1" applyBorder="1" applyAlignment="1">
      <alignment horizontal="center" vertical="center" wrapText="1"/>
      <protection/>
    </xf>
    <xf numFmtId="0" fontId="27" fillId="0" borderId="0" xfId="84" applyFont="1" applyBorder="1" applyAlignment="1">
      <alignment horizontal="center" vertical="center" wrapText="1"/>
      <protection/>
    </xf>
    <xf numFmtId="0" fontId="26" fillId="0" borderId="0" xfId="84" applyFont="1" applyFill="1" applyAlignment="1">
      <alignment horizontal="right" vertical="center"/>
      <protection/>
    </xf>
    <xf numFmtId="0" fontId="27" fillId="0" borderId="0" xfId="84" applyFont="1" applyAlignment="1">
      <alignment horizontal="left" vertical="center"/>
      <protection/>
    </xf>
    <xf numFmtId="0" fontId="1" fillId="0" borderId="22" xfId="84" applyFont="1" applyBorder="1" applyAlignment="1">
      <alignment horizontal="center" vertical="center" wrapText="1"/>
      <protection/>
    </xf>
    <xf numFmtId="0" fontId="1" fillId="0" borderId="25" xfId="84" applyFont="1" applyBorder="1" applyAlignment="1">
      <alignment horizontal="center" vertical="center" wrapText="1"/>
      <protection/>
    </xf>
    <xf numFmtId="0" fontId="1" fillId="0" borderId="26" xfId="84" applyFont="1" applyBorder="1" applyAlignment="1">
      <alignment horizontal="center" vertical="center" wrapText="1"/>
      <protection/>
    </xf>
    <xf numFmtId="0" fontId="1" fillId="0" borderId="27" xfId="84" applyFont="1" applyBorder="1" applyAlignment="1">
      <alignment horizontal="center" vertical="center" wrapText="1"/>
      <protection/>
    </xf>
    <xf numFmtId="0" fontId="1" fillId="0" borderId="11" xfId="84" applyFont="1" applyBorder="1" applyAlignment="1">
      <alignment horizontal="center" vertical="center" wrapText="1"/>
      <protection/>
    </xf>
    <xf numFmtId="0" fontId="1" fillId="0" borderId="28" xfId="84" applyFont="1" applyBorder="1" applyAlignment="1">
      <alignment horizontal="center" vertical="center" wrapText="1"/>
      <protection/>
    </xf>
    <xf numFmtId="0" fontId="1" fillId="0" borderId="29" xfId="84" applyFont="1" applyBorder="1" applyAlignment="1">
      <alignment horizontal="center" vertical="center" wrapText="1"/>
      <protection/>
    </xf>
    <xf numFmtId="0" fontId="5" fillId="0" borderId="11" xfId="84" applyFont="1" applyBorder="1" applyAlignment="1">
      <alignment horizontal="center" vertical="center" wrapText="1"/>
      <protection/>
    </xf>
    <xf numFmtId="0" fontId="27" fillId="0" borderId="11" xfId="84" applyFont="1" applyBorder="1" applyAlignment="1">
      <alignment horizontal="center" vertical="center" wrapText="1"/>
      <protection/>
    </xf>
    <xf numFmtId="0" fontId="27" fillId="0" borderId="0" xfId="84" applyFont="1" applyAlignment="1">
      <alignment horizontal="center" vertic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1.296\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97"/>
  <sheetViews>
    <sheetView tabSelected="1" zoomScale="98" zoomScaleNormal="98" zoomScaleSheetLayoutView="100" zoomScalePageLayoutView="0" workbookViewId="0" topLeftCell="A1">
      <selection activeCell="A192" sqref="A192:M19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7109375" style="79" customWidth="1"/>
    <col min="5" max="5" width="6.57421875" style="180" hidden="1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49" customWidth="1"/>
    <col min="10" max="10" width="9.140625" style="79" customWidth="1"/>
    <col min="11" max="11" width="8.8515625" style="249" customWidth="1"/>
    <col min="12" max="12" width="9.140625" style="79" customWidth="1"/>
    <col min="13" max="13" width="12.7109375" style="180" customWidth="1"/>
    <col min="14" max="16384" width="9.140625" style="29" customWidth="1"/>
  </cols>
  <sheetData>
    <row r="1" spans="11:13" ht="15">
      <c r="K1" s="446" t="s">
        <v>314</v>
      </c>
      <c r="L1" s="446"/>
      <c r="M1" s="446"/>
    </row>
    <row r="3" spans="3:11" ht="15.75">
      <c r="C3" s="447" t="s">
        <v>315</v>
      </c>
      <c r="D3" s="447"/>
      <c r="E3" s="447"/>
      <c r="F3" s="447"/>
      <c r="G3" s="447"/>
      <c r="H3" s="447"/>
      <c r="I3" s="447"/>
      <c r="J3" s="447"/>
      <c r="K3" s="447"/>
    </row>
    <row r="5" spans="1:13" s="119" customFormat="1" ht="24" customHeight="1" thickBot="1">
      <c r="A5" s="450" t="s">
        <v>313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13" s="6" customFormat="1" ht="36" customHeight="1" thickBot="1" thickTop="1">
      <c r="A6" s="455" t="s">
        <v>3</v>
      </c>
      <c r="B6" s="456" t="s">
        <v>4</v>
      </c>
      <c r="C6" s="457" t="s">
        <v>1</v>
      </c>
      <c r="D6" s="456" t="s">
        <v>0</v>
      </c>
      <c r="E6" s="458" t="s">
        <v>42</v>
      </c>
      <c r="F6" s="458" t="s">
        <v>105</v>
      </c>
      <c r="G6" s="460" t="s">
        <v>41</v>
      </c>
      <c r="H6" s="461"/>
      <c r="I6" s="456" t="s">
        <v>38</v>
      </c>
      <c r="J6" s="456"/>
      <c r="K6" s="456" t="s">
        <v>45</v>
      </c>
      <c r="L6" s="456"/>
      <c r="M6" s="462" t="s">
        <v>39</v>
      </c>
    </row>
    <row r="7" spans="1:13" s="6" customFormat="1" ht="29.25" customHeight="1" thickBot="1" thickTop="1">
      <c r="A7" s="455"/>
      <c r="B7" s="456"/>
      <c r="C7" s="457"/>
      <c r="D7" s="456"/>
      <c r="E7" s="459"/>
      <c r="F7" s="459"/>
      <c r="G7" s="18" t="s">
        <v>40</v>
      </c>
      <c r="H7" s="13" t="s">
        <v>28</v>
      </c>
      <c r="I7" s="18" t="s">
        <v>40</v>
      </c>
      <c r="J7" s="7" t="s">
        <v>28</v>
      </c>
      <c r="K7" s="18" t="s">
        <v>40</v>
      </c>
      <c r="L7" s="7" t="s">
        <v>28</v>
      </c>
      <c r="M7" s="463"/>
    </row>
    <row r="8" spans="1:13" s="190" customFormat="1" ht="14.25" customHeight="1" thickBot="1" thickTop="1">
      <c r="A8" s="86">
        <v>1</v>
      </c>
      <c r="B8" s="86">
        <v>2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10</v>
      </c>
      <c r="L8" s="86">
        <v>11</v>
      </c>
      <c r="M8" s="86">
        <v>12</v>
      </c>
    </row>
    <row r="9" spans="1:13" s="289" customFormat="1" ht="21" customHeight="1" thickTop="1">
      <c r="A9" s="288"/>
      <c r="B9" s="288"/>
      <c r="C9" s="292" t="s">
        <v>309</v>
      </c>
      <c r="D9" s="287"/>
      <c r="E9" s="288"/>
      <c r="F9" s="287"/>
      <c r="G9" s="287"/>
      <c r="H9" s="287"/>
      <c r="I9" s="287"/>
      <c r="J9" s="287"/>
      <c r="K9" s="287"/>
      <c r="L9" s="287"/>
      <c r="M9" s="287"/>
    </row>
    <row r="10" spans="1:13" s="23" customFormat="1" ht="68.25" customHeight="1">
      <c r="A10" s="233">
        <v>1</v>
      </c>
      <c r="B10" s="238" t="s">
        <v>246</v>
      </c>
      <c r="C10" s="232" t="s">
        <v>312</v>
      </c>
      <c r="D10" s="2" t="s">
        <v>248</v>
      </c>
      <c r="E10" s="232"/>
      <c r="F10" s="265">
        <v>2.5</v>
      </c>
      <c r="G10" s="240"/>
      <c r="H10" s="49"/>
      <c r="I10" s="240"/>
      <c r="J10" s="49"/>
      <c r="K10" s="240"/>
      <c r="L10" s="49"/>
      <c r="M10" s="40"/>
    </row>
    <row r="11" spans="1:13" s="23" customFormat="1" ht="15.75" hidden="1">
      <c r="A11" s="262"/>
      <c r="B11" s="263"/>
      <c r="C11" s="2" t="s">
        <v>228</v>
      </c>
      <c r="D11" s="2" t="s">
        <v>248</v>
      </c>
      <c r="E11" s="238">
        <v>10</v>
      </c>
      <c r="F11" s="266">
        <f>F10*E11</f>
        <v>25</v>
      </c>
      <c r="G11" s="261"/>
      <c r="H11" s="22"/>
      <c r="I11" s="261"/>
      <c r="J11" s="22"/>
      <c r="K11" s="238"/>
      <c r="L11" s="22"/>
      <c r="M11" s="22"/>
    </row>
    <row r="12" spans="1:13" s="23" customFormat="1" ht="40.5" hidden="1">
      <c r="A12" s="233">
        <f>A10+1</f>
        <v>2</v>
      </c>
      <c r="B12" s="238" t="s">
        <v>246</v>
      </c>
      <c r="C12" s="232" t="s">
        <v>295</v>
      </c>
      <c r="D12" s="2" t="s">
        <v>10</v>
      </c>
      <c r="E12" s="232"/>
      <c r="F12" s="265"/>
      <c r="G12" s="240"/>
      <c r="H12" s="49"/>
      <c r="I12" s="240"/>
      <c r="J12" s="49"/>
      <c r="K12" s="240"/>
      <c r="L12" s="49"/>
      <c r="M12" s="40"/>
    </row>
    <row r="13" spans="1:13" s="23" customFormat="1" ht="15.75" hidden="1">
      <c r="A13" s="262"/>
      <c r="B13" s="263"/>
      <c r="C13" s="2" t="s">
        <v>228</v>
      </c>
      <c r="D13" s="2" t="str">
        <f>D12</f>
        <v>cali</v>
      </c>
      <c r="E13" s="238">
        <v>1</v>
      </c>
      <c r="F13" s="266">
        <f>F12*E13</f>
        <v>0</v>
      </c>
      <c r="G13" s="261"/>
      <c r="H13" s="22"/>
      <c r="I13" s="261"/>
      <c r="J13" s="22"/>
      <c r="K13" s="238"/>
      <c r="L13" s="22"/>
      <c r="M13" s="22"/>
    </row>
    <row r="14" spans="1:13" s="23" customFormat="1" ht="40.5" hidden="1">
      <c r="A14" s="233">
        <f>A12+1</f>
        <v>3</v>
      </c>
      <c r="B14" s="238" t="s">
        <v>246</v>
      </c>
      <c r="C14" s="232" t="s">
        <v>296</v>
      </c>
      <c r="D14" s="2" t="s">
        <v>10</v>
      </c>
      <c r="E14" s="232"/>
      <c r="F14" s="265"/>
      <c r="G14" s="240"/>
      <c r="H14" s="49"/>
      <c r="I14" s="240"/>
      <c r="J14" s="49"/>
      <c r="K14" s="240"/>
      <c r="L14" s="49"/>
      <c r="M14" s="40"/>
    </row>
    <row r="15" spans="1:13" s="23" customFormat="1" ht="15.75" hidden="1">
      <c r="A15" s="262"/>
      <c r="B15" s="263"/>
      <c r="C15" s="2" t="s">
        <v>228</v>
      </c>
      <c r="D15" s="2" t="str">
        <f>D14</f>
        <v>cali</v>
      </c>
      <c r="E15" s="238">
        <v>1</v>
      </c>
      <c r="F15" s="266">
        <f>F14*E15</f>
        <v>0</v>
      </c>
      <c r="G15" s="261"/>
      <c r="H15" s="22"/>
      <c r="I15" s="261"/>
      <c r="J15" s="22"/>
      <c r="K15" s="238"/>
      <c r="L15" s="22"/>
      <c r="M15" s="22"/>
    </row>
    <row r="16" spans="1:13" s="23" customFormat="1" ht="40.5" hidden="1">
      <c r="A16" s="233">
        <f>A12+1</f>
        <v>3</v>
      </c>
      <c r="B16" s="238" t="s">
        <v>246</v>
      </c>
      <c r="C16" s="232" t="s">
        <v>297</v>
      </c>
      <c r="D16" s="2" t="s">
        <v>10</v>
      </c>
      <c r="E16" s="232"/>
      <c r="F16" s="265"/>
      <c r="G16" s="240"/>
      <c r="H16" s="49"/>
      <c r="I16" s="240"/>
      <c r="J16" s="49"/>
      <c r="K16" s="240"/>
      <c r="L16" s="49"/>
      <c r="M16" s="40"/>
    </row>
    <row r="17" spans="1:13" s="23" customFormat="1" ht="15.75" hidden="1">
      <c r="A17" s="262"/>
      <c r="B17" s="263"/>
      <c r="C17" s="2" t="s">
        <v>228</v>
      </c>
      <c r="D17" s="2" t="str">
        <f>D16</f>
        <v>cali</v>
      </c>
      <c r="E17" s="238">
        <v>1</v>
      </c>
      <c r="F17" s="266">
        <f>F16*E17</f>
        <v>0</v>
      </c>
      <c r="G17" s="261"/>
      <c r="H17" s="22"/>
      <c r="I17" s="261"/>
      <c r="J17" s="22"/>
      <c r="K17" s="238"/>
      <c r="L17" s="22"/>
      <c r="M17" s="22"/>
    </row>
    <row r="18" spans="1:13" s="23" customFormat="1" ht="40.5" hidden="1">
      <c r="A18" s="233">
        <f>A16+1</f>
        <v>4</v>
      </c>
      <c r="B18" s="238" t="s">
        <v>246</v>
      </c>
      <c r="C18" s="232" t="s">
        <v>280</v>
      </c>
      <c r="D18" s="2" t="s">
        <v>10</v>
      </c>
      <c r="E18" s="232"/>
      <c r="F18" s="265"/>
      <c r="G18" s="240"/>
      <c r="H18" s="49"/>
      <c r="I18" s="240"/>
      <c r="J18" s="49"/>
      <c r="K18" s="240"/>
      <c r="L18" s="49"/>
      <c r="M18" s="40"/>
    </row>
    <row r="19" spans="1:13" s="23" customFormat="1" ht="15.75" hidden="1">
      <c r="A19" s="262"/>
      <c r="B19" s="263"/>
      <c r="C19" s="2" t="s">
        <v>228</v>
      </c>
      <c r="D19" s="2" t="str">
        <f>D18</f>
        <v>cali</v>
      </c>
      <c r="E19" s="238">
        <v>1</v>
      </c>
      <c r="F19" s="266">
        <f>F18*E19</f>
        <v>0</v>
      </c>
      <c r="G19" s="261"/>
      <c r="H19" s="22"/>
      <c r="I19" s="261"/>
      <c r="J19" s="22"/>
      <c r="K19" s="238"/>
      <c r="L19" s="22"/>
      <c r="M19" s="22"/>
    </row>
    <row r="20" spans="1:13" s="23" customFormat="1" ht="57.75" customHeight="1">
      <c r="A20" s="232">
        <f>A10+1</f>
        <v>2</v>
      </c>
      <c r="B20" s="267"/>
      <c r="C20" s="231" t="s">
        <v>311</v>
      </c>
      <c r="D20" s="2" t="s">
        <v>248</v>
      </c>
      <c r="E20" s="267"/>
      <c r="F20" s="265">
        <v>2</v>
      </c>
      <c r="G20" s="237"/>
      <c r="H20" s="22"/>
      <c r="I20" s="242"/>
      <c r="J20" s="22"/>
      <c r="K20" s="238"/>
      <c r="L20" s="22"/>
      <c r="M20" s="22"/>
    </row>
    <row r="21" spans="1:13" s="23" customFormat="1" ht="0.75" customHeight="1" hidden="1">
      <c r="A21" s="268"/>
      <c r="B21" s="239"/>
      <c r="C21" s="10" t="s">
        <v>12</v>
      </c>
      <c r="D21" s="2" t="s">
        <v>248</v>
      </c>
      <c r="E21" s="239">
        <v>1</v>
      </c>
      <c r="F21" s="267">
        <f>F20*E21</f>
        <v>2</v>
      </c>
      <c r="G21" s="261"/>
      <c r="H21" s="22"/>
      <c r="I21" s="239"/>
      <c r="J21" s="22"/>
      <c r="K21" s="238"/>
      <c r="L21" s="22"/>
      <c r="M21" s="22"/>
    </row>
    <row r="22" spans="1:13" s="53" customFormat="1" ht="0.75" customHeight="1" hidden="1">
      <c r="A22" s="232">
        <f>A20+1</f>
        <v>3</v>
      </c>
      <c r="B22" s="267"/>
      <c r="C22" s="236" t="s">
        <v>292</v>
      </c>
      <c r="D22" s="2" t="s">
        <v>10</v>
      </c>
      <c r="E22" s="267"/>
      <c r="F22" s="265">
        <v>0</v>
      </c>
      <c r="G22" s="237"/>
      <c r="H22" s="22"/>
      <c r="I22" s="239"/>
      <c r="J22" s="22"/>
      <c r="K22" s="239"/>
      <c r="L22" s="22"/>
      <c r="M22" s="40"/>
    </row>
    <row r="23" spans="1:13" s="291" customFormat="1" ht="30" customHeight="1">
      <c r="A23" s="290"/>
      <c r="B23" s="267"/>
      <c r="C23" s="293" t="s">
        <v>310</v>
      </c>
      <c r="D23" s="294"/>
      <c r="E23" s="296"/>
      <c r="F23" s="295"/>
      <c r="G23" s="295"/>
      <c r="H23" s="297"/>
      <c r="I23" s="296"/>
      <c r="J23" s="297"/>
      <c r="K23" s="296"/>
      <c r="L23" s="297"/>
      <c r="M23" s="298"/>
    </row>
    <row r="24" spans="1:13" s="53" customFormat="1" ht="0.75" customHeight="1" hidden="1">
      <c r="A24" s="262"/>
      <c r="B24" s="263"/>
      <c r="C24" s="2" t="s">
        <v>228</v>
      </c>
      <c r="D24" s="2" t="str">
        <f>D22</f>
        <v>cali</v>
      </c>
      <c r="E24" s="238">
        <v>1</v>
      </c>
      <c r="F24" s="266">
        <f>F22*E24</f>
        <v>0</v>
      </c>
      <c r="G24" s="261"/>
      <c r="H24" s="40"/>
      <c r="I24" s="238"/>
      <c r="J24" s="40"/>
      <c r="K24" s="238"/>
      <c r="L24" s="40"/>
      <c r="M24" s="40"/>
    </row>
    <row r="25" spans="1:13" s="23" customFormat="1" ht="30.75" customHeight="1">
      <c r="A25" s="232">
        <f>A20+1</f>
        <v>3</v>
      </c>
      <c r="B25" s="267"/>
      <c r="C25" s="231" t="s">
        <v>252</v>
      </c>
      <c r="D25" s="2" t="s">
        <v>248</v>
      </c>
      <c r="E25" s="267"/>
      <c r="F25" s="265">
        <v>2</v>
      </c>
      <c r="G25" s="237"/>
      <c r="H25" s="15"/>
      <c r="I25" s="243"/>
      <c r="J25" s="15"/>
      <c r="K25" s="243"/>
      <c r="L25" s="15"/>
      <c r="M25" s="22"/>
    </row>
    <row r="26" spans="1:13" s="23" customFormat="1" ht="15.75" hidden="1">
      <c r="A26" s="268"/>
      <c r="B26" s="239"/>
      <c r="C26" s="10" t="s">
        <v>12</v>
      </c>
      <c r="D26" s="2" t="s">
        <v>248</v>
      </c>
      <c r="E26" s="239">
        <v>1</v>
      </c>
      <c r="F26" s="267">
        <f>F25*E26</f>
        <v>2</v>
      </c>
      <c r="G26" s="261"/>
      <c r="H26" s="22"/>
      <c r="I26" s="239"/>
      <c r="J26" s="22"/>
      <c r="K26" s="238"/>
      <c r="L26" s="22"/>
      <c r="M26" s="22"/>
    </row>
    <row r="27" spans="1:13" s="23" customFormat="1" ht="15.75" hidden="1">
      <c r="A27" s="236"/>
      <c r="B27" s="267"/>
      <c r="C27" s="231" t="s">
        <v>232</v>
      </c>
      <c r="D27" s="2" t="s">
        <v>248</v>
      </c>
      <c r="E27" s="267">
        <v>1.12</v>
      </c>
      <c r="F27" s="267">
        <f>F25*E27</f>
        <v>2.24</v>
      </c>
      <c r="G27" s="239"/>
      <c r="H27" s="22"/>
      <c r="I27" s="242"/>
      <c r="J27" s="22"/>
      <c r="K27" s="238"/>
      <c r="L27" s="22"/>
      <c r="M27" s="22"/>
    </row>
    <row r="28" spans="1:13" s="23" customFormat="1" ht="30" customHeight="1" hidden="1">
      <c r="A28" s="232">
        <f>A25+1</f>
        <v>4</v>
      </c>
      <c r="B28" s="267"/>
      <c r="C28" s="231" t="s">
        <v>293</v>
      </c>
      <c r="D28" s="2" t="s">
        <v>248</v>
      </c>
      <c r="E28" s="267"/>
      <c r="F28" s="265"/>
      <c r="G28" s="237"/>
      <c r="H28" s="15"/>
      <c r="I28" s="243"/>
      <c r="J28" s="15"/>
      <c r="K28" s="243"/>
      <c r="L28" s="15"/>
      <c r="M28" s="22"/>
    </row>
    <row r="29" spans="1:13" s="23" customFormat="1" ht="2.25" customHeight="1" hidden="1">
      <c r="A29" s="268"/>
      <c r="B29" s="239"/>
      <c r="C29" s="10" t="s">
        <v>12</v>
      </c>
      <c r="D29" s="2" t="s">
        <v>248</v>
      </c>
      <c r="E29" s="239">
        <v>1</v>
      </c>
      <c r="F29" s="267">
        <f>F28*E29</f>
        <v>0</v>
      </c>
      <c r="G29" s="261"/>
      <c r="H29" s="22"/>
      <c r="I29" s="239"/>
      <c r="J29" s="22"/>
      <c r="K29" s="238"/>
      <c r="L29" s="22"/>
      <c r="M29" s="22"/>
    </row>
    <row r="30" spans="1:13" s="23" customFormat="1" ht="2.25" customHeight="1" hidden="1">
      <c r="A30" s="236"/>
      <c r="B30" s="267"/>
      <c r="C30" s="231" t="s">
        <v>294</v>
      </c>
      <c r="D30" s="2" t="s">
        <v>248</v>
      </c>
      <c r="E30" s="267">
        <v>1.12</v>
      </c>
      <c r="F30" s="267">
        <f>F28*E30</f>
        <v>0</v>
      </c>
      <c r="G30" s="239"/>
      <c r="H30" s="22"/>
      <c r="I30" s="242"/>
      <c r="J30" s="22"/>
      <c r="K30" s="238"/>
      <c r="L30" s="22"/>
      <c r="M30" s="22"/>
    </row>
    <row r="31" spans="1:13" s="23" customFormat="1" ht="32.25" customHeight="1">
      <c r="A31" s="233">
        <f>A25+1</f>
        <v>4</v>
      </c>
      <c r="B31" s="238"/>
      <c r="C31" s="233" t="s">
        <v>298</v>
      </c>
      <c r="D31" s="1" t="s">
        <v>5</v>
      </c>
      <c r="E31" s="264"/>
      <c r="F31" s="265">
        <v>54.2</v>
      </c>
      <c r="G31" s="240"/>
      <c r="H31" s="22"/>
      <c r="I31" s="239"/>
      <c r="J31" s="22"/>
      <c r="K31" s="238"/>
      <c r="L31" s="22"/>
      <c r="M31" s="22"/>
    </row>
    <row r="32" spans="1:13" s="23" customFormat="1" ht="15.75" hidden="1">
      <c r="A32" s="262" t="s">
        <v>247</v>
      </c>
      <c r="B32" s="263"/>
      <c r="C32" s="2" t="s">
        <v>228</v>
      </c>
      <c r="D32" s="2" t="str">
        <f>D31</f>
        <v>grZ.m.</v>
      </c>
      <c r="E32" s="264">
        <v>1</v>
      </c>
      <c r="F32" s="266">
        <f>F31*E32</f>
        <v>54.2</v>
      </c>
      <c r="G32" s="261"/>
      <c r="H32" s="22"/>
      <c r="I32" s="239"/>
      <c r="J32" s="22"/>
      <c r="K32" s="238"/>
      <c r="L32" s="22"/>
      <c r="M32" s="22"/>
    </row>
    <row r="33" spans="1:13" s="23" customFormat="1" ht="15.75" hidden="1">
      <c r="A33" s="262"/>
      <c r="B33" s="263"/>
      <c r="C33" s="231" t="s">
        <v>230</v>
      </c>
      <c r="D33" s="9" t="s">
        <v>5</v>
      </c>
      <c r="E33" s="263">
        <v>1.05</v>
      </c>
      <c r="F33" s="266">
        <f>F31*E33</f>
        <v>56.910000000000004</v>
      </c>
      <c r="G33" s="238"/>
      <c r="H33" s="22"/>
      <c r="I33" s="243"/>
      <c r="J33" s="22"/>
      <c r="K33" s="238"/>
      <c r="L33" s="22"/>
      <c r="M33" s="22"/>
    </row>
    <row r="34" spans="1:13" s="23" customFormat="1" ht="15.75" hidden="1">
      <c r="A34" s="262"/>
      <c r="B34" s="263"/>
      <c r="C34" s="231" t="s">
        <v>231</v>
      </c>
      <c r="D34" s="2" t="s">
        <v>248</v>
      </c>
      <c r="E34" s="263">
        <f>0.25*0.2</f>
        <v>0.05</v>
      </c>
      <c r="F34" s="266">
        <f>E34*F31</f>
        <v>2.7100000000000004</v>
      </c>
      <c r="G34" s="238"/>
      <c r="H34" s="22"/>
      <c r="I34" s="239"/>
      <c r="J34" s="22"/>
      <c r="K34" s="238"/>
      <c r="L34" s="22"/>
      <c r="M34" s="22"/>
    </row>
    <row r="35" spans="1:13" s="229" customFormat="1" ht="27" hidden="1">
      <c r="A35" s="232">
        <f>A31+1</f>
        <v>5</v>
      </c>
      <c r="B35" s="267"/>
      <c r="C35" s="231" t="s">
        <v>251</v>
      </c>
      <c r="D35" s="2" t="s">
        <v>249</v>
      </c>
      <c r="E35" s="267"/>
      <c r="F35" s="265">
        <v>0</v>
      </c>
      <c r="G35" s="237"/>
      <c r="H35" s="40"/>
      <c r="I35" s="238"/>
      <c r="J35" s="40"/>
      <c r="K35" s="238"/>
      <c r="L35" s="40"/>
      <c r="M35" s="40"/>
    </row>
    <row r="36" spans="1:13" s="53" customFormat="1" ht="15.75" hidden="1">
      <c r="A36" s="268"/>
      <c r="B36" s="239"/>
      <c r="C36" s="10" t="s">
        <v>12</v>
      </c>
      <c r="D36" s="2" t="s">
        <v>249</v>
      </c>
      <c r="E36" s="239">
        <v>1</v>
      </c>
      <c r="F36" s="267">
        <f>F35*E36</f>
        <v>0</v>
      </c>
      <c r="G36" s="261"/>
      <c r="H36" s="40"/>
      <c r="I36" s="238"/>
      <c r="J36" s="40"/>
      <c r="K36" s="238"/>
      <c r="L36" s="40"/>
      <c r="M36" s="40"/>
    </row>
    <row r="37" spans="1:13" s="53" customFormat="1" ht="15.75" hidden="1">
      <c r="A37" s="236"/>
      <c r="B37" s="267"/>
      <c r="C37" s="231" t="s">
        <v>234</v>
      </c>
      <c r="D37" s="2" t="s">
        <v>249</v>
      </c>
      <c r="E37" s="267">
        <v>1.05</v>
      </c>
      <c r="F37" s="267">
        <f>F35*E37</f>
        <v>0</v>
      </c>
      <c r="G37" s="239"/>
      <c r="H37" s="40"/>
      <c r="I37" s="238"/>
      <c r="J37" s="40"/>
      <c r="K37" s="238"/>
      <c r="L37" s="40"/>
      <c r="M37" s="40"/>
    </row>
    <row r="38" spans="1:13" s="53" customFormat="1" ht="15.75" hidden="1">
      <c r="A38" s="262"/>
      <c r="B38" s="263"/>
      <c r="C38" s="231" t="s">
        <v>229</v>
      </c>
      <c r="D38" s="2" t="s">
        <v>248</v>
      </c>
      <c r="E38" s="263">
        <v>0.15</v>
      </c>
      <c r="F38" s="266">
        <f>E38*F35</f>
        <v>0</v>
      </c>
      <c r="G38" s="238"/>
      <c r="H38" s="40"/>
      <c r="I38" s="238"/>
      <c r="J38" s="40"/>
      <c r="K38" s="238"/>
      <c r="L38" s="40"/>
      <c r="M38" s="40"/>
    </row>
    <row r="39" spans="1:13" s="229" customFormat="1" ht="39.75" customHeight="1">
      <c r="A39" s="232">
        <f>A31+1</f>
        <v>5</v>
      </c>
      <c r="B39" s="263"/>
      <c r="C39" s="234" t="s">
        <v>305</v>
      </c>
      <c r="D39" s="2" t="s">
        <v>248</v>
      </c>
      <c r="E39" s="269"/>
      <c r="F39" s="265">
        <v>1</v>
      </c>
      <c r="G39" s="240"/>
      <c r="H39" s="40"/>
      <c r="I39" s="238"/>
      <c r="J39" s="40"/>
      <c r="K39" s="238"/>
      <c r="L39" s="40"/>
      <c r="M39" s="40"/>
    </row>
    <row r="40" spans="1:13" s="53" customFormat="1" ht="0.75" customHeight="1" hidden="1">
      <c r="A40" s="268"/>
      <c r="B40" s="270"/>
      <c r="C40" s="9" t="s">
        <v>12</v>
      </c>
      <c r="D40" s="2" t="s">
        <v>248</v>
      </c>
      <c r="E40" s="270">
        <v>1</v>
      </c>
      <c r="F40" s="267">
        <f>F39*E40</f>
        <v>1</v>
      </c>
      <c r="G40" s="261"/>
      <c r="H40" s="40"/>
      <c r="I40" s="238"/>
      <c r="J40" s="40"/>
      <c r="K40" s="238"/>
      <c r="L40" s="40"/>
      <c r="M40" s="40"/>
    </row>
    <row r="41" spans="1:13" s="53" customFormat="1" ht="15.75" hidden="1">
      <c r="A41" s="262"/>
      <c r="B41" s="263"/>
      <c r="C41" s="231" t="s">
        <v>231</v>
      </c>
      <c r="D41" s="2" t="s">
        <v>248</v>
      </c>
      <c r="E41" s="263">
        <v>1.02</v>
      </c>
      <c r="F41" s="266">
        <f>E41*F39</f>
        <v>1.02</v>
      </c>
      <c r="G41" s="238"/>
      <c r="H41" s="40"/>
      <c r="I41" s="238"/>
      <c r="J41" s="40"/>
      <c r="K41" s="238"/>
      <c r="L41" s="40"/>
      <c r="M41" s="40"/>
    </row>
    <row r="42" spans="1:13" s="52" customFormat="1" ht="15" customHeight="1" hidden="1">
      <c r="A42" s="262"/>
      <c r="B42" s="263"/>
      <c r="C42" s="231" t="s">
        <v>235</v>
      </c>
      <c r="D42" s="2" t="s">
        <v>226</v>
      </c>
      <c r="E42" s="263">
        <v>2.2</v>
      </c>
      <c r="F42" s="266">
        <f>E42*F39</f>
        <v>2.2</v>
      </c>
      <c r="G42" s="238"/>
      <c r="H42" s="40"/>
      <c r="I42" s="238"/>
      <c r="J42" s="40"/>
      <c r="K42" s="238"/>
      <c r="L42" s="40"/>
      <c r="M42" s="40"/>
    </row>
    <row r="43" spans="1:13" s="230" customFormat="1" ht="36" customHeight="1">
      <c r="A43" s="232">
        <f>A39+1</f>
        <v>6</v>
      </c>
      <c r="B43" s="263" t="s">
        <v>94</v>
      </c>
      <c r="C43" s="234" t="s">
        <v>302</v>
      </c>
      <c r="D43" s="232" t="s">
        <v>233</v>
      </c>
      <c r="E43" s="269"/>
      <c r="F43" s="265">
        <v>38</v>
      </c>
      <c r="G43" s="239"/>
      <c r="H43" s="40"/>
      <c r="I43" s="238"/>
      <c r="J43" s="40"/>
      <c r="K43" s="238"/>
      <c r="L43" s="40"/>
      <c r="M43" s="40"/>
    </row>
    <row r="44" spans="1:13" s="4" customFormat="1" ht="0.75" customHeight="1" hidden="1">
      <c r="A44" s="268"/>
      <c r="B44" s="270"/>
      <c r="C44" s="9" t="s">
        <v>12</v>
      </c>
      <c r="D44" s="2" t="s">
        <v>226</v>
      </c>
      <c r="E44" s="270">
        <v>1</v>
      </c>
      <c r="F44" s="267">
        <f>F43*E44</f>
        <v>38</v>
      </c>
      <c r="G44" s="261"/>
      <c r="H44" s="40"/>
      <c r="I44" s="238"/>
      <c r="J44" s="40"/>
      <c r="K44" s="238"/>
      <c r="L44" s="40"/>
      <c r="M44" s="40"/>
    </row>
    <row r="45" spans="1:13" s="271" customFormat="1" ht="15.75" customHeight="1" hidden="1">
      <c r="A45" s="262"/>
      <c r="B45" s="263"/>
      <c r="C45" s="231" t="s">
        <v>254</v>
      </c>
      <c r="D45" s="2" t="s">
        <v>249</v>
      </c>
      <c r="E45" s="263">
        <v>1.02</v>
      </c>
      <c r="F45" s="266">
        <f>E45*F43</f>
        <v>38.76</v>
      </c>
      <c r="G45" s="239"/>
      <c r="H45" s="40"/>
      <c r="I45" s="238"/>
      <c r="J45" s="40"/>
      <c r="K45" s="238"/>
      <c r="L45" s="40"/>
      <c r="M45" s="40"/>
    </row>
    <row r="46" spans="1:13" s="23" customFormat="1" ht="27" hidden="1">
      <c r="A46" s="233">
        <f>A43+1</f>
        <v>7</v>
      </c>
      <c r="B46" s="238"/>
      <c r="C46" s="232" t="s">
        <v>250</v>
      </c>
      <c r="D46" s="2" t="s">
        <v>248</v>
      </c>
      <c r="E46" s="232"/>
      <c r="F46" s="265">
        <v>0</v>
      </c>
      <c r="G46" s="240"/>
      <c r="H46" s="22"/>
      <c r="I46" s="238"/>
      <c r="J46" s="22"/>
      <c r="K46" s="238"/>
      <c r="L46" s="22"/>
      <c r="M46" s="22"/>
    </row>
    <row r="47" spans="1:13" s="53" customFormat="1" ht="15.75" hidden="1">
      <c r="A47" s="262"/>
      <c r="B47" s="238"/>
      <c r="C47" s="2" t="s">
        <v>228</v>
      </c>
      <c r="D47" s="2" t="s">
        <v>248</v>
      </c>
      <c r="E47" s="238">
        <v>1</v>
      </c>
      <c r="F47" s="266">
        <f>F46*E47</f>
        <v>0</v>
      </c>
      <c r="G47" s="261"/>
      <c r="H47" s="40"/>
      <c r="I47" s="238"/>
      <c r="J47" s="40"/>
      <c r="K47" s="238"/>
      <c r="L47" s="40"/>
      <c r="M47" s="40"/>
    </row>
    <row r="48" spans="1:13" s="229" customFormat="1" ht="15.75" hidden="1">
      <c r="A48" s="262"/>
      <c r="B48" s="238"/>
      <c r="C48" s="231" t="s">
        <v>236</v>
      </c>
      <c r="D48" s="2" t="s">
        <v>248</v>
      </c>
      <c r="E48" s="238">
        <v>1.15</v>
      </c>
      <c r="F48" s="266">
        <f>F46*E48</f>
        <v>0</v>
      </c>
      <c r="G48" s="261"/>
      <c r="H48" s="40"/>
      <c r="I48" s="238"/>
      <c r="J48" s="40"/>
      <c r="K48" s="238"/>
      <c r="L48" s="40"/>
      <c r="M48" s="40"/>
    </row>
    <row r="49" spans="1:13" s="229" customFormat="1" ht="40.5" hidden="1">
      <c r="A49" s="232">
        <f>A46+1</f>
        <v>8</v>
      </c>
      <c r="B49" s="263"/>
      <c r="C49" s="234" t="s">
        <v>279</v>
      </c>
      <c r="D49" s="1" t="s">
        <v>10</v>
      </c>
      <c r="E49" s="264"/>
      <c r="F49" s="265">
        <v>0</v>
      </c>
      <c r="G49" s="237"/>
      <c r="H49" s="40"/>
      <c r="I49" s="238"/>
      <c r="J49" s="40"/>
      <c r="K49" s="238"/>
      <c r="L49" s="40"/>
      <c r="M49" s="40"/>
    </row>
    <row r="50" spans="1:13" s="53" customFormat="1" ht="15.75" hidden="1">
      <c r="A50" s="268"/>
      <c r="B50" s="270"/>
      <c r="C50" s="9" t="s">
        <v>12</v>
      </c>
      <c r="D50" s="2" t="str">
        <f>D49</f>
        <v>cali</v>
      </c>
      <c r="E50" s="270">
        <v>1</v>
      </c>
      <c r="F50" s="267">
        <f>F49*E50</f>
        <v>0</v>
      </c>
      <c r="G50" s="261"/>
      <c r="H50" s="40"/>
      <c r="I50" s="242"/>
      <c r="J50" s="40"/>
      <c r="K50" s="238"/>
      <c r="L50" s="40"/>
      <c r="M50" s="40"/>
    </row>
    <row r="51" spans="1:13" s="53" customFormat="1" ht="15.75" hidden="1">
      <c r="A51" s="236"/>
      <c r="B51" s="267"/>
      <c r="C51" s="231" t="s">
        <v>282</v>
      </c>
      <c r="D51" s="9" t="s">
        <v>5</v>
      </c>
      <c r="E51" s="272">
        <v>10.4</v>
      </c>
      <c r="F51" s="267">
        <f>F49*E51</f>
        <v>0</v>
      </c>
      <c r="G51" s="239"/>
      <c r="H51" s="40"/>
      <c r="I51" s="238"/>
      <c r="J51" s="40"/>
      <c r="K51" s="238"/>
      <c r="L51" s="40"/>
      <c r="M51" s="40"/>
    </row>
    <row r="52" spans="1:13" s="53" customFormat="1" ht="15.75" hidden="1">
      <c r="A52" s="236"/>
      <c r="B52" s="267"/>
      <c r="C52" s="231" t="s">
        <v>283</v>
      </c>
      <c r="D52" s="9" t="s">
        <v>5</v>
      </c>
      <c r="E52" s="272">
        <v>11.1</v>
      </c>
      <c r="F52" s="267">
        <f>F49*E52</f>
        <v>0</v>
      </c>
      <c r="G52" s="239"/>
      <c r="H52" s="40"/>
      <c r="I52" s="238"/>
      <c r="J52" s="40"/>
      <c r="K52" s="238"/>
      <c r="L52" s="40"/>
      <c r="M52" s="40"/>
    </row>
    <row r="53" spans="1:13" s="53" customFormat="1" ht="15.75" hidden="1">
      <c r="A53" s="236"/>
      <c r="B53" s="267"/>
      <c r="C53" s="231" t="s">
        <v>284</v>
      </c>
      <c r="D53" s="9" t="s">
        <v>5</v>
      </c>
      <c r="E53" s="272">
        <v>18</v>
      </c>
      <c r="F53" s="267">
        <f>F49*E53</f>
        <v>0</v>
      </c>
      <c r="G53" s="239"/>
      <c r="H53" s="40"/>
      <c r="I53" s="238"/>
      <c r="J53" s="40"/>
      <c r="K53" s="238"/>
      <c r="L53" s="40"/>
      <c r="M53" s="40"/>
    </row>
    <row r="54" spans="1:13" s="53" customFormat="1" ht="15.75" hidden="1">
      <c r="A54" s="236"/>
      <c r="B54" s="267"/>
      <c r="C54" s="231" t="s">
        <v>285</v>
      </c>
      <c r="D54" s="9" t="s">
        <v>5</v>
      </c>
      <c r="E54" s="272">
        <v>2.4</v>
      </c>
      <c r="F54" s="267">
        <f>F50*E54</f>
        <v>0</v>
      </c>
      <c r="G54" s="239"/>
      <c r="H54" s="40"/>
      <c r="I54" s="238"/>
      <c r="J54" s="40"/>
      <c r="K54" s="238"/>
      <c r="L54" s="40"/>
      <c r="M54" s="40"/>
    </row>
    <row r="55" spans="1:13" s="229" customFormat="1" ht="15.75" hidden="1">
      <c r="A55" s="262"/>
      <c r="B55" s="263"/>
      <c r="C55" s="231" t="s">
        <v>231</v>
      </c>
      <c r="D55" s="2" t="s">
        <v>248</v>
      </c>
      <c r="E55" s="263">
        <v>0.36</v>
      </c>
      <c r="F55" s="266">
        <f>E55*F49</f>
        <v>0</v>
      </c>
      <c r="G55" s="238"/>
      <c r="H55" s="40"/>
      <c r="I55" s="238"/>
      <c r="J55" s="40"/>
      <c r="K55" s="238"/>
      <c r="L55" s="40"/>
      <c r="M55" s="40"/>
    </row>
    <row r="56" spans="1:13" s="53" customFormat="1" ht="15.75" hidden="1">
      <c r="A56" s="236"/>
      <c r="B56" s="267"/>
      <c r="C56" s="231" t="s">
        <v>85</v>
      </c>
      <c r="D56" s="231" t="s">
        <v>10</v>
      </c>
      <c r="E56" s="272">
        <v>2</v>
      </c>
      <c r="F56" s="267">
        <f>F49*E56</f>
        <v>0</v>
      </c>
      <c r="G56" s="239"/>
      <c r="H56" s="40"/>
      <c r="I56" s="238"/>
      <c r="J56" s="40"/>
      <c r="K56" s="238"/>
      <c r="L56" s="40"/>
      <c r="M56" s="40"/>
    </row>
    <row r="57" spans="1:13" s="53" customFormat="1" ht="15.75" hidden="1">
      <c r="A57" s="236"/>
      <c r="B57" s="267"/>
      <c r="C57" s="231" t="s">
        <v>237</v>
      </c>
      <c r="D57" s="231" t="s">
        <v>81</v>
      </c>
      <c r="E57" s="272">
        <v>5</v>
      </c>
      <c r="F57" s="267">
        <f>F49*E57</f>
        <v>0</v>
      </c>
      <c r="G57" s="239"/>
      <c r="H57" s="40"/>
      <c r="I57" s="238"/>
      <c r="J57" s="40"/>
      <c r="K57" s="238"/>
      <c r="L57" s="40"/>
      <c r="M57" s="40"/>
    </row>
    <row r="58" spans="1:13" s="53" customFormat="1" ht="15.75" hidden="1">
      <c r="A58" s="2"/>
      <c r="B58" s="273"/>
      <c r="C58" s="274" t="s">
        <v>227</v>
      </c>
      <c r="D58" s="1" t="s">
        <v>226</v>
      </c>
      <c r="E58" s="273">
        <v>7.75</v>
      </c>
      <c r="F58" s="266">
        <f>F49*E58</f>
        <v>0</v>
      </c>
      <c r="G58" s="273"/>
      <c r="H58" s="40"/>
      <c r="I58" s="238"/>
      <c r="J58" s="40"/>
      <c r="K58" s="238"/>
      <c r="L58" s="40"/>
      <c r="M58" s="40"/>
    </row>
    <row r="59" spans="1:13" s="53" customFormat="1" ht="29.25" hidden="1">
      <c r="A59" s="232">
        <f>A49+1</f>
        <v>9</v>
      </c>
      <c r="B59" s="273"/>
      <c r="C59" s="235" t="s">
        <v>278</v>
      </c>
      <c r="D59" s="2" t="s">
        <v>248</v>
      </c>
      <c r="E59" s="234"/>
      <c r="F59" s="265">
        <v>0</v>
      </c>
      <c r="G59" s="237"/>
      <c r="H59" s="40"/>
      <c r="I59" s="238"/>
      <c r="J59" s="40"/>
      <c r="K59" s="251"/>
      <c r="L59" s="40"/>
      <c r="M59" s="40"/>
    </row>
    <row r="60" spans="1:13" s="53" customFormat="1" ht="15.75" hidden="1">
      <c r="A60" s="2"/>
      <c r="B60" s="273"/>
      <c r="C60" s="274" t="s">
        <v>12</v>
      </c>
      <c r="D60" s="1" t="s">
        <v>248</v>
      </c>
      <c r="E60" s="273">
        <v>1</v>
      </c>
      <c r="F60" s="266">
        <f>F59*E60</f>
        <v>0</v>
      </c>
      <c r="G60" s="261"/>
      <c r="H60" s="40"/>
      <c r="I60" s="238"/>
      <c r="J60" s="40"/>
      <c r="K60" s="238"/>
      <c r="L60" s="40"/>
      <c r="M60" s="40"/>
    </row>
    <row r="61" spans="1:13" s="53" customFormat="1" ht="15.75" hidden="1">
      <c r="A61" s="2"/>
      <c r="B61" s="238"/>
      <c r="C61" s="274" t="s">
        <v>238</v>
      </c>
      <c r="D61" s="1" t="s">
        <v>248</v>
      </c>
      <c r="E61" s="275">
        <v>1.1</v>
      </c>
      <c r="F61" s="266">
        <f>F59*E61</f>
        <v>0</v>
      </c>
      <c r="G61" s="273"/>
      <c r="H61" s="40"/>
      <c r="I61" s="238"/>
      <c r="J61" s="40"/>
      <c r="K61" s="238"/>
      <c r="L61" s="40"/>
      <c r="M61" s="40"/>
    </row>
    <row r="62" spans="1:13" s="229" customFormat="1" ht="15.75" hidden="1">
      <c r="A62" s="2"/>
      <c r="B62" s="273"/>
      <c r="C62" s="274" t="s">
        <v>227</v>
      </c>
      <c r="D62" s="1" t="s">
        <v>226</v>
      </c>
      <c r="E62" s="275">
        <v>5</v>
      </c>
      <c r="F62" s="266">
        <f>F59*E62</f>
        <v>0</v>
      </c>
      <c r="G62" s="273"/>
      <c r="H62" s="40"/>
      <c r="I62" s="238"/>
      <c r="J62" s="40"/>
      <c r="K62" s="238"/>
      <c r="L62" s="40"/>
      <c r="M62" s="40"/>
    </row>
    <row r="63" spans="1:13" s="53" customFormat="1" ht="27" hidden="1">
      <c r="A63" s="232">
        <f>A59+1</f>
        <v>10</v>
      </c>
      <c r="B63" s="273"/>
      <c r="C63" s="234" t="s">
        <v>286</v>
      </c>
      <c r="D63" s="2" t="s">
        <v>249</v>
      </c>
      <c r="E63" s="269"/>
      <c r="F63" s="265">
        <v>0</v>
      </c>
      <c r="G63" s="237"/>
      <c r="H63" s="40"/>
      <c r="I63" s="238"/>
      <c r="J63" s="40"/>
      <c r="K63" s="238"/>
      <c r="L63" s="40"/>
      <c r="M63" s="40"/>
    </row>
    <row r="64" spans="1:13" s="53" customFormat="1" ht="15.75" hidden="1">
      <c r="A64" s="9"/>
      <c r="B64" s="270"/>
      <c r="C64" s="9" t="s">
        <v>12</v>
      </c>
      <c r="D64" s="9" t="s">
        <v>249</v>
      </c>
      <c r="E64" s="270">
        <v>1</v>
      </c>
      <c r="F64" s="267">
        <f>F63*E64</f>
        <v>0</v>
      </c>
      <c r="G64" s="261"/>
      <c r="H64" s="40"/>
      <c r="I64" s="238"/>
      <c r="J64" s="40"/>
      <c r="K64" s="238"/>
      <c r="L64" s="40"/>
      <c r="M64" s="40"/>
    </row>
    <row r="65" spans="1:13" s="53" customFormat="1" ht="15.75" hidden="1">
      <c r="A65" s="9"/>
      <c r="B65" s="270"/>
      <c r="C65" s="9" t="s">
        <v>255</v>
      </c>
      <c r="D65" s="9" t="s">
        <v>249</v>
      </c>
      <c r="E65" s="270">
        <v>1.25</v>
      </c>
      <c r="F65" s="267">
        <f>F63*E65</f>
        <v>0</v>
      </c>
      <c r="G65" s="276"/>
      <c r="H65" s="40"/>
      <c r="I65" s="238"/>
      <c r="J65" s="40"/>
      <c r="K65" s="238"/>
      <c r="L65" s="40"/>
      <c r="M65" s="40"/>
    </row>
    <row r="66" spans="1:13" s="53" customFormat="1" ht="15.75" hidden="1">
      <c r="A66" s="9"/>
      <c r="B66" s="270"/>
      <c r="C66" s="9" t="s">
        <v>257</v>
      </c>
      <c r="D66" s="9" t="s">
        <v>5</v>
      </c>
      <c r="E66" s="270">
        <v>1</v>
      </c>
      <c r="F66" s="267">
        <v>3.85</v>
      </c>
      <c r="G66" s="276"/>
      <c r="H66" s="40"/>
      <c r="I66" s="238"/>
      <c r="J66" s="40"/>
      <c r="K66" s="238"/>
      <c r="L66" s="40"/>
      <c r="M66" s="40"/>
    </row>
    <row r="67" spans="1:13" s="53" customFormat="1" ht="15.75" hidden="1">
      <c r="A67" s="9"/>
      <c r="B67" s="270"/>
      <c r="C67" s="9" t="s">
        <v>239</v>
      </c>
      <c r="D67" s="9" t="s">
        <v>10</v>
      </c>
      <c r="E67" s="270">
        <v>6</v>
      </c>
      <c r="F67" s="267">
        <f>F63*E67</f>
        <v>0</v>
      </c>
      <c r="G67" s="270"/>
      <c r="H67" s="40"/>
      <c r="I67" s="238"/>
      <c r="J67" s="40"/>
      <c r="K67" s="238"/>
      <c r="L67" s="40"/>
      <c r="M67" s="40"/>
    </row>
    <row r="68" spans="1:13" s="53" customFormat="1" ht="15.75" hidden="1">
      <c r="A68" s="9"/>
      <c r="B68" s="270"/>
      <c r="C68" s="9" t="s">
        <v>227</v>
      </c>
      <c r="D68" s="9" t="s">
        <v>226</v>
      </c>
      <c r="E68" s="270">
        <v>0.5</v>
      </c>
      <c r="F68" s="267">
        <f>F63*E68</f>
        <v>0</v>
      </c>
      <c r="G68" s="276"/>
      <c r="H68" s="40"/>
      <c r="I68" s="238"/>
      <c r="J68" s="40"/>
      <c r="K68" s="238"/>
      <c r="L68" s="40"/>
      <c r="M68" s="40"/>
    </row>
    <row r="69" spans="1:13" s="53" customFormat="1" ht="27" hidden="1">
      <c r="A69" s="232">
        <f>A63+1</f>
        <v>11</v>
      </c>
      <c r="B69" s="263"/>
      <c r="C69" s="233" t="s">
        <v>277</v>
      </c>
      <c r="D69" s="1" t="s">
        <v>10</v>
      </c>
      <c r="E69" s="234"/>
      <c r="F69" s="265">
        <v>0</v>
      </c>
      <c r="G69" s="237"/>
      <c r="H69" s="40"/>
      <c r="I69" s="238"/>
      <c r="J69" s="40"/>
      <c r="K69" s="238"/>
      <c r="L69" s="40"/>
      <c r="M69" s="40"/>
    </row>
    <row r="70" spans="1:13" s="229" customFormat="1" ht="15.75" hidden="1">
      <c r="A70" s="268"/>
      <c r="B70" s="270"/>
      <c r="C70" s="9" t="s">
        <v>12</v>
      </c>
      <c r="D70" s="2" t="str">
        <f>D69</f>
        <v>cali</v>
      </c>
      <c r="E70" s="270">
        <v>1</v>
      </c>
      <c r="F70" s="267">
        <f>F69*E70</f>
        <v>0</v>
      </c>
      <c r="G70" s="261"/>
      <c r="H70" s="40"/>
      <c r="I70" s="238"/>
      <c r="J70" s="40"/>
      <c r="K70" s="238"/>
      <c r="L70" s="40"/>
      <c r="M70" s="40"/>
    </row>
    <row r="71" spans="1:13" s="53" customFormat="1" ht="15.75" hidden="1">
      <c r="A71" s="236"/>
      <c r="B71" s="267"/>
      <c r="C71" s="231" t="s">
        <v>258</v>
      </c>
      <c r="D71" s="9" t="s">
        <v>249</v>
      </c>
      <c r="E71" s="272">
        <v>2.5</v>
      </c>
      <c r="F71" s="267">
        <f>F69*E71</f>
        <v>0</v>
      </c>
      <c r="G71" s="239"/>
      <c r="H71" s="40"/>
      <c r="I71" s="238"/>
      <c r="J71" s="40"/>
      <c r="K71" s="238"/>
      <c r="L71" s="40"/>
      <c r="M71" s="40"/>
    </row>
    <row r="72" spans="1:13" s="53" customFormat="1" ht="15.75" hidden="1">
      <c r="A72" s="236"/>
      <c r="B72" s="267"/>
      <c r="C72" s="231" t="s">
        <v>283</v>
      </c>
      <c r="D72" s="9" t="s">
        <v>5</v>
      </c>
      <c r="E72" s="272">
        <v>11</v>
      </c>
      <c r="F72" s="267">
        <f>F69*E72</f>
        <v>0</v>
      </c>
      <c r="G72" s="239"/>
      <c r="H72" s="40"/>
      <c r="I72" s="238"/>
      <c r="J72" s="40"/>
      <c r="K72" s="238"/>
      <c r="L72" s="40"/>
      <c r="M72" s="40"/>
    </row>
    <row r="73" spans="1:13" s="53" customFormat="1" ht="15.75" hidden="1">
      <c r="A73" s="236"/>
      <c r="B73" s="267"/>
      <c r="C73" s="231" t="s">
        <v>285</v>
      </c>
      <c r="D73" s="9" t="s">
        <v>5</v>
      </c>
      <c r="E73" s="272">
        <v>2.4</v>
      </c>
      <c r="F73" s="267">
        <f>F69*E73</f>
        <v>0</v>
      </c>
      <c r="G73" s="239"/>
      <c r="H73" s="40"/>
      <c r="I73" s="238"/>
      <c r="J73" s="40"/>
      <c r="K73" s="238"/>
      <c r="L73" s="40"/>
      <c r="M73" s="40"/>
    </row>
    <row r="74" spans="1:13" s="53" customFormat="1" ht="15.75" hidden="1">
      <c r="A74" s="262"/>
      <c r="B74" s="263"/>
      <c r="C74" s="231" t="s">
        <v>231</v>
      </c>
      <c r="D74" s="2" t="s">
        <v>248</v>
      </c>
      <c r="E74" s="263">
        <v>0.4</v>
      </c>
      <c r="F74" s="266">
        <f>E74*F69</f>
        <v>0</v>
      </c>
      <c r="G74" s="238"/>
      <c r="H74" s="40"/>
      <c r="I74" s="238"/>
      <c r="J74" s="40"/>
      <c r="K74" s="238"/>
      <c r="L74" s="40"/>
      <c r="M74" s="40"/>
    </row>
    <row r="75" spans="1:13" s="53" customFormat="1" ht="15.75" hidden="1">
      <c r="A75" s="236"/>
      <c r="B75" s="267"/>
      <c r="C75" s="231" t="s">
        <v>85</v>
      </c>
      <c r="D75" s="231" t="s">
        <v>10</v>
      </c>
      <c r="E75" s="272">
        <v>1</v>
      </c>
      <c r="F75" s="267">
        <f>F69*E75</f>
        <v>0</v>
      </c>
      <c r="G75" s="239"/>
      <c r="H75" s="40"/>
      <c r="I75" s="238"/>
      <c r="J75" s="40"/>
      <c r="K75" s="238"/>
      <c r="L75" s="40"/>
      <c r="M75" s="40"/>
    </row>
    <row r="76" spans="1:13" s="53" customFormat="1" ht="15.75" hidden="1">
      <c r="A76" s="236"/>
      <c r="B76" s="267"/>
      <c r="C76" s="231" t="s">
        <v>237</v>
      </c>
      <c r="D76" s="231" t="s">
        <v>81</v>
      </c>
      <c r="E76" s="272">
        <v>3</v>
      </c>
      <c r="F76" s="267">
        <f>F69*E76</f>
        <v>0</v>
      </c>
      <c r="G76" s="239"/>
      <c r="H76" s="40"/>
      <c r="I76" s="238"/>
      <c r="J76" s="40"/>
      <c r="K76" s="238"/>
      <c r="L76" s="40"/>
      <c r="M76" s="40"/>
    </row>
    <row r="77" spans="1:13" s="53" customFormat="1" ht="15.75" hidden="1">
      <c r="A77" s="2"/>
      <c r="B77" s="273"/>
      <c r="C77" s="274" t="s">
        <v>227</v>
      </c>
      <c r="D77" s="1" t="s">
        <v>226</v>
      </c>
      <c r="E77" s="273">
        <v>5.55</v>
      </c>
      <c r="F77" s="266">
        <f>F69*E77</f>
        <v>0</v>
      </c>
      <c r="G77" s="273"/>
      <c r="H77" s="40"/>
      <c r="I77" s="238"/>
      <c r="J77" s="40"/>
      <c r="K77" s="238"/>
      <c r="L77" s="40"/>
      <c r="M77" s="40"/>
    </row>
    <row r="78" spans="1:13" s="16" customFormat="1" ht="27" hidden="1">
      <c r="A78" s="232">
        <f>A69+1</f>
        <v>12</v>
      </c>
      <c r="B78" s="263"/>
      <c r="C78" s="233" t="s">
        <v>276</v>
      </c>
      <c r="D78" s="1" t="s">
        <v>10</v>
      </c>
      <c r="E78" s="265"/>
      <c r="F78" s="265"/>
      <c r="G78" s="237"/>
      <c r="H78" s="36"/>
      <c r="I78" s="244"/>
      <c r="J78" s="49"/>
      <c r="K78" s="244"/>
      <c r="L78" s="49"/>
      <c r="M78" s="22"/>
    </row>
    <row r="79" spans="1:13" s="19" customFormat="1" ht="15.75" hidden="1">
      <c r="A79" s="268"/>
      <c r="B79" s="267"/>
      <c r="C79" s="231" t="s">
        <v>12</v>
      </c>
      <c r="D79" s="2" t="str">
        <f>D78</f>
        <v>cali</v>
      </c>
      <c r="E79" s="267">
        <v>1</v>
      </c>
      <c r="F79" s="267">
        <f>F78*E79</f>
        <v>0</v>
      </c>
      <c r="G79" s="261"/>
      <c r="H79" s="22"/>
      <c r="I79" s="264"/>
      <c r="J79" s="40"/>
      <c r="K79" s="238"/>
      <c r="L79" s="40"/>
      <c r="M79" s="22"/>
    </row>
    <row r="80" spans="1:13" s="53" customFormat="1" ht="15.75" hidden="1">
      <c r="A80" s="236"/>
      <c r="B80" s="267"/>
      <c r="C80" s="231" t="s">
        <v>282</v>
      </c>
      <c r="D80" s="9" t="s">
        <v>5</v>
      </c>
      <c r="E80" s="267">
        <v>5.25</v>
      </c>
      <c r="F80" s="267">
        <f>F78*E80</f>
        <v>0</v>
      </c>
      <c r="G80" s="239"/>
      <c r="H80" s="40"/>
      <c r="I80" s="238"/>
      <c r="J80" s="40"/>
      <c r="K80" s="238"/>
      <c r="L80" s="40"/>
      <c r="M80" s="40"/>
    </row>
    <row r="81" spans="1:13" s="53" customFormat="1" ht="15.75" hidden="1">
      <c r="A81" s="236"/>
      <c r="B81" s="267"/>
      <c r="C81" s="231" t="s">
        <v>285</v>
      </c>
      <c r="D81" s="9" t="s">
        <v>5</v>
      </c>
      <c r="E81" s="272">
        <v>1.8</v>
      </c>
      <c r="F81" s="267">
        <f>F78*E81</f>
        <v>0</v>
      </c>
      <c r="G81" s="239"/>
      <c r="H81" s="40"/>
      <c r="I81" s="238"/>
      <c r="J81" s="40"/>
      <c r="K81" s="238"/>
      <c r="L81" s="40"/>
      <c r="M81" s="40"/>
    </row>
    <row r="82" spans="1:13" s="53" customFormat="1" ht="15.75" hidden="1">
      <c r="A82" s="262"/>
      <c r="B82" s="263"/>
      <c r="C82" s="231" t="s">
        <v>231</v>
      </c>
      <c r="D82" s="2" t="s">
        <v>248</v>
      </c>
      <c r="E82" s="263">
        <f>0.2*0.25*0.25*4*1.2</f>
        <v>0.06</v>
      </c>
      <c r="F82" s="266">
        <f>E82*F78</f>
        <v>0</v>
      </c>
      <c r="G82" s="238"/>
      <c r="H82" s="40"/>
      <c r="I82" s="238"/>
      <c r="J82" s="40"/>
      <c r="K82" s="238"/>
      <c r="L82" s="40"/>
      <c r="M82" s="40"/>
    </row>
    <row r="83" spans="1:13" s="53" customFormat="1" ht="15.75" hidden="1">
      <c r="A83" s="2"/>
      <c r="B83" s="238"/>
      <c r="C83" s="274" t="s">
        <v>259</v>
      </c>
      <c r="D83" s="1" t="s">
        <v>248</v>
      </c>
      <c r="E83" s="273">
        <f>14*0.08*0.05</f>
        <v>0.05600000000000001</v>
      </c>
      <c r="F83" s="266">
        <f>F78*E83</f>
        <v>0</v>
      </c>
      <c r="G83" s="273"/>
      <c r="H83" s="40"/>
      <c r="I83" s="238"/>
      <c r="J83" s="40"/>
      <c r="K83" s="238"/>
      <c r="L83" s="40"/>
      <c r="M83" s="40"/>
    </row>
    <row r="84" spans="1:13" s="53" customFormat="1" ht="15.75" hidden="1">
      <c r="A84" s="2"/>
      <c r="B84" s="238"/>
      <c r="C84" s="274" t="s">
        <v>241</v>
      </c>
      <c r="D84" s="1" t="s">
        <v>10</v>
      </c>
      <c r="E84" s="273">
        <f>7*3</f>
        <v>21</v>
      </c>
      <c r="F84" s="266">
        <f>F79*E84</f>
        <v>0</v>
      </c>
      <c r="G84" s="273"/>
      <c r="H84" s="40"/>
      <c r="I84" s="238"/>
      <c r="J84" s="40"/>
      <c r="K84" s="238"/>
      <c r="L84" s="40"/>
      <c r="M84" s="40"/>
    </row>
    <row r="85" spans="1:13" s="53" customFormat="1" ht="15.75" hidden="1">
      <c r="A85" s="236"/>
      <c r="B85" s="267"/>
      <c r="C85" s="231" t="s">
        <v>85</v>
      </c>
      <c r="D85" s="231" t="s">
        <v>10</v>
      </c>
      <c r="E85" s="272">
        <v>2</v>
      </c>
      <c r="F85" s="267">
        <f>F78*E85</f>
        <v>0</v>
      </c>
      <c r="G85" s="239"/>
      <c r="H85" s="40"/>
      <c r="I85" s="238"/>
      <c r="J85" s="40"/>
      <c r="K85" s="238"/>
      <c r="L85" s="40"/>
      <c r="M85" s="40"/>
    </row>
    <row r="86" spans="1:13" s="53" customFormat="1" ht="15.75" hidden="1">
      <c r="A86" s="236"/>
      <c r="B86" s="267"/>
      <c r="C86" s="231" t="s">
        <v>237</v>
      </c>
      <c r="D86" s="231" t="s">
        <v>81</v>
      </c>
      <c r="E86" s="272">
        <v>5</v>
      </c>
      <c r="F86" s="267">
        <f>F78*E86</f>
        <v>0</v>
      </c>
      <c r="G86" s="239"/>
      <c r="H86" s="40"/>
      <c r="I86" s="238"/>
      <c r="J86" s="40"/>
      <c r="K86" s="238"/>
      <c r="L86" s="40"/>
      <c r="M86" s="40"/>
    </row>
    <row r="87" spans="1:13" s="53" customFormat="1" ht="3.75" customHeight="1" hidden="1">
      <c r="A87" s="2"/>
      <c r="B87" s="273"/>
      <c r="C87" s="274" t="s">
        <v>304</v>
      </c>
      <c r="D87" s="1" t="s">
        <v>226</v>
      </c>
      <c r="E87" s="273">
        <v>5.55</v>
      </c>
      <c r="F87" s="266">
        <v>39</v>
      </c>
      <c r="G87" s="273"/>
      <c r="H87" s="40"/>
      <c r="I87" s="238"/>
      <c r="J87" s="40"/>
      <c r="K87" s="238"/>
      <c r="L87" s="40"/>
      <c r="M87" s="40"/>
    </row>
    <row r="88" spans="1:13" s="53" customFormat="1" ht="35.25" customHeight="1">
      <c r="A88" s="232">
        <f>A43+1</f>
        <v>7</v>
      </c>
      <c r="B88" s="263"/>
      <c r="C88" s="233" t="s">
        <v>287</v>
      </c>
      <c r="D88" s="2" t="s">
        <v>10</v>
      </c>
      <c r="E88" s="265"/>
      <c r="F88" s="265">
        <v>3</v>
      </c>
      <c r="G88" s="237"/>
      <c r="H88" s="22"/>
      <c r="I88" s="239"/>
      <c r="J88" s="22"/>
      <c r="K88" s="239"/>
      <c r="L88" s="22"/>
      <c r="M88" s="40"/>
    </row>
    <row r="89" spans="1:13" s="53" customFormat="1" ht="0.75" customHeight="1" hidden="1">
      <c r="A89" s="232"/>
      <c r="B89" s="263"/>
      <c r="C89" s="262" t="s">
        <v>12</v>
      </c>
      <c r="D89" s="9" t="str">
        <f>D88</f>
        <v>cali</v>
      </c>
      <c r="E89" s="263">
        <f>1</f>
        <v>1</v>
      </c>
      <c r="F89" s="267">
        <f>F88*E89</f>
        <v>3</v>
      </c>
      <c r="G89" s="261"/>
      <c r="H89" s="40"/>
      <c r="I89" s="238"/>
      <c r="J89" s="40"/>
      <c r="K89" s="238"/>
      <c r="L89" s="40"/>
      <c r="M89" s="40"/>
    </row>
    <row r="90" spans="1:13" s="53" customFormat="1" ht="15.75" hidden="1">
      <c r="A90" s="236"/>
      <c r="B90" s="267"/>
      <c r="C90" s="231" t="s">
        <v>282</v>
      </c>
      <c r="D90" s="9" t="s">
        <v>5</v>
      </c>
      <c r="E90" s="267">
        <v>1.1</v>
      </c>
      <c r="F90" s="267">
        <f>F88*E90</f>
        <v>3.3000000000000003</v>
      </c>
      <c r="G90" s="239"/>
      <c r="H90" s="40"/>
      <c r="I90" s="238"/>
      <c r="J90" s="40"/>
      <c r="K90" s="238"/>
      <c r="L90" s="40"/>
      <c r="M90" s="40"/>
    </row>
    <row r="91" spans="1:13" s="53" customFormat="1" ht="15.75" hidden="1">
      <c r="A91" s="236"/>
      <c r="B91" s="267"/>
      <c r="C91" s="231" t="s">
        <v>284</v>
      </c>
      <c r="D91" s="9" t="s">
        <v>5</v>
      </c>
      <c r="E91" s="272">
        <f>1.2</f>
        <v>1.2</v>
      </c>
      <c r="F91" s="267">
        <f>F88*E91</f>
        <v>3.5999999999999996</v>
      </c>
      <c r="G91" s="239"/>
      <c r="H91" s="40"/>
      <c r="I91" s="238"/>
      <c r="J91" s="40"/>
      <c r="K91" s="238"/>
      <c r="L91" s="40"/>
      <c r="M91" s="40"/>
    </row>
    <row r="92" spans="1:13" s="53" customFormat="1" ht="15.75" hidden="1">
      <c r="A92" s="236"/>
      <c r="B92" s="267"/>
      <c r="C92" s="231" t="s">
        <v>261</v>
      </c>
      <c r="D92" s="9" t="s">
        <v>249</v>
      </c>
      <c r="E92" s="267">
        <f>0.72</f>
        <v>0.72</v>
      </c>
      <c r="F92" s="267">
        <f>F89*E92</f>
        <v>2.16</v>
      </c>
      <c r="G92" s="239"/>
      <c r="H92" s="40"/>
      <c r="I92" s="238"/>
      <c r="J92" s="40"/>
      <c r="K92" s="238"/>
      <c r="L92" s="40"/>
      <c r="M92" s="40"/>
    </row>
    <row r="93" spans="1:13" s="53" customFormat="1" ht="15.75" hidden="1">
      <c r="A93" s="236"/>
      <c r="B93" s="267"/>
      <c r="C93" s="231" t="s">
        <v>262</v>
      </c>
      <c r="D93" s="9" t="s">
        <v>5</v>
      </c>
      <c r="E93" s="272">
        <v>2.6</v>
      </c>
      <c r="F93" s="267">
        <f>F91*E93</f>
        <v>9.36</v>
      </c>
      <c r="G93" s="239"/>
      <c r="H93" s="40"/>
      <c r="I93" s="238"/>
      <c r="J93" s="40"/>
      <c r="K93" s="238"/>
      <c r="L93" s="40"/>
      <c r="M93" s="40"/>
    </row>
    <row r="94" spans="1:13" s="53" customFormat="1" ht="15.75" hidden="1">
      <c r="A94" s="236"/>
      <c r="B94" s="267"/>
      <c r="C94" s="231" t="s">
        <v>285</v>
      </c>
      <c r="D94" s="9" t="s">
        <v>5</v>
      </c>
      <c r="E94" s="272">
        <v>0.6</v>
      </c>
      <c r="F94" s="267">
        <f>F89*E94</f>
        <v>1.7999999999999998</v>
      </c>
      <c r="G94" s="239"/>
      <c r="H94" s="40"/>
      <c r="I94" s="238"/>
      <c r="J94" s="40"/>
      <c r="K94" s="238"/>
      <c r="L94" s="40"/>
      <c r="M94" s="40"/>
    </row>
    <row r="95" spans="1:13" s="53" customFormat="1" ht="15.75" hidden="1">
      <c r="A95" s="262"/>
      <c r="B95" s="263"/>
      <c r="C95" s="231" t="s">
        <v>231</v>
      </c>
      <c r="D95" s="2" t="s">
        <v>248</v>
      </c>
      <c r="E95" s="263">
        <f>0.25*0.2*0.2</f>
        <v>0.010000000000000002</v>
      </c>
      <c r="F95" s="266">
        <f>E95*F88</f>
        <v>0.030000000000000006</v>
      </c>
      <c r="G95" s="238"/>
      <c r="H95" s="40"/>
      <c r="I95" s="238"/>
      <c r="J95" s="40"/>
      <c r="K95" s="238"/>
      <c r="L95" s="40"/>
      <c r="M95" s="40"/>
    </row>
    <row r="96" spans="1:13" s="53" customFormat="1" ht="15.75" hidden="1">
      <c r="A96" s="2"/>
      <c r="B96" s="238"/>
      <c r="C96" s="274" t="s">
        <v>263</v>
      </c>
      <c r="D96" s="1" t="s">
        <v>248</v>
      </c>
      <c r="E96" s="273">
        <f>14*0.04*0.02</f>
        <v>0.011200000000000002</v>
      </c>
      <c r="F96" s="266">
        <f>F91*E96</f>
        <v>0.04032</v>
      </c>
      <c r="G96" s="273"/>
      <c r="H96" s="40"/>
      <c r="I96" s="238"/>
      <c r="J96" s="40"/>
      <c r="K96" s="238"/>
      <c r="L96" s="40"/>
      <c r="M96" s="40"/>
    </row>
    <row r="97" spans="1:13" s="53" customFormat="1" ht="15.75" hidden="1">
      <c r="A97" s="236"/>
      <c r="B97" s="267"/>
      <c r="C97" s="231" t="s">
        <v>85</v>
      </c>
      <c r="D97" s="231" t="s">
        <v>10</v>
      </c>
      <c r="E97" s="272">
        <v>1</v>
      </c>
      <c r="F97" s="267">
        <f>F88*E97</f>
        <v>3</v>
      </c>
      <c r="G97" s="239"/>
      <c r="H97" s="40"/>
      <c r="I97" s="238"/>
      <c r="J97" s="40"/>
      <c r="K97" s="238"/>
      <c r="L97" s="40"/>
      <c r="M97" s="40"/>
    </row>
    <row r="98" spans="1:13" s="53" customFormat="1" ht="15.75" hidden="1">
      <c r="A98" s="236"/>
      <c r="B98" s="267"/>
      <c r="C98" s="231" t="s">
        <v>237</v>
      </c>
      <c r="D98" s="231" t="s">
        <v>81</v>
      </c>
      <c r="E98" s="272">
        <v>1.5</v>
      </c>
      <c r="F98" s="267">
        <f>F88*E98</f>
        <v>4.5</v>
      </c>
      <c r="G98" s="239"/>
      <c r="H98" s="40"/>
      <c r="I98" s="238"/>
      <c r="J98" s="40"/>
      <c r="K98" s="238"/>
      <c r="L98" s="40"/>
      <c r="M98" s="40"/>
    </row>
    <row r="99" spans="1:13" s="53" customFormat="1" ht="15.75" hidden="1">
      <c r="A99" s="2"/>
      <c r="B99" s="273"/>
      <c r="C99" s="274" t="s">
        <v>227</v>
      </c>
      <c r="D99" s="1" t="s">
        <v>226</v>
      </c>
      <c r="E99" s="273">
        <v>1.25</v>
      </c>
      <c r="F99" s="266">
        <f>F88*E99</f>
        <v>3.75</v>
      </c>
      <c r="G99" s="273"/>
      <c r="H99" s="40"/>
      <c r="I99" s="238"/>
      <c r="J99" s="40"/>
      <c r="K99" s="238"/>
      <c r="L99" s="40"/>
      <c r="M99" s="40"/>
    </row>
    <row r="100" spans="1:13" s="53" customFormat="1" ht="44.25" customHeight="1">
      <c r="A100" s="232">
        <f>A88+1</f>
        <v>8</v>
      </c>
      <c r="B100" s="267"/>
      <c r="C100" s="236" t="s">
        <v>308</v>
      </c>
      <c r="D100" s="2" t="s">
        <v>10</v>
      </c>
      <c r="E100" s="267"/>
      <c r="F100" s="265">
        <v>4</v>
      </c>
      <c r="G100" s="237"/>
      <c r="H100" s="22"/>
      <c r="I100" s="239"/>
      <c r="J100" s="22"/>
      <c r="K100" s="239"/>
      <c r="L100" s="22"/>
      <c r="M100" s="40"/>
    </row>
    <row r="101" spans="1:13" s="53" customFormat="1" ht="0.75" customHeight="1" hidden="1">
      <c r="A101" s="268"/>
      <c r="B101" s="239"/>
      <c r="C101" s="10" t="s">
        <v>12</v>
      </c>
      <c r="D101" s="2" t="str">
        <f>D100</f>
        <v>cali</v>
      </c>
      <c r="E101" s="239">
        <v>1</v>
      </c>
      <c r="F101" s="267">
        <f>F100*E101</f>
        <v>4</v>
      </c>
      <c r="G101" s="261"/>
      <c r="H101" s="40"/>
      <c r="I101" s="238"/>
      <c r="J101" s="40"/>
      <c r="K101" s="238"/>
      <c r="L101" s="40"/>
      <c r="M101" s="40"/>
    </row>
    <row r="102" spans="1:13" s="53" customFormat="1" ht="15.75" hidden="1">
      <c r="A102" s="268"/>
      <c r="B102" s="239"/>
      <c r="C102" s="10" t="s">
        <v>275</v>
      </c>
      <c r="D102" s="10" t="str">
        <f>D100</f>
        <v>cali</v>
      </c>
      <c r="E102" s="239">
        <v>1</v>
      </c>
      <c r="F102" s="267">
        <f>E102*F100</f>
        <v>4</v>
      </c>
      <c r="G102" s="242"/>
      <c r="H102" s="40"/>
      <c r="I102" s="238"/>
      <c r="J102" s="40"/>
      <c r="K102" s="238"/>
      <c r="L102" s="40"/>
      <c r="M102" s="40"/>
    </row>
    <row r="103" spans="1:13" s="53" customFormat="1" ht="15.75" hidden="1">
      <c r="A103" s="262"/>
      <c r="B103" s="263"/>
      <c r="C103" s="231" t="s">
        <v>231</v>
      </c>
      <c r="D103" s="2" t="s">
        <v>248</v>
      </c>
      <c r="E103" s="263">
        <f>0.25*0.4*0.2</f>
        <v>0.020000000000000004</v>
      </c>
      <c r="F103" s="266">
        <f>E103*F100</f>
        <v>0.08000000000000002</v>
      </c>
      <c r="G103" s="238"/>
      <c r="H103" s="40"/>
      <c r="I103" s="238"/>
      <c r="J103" s="40"/>
      <c r="K103" s="238"/>
      <c r="L103" s="40"/>
      <c r="M103" s="40"/>
    </row>
    <row r="104" spans="1:102" s="53" customFormat="1" ht="46.5" customHeight="1">
      <c r="A104" s="232">
        <f>A100+1</f>
        <v>9</v>
      </c>
      <c r="B104" s="267"/>
      <c r="C104" s="231" t="s">
        <v>299</v>
      </c>
      <c r="D104" s="10" t="s">
        <v>240</v>
      </c>
      <c r="E104" s="267"/>
      <c r="F104" s="265">
        <v>2</v>
      </c>
      <c r="G104" s="237"/>
      <c r="H104" s="22"/>
      <c r="I104" s="239"/>
      <c r="J104" s="22"/>
      <c r="K104" s="239"/>
      <c r="L104" s="22"/>
      <c r="M104" s="40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  <c r="AR104" s="291"/>
      <c r="AS104" s="291"/>
      <c r="AT104" s="291"/>
      <c r="AU104" s="291"/>
      <c r="AV104" s="291"/>
      <c r="AW104" s="291"/>
      <c r="AX104" s="291"/>
      <c r="AY104" s="291"/>
      <c r="AZ104" s="291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  <c r="BK104" s="291"/>
      <c r="BL104" s="291"/>
      <c r="BM104" s="291"/>
      <c r="BN104" s="291"/>
      <c r="BO104" s="291"/>
      <c r="BP104" s="291"/>
      <c r="BQ104" s="291"/>
      <c r="BR104" s="291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291"/>
      <c r="CD104" s="291"/>
      <c r="CE104" s="291"/>
      <c r="CF104" s="291"/>
      <c r="CG104" s="291"/>
      <c r="CH104" s="291"/>
      <c r="CI104" s="291"/>
      <c r="CJ104" s="291"/>
      <c r="CK104" s="291"/>
      <c r="CL104" s="291"/>
      <c r="CM104" s="291"/>
      <c r="CN104" s="291"/>
      <c r="CO104" s="291"/>
      <c r="CP104" s="291"/>
      <c r="CQ104" s="291"/>
      <c r="CR104" s="291"/>
      <c r="CS104" s="291"/>
      <c r="CT104" s="291"/>
      <c r="CU104" s="291"/>
      <c r="CV104" s="291"/>
      <c r="CW104" s="291"/>
      <c r="CX104" s="291"/>
    </row>
    <row r="105" spans="1:102" s="53" customFormat="1" ht="0.75" customHeight="1" hidden="1">
      <c r="A105" s="268"/>
      <c r="B105" s="239"/>
      <c r="C105" s="10" t="s">
        <v>12</v>
      </c>
      <c r="D105" s="2" t="str">
        <f>D104</f>
        <v>kompl.</v>
      </c>
      <c r="E105" s="239">
        <v>1</v>
      </c>
      <c r="F105" s="267">
        <f>F104*E105</f>
        <v>2</v>
      </c>
      <c r="G105" s="261"/>
      <c r="H105" s="40"/>
      <c r="I105" s="238"/>
      <c r="J105" s="40"/>
      <c r="K105" s="238"/>
      <c r="L105" s="40"/>
      <c r="M105" s="40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291"/>
      <c r="AQ105" s="291"/>
      <c r="AR105" s="291"/>
      <c r="AS105" s="291"/>
      <c r="AT105" s="291"/>
      <c r="AU105" s="291"/>
      <c r="AV105" s="291"/>
      <c r="AW105" s="291"/>
      <c r="AX105" s="291"/>
      <c r="AY105" s="291"/>
      <c r="AZ105" s="291"/>
      <c r="BA105" s="291"/>
      <c r="BB105" s="291"/>
      <c r="BC105" s="291"/>
      <c r="BD105" s="291"/>
      <c r="BE105" s="291"/>
      <c r="BF105" s="291"/>
      <c r="BG105" s="291"/>
      <c r="BH105" s="291"/>
      <c r="BI105" s="291"/>
      <c r="BJ105" s="291"/>
      <c r="BK105" s="291"/>
      <c r="BL105" s="291"/>
      <c r="BM105" s="291"/>
      <c r="BN105" s="291"/>
      <c r="BO105" s="291"/>
      <c r="BP105" s="291"/>
      <c r="BQ105" s="291"/>
      <c r="BR105" s="291"/>
      <c r="BS105" s="291"/>
      <c r="BT105" s="291"/>
      <c r="BU105" s="291"/>
      <c r="BV105" s="291"/>
      <c r="BW105" s="291"/>
      <c r="BX105" s="291"/>
      <c r="BY105" s="291"/>
      <c r="BZ105" s="291"/>
      <c r="CA105" s="291"/>
      <c r="CB105" s="291"/>
      <c r="CC105" s="291"/>
      <c r="CD105" s="291"/>
      <c r="CE105" s="291"/>
      <c r="CF105" s="291"/>
      <c r="CG105" s="291"/>
      <c r="CH105" s="291"/>
      <c r="CI105" s="291"/>
      <c r="CJ105" s="291"/>
      <c r="CK105" s="291"/>
      <c r="CL105" s="291"/>
      <c r="CM105" s="291"/>
      <c r="CN105" s="291"/>
      <c r="CO105" s="291"/>
      <c r="CP105" s="291"/>
      <c r="CQ105" s="291"/>
      <c r="CR105" s="291"/>
      <c r="CS105" s="291"/>
      <c r="CT105" s="291"/>
      <c r="CU105" s="291"/>
      <c r="CV105" s="291"/>
      <c r="CW105" s="291"/>
      <c r="CX105" s="291"/>
    </row>
    <row r="106" spans="1:102" s="53" customFormat="1" ht="15.75" hidden="1">
      <c r="A106" s="268"/>
      <c r="B106" s="238"/>
      <c r="C106" s="10" t="s">
        <v>272</v>
      </c>
      <c r="D106" s="10" t="s">
        <v>240</v>
      </c>
      <c r="E106" s="239">
        <v>1</v>
      </c>
      <c r="F106" s="267">
        <f>E106*F104</f>
        <v>2</v>
      </c>
      <c r="G106" s="239"/>
      <c r="H106" s="40"/>
      <c r="I106" s="238"/>
      <c r="J106" s="40"/>
      <c r="K106" s="238"/>
      <c r="L106" s="40"/>
      <c r="M106" s="40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91"/>
      <c r="AO106" s="291"/>
      <c r="AP106" s="291"/>
      <c r="AQ106" s="291"/>
      <c r="AR106" s="291"/>
      <c r="AS106" s="291"/>
      <c r="AT106" s="291"/>
      <c r="AU106" s="291"/>
      <c r="AV106" s="291"/>
      <c r="AW106" s="291"/>
      <c r="AX106" s="291"/>
      <c r="AY106" s="291"/>
      <c r="AZ106" s="291"/>
      <c r="BA106" s="291"/>
      <c r="BB106" s="291"/>
      <c r="BC106" s="291"/>
      <c r="BD106" s="291"/>
      <c r="BE106" s="291"/>
      <c r="BF106" s="291"/>
      <c r="BG106" s="291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91"/>
      <c r="BR106" s="291"/>
      <c r="BS106" s="291"/>
      <c r="BT106" s="291"/>
      <c r="BU106" s="291"/>
      <c r="BV106" s="291"/>
      <c r="BW106" s="291"/>
      <c r="BX106" s="291"/>
      <c r="BY106" s="291"/>
      <c r="BZ106" s="291"/>
      <c r="CA106" s="291"/>
      <c r="CB106" s="291"/>
      <c r="CC106" s="291"/>
      <c r="CD106" s="291"/>
      <c r="CE106" s="291"/>
      <c r="CF106" s="291"/>
      <c r="CG106" s="291"/>
      <c r="CH106" s="291"/>
      <c r="CI106" s="291"/>
      <c r="CJ106" s="291"/>
      <c r="CK106" s="291"/>
      <c r="CL106" s="291"/>
      <c r="CM106" s="291"/>
      <c r="CN106" s="291"/>
      <c r="CO106" s="291"/>
      <c r="CP106" s="291"/>
      <c r="CQ106" s="291"/>
      <c r="CR106" s="291"/>
      <c r="CS106" s="291"/>
      <c r="CT106" s="291"/>
      <c r="CU106" s="291"/>
      <c r="CV106" s="291"/>
      <c r="CW106" s="291"/>
      <c r="CX106" s="291"/>
    </row>
    <row r="107" spans="1:102" s="53" customFormat="1" ht="15.75" hidden="1">
      <c r="A107" s="2"/>
      <c r="B107" s="273"/>
      <c r="C107" s="274" t="s">
        <v>227</v>
      </c>
      <c r="D107" s="1" t="s">
        <v>226</v>
      </c>
      <c r="E107" s="273">
        <v>12.5</v>
      </c>
      <c r="F107" s="266">
        <f>E107*F104</f>
        <v>25</v>
      </c>
      <c r="G107" s="273"/>
      <c r="H107" s="40"/>
      <c r="I107" s="238"/>
      <c r="J107" s="40"/>
      <c r="K107" s="238"/>
      <c r="L107" s="40"/>
      <c r="M107" s="40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  <c r="AR107" s="291"/>
      <c r="AS107" s="291"/>
      <c r="AT107" s="291"/>
      <c r="AU107" s="291"/>
      <c r="AV107" s="291"/>
      <c r="AW107" s="291"/>
      <c r="AX107" s="291"/>
      <c r="AY107" s="291"/>
      <c r="AZ107" s="291"/>
      <c r="BA107" s="291"/>
      <c r="BB107" s="291"/>
      <c r="BC107" s="291"/>
      <c r="BD107" s="291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1"/>
      <c r="BV107" s="291"/>
      <c r="BW107" s="291"/>
      <c r="BX107" s="291"/>
      <c r="BY107" s="291"/>
      <c r="BZ107" s="291"/>
      <c r="CA107" s="291"/>
      <c r="CB107" s="291"/>
      <c r="CC107" s="291"/>
      <c r="CD107" s="291"/>
      <c r="CE107" s="291"/>
      <c r="CF107" s="291"/>
      <c r="CG107" s="291"/>
      <c r="CH107" s="291"/>
      <c r="CI107" s="291"/>
      <c r="CJ107" s="291"/>
      <c r="CK107" s="291"/>
      <c r="CL107" s="291"/>
      <c r="CM107" s="291"/>
      <c r="CN107" s="291"/>
      <c r="CO107" s="291"/>
      <c r="CP107" s="291"/>
      <c r="CQ107" s="291"/>
      <c r="CR107" s="291"/>
      <c r="CS107" s="291"/>
      <c r="CT107" s="291"/>
      <c r="CU107" s="291"/>
      <c r="CV107" s="291"/>
      <c r="CW107" s="291"/>
      <c r="CX107" s="291"/>
    </row>
    <row r="108" spans="1:102" s="53" customFormat="1" ht="38.25" customHeight="1">
      <c r="A108" s="232">
        <f>A104+1</f>
        <v>10</v>
      </c>
      <c r="B108" s="267"/>
      <c r="C108" s="231" t="s">
        <v>300</v>
      </c>
      <c r="D108" s="10" t="s">
        <v>240</v>
      </c>
      <c r="E108" s="267"/>
      <c r="F108" s="265">
        <v>1</v>
      </c>
      <c r="G108" s="237"/>
      <c r="H108" s="22"/>
      <c r="I108" s="239"/>
      <c r="J108" s="22"/>
      <c r="K108" s="239"/>
      <c r="L108" s="22"/>
      <c r="M108" s="40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91"/>
      <c r="AO108" s="291"/>
      <c r="AP108" s="291"/>
      <c r="AQ108" s="291"/>
      <c r="AR108" s="291"/>
      <c r="AS108" s="291"/>
      <c r="AT108" s="291"/>
      <c r="AU108" s="291"/>
      <c r="AV108" s="291"/>
      <c r="AW108" s="291"/>
      <c r="AX108" s="291"/>
      <c r="AY108" s="291"/>
      <c r="AZ108" s="291"/>
      <c r="BA108" s="291"/>
      <c r="BB108" s="291"/>
      <c r="BC108" s="291"/>
      <c r="BD108" s="291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1"/>
      <c r="BV108" s="291"/>
      <c r="BW108" s="291"/>
      <c r="BX108" s="291"/>
      <c r="BY108" s="291"/>
      <c r="BZ108" s="291"/>
      <c r="CA108" s="291"/>
      <c r="CB108" s="291"/>
      <c r="CC108" s="291"/>
      <c r="CD108" s="291"/>
      <c r="CE108" s="291"/>
      <c r="CF108" s="291"/>
      <c r="CG108" s="291"/>
      <c r="CH108" s="291"/>
      <c r="CI108" s="291"/>
      <c r="CJ108" s="291"/>
      <c r="CK108" s="291"/>
      <c r="CL108" s="291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</row>
    <row r="109" spans="1:102" s="53" customFormat="1" ht="0.75" customHeight="1" hidden="1">
      <c r="A109" s="268"/>
      <c r="B109" s="239"/>
      <c r="C109" s="10" t="s">
        <v>12</v>
      </c>
      <c r="D109" s="2" t="s">
        <v>226</v>
      </c>
      <c r="E109" s="239">
        <v>1</v>
      </c>
      <c r="F109" s="267">
        <f>F108*E109</f>
        <v>1</v>
      </c>
      <c r="G109" s="261"/>
      <c r="H109" s="40"/>
      <c r="I109" s="238"/>
      <c r="J109" s="40"/>
      <c r="K109" s="238"/>
      <c r="L109" s="40"/>
      <c r="M109" s="40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1"/>
      <c r="AN109" s="291"/>
      <c r="AO109" s="291"/>
      <c r="AP109" s="291"/>
      <c r="AQ109" s="291"/>
      <c r="AR109" s="291"/>
      <c r="AS109" s="291"/>
      <c r="AT109" s="291"/>
      <c r="AU109" s="291"/>
      <c r="AV109" s="291"/>
      <c r="AW109" s="291"/>
      <c r="AX109" s="291"/>
      <c r="AY109" s="291"/>
      <c r="AZ109" s="291"/>
      <c r="BA109" s="291"/>
      <c r="BB109" s="291"/>
      <c r="BC109" s="291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291"/>
      <c r="BW109" s="291"/>
      <c r="BX109" s="291"/>
      <c r="BY109" s="291"/>
      <c r="BZ109" s="291"/>
      <c r="CA109" s="291"/>
      <c r="CB109" s="291"/>
      <c r="CC109" s="291"/>
      <c r="CD109" s="291"/>
      <c r="CE109" s="291"/>
      <c r="CF109" s="291"/>
      <c r="CG109" s="291"/>
      <c r="CH109" s="291"/>
      <c r="CI109" s="291"/>
      <c r="CJ109" s="291"/>
      <c r="CK109" s="291"/>
      <c r="CL109" s="291"/>
      <c r="CM109" s="291"/>
      <c r="CN109" s="291"/>
      <c r="CO109" s="291"/>
      <c r="CP109" s="291"/>
      <c r="CQ109" s="291"/>
      <c r="CR109" s="291"/>
      <c r="CS109" s="291"/>
      <c r="CT109" s="291"/>
      <c r="CU109" s="291"/>
      <c r="CV109" s="291"/>
      <c r="CW109" s="291"/>
      <c r="CX109" s="291"/>
    </row>
    <row r="110" spans="1:102" s="53" customFormat="1" ht="15.75" hidden="1">
      <c r="A110" s="268"/>
      <c r="B110" s="238"/>
      <c r="C110" s="10" t="s">
        <v>301</v>
      </c>
      <c r="D110" s="10" t="s">
        <v>240</v>
      </c>
      <c r="E110" s="239">
        <v>1</v>
      </c>
      <c r="F110" s="267">
        <f>E110*F108</f>
        <v>1</v>
      </c>
      <c r="G110" s="239"/>
      <c r="H110" s="40"/>
      <c r="I110" s="238"/>
      <c r="J110" s="40"/>
      <c r="K110" s="238"/>
      <c r="L110" s="40"/>
      <c r="M110" s="40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1"/>
      <c r="BD110" s="291"/>
      <c r="BE110" s="291"/>
      <c r="BF110" s="291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1"/>
      <c r="CD110" s="291"/>
      <c r="CE110" s="291"/>
      <c r="CF110" s="291"/>
      <c r="CG110" s="291"/>
      <c r="CH110" s="291"/>
      <c r="CI110" s="291"/>
      <c r="CJ110" s="291"/>
      <c r="CK110" s="291"/>
      <c r="CL110" s="291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291"/>
      <c r="CX110" s="291"/>
    </row>
    <row r="111" spans="1:102" s="53" customFormat="1" ht="15.75" hidden="1">
      <c r="A111" s="2"/>
      <c r="B111" s="273"/>
      <c r="C111" s="274" t="s">
        <v>227</v>
      </c>
      <c r="D111" s="1" t="s">
        <v>226</v>
      </c>
      <c r="E111" s="273">
        <v>1.25</v>
      </c>
      <c r="F111" s="266">
        <f>E111*F108</f>
        <v>1.25</v>
      </c>
      <c r="G111" s="273"/>
      <c r="H111" s="40"/>
      <c r="I111" s="238"/>
      <c r="J111" s="40"/>
      <c r="K111" s="238"/>
      <c r="L111" s="40"/>
      <c r="M111" s="40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291"/>
      <c r="AX111" s="291"/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1"/>
      <c r="BL111" s="291"/>
      <c r="BM111" s="291"/>
      <c r="BN111" s="291"/>
      <c r="BO111" s="291"/>
      <c r="BP111" s="291"/>
      <c r="BQ111" s="291"/>
      <c r="BR111" s="291"/>
      <c r="BS111" s="291"/>
      <c r="BT111" s="291"/>
      <c r="BU111" s="291"/>
      <c r="BV111" s="291"/>
      <c r="BW111" s="291"/>
      <c r="BX111" s="291"/>
      <c r="BY111" s="291"/>
      <c r="BZ111" s="291"/>
      <c r="CA111" s="291"/>
      <c r="CB111" s="291"/>
      <c r="CC111" s="291"/>
      <c r="CD111" s="291"/>
      <c r="CE111" s="291"/>
      <c r="CF111" s="291"/>
      <c r="CG111" s="291"/>
      <c r="CH111" s="291"/>
      <c r="CI111" s="291"/>
      <c r="CJ111" s="291"/>
      <c r="CK111" s="291"/>
      <c r="CL111" s="291"/>
      <c r="CM111" s="291"/>
      <c r="CN111" s="291"/>
      <c r="CO111" s="291"/>
      <c r="CP111" s="291"/>
      <c r="CQ111" s="291"/>
      <c r="CR111" s="291"/>
      <c r="CS111" s="291"/>
      <c r="CT111" s="291"/>
      <c r="CU111" s="291"/>
      <c r="CV111" s="291"/>
      <c r="CW111" s="291"/>
      <c r="CX111" s="291"/>
    </row>
    <row r="112" spans="1:102" s="53" customFormat="1" ht="34.5" customHeight="1">
      <c r="A112" s="232">
        <f>A108+1</f>
        <v>11</v>
      </c>
      <c r="B112" s="267"/>
      <c r="C112" s="231" t="s">
        <v>273</v>
      </c>
      <c r="D112" s="10" t="s">
        <v>240</v>
      </c>
      <c r="E112" s="267"/>
      <c r="F112" s="265">
        <v>1</v>
      </c>
      <c r="G112" s="237"/>
      <c r="H112" s="22"/>
      <c r="I112" s="239"/>
      <c r="J112" s="22"/>
      <c r="K112" s="239"/>
      <c r="L112" s="22"/>
      <c r="M112" s="40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291"/>
      <c r="AX112" s="291"/>
      <c r="AY112" s="291"/>
      <c r="AZ112" s="291"/>
      <c r="BA112" s="291"/>
      <c r="BB112" s="291"/>
      <c r="BC112" s="291"/>
      <c r="BD112" s="291"/>
      <c r="BE112" s="291"/>
      <c r="BF112" s="291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  <c r="CH112" s="291"/>
      <c r="CI112" s="291"/>
      <c r="CJ112" s="291"/>
      <c r="CK112" s="291"/>
      <c r="CL112" s="291"/>
      <c r="CM112" s="291"/>
      <c r="CN112" s="291"/>
      <c r="CO112" s="291"/>
      <c r="CP112" s="291"/>
      <c r="CQ112" s="291"/>
      <c r="CR112" s="291"/>
      <c r="CS112" s="291"/>
      <c r="CT112" s="291"/>
      <c r="CU112" s="291"/>
      <c r="CV112" s="291"/>
      <c r="CW112" s="291"/>
      <c r="CX112" s="291"/>
    </row>
    <row r="113" spans="1:102" s="53" customFormat="1" ht="0.75" customHeight="1" hidden="1">
      <c r="A113" s="268"/>
      <c r="B113" s="239"/>
      <c r="C113" s="10" t="s">
        <v>12</v>
      </c>
      <c r="D113" s="2" t="str">
        <f>D112</f>
        <v>kompl.</v>
      </c>
      <c r="E113" s="239">
        <v>1</v>
      </c>
      <c r="F113" s="267">
        <f>F112*E113</f>
        <v>1</v>
      </c>
      <c r="G113" s="261"/>
      <c r="H113" s="40"/>
      <c r="I113" s="238"/>
      <c r="J113" s="40"/>
      <c r="K113" s="238"/>
      <c r="L113" s="40"/>
      <c r="M113" s="40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1"/>
      <c r="BO113" s="291"/>
      <c r="BP113" s="291"/>
      <c r="BQ113" s="291"/>
      <c r="BR113" s="291"/>
      <c r="BS113" s="291"/>
      <c r="BT113" s="291"/>
      <c r="BU113" s="291"/>
      <c r="BV113" s="291"/>
      <c r="BW113" s="291"/>
      <c r="BX113" s="291"/>
      <c r="BY113" s="291"/>
      <c r="BZ113" s="291"/>
      <c r="CA113" s="291"/>
      <c r="CB113" s="291"/>
      <c r="CC113" s="291"/>
      <c r="CD113" s="291"/>
      <c r="CE113" s="291"/>
      <c r="CF113" s="291"/>
      <c r="CG113" s="291"/>
      <c r="CH113" s="291"/>
      <c r="CI113" s="291"/>
      <c r="CJ113" s="291"/>
      <c r="CK113" s="291"/>
      <c r="CL113" s="291"/>
      <c r="CM113" s="291"/>
      <c r="CN113" s="291"/>
      <c r="CO113" s="291"/>
      <c r="CP113" s="291"/>
      <c r="CQ113" s="291"/>
      <c r="CR113" s="291"/>
      <c r="CS113" s="291"/>
      <c r="CT113" s="291"/>
      <c r="CU113" s="291"/>
      <c r="CV113" s="291"/>
      <c r="CW113" s="291"/>
      <c r="CX113" s="291"/>
    </row>
    <row r="114" spans="1:102" s="53" customFormat="1" ht="15.75" hidden="1">
      <c r="A114" s="268"/>
      <c r="B114" s="238"/>
      <c r="C114" s="10" t="s">
        <v>274</v>
      </c>
      <c r="D114" s="10" t="s">
        <v>240</v>
      </c>
      <c r="E114" s="239">
        <v>1</v>
      </c>
      <c r="F114" s="267">
        <f>E114*F112</f>
        <v>1</v>
      </c>
      <c r="G114" s="239"/>
      <c r="H114" s="40"/>
      <c r="I114" s="238"/>
      <c r="J114" s="40"/>
      <c r="K114" s="238"/>
      <c r="L114" s="40"/>
      <c r="M114" s="40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  <c r="AT114" s="291"/>
      <c r="AU114" s="291"/>
      <c r="AV114" s="291"/>
      <c r="AW114" s="291"/>
      <c r="AX114" s="291"/>
      <c r="AY114" s="291"/>
      <c r="AZ114" s="291"/>
      <c r="BA114" s="291"/>
      <c r="BB114" s="291"/>
      <c r="BC114" s="291"/>
      <c r="BD114" s="291"/>
      <c r="BE114" s="291"/>
      <c r="BF114" s="291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</row>
    <row r="115" spans="1:102" s="53" customFormat="1" ht="15.75" hidden="1">
      <c r="A115" s="2"/>
      <c r="B115" s="273"/>
      <c r="C115" s="274" t="s">
        <v>227</v>
      </c>
      <c r="D115" s="1" t="s">
        <v>226</v>
      </c>
      <c r="E115" s="273">
        <v>1.25</v>
      </c>
      <c r="F115" s="266">
        <f>E115*F112</f>
        <v>1.25</v>
      </c>
      <c r="G115" s="273"/>
      <c r="H115" s="40"/>
      <c r="I115" s="238"/>
      <c r="J115" s="40"/>
      <c r="K115" s="238"/>
      <c r="L115" s="40"/>
      <c r="M115" s="40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91"/>
      <c r="AO115" s="291"/>
      <c r="AP115" s="291"/>
      <c r="AQ115" s="291"/>
      <c r="AR115" s="291"/>
      <c r="AS115" s="291"/>
      <c r="AT115" s="291"/>
      <c r="AU115" s="291"/>
      <c r="AV115" s="291"/>
      <c r="AW115" s="291"/>
      <c r="AX115" s="291"/>
      <c r="AY115" s="291"/>
      <c r="AZ115" s="291"/>
      <c r="BA115" s="291"/>
      <c r="BB115" s="291"/>
      <c r="BC115" s="291"/>
      <c r="BD115" s="291"/>
      <c r="BE115" s="291"/>
      <c r="BF115" s="291"/>
      <c r="BG115" s="291"/>
      <c r="BH115" s="291"/>
      <c r="BI115" s="291"/>
      <c r="BJ115" s="291"/>
      <c r="BK115" s="291"/>
      <c r="BL115" s="291"/>
      <c r="BM115" s="291"/>
      <c r="BN115" s="291"/>
      <c r="BO115" s="291"/>
      <c r="BP115" s="291"/>
      <c r="BQ115" s="291"/>
      <c r="BR115" s="291"/>
      <c r="BS115" s="291"/>
      <c r="BT115" s="291"/>
      <c r="BU115" s="291"/>
      <c r="BV115" s="291"/>
      <c r="BW115" s="291"/>
      <c r="BX115" s="291"/>
      <c r="BY115" s="291"/>
      <c r="BZ115" s="291"/>
      <c r="CA115" s="291"/>
      <c r="CB115" s="291"/>
      <c r="CC115" s="291"/>
      <c r="CD115" s="291"/>
      <c r="CE115" s="291"/>
      <c r="CF115" s="291"/>
      <c r="CG115" s="291"/>
      <c r="CH115" s="291"/>
      <c r="CI115" s="291"/>
      <c r="CJ115" s="291"/>
      <c r="CK115" s="291"/>
      <c r="CL115" s="291"/>
      <c r="CM115" s="291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</row>
    <row r="116" spans="1:102" s="53" customFormat="1" ht="35.25" customHeight="1">
      <c r="A116" s="232">
        <f>A112+1</f>
        <v>12</v>
      </c>
      <c r="B116" s="267"/>
      <c r="C116" s="231" t="s">
        <v>307</v>
      </c>
      <c r="D116" s="2" t="s">
        <v>5</v>
      </c>
      <c r="E116" s="267"/>
      <c r="F116" s="265">
        <v>37</v>
      </c>
      <c r="G116" s="237"/>
      <c r="H116" s="22"/>
      <c r="I116" s="239"/>
      <c r="J116" s="22"/>
      <c r="K116" s="239"/>
      <c r="L116" s="22"/>
      <c r="M116" s="40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291"/>
      <c r="AQ116" s="291"/>
      <c r="AR116" s="291"/>
      <c r="AS116" s="291"/>
      <c r="AT116" s="291"/>
      <c r="AU116" s="291"/>
      <c r="AV116" s="291"/>
      <c r="AW116" s="291"/>
      <c r="AX116" s="291"/>
      <c r="AY116" s="291"/>
      <c r="AZ116" s="291"/>
      <c r="BA116" s="291"/>
      <c r="BB116" s="291"/>
      <c r="BC116" s="291"/>
      <c r="BD116" s="291"/>
      <c r="BE116" s="291"/>
      <c r="BF116" s="291"/>
      <c r="BG116" s="291"/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291"/>
      <c r="BT116" s="291"/>
      <c r="BU116" s="291"/>
      <c r="BV116" s="291"/>
      <c r="BW116" s="291"/>
      <c r="BX116" s="291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</row>
    <row r="117" spans="1:102" s="53" customFormat="1" ht="15.75" hidden="1">
      <c r="A117" s="268"/>
      <c r="B117" s="239"/>
      <c r="C117" s="10" t="s">
        <v>12</v>
      </c>
      <c r="D117" s="2" t="str">
        <f>D116</f>
        <v>grZ.m.</v>
      </c>
      <c r="E117" s="239">
        <v>1</v>
      </c>
      <c r="F117" s="267">
        <f>F116*E117</f>
        <v>37</v>
      </c>
      <c r="G117" s="261"/>
      <c r="H117" s="40"/>
      <c r="I117" s="238"/>
      <c r="J117" s="40"/>
      <c r="K117" s="238"/>
      <c r="L117" s="40"/>
      <c r="M117" s="40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291"/>
      <c r="BW117" s="291"/>
      <c r="BX117" s="291"/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</row>
    <row r="118" spans="1:102" s="53" customFormat="1" ht="15.75" hidden="1">
      <c r="A118" s="236"/>
      <c r="B118" s="267"/>
      <c r="C118" s="231" t="s">
        <v>282</v>
      </c>
      <c r="D118" s="9" t="s">
        <v>5</v>
      </c>
      <c r="E118" s="267">
        <f>1.8/2</f>
        <v>0.9</v>
      </c>
      <c r="F118" s="267">
        <f>F116*E118</f>
        <v>33.300000000000004</v>
      </c>
      <c r="G118" s="239"/>
      <c r="H118" s="40"/>
      <c r="I118" s="238"/>
      <c r="J118" s="40"/>
      <c r="K118" s="238"/>
      <c r="L118" s="40"/>
      <c r="M118" s="40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91"/>
      <c r="AO118" s="291"/>
      <c r="AP118" s="291"/>
      <c r="AQ118" s="291"/>
      <c r="AR118" s="291"/>
      <c r="AS118" s="291"/>
      <c r="AT118" s="291"/>
      <c r="AU118" s="291"/>
      <c r="AV118" s="291"/>
      <c r="AW118" s="291"/>
      <c r="AX118" s="291"/>
      <c r="AY118" s="291"/>
      <c r="AZ118" s="291"/>
      <c r="BA118" s="291"/>
      <c r="BB118" s="291"/>
      <c r="BC118" s="291"/>
      <c r="BD118" s="291"/>
      <c r="BE118" s="291"/>
      <c r="BF118" s="291"/>
      <c r="BG118" s="291"/>
      <c r="BH118" s="291"/>
      <c r="BI118" s="291"/>
      <c r="BJ118" s="291"/>
      <c r="BK118" s="291"/>
      <c r="BL118" s="291"/>
      <c r="BM118" s="291"/>
      <c r="BN118" s="291"/>
      <c r="BO118" s="291"/>
      <c r="BP118" s="291"/>
      <c r="BQ118" s="291"/>
      <c r="BR118" s="291"/>
      <c r="BS118" s="291"/>
      <c r="BT118" s="291"/>
      <c r="BU118" s="291"/>
      <c r="BV118" s="291"/>
      <c r="BW118" s="291"/>
      <c r="BX118" s="291"/>
      <c r="BY118" s="291"/>
      <c r="BZ118" s="291"/>
      <c r="CA118" s="291"/>
      <c r="CB118" s="291"/>
      <c r="CC118" s="291"/>
      <c r="CD118" s="291"/>
      <c r="CE118" s="291"/>
      <c r="CF118" s="291"/>
      <c r="CG118" s="291"/>
      <c r="CH118" s="291"/>
      <c r="CI118" s="291"/>
      <c r="CJ118" s="291"/>
      <c r="CK118" s="291"/>
      <c r="CL118" s="291"/>
      <c r="CM118" s="291"/>
      <c r="CN118" s="291"/>
      <c r="CO118" s="291"/>
      <c r="CP118" s="291"/>
      <c r="CQ118" s="291"/>
      <c r="CR118" s="291"/>
      <c r="CS118" s="291"/>
      <c r="CT118" s="291"/>
      <c r="CU118" s="291"/>
      <c r="CV118" s="291"/>
      <c r="CW118" s="291"/>
      <c r="CX118" s="291"/>
    </row>
    <row r="119" spans="1:102" s="53" customFormat="1" ht="15.75" hidden="1">
      <c r="A119" s="236"/>
      <c r="B119" s="267"/>
      <c r="C119" s="231" t="s">
        <v>284</v>
      </c>
      <c r="D119" s="9" t="s">
        <v>5</v>
      </c>
      <c r="E119" s="272">
        <f>10.8/2</f>
        <v>5.4</v>
      </c>
      <c r="F119" s="267">
        <f>F116*E119</f>
        <v>199.8</v>
      </c>
      <c r="G119" s="239"/>
      <c r="H119" s="40"/>
      <c r="I119" s="238"/>
      <c r="J119" s="40"/>
      <c r="K119" s="238"/>
      <c r="L119" s="40"/>
      <c r="M119" s="40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  <c r="AR119" s="291"/>
      <c r="AS119" s="291"/>
      <c r="AT119" s="291"/>
      <c r="AU119" s="291"/>
      <c r="AV119" s="291"/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1"/>
      <c r="BO119" s="291"/>
      <c r="BP119" s="291"/>
      <c r="BQ119" s="291"/>
      <c r="BR119" s="291"/>
      <c r="BS119" s="291"/>
      <c r="BT119" s="291"/>
      <c r="BU119" s="291"/>
      <c r="BV119" s="291"/>
      <c r="BW119" s="291"/>
      <c r="BX119" s="291"/>
      <c r="BY119" s="291"/>
      <c r="BZ119" s="291"/>
      <c r="CA119" s="291"/>
      <c r="CB119" s="291"/>
      <c r="CC119" s="291"/>
      <c r="CD119" s="291"/>
      <c r="CE119" s="291"/>
      <c r="CF119" s="291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</row>
    <row r="120" spans="1:102" s="53" customFormat="1" ht="15.75" hidden="1">
      <c r="A120" s="236"/>
      <c r="B120" s="267"/>
      <c r="C120" s="231" t="s">
        <v>242</v>
      </c>
      <c r="D120" s="9" t="s">
        <v>249</v>
      </c>
      <c r="E120" s="277">
        <f>0.05*0.05</f>
        <v>0.0025000000000000005</v>
      </c>
      <c r="F120" s="267">
        <f>E120*F116</f>
        <v>0.09250000000000001</v>
      </c>
      <c r="G120" s="239"/>
      <c r="H120" s="40"/>
      <c r="I120" s="238"/>
      <c r="J120" s="40"/>
      <c r="K120" s="238"/>
      <c r="L120" s="40"/>
      <c r="M120" s="40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91"/>
      <c r="AO120" s="291"/>
      <c r="AP120" s="291"/>
      <c r="AQ120" s="291"/>
      <c r="AR120" s="291"/>
      <c r="AS120" s="291"/>
      <c r="AT120" s="291"/>
      <c r="AU120" s="291"/>
      <c r="AV120" s="291"/>
      <c r="AW120" s="291"/>
      <c r="AX120" s="291"/>
      <c r="AY120" s="291"/>
      <c r="AZ120" s="291"/>
      <c r="BA120" s="291"/>
      <c r="BB120" s="291"/>
      <c r="BC120" s="291"/>
      <c r="BD120" s="291"/>
      <c r="BE120" s="291"/>
      <c r="BF120" s="291"/>
      <c r="BG120" s="291"/>
      <c r="BH120" s="291"/>
      <c r="BI120" s="291"/>
      <c r="BJ120" s="291"/>
      <c r="BK120" s="291"/>
      <c r="BL120" s="291"/>
      <c r="BM120" s="291"/>
      <c r="BN120" s="291"/>
      <c r="BO120" s="291"/>
      <c r="BP120" s="291"/>
      <c r="BQ120" s="291"/>
      <c r="BR120" s="291"/>
      <c r="BS120" s="291"/>
      <c r="BT120" s="291"/>
      <c r="BU120" s="291"/>
      <c r="BV120" s="291"/>
      <c r="BW120" s="291"/>
      <c r="BX120" s="291"/>
      <c r="BY120" s="291"/>
      <c r="BZ120" s="291"/>
      <c r="CA120" s="291"/>
      <c r="CB120" s="291"/>
      <c r="CC120" s="291"/>
      <c r="CD120" s="291"/>
      <c r="CE120" s="291"/>
      <c r="CF120" s="291"/>
      <c r="CG120" s="291"/>
      <c r="CH120" s="291"/>
      <c r="CI120" s="291"/>
      <c r="CJ120" s="291"/>
      <c r="CK120" s="291"/>
      <c r="CL120" s="291"/>
      <c r="CM120" s="291"/>
      <c r="CN120" s="291"/>
      <c r="CO120" s="291"/>
      <c r="CP120" s="291"/>
      <c r="CQ120" s="291"/>
      <c r="CR120" s="291"/>
      <c r="CS120" s="291"/>
      <c r="CT120" s="291"/>
      <c r="CU120" s="291"/>
      <c r="CV120" s="291"/>
      <c r="CW120" s="291"/>
      <c r="CX120" s="291"/>
    </row>
    <row r="121" spans="1:102" s="53" customFormat="1" ht="15.75" hidden="1">
      <c r="A121" s="236"/>
      <c r="B121" s="267"/>
      <c r="C121" s="231" t="s">
        <v>285</v>
      </c>
      <c r="D121" s="9" t="s">
        <v>5</v>
      </c>
      <c r="E121" s="272">
        <v>0.6</v>
      </c>
      <c r="F121" s="267">
        <f>F117*E121</f>
        <v>22.2</v>
      </c>
      <c r="G121" s="239"/>
      <c r="H121" s="40"/>
      <c r="I121" s="238"/>
      <c r="J121" s="40"/>
      <c r="K121" s="238"/>
      <c r="L121" s="40"/>
      <c r="M121" s="40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  <c r="AP121" s="291"/>
      <c r="AQ121" s="291"/>
      <c r="AR121" s="291"/>
      <c r="AS121" s="291"/>
      <c r="AT121" s="291"/>
      <c r="AU121" s="291"/>
      <c r="AV121" s="291"/>
      <c r="AW121" s="291"/>
      <c r="AX121" s="291"/>
      <c r="AY121" s="291"/>
      <c r="AZ121" s="291"/>
      <c r="BA121" s="291"/>
      <c r="BB121" s="291"/>
      <c r="BC121" s="291"/>
      <c r="BD121" s="291"/>
      <c r="BE121" s="291"/>
      <c r="BF121" s="291"/>
      <c r="BG121" s="291"/>
      <c r="BH121" s="291"/>
      <c r="BI121" s="291"/>
      <c r="BJ121" s="291"/>
      <c r="BK121" s="291"/>
      <c r="BL121" s="291"/>
      <c r="BM121" s="291"/>
      <c r="BN121" s="291"/>
      <c r="BO121" s="291"/>
      <c r="BP121" s="291"/>
      <c r="BQ121" s="291"/>
      <c r="BR121" s="291"/>
      <c r="BS121" s="291"/>
      <c r="BT121" s="291"/>
      <c r="BU121" s="291"/>
      <c r="BV121" s="291"/>
      <c r="BW121" s="291"/>
      <c r="BX121" s="291"/>
      <c r="BY121" s="291"/>
      <c r="BZ121" s="291"/>
      <c r="CA121" s="291"/>
      <c r="CB121" s="291"/>
      <c r="CC121" s="291"/>
      <c r="CD121" s="291"/>
      <c r="CE121" s="291"/>
      <c r="CF121" s="291"/>
      <c r="CG121" s="291"/>
      <c r="CH121" s="291"/>
      <c r="CI121" s="291"/>
      <c r="CJ121" s="291"/>
      <c r="CK121" s="291"/>
      <c r="CL121" s="291"/>
      <c r="CM121" s="291"/>
      <c r="CN121" s="291"/>
      <c r="CO121" s="291"/>
      <c r="CP121" s="291"/>
      <c r="CQ121" s="291"/>
      <c r="CR121" s="291"/>
      <c r="CS121" s="291"/>
      <c r="CT121" s="291"/>
      <c r="CU121" s="291"/>
      <c r="CV121" s="291"/>
      <c r="CW121" s="291"/>
      <c r="CX121" s="291"/>
    </row>
    <row r="122" spans="1:102" s="53" customFormat="1" ht="15.75" hidden="1">
      <c r="A122" s="262"/>
      <c r="B122" s="263"/>
      <c r="C122" s="231" t="s">
        <v>231</v>
      </c>
      <c r="D122" s="2" t="s">
        <v>248</v>
      </c>
      <c r="E122" s="263">
        <f>0.07</f>
        <v>0.07</v>
      </c>
      <c r="F122" s="266">
        <f>E122*F116</f>
        <v>2.5900000000000003</v>
      </c>
      <c r="G122" s="238"/>
      <c r="H122" s="40"/>
      <c r="I122" s="238"/>
      <c r="J122" s="40"/>
      <c r="K122" s="238"/>
      <c r="L122" s="40"/>
      <c r="M122" s="40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  <c r="AR122" s="291"/>
      <c r="AS122" s="291"/>
      <c r="AT122" s="291"/>
      <c r="AU122" s="291"/>
      <c r="AV122" s="291"/>
      <c r="AW122" s="291"/>
      <c r="AX122" s="291"/>
      <c r="AY122" s="291"/>
      <c r="AZ122" s="291"/>
      <c r="BA122" s="291"/>
      <c r="BB122" s="291"/>
      <c r="BC122" s="291"/>
      <c r="BD122" s="291"/>
      <c r="BE122" s="291"/>
      <c r="BF122" s="291"/>
      <c r="BG122" s="291"/>
      <c r="BH122" s="291"/>
      <c r="BI122" s="291"/>
      <c r="BJ122" s="291"/>
      <c r="BK122" s="291"/>
      <c r="BL122" s="291"/>
      <c r="BM122" s="291"/>
      <c r="BN122" s="291"/>
      <c r="BO122" s="291"/>
      <c r="BP122" s="291"/>
      <c r="BQ122" s="291"/>
      <c r="BR122" s="291"/>
      <c r="BS122" s="291"/>
      <c r="BT122" s="291"/>
      <c r="BU122" s="291"/>
      <c r="BV122" s="291"/>
      <c r="BW122" s="291"/>
      <c r="BX122" s="291"/>
      <c r="BY122" s="291"/>
      <c r="BZ122" s="291"/>
      <c r="CA122" s="291"/>
      <c r="CB122" s="291"/>
      <c r="CC122" s="291"/>
      <c r="CD122" s="291"/>
      <c r="CE122" s="291"/>
      <c r="CF122" s="291"/>
      <c r="CG122" s="291"/>
      <c r="CH122" s="291"/>
      <c r="CI122" s="291"/>
      <c r="CJ122" s="291"/>
      <c r="CK122" s="291"/>
      <c r="CL122" s="291"/>
      <c r="CM122" s="291"/>
      <c r="CN122" s="291"/>
      <c r="CO122" s="291"/>
      <c r="CP122" s="291"/>
      <c r="CQ122" s="291"/>
      <c r="CR122" s="291"/>
      <c r="CS122" s="291"/>
      <c r="CT122" s="291"/>
      <c r="CU122" s="291"/>
      <c r="CV122" s="291"/>
      <c r="CW122" s="291"/>
      <c r="CX122" s="291"/>
    </row>
    <row r="123" spans="1:102" s="53" customFormat="1" ht="15.75" hidden="1">
      <c r="A123" s="236"/>
      <c r="B123" s="267"/>
      <c r="C123" s="231" t="s">
        <v>85</v>
      </c>
      <c r="D123" s="231" t="s">
        <v>10</v>
      </c>
      <c r="E123" s="272">
        <f>1/2</f>
        <v>0.5</v>
      </c>
      <c r="F123" s="267">
        <f>E123*F116</f>
        <v>18.5</v>
      </c>
      <c r="G123" s="239"/>
      <c r="H123" s="40"/>
      <c r="I123" s="238"/>
      <c r="J123" s="40"/>
      <c r="K123" s="238"/>
      <c r="L123" s="40"/>
      <c r="M123" s="40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91"/>
      <c r="AO123" s="291"/>
      <c r="AP123" s="291"/>
      <c r="AQ123" s="291"/>
      <c r="AR123" s="291"/>
      <c r="AS123" s="291"/>
      <c r="AT123" s="291"/>
      <c r="AU123" s="291"/>
      <c r="AV123" s="291"/>
      <c r="AW123" s="291"/>
      <c r="AX123" s="291"/>
      <c r="AY123" s="291"/>
      <c r="AZ123" s="291"/>
      <c r="BA123" s="291"/>
      <c r="BB123" s="291"/>
      <c r="BC123" s="291"/>
      <c r="BD123" s="291"/>
      <c r="BE123" s="291"/>
      <c r="BF123" s="291"/>
      <c r="BG123" s="291"/>
      <c r="BH123" s="291"/>
      <c r="BI123" s="291"/>
      <c r="BJ123" s="291"/>
      <c r="BK123" s="291"/>
      <c r="BL123" s="291"/>
      <c r="BM123" s="291"/>
      <c r="BN123" s="291"/>
      <c r="BO123" s="291"/>
      <c r="BP123" s="291"/>
      <c r="BQ123" s="291"/>
      <c r="BR123" s="291"/>
      <c r="BS123" s="291"/>
      <c r="BT123" s="291"/>
      <c r="BU123" s="291"/>
      <c r="BV123" s="291"/>
      <c r="BW123" s="291"/>
      <c r="BX123" s="291"/>
      <c r="BY123" s="291"/>
      <c r="BZ123" s="291"/>
      <c r="CA123" s="291"/>
      <c r="CB123" s="291"/>
      <c r="CC123" s="291"/>
      <c r="CD123" s="291"/>
      <c r="CE123" s="291"/>
      <c r="CF123" s="291"/>
      <c r="CG123" s="291"/>
      <c r="CH123" s="291"/>
      <c r="CI123" s="291"/>
      <c r="CJ123" s="291"/>
      <c r="CK123" s="291"/>
      <c r="CL123" s="291"/>
      <c r="CM123" s="291"/>
      <c r="CN123" s="291"/>
      <c r="CO123" s="291"/>
      <c r="CP123" s="291"/>
      <c r="CQ123" s="291"/>
      <c r="CR123" s="291"/>
      <c r="CS123" s="291"/>
      <c r="CT123" s="291"/>
      <c r="CU123" s="291"/>
      <c r="CV123" s="291"/>
      <c r="CW123" s="291"/>
      <c r="CX123" s="291"/>
    </row>
    <row r="124" spans="1:102" s="53" customFormat="1" ht="15.75" hidden="1">
      <c r="A124" s="236"/>
      <c r="B124" s="267"/>
      <c r="C124" s="231" t="s">
        <v>237</v>
      </c>
      <c r="D124" s="231" t="s">
        <v>81</v>
      </c>
      <c r="E124" s="272">
        <v>0.5</v>
      </c>
      <c r="F124" s="267">
        <f>E124*F116</f>
        <v>18.5</v>
      </c>
      <c r="G124" s="239"/>
      <c r="H124" s="40"/>
      <c r="I124" s="238"/>
      <c r="J124" s="40"/>
      <c r="K124" s="238"/>
      <c r="L124" s="40"/>
      <c r="M124" s="40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91"/>
      <c r="AO124" s="291"/>
      <c r="AP124" s="291"/>
      <c r="AQ124" s="291"/>
      <c r="AR124" s="291"/>
      <c r="AS124" s="291"/>
      <c r="AT124" s="291"/>
      <c r="AU124" s="291"/>
      <c r="AV124" s="291"/>
      <c r="AW124" s="291"/>
      <c r="AX124" s="291"/>
      <c r="AY124" s="291"/>
      <c r="AZ124" s="291"/>
      <c r="BA124" s="291"/>
      <c r="BB124" s="291"/>
      <c r="BC124" s="291"/>
      <c r="BD124" s="291"/>
      <c r="BE124" s="291"/>
      <c r="BF124" s="291"/>
      <c r="BG124" s="291"/>
      <c r="BH124" s="291"/>
      <c r="BI124" s="291"/>
      <c r="BJ124" s="291"/>
      <c r="BK124" s="291"/>
      <c r="BL124" s="291"/>
      <c r="BM124" s="291"/>
      <c r="BN124" s="291"/>
      <c r="BO124" s="291"/>
      <c r="BP124" s="291"/>
      <c r="BQ124" s="291"/>
      <c r="BR124" s="291"/>
      <c r="BS124" s="291"/>
      <c r="BT124" s="291"/>
      <c r="BU124" s="291"/>
      <c r="BV124" s="291"/>
      <c r="BW124" s="291"/>
      <c r="BX124" s="291"/>
      <c r="BY124" s="291"/>
      <c r="BZ124" s="291"/>
      <c r="CA124" s="291"/>
      <c r="CB124" s="291"/>
      <c r="CC124" s="291"/>
      <c r="CD124" s="291"/>
      <c r="CE124" s="291"/>
      <c r="CF124" s="291"/>
      <c r="CG124" s="291"/>
      <c r="CH124" s="291"/>
      <c r="CI124" s="291"/>
      <c r="CJ124" s="291"/>
      <c r="CK124" s="291"/>
      <c r="CL124" s="291"/>
      <c r="CM124" s="291"/>
      <c r="CN124" s="291"/>
      <c r="CO124" s="291"/>
      <c r="CP124" s="291"/>
      <c r="CQ124" s="291"/>
      <c r="CR124" s="291"/>
      <c r="CS124" s="291"/>
      <c r="CT124" s="291"/>
      <c r="CU124" s="291"/>
      <c r="CV124" s="291"/>
      <c r="CW124" s="291"/>
      <c r="CX124" s="291"/>
    </row>
    <row r="125" spans="1:102" s="53" customFormat="1" ht="15.75" hidden="1">
      <c r="A125" s="2"/>
      <c r="B125" s="273"/>
      <c r="C125" s="274" t="s">
        <v>227</v>
      </c>
      <c r="D125" s="1" t="s">
        <v>226</v>
      </c>
      <c r="E125" s="273">
        <f>1.25/2</f>
        <v>0.625</v>
      </c>
      <c r="F125" s="266">
        <f>E125*F116</f>
        <v>23.125</v>
      </c>
      <c r="G125" s="273"/>
      <c r="H125" s="40"/>
      <c r="I125" s="238"/>
      <c r="J125" s="40"/>
      <c r="K125" s="238"/>
      <c r="L125" s="40"/>
      <c r="M125" s="40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1"/>
      <c r="AV125" s="291"/>
      <c r="AW125" s="291"/>
      <c r="AX125" s="291"/>
      <c r="AY125" s="291"/>
      <c r="AZ125" s="291"/>
      <c r="BA125" s="291"/>
      <c r="BB125" s="291"/>
      <c r="BC125" s="291"/>
      <c r="BD125" s="291"/>
      <c r="BE125" s="291"/>
      <c r="BF125" s="291"/>
      <c r="BG125" s="291"/>
      <c r="BH125" s="291"/>
      <c r="BI125" s="291"/>
      <c r="BJ125" s="291"/>
      <c r="BK125" s="291"/>
      <c r="BL125" s="291"/>
      <c r="BM125" s="291"/>
      <c r="BN125" s="291"/>
      <c r="BO125" s="291"/>
      <c r="BP125" s="291"/>
      <c r="BQ125" s="291"/>
      <c r="BR125" s="291"/>
      <c r="BS125" s="291"/>
      <c r="BT125" s="291"/>
      <c r="BU125" s="291"/>
      <c r="BV125" s="291"/>
      <c r="BW125" s="291"/>
      <c r="BX125" s="291"/>
      <c r="BY125" s="291"/>
      <c r="BZ125" s="291"/>
      <c r="CA125" s="291"/>
      <c r="CB125" s="291"/>
      <c r="CC125" s="291"/>
      <c r="CD125" s="291"/>
      <c r="CE125" s="291"/>
      <c r="CF125" s="291"/>
      <c r="CG125" s="291"/>
      <c r="CH125" s="291"/>
      <c r="CI125" s="291"/>
      <c r="CJ125" s="291"/>
      <c r="CK125" s="291"/>
      <c r="CL125" s="291"/>
      <c r="CM125" s="291"/>
      <c r="CN125" s="291"/>
      <c r="CO125" s="291"/>
      <c r="CP125" s="291"/>
      <c r="CQ125" s="291"/>
      <c r="CR125" s="291"/>
      <c r="CS125" s="291"/>
      <c r="CT125" s="291"/>
      <c r="CU125" s="291"/>
      <c r="CV125" s="291"/>
      <c r="CW125" s="291"/>
      <c r="CX125" s="291"/>
    </row>
    <row r="126" spans="1:102" s="53" customFormat="1" ht="40.5" hidden="1">
      <c r="A126" s="232">
        <f>A116+1</f>
        <v>13</v>
      </c>
      <c r="B126" s="267"/>
      <c r="C126" s="231" t="s">
        <v>281</v>
      </c>
      <c r="D126" s="2" t="s">
        <v>5</v>
      </c>
      <c r="E126" s="267"/>
      <c r="F126" s="265">
        <v>0</v>
      </c>
      <c r="G126" s="237"/>
      <c r="H126" s="22"/>
      <c r="I126" s="239"/>
      <c r="J126" s="22"/>
      <c r="K126" s="239"/>
      <c r="L126" s="22"/>
      <c r="M126" s="40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  <c r="BC126" s="291"/>
      <c r="BD126" s="291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291"/>
      <c r="BQ126" s="291"/>
      <c r="BR126" s="291"/>
      <c r="BS126" s="291"/>
      <c r="BT126" s="291"/>
      <c r="BU126" s="291"/>
      <c r="BV126" s="291"/>
      <c r="BW126" s="291"/>
      <c r="BX126" s="291"/>
      <c r="BY126" s="291"/>
      <c r="BZ126" s="291"/>
      <c r="CA126" s="291"/>
      <c r="CB126" s="291"/>
      <c r="CC126" s="291"/>
      <c r="CD126" s="291"/>
      <c r="CE126" s="291"/>
      <c r="CF126" s="291"/>
      <c r="CG126" s="291"/>
      <c r="CH126" s="291"/>
      <c r="CI126" s="291"/>
      <c r="CJ126" s="291"/>
      <c r="CK126" s="291"/>
      <c r="CL126" s="291"/>
      <c r="CM126" s="291"/>
      <c r="CN126" s="291"/>
      <c r="CO126" s="291"/>
      <c r="CP126" s="291"/>
      <c r="CQ126" s="291"/>
      <c r="CR126" s="291"/>
      <c r="CS126" s="291"/>
      <c r="CT126" s="291"/>
      <c r="CU126" s="291"/>
      <c r="CV126" s="291"/>
      <c r="CW126" s="291"/>
      <c r="CX126" s="291"/>
    </row>
    <row r="127" spans="1:102" s="53" customFormat="1" ht="15.75" hidden="1">
      <c r="A127" s="268"/>
      <c r="B127" s="239"/>
      <c r="C127" s="10" t="s">
        <v>12</v>
      </c>
      <c r="D127" s="2" t="str">
        <f>D126</f>
        <v>grZ.m.</v>
      </c>
      <c r="E127" s="239">
        <v>1</v>
      </c>
      <c r="F127" s="267">
        <f>F126*E127</f>
        <v>0</v>
      </c>
      <c r="G127" s="261"/>
      <c r="H127" s="40"/>
      <c r="I127" s="238"/>
      <c r="J127" s="40"/>
      <c r="K127" s="238"/>
      <c r="L127" s="40"/>
      <c r="M127" s="40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</row>
    <row r="128" spans="1:102" s="53" customFormat="1" ht="15.75" hidden="1">
      <c r="A128" s="236"/>
      <c r="B128" s="267"/>
      <c r="C128" s="231" t="s">
        <v>282</v>
      </c>
      <c r="D128" s="9" t="s">
        <v>5</v>
      </c>
      <c r="E128" s="267">
        <f>2.04/2</f>
        <v>1.02</v>
      </c>
      <c r="F128" s="267">
        <f>F126*E128</f>
        <v>0</v>
      </c>
      <c r="G128" s="239"/>
      <c r="H128" s="40"/>
      <c r="I128" s="238"/>
      <c r="J128" s="40"/>
      <c r="K128" s="238"/>
      <c r="L128" s="40"/>
      <c r="M128" s="40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BP128" s="291"/>
      <c r="BQ128" s="291"/>
      <c r="BR128" s="291"/>
      <c r="BS128" s="291"/>
      <c r="BT128" s="291"/>
      <c r="BU128" s="291"/>
      <c r="BV128" s="291"/>
      <c r="BW128" s="291"/>
      <c r="BX128" s="291"/>
      <c r="BY128" s="291"/>
      <c r="BZ128" s="291"/>
      <c r="CA128" s="291"/>
      <c r="CB128" s="291"/>
      <c r="CC128" s="291"/>
      <c r="CD128" s="291"/>
      <c r="CE128" s="291"/>
      <c r="CF128" s="291"/>
      <c r="CG128" s="291"/>
      <c r="CH128" s="291"/>
      <c r="CI128" s="291"/>
      <c r="CJ128" s="291"/>
      <c r="CK128" s="291"/>
      <c r="CL128" s="291"/>
      <c r="CM128" s="291"/>
      <c r="CN128" s="291"/>
      <c r="CO128" s="291"/>
      <c r="CP128" s="291"/>
      <c r="CQ128" s="291"/>
      <c r="CR128" s="291"/>
      <c r="CS128" s="291"/>
      <c r="CT128" s="291"/>
      <c r="CU128" s="291"/>
      <c r="CV128" s="291"/>
      <c r="CW128" s="291"/>
      <c r="CX128" s="291"/>
    </row>
    <row r="129" spans="1:102" s="53" customFormat="1" ht="15.75" hidden="1">
      <c r="A129" s="236"/>
      <c r="B129" s="267"/>
      <c r="C129" s="231" t="s">
        <v>284</v>
      </c>
      <c r="D129" s="9" t="s">
        <v>5</v>
      </c>
      <c r="E129" s="272">
        <f>10.8/2</f>
        <v>5.4</v>
      </c>
      <c r="F129" s="267">
        <f>F126*E129</f>
        <v>0</v>
      </c>
      <c r="G129" s="239"/>
      <c r="H129" s="40"/>
      <c r="I129" s="238"/>
      <c r="J129" s="40"/>
      <c r="K129" s="238"/>
      <c r="L129" s="40"/>
      <c r="M129" s="40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291"/>
      <c r="BG129" s="291"/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1"/>
      <c r="CF129" s="291"/>
      <c r="CG129" s="291"/>
      <c r="CH129" s="291"/>
      <c r="CI129" s="291"/>
      <c r="CJ129" s="291"/>
      <c r="CK129" s="291"/>
      <c r="CL129" s="291"/>
      <c r="CM129" s="291"/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</row>
    <row r="130" spans="1:102" s="53" customFormat="1" ht="15.75" hidden="1">
      <c r="A130" s="236"/>
      <c r="B130" s="267"/>
      <c r="C130" s="231" t="s">
        <v>242</v>
      </c>
      <c r="D130" s="9" t="s">
        <v>249</v>
      </c>
      <c r="E130" s="277">
        <f>0.05*0.05</f>
        <v>0.0025000000000000005</v>
      </c>
      <c r="F130" s="267">
        <f>E130*F126</f>
        <v>0</v>
      </c>
      <c r="G130" s="239"/>
      <c r="H130" s="40"/>
      <c r="I130" s="238"/>
      <c r="J130" s="40"/>
      <c r="K130" s="238"/>
      <c r="L130" s="40"/>
      <c r="M130" s="40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1"/>
      <c r="BH130" s="291"/>
      <c r="BI130" s="291"/>
      <c r="BJ130" s="291"/>
      <c r="BK130" s="291"/>
      <c r="BL130" s="291"/>
      <c r="BM130" s="291"/>
      <c r="BN130" s="291"/>
      <c r="BO130" s="291"/>
      <c r="BP130" s="291"/>
      <c r="BQ130" s="291"/>
      <c r="BR130" s="291"/>
      <c r="BS130" s="291"/>
      <c r="BT130" s="291"/>
      <c r="BU130" s="291"/>
      <c r="BV130" s="291"/>
      <c r="BW130" s="291"/>
      <c r="BX130" s="291"/>
      <c r="BY130" s="291"/>
      <c r="BZ130" s="291"/>
      <c r="CA130" s="291"/>
      <c r="CB130" s="291"/>
      <c r="CC130" s="291"/>
      <c r="CD130" s="291"/>
      <c r="CE130" s="291"/>
      <c r="CF130" s="291"/>
      <c r="CG130" s="291"/>
      <c r="CH130" s="291"/>
      <c r="CI130" s="291"/>
      <c r="CJ130" s="291"/>
      <c r="CK130" s="291"/>
      <c r="CL130" s="291"/>
      <c r="CM130" s="291"/>
      <c r="CN130" s="291"/>
      <c r="CO130" s="291"/>
      <c r="CP130" s="291"/>
      <c r="CQ130" s="291"/>
      <c r="CR130" s="291"/>
      <c r="CS130" s="291"/>
      <c r="CT130" s="291"/>
      <c r="CU130" s="291"/>
      <c r="CV130" s="291"/>
      <c r="CW130" s="291"/>
      <c r="CX130" s="291"/>
    </row>
    <row r="131" spans="1:102" s="53" customFormat="1" ht="15.75" hidden="1">
      <c r="A131" s="236"/>
      <c r="B131" s="267"/>
      <c r="C131" s="231" t="s">
        <v>285</v>
      </c>
      <c r="D131" s="9" t="s">
        <v>5</v>
      </c>
      <c r="E131" s="272">
        <v>0.6</v>
      </c>
      <c r="F131" s="267">
        <f>F127*E131</f>
        <v>0</v>
      </c>
      <c r="G131" s="239"/>
      <c r="H131" s="40"/>
      <c r="I131" s="238"/>
      <c r="J131" s="40"/>
      <c r="K131" s="238"/>
      <c r="L131" s="40"/>
      <c r="M131" s="40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/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/>
    </row>
    <row r="132" spans="1:102" s="53" customFormat="1" ht="15.75" hidden="1">
      <c r="A132" s="262"/>
      <c r="B132" s="263"/>
      <c r="C132" s="231" t="s">
        <v>231</v>
      </c>
      <c r="D132" s="2" t="s">
        <v>248</v>
      </c>
      <c r="E132" s="263">
        <f>0.15/2</f>
        <v>0.075</v>
      </c>
      <c r="F132" s="266">
        <f>E132*F126</f>
        <v>0</v>
      </c>
      <c r="G132" s="238"/>
      <c r="H132" s="40"/>
      <c r="I132" s="238"/>
      <c r="J132" s="40"/>
      <c r="K132" s="238"/>
      <c r="L132" s="40"/>
      <c r="M132" s="40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291"/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291"/>
      <c r="BW132" s="291"/>
      <c r="BX132" s="291"/>
      <c r="BY132" s="291"/>
      <c r="BZ132" s="291"/>
      <c r="CA132" s="291"/>
      <c r="CB132" s="291"/>
      <c r="CC132" s="291"/>
      <c r="CD132" s="291"/>
      <c r="CE132" s="291"/>
      <c r="CF132" s="291"/>
      <c r="CG132" s="291"/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/>
    </row>
    <row r="133" spans="1:102" s="53" customFormat="1" ht="15.75" hidden="1">
      <c r="A133" s="236"/>
      <c r="B133" s="267"/>
      <c r="C133" s="231" t="s">
        <v>85</v>
      </c>
      <c r="D133" s="231" t="s">
        <v>10</v>
      </c>
      <c r="E133" s="272">
        <f>1/2</f>
        <v>0.5</v>
      </c>
      <c r="F133" s="267">
        <f>E133*F126</f>
        <v>0</v>
      </c>
      <c r="G133" s="239"/>
      <c r="H133" s="40"/>
      <c r="I133" s="238"/>
      <c r="J133" s="40"/>
      <c r="K133" s="238"/>
      <c r="L133" s="40"/>
      <c r="M133" s="40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1"/>
      <c r="AT133" s="291"/>
      <c r="AU133" s="291"/>
      <c r="AV133" s="291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1"/>
      <c r="CJ133" s="291"/>
      <c r="CK133" s="291"/>
      <c r="CL133" s="291"/>
      <c r="CM133" s="291"/>
      <c r="CN133" s="291"/>
      <c r="CO133" s="291"/>
      <c r="CP133" s="291"/>
      <c r="CQ133" s="291"/>
      <c r="CR133" s="291"/>
      <c r="CS133" s="291"/>
      <c r="CT133" s="291"/>
      <c r="CU133" s="291"/>
      <c r="CV133" s="291"/>
      <c r="CW133" s="291"/>
      <c r="CX133" s="291"/>
    </row>
    <row r="134" spans="1:102" s="53" customFormat="1" ht="15.75" hidden="1">
      <c r="A134" s="236"/>
      <c r="B134" s="267"/>
      <c r="C134" s="231" t="s">
        <v>237</v>
      </c>
      <c r="D134" s="231" t="s">
        <v>81</v>
      </c>
      <c r="E134" s="272">
        <v>0.5</v>
      </c>
      <c r="F134" s="267">
        <f>E134*F126</f>
        <v>0</v>
      </c>
      <c r="G134" s="239"/>
      <c r="H134" s="40"/>
      <c r="I134" s="238"/>
      <c r="J134" s="40"/>
      <c r="K134" s="238"/>
      <c r="L134" s="40"/>
      <c r="M134" s="40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  <c r="AP134" s="291"/>
      <c r="AQ134" s="291"/>
      <c r="AR134" s="291"/>
      <c r="AS134" s="291"/>
      <c r="AT134" s="291"/>
      <c r="AU134" s="291"/>
      <c r="AV134" s="291"/>
      <c r="AW134" s="291"/>
      <c r="AX134" s="291"/>
      <c r="AY134" s="291"/>
      <c r="AZ134" s="291"/>
      <c r="BA134" s="291"/>
      <c r="BB134" s="291"/>
      <c r="BC134" s="291"/>
      <c r="BD134" s="291"/>
      <c r="BE134" s="291"/>
      <c r="BF134" s="291"/>
      <c r="BG134" s="291"/>
      <c r="BH134" s="291"/>
      <c r="BI134" s="291"/>
      <c r="BJ134" s="291"/>
      <c r="BK134" s="291"/>
      <c r="BL134" s="291"/>
      <c r="BM134" s="291"/>
      <c r="BN134" s="291"/>
      <c r="BO134" s="291"/>
      <c r="BP134" s="291"/>
      <c r="BQ134" s="291"/>
      <c r="BR134" s="291"/>
      <c r="BS134" s="291"/>
      <c r="BT134" s="291"/>
      <c r="BU134" s="291"/>
      <c r="BV134" s="291"/>
      <c r="BW134" s="291"/>
      <c r="BX134" s="291"/>
      <c r="BY134" s="291"/>
      <c r="BZ134" s="291"/>
      <c r="CA134" s="291"/>
      <c r="CB134" s="291"/>
      <c r="CC134" s="291"/>
      <c r="CD134" s="291"/>
      <c r="CE134" s="291"/>
      <c r="CF134" s="291"/>
      <c r="CG134" s="291"/>
      <c r="CH134" s="291"/>
      <c r="CI134" s="291"/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1"/>
      <c r="CU134" s="291"/>
      <c r="CV134" s="291"/>
      <c r="CW134" s="291"/>
      <c r="CX134" s="291"/>
    </row>
    <row r="135" spans="1:102" s="53" customFormat="1" ht="15.75" hidden="1">
      <c r="A135" s="2"/>
      <c r="B135" s="273"/>
      <c r="C135" s="274" t="s">
        <v>227</v>
      </c>
      <c r="D135" s="1" t="s">
        <v>226</v>
      </c>
      <c r="E135" s="273">
        <f>1.25/2</f>
        <v>0.625</v>
      </c>
      <c r="F135" s="266">
        <f>E135*F126</f>
        <v>0</v>
      </c>
      <c r="G135" s="273"/>
      <c r="H135" s="40"/>
      <c r="I135" s="238"/>
      <c r="J135" s="40"/>
      <c r="K135" s="238"/>
      <c r="L135" s="40"/>
      <c r="M135" s="40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  <c r="AP135" s="291"/>
      <c r="AQ135" s="291"/>
      <c r="AR135" s="291"/>
      <c r="AS135" s="291"/>
      <c r="AT135" s="291"/>
      <c r="AU135" s="291"/>
      <c r="AV135" s="291"/>
      <c r="AW135" s="291"/>
      <c r="AX135" s="291"/>
      <c r="AY135" s="291"/>
      <c r="AZ135" s="291"/>
      <c r="BA135" s="291"/>
      <c r="BB135" s="291"/>
      <c r="BC135" s="291"/>
      <c r="BD135" s="291"/>
      <c r="BE135" s="291"/>
      <c r="BF135" s="291"/>
      <c r="BG135" s="291"/>
      <c r="BH135" s="291"/>
      <c r="BI135" s="291"/>
      <c r="BJ135" s="291"/>
      <c r="BK135" s="291"/>
      <c r="BL135" s="291"/>
      <c r="BM135" s="291"/>
      <c r="BN135" s="291"/>
      <c r="BO135" s="291"/>
      <c r="BP135" s="291"/>
      <c r="BQ135" s="291"/>
      <c r="BR135" s="291"/>
      <c r="BS135" s="291"/>
      <c r="BT135" s="291"/>
      <c r="BU135" s="291"/>
      <c r="BV135" s="291"/>
      <c r="BW135" s="291"/>
      <c r="BX135" s="291"/>
      <c r="BY135" s="291"/>
      <c r="BZ135" s="291"/>
      <c r="CA135" s="291"/>
      <c r="CB135" s="291"/>
      <c r="CC135" s="291"/>
      <c r="CD135" s="291"/>
      <c r="CE135" s="291"/>
      <c r="CF135" s="291"/>
      <c r="CG135" s="291"/>
      <c r="CH135" s="291"/>
      <c r="CI135" s="291"/>
      <c r="CJ135" s="291"/>
      <c r="CK135" s="291"/>
      <c r="CL135" s="291"/>
      <c r="CM135" s="291"/>
      <c r="CN135" s="291"/>
      <c r="CO135" s="291"/>
      <c r="CP135" s="291"/>
      <c r="CQ135" s="291"/>
      <c r="CR135" s="291"/>
      <c r="CS135" s="291"/>
      <c r="CT135" s="291"/>
      <c r="CU135" s="291"/>
      <c r="CV135" s="291"/>
      <c r="CW135" s="291"/>
      <c r="CX135" s="291"/>
    </row>
    <row r="136" spans="1:102" s="16" customFormat="1" ht="21" customHeight="1" hidden="1">
      <c r="A136" s="232"/>
      <c r="B136" s="263"/>
      <c r="C136" s="233" t="s">
        <v>266</v>
      </c>
      <c r="D136" s="1" t="s">
        <v>10</v>
      </c>
      <c r="E136" s="265"/>
      <c r="F136" s="265">
        <v>0</v>
      </c>
      <c r="G136" s="237"/>
      <c r="H136" s="36"/>
      <c r="I136" s="244"/>
      <c r="J136" s="49"/>
      <c r="K136" s="244"/>
      <c r="L136" s="49"/>
      <c r="M136" s="22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  <c r="CV136" s="299"/>
      <c r="CW136" s="299"/>
      <c r="CX136" s="299"/>
    </row>
    <row r="137" spans="1:102" s="19" customFormat="1" ht="15.75" hidden="1">
      <c r="A137" s="268"/>
      <c r="B137" s="267"/>
      <c r="C137" s="231" t="s">
        <v>12</v>
      </c>
      <c r="D137" s="2" t="str">
        <f>D136</f>
        <v>cali</v>
      </c>
      <c r="E137" s="267">
        <v>1</v>
      </c>
      <c r="F137" s="267">
        <f>F136*E137</f>
        <v>0</v>
      </c>
      <c r="G137" s="261"/>
      <c r="H137" s="22"/>
      <c r="I137" s="264"/>
      <c r="J137" s="40"/>
      <c r="K137" s="238"/>
      <c r="L137" s="40"/>
      <c r="M137" s="22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291"/>
      <c r="BG137" s="291"/>
      <c r="BH137" s="291"/>
      <c r="BI137" s="291"/>
      <c r="BJ137" s="291"/>
      <c r="BK137" s="291"/>
      <c r="BL137" s="291"/>
      <c r="BM137" s="291"/>
      <c r="BN137" s="291"/>
      <c r="BO137" s="291"/>
      <c r="BP137" s="291"/>
      <c r="BQ137" s="291"/>
      <c r="BR137" s="291"/>
      <c r="BS137" s="291"/>
      <c r="BT137" s="291"/>
      <c r="BU137" s="291"/>
      <c r="BV137" s="291"/>
      <c r="BW137" s="291"/>
      <c r="BX137" s="291"/>
      <c r="BY137" s="291"/>
      <c r="BZ137" s="291"/>
      <c r="CA137" s="291"/>
      <c r="CB137" s="291"/>
      <c r="CC137" s="291"/>
      <c r="CD137" s="291"/>
      <c r="CE137" s="291"/>
      <c r="CF137" s="291"/>
      <c r="CG137" s="291"/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/>
    </row>
    <row r="138" spans="1:102" s="53" customFormat="1" ht="15.75" hidden="1">
      <c r="A138" s="236"/>
      <c r="B138" s="267"/>
      <c r="C138" s="231" t="s">
        <v>288</v>
      </c>
      <c r="D138" s="9" t="s">
        <v>5</v>
      </c>
      <c r="E138" s="267">
        <v>3</v>
      </c>
      <c r="F138" s="267">
        <f>F136*E138</f>
        <v>0</v>
      </c>
      <c r="G138" s="239"/>
      <c r="H138" s="40"/>
      <c r="I138" s="238"/>
      <c r="J138" s="40"/>
      <c r="K138" s="238"/>
      <c r="L138" s="40"/>
      <c r="M138" s="40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  <c r="AP138" s="291"/>
      <c r="AQ138" s="291"/>
      <c r="AR138" s="291"/>
      <c r="AS138" s="291"/>
      <c r="AT138" s="291"/>
      <c r="AU138" s="291"/>
      <c r="AV138" s="291"/>
      <c r="AW138" s="291"/>
      <c r="AX138" s="291"/>
      <c r="AY138" s="291"/>
      <c r="AZ138" s="291"/>
      <c r="BA138" s="291"/>
      <c r="BB138" s="291"/>
      <c r="BC138" s="291"/>
      <c r="BD138" s="291"/>
      <c r="BE138" s="291"/>
      <c r="BF138" s="291"/>
      <c r="BG138" s="291"/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291"/>
      <c r="BW138" s="291"/>
      <c r="BX138" s="291"/>
      <c r="BY138" s="291"/>
      <c r="BZ138" s="291"/>
      <c r="CA138" s="291"/>
      <c r="CB138" s="291"/>
      <c r="CC138" s="291"/>
      <c r="CD138" s="291"/>
      <c r="CE138" s="291"/>
      <c r="CF138" s="291"/>
      <c r="CG138" s="291"/>
      <c r="CH138" s="291"/>
      <c r="CI138" s="291"/>
      <c r="CJ138" s="291"/>
      <c r="CK138" s="291"/>
      <c r="CL138" s="291"/>
      <c r="CM138" s="291"/>
      <c r="CN138" s="291"/>
      <c r="CO138" s="291"/>
      <c r="CP138" s="291"/>
      <c r="CQ138" s="291"/>
      <c r="CR138" s="291"/>
      <c r="CS138" s="291"/>
      <c r="CT138" s="291"/>
      <c r="CU138" s="291"/>
      <c r="CV138" s="291"/>
      <c r="CW138" s="291"/>
      <c r="CX138" s="291"/>
    </row>
    <row r="139" spans="1:102" s="53" customFormat="1" ht="15.75" hidden="1">
      <c r="A139" s="236"/>
      <c r="B139" s="267"/>
      <c r="C139" s="231" t="s">
        <v>289</v>
      </c>
      <c r="D139" s="9" t="s">
        <v>5</v>
      </c>
      <c r="E139" s="267">
        <v>1.2</v>
      </c>
      <c r="F139" s="267">
        <f>F136*E139</f>
        <v>0</v>
      </c>
      <c r="G139" s="239"/>
      <c r="H139" s="40"/>
      <c r="I139" s="238"/>
      <c r="J139" s="40"/>
      <c r="K139" s="238"/>
      <c r="L139" s="40"/>
      <c r="M139" s="40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291"/>
      <c r="AV139" s="291"/>
      <c r="AW139" s="291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291"/>
      <c r="BW139" s="291"/>
      <c r="BX139" s="291"/>
      <c r="BY139" s="291"/>
      <c r="BZ139" s="291"/>
      <c r="CA139" s="291"/>
      <c r="CB139" s="291"/>
      <c r="CC139" s="291"/>
      <c r="CD139" s="291"/>
      <c r="CE139" s="291"/>
      <c r="CF139" s="291"/>
      <c r="CG139" s="291"/>
      <c r="CH139" s="291"/>
      <c r="CI139" s="291"/>
      <c r="CJ139" s="291"/>
      <c r="CK139" s="291"/>
      <c r="CL139" s="291"/>
      <c r="CM139" s="291"/>
      <c r="CN139" s="291"/>
      <c r="CO139" s="291"/>
      <c r="CP139" s="291"/>
      <c r="CQ139" s="291"/>
      <c r="CR139" s="291"/>
      <c r="CS139" s="291"/>
      <c r="CT139" s="291"/>
      <c r="CU139" s="291"/>
      <c r="CV139" s="291"/>
      <c r="CW139" s="291"/>
      <c r="CX139" s="291"/>
    </row>
    <row r="140" spans="1:102" s="53" customFormat="1" ht="15.75" hidden="1">
      <c r="A140" s="236"/>
      <c r="B140" s="267"/>
      <c r="C140" s="231" t="s">
        <v>282</v>
      </c>
      <c r="D140" s="9" t="s">
        <v>5</v>
      </c>
      <c r="E140" s="267">
        <v>5.25</v>
      </c>
      <c r="F140" s="267">
        <f>F136*E140</f>
        <v>0</v>
      </c>
      <c r="G140" s="239"/>
      <c r="H140" s="40"/>
      <c r="I140" s="238"/>
      <c r="J140" s="40"/>
      <c r="K140" s="238"/>
      <c r="L140" s="40"/>
      <c r="M140" s="40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1"/>
      <c r="CN140" s="291"/>
      <c r="CO140" s="291"/>
      <c r="CP140" s="291"/>
      <c r="CQ140" s="291"/>
      <c r="CR140" s="291"/>
      <c r="CS140" s="291"/>
      <c r="CT140" s="291"/>
      <c r="CU140" s="291"/>
      <c r="CV140" s="291"/>
      <c r="CW140" s="291"/>
      <c r="CX140" s="291"/>
    </row>
    <row r="141" spans="1:102" s="53" customFormat="1" ht="15.75" hidden="1">
      <c r="A141" s="236"/>
      <c r="B141" s="267"/>
      <c r="C141" s="231" t="s">
        <v>242</v>
      </c>
      <c r="D141" s="9" t="s">
        <v>249</v>
      </c>
      <c r="E141" s="267">
        <f>0.3*0.3*(6+1)</f>
        <v>0.63</v>
      </c>
      <c r="F141" s="267">
        <f>E141*F136</f>
        <v>0</v>
      </c>
      <c r="G141" s="239"/>
      <c r="H141" s="40"/>
      <c r="I141" s="238"/>
      <c r="J141" s="40"/>
      <c r="K141" s="238"/>
      <c r="L141" s="40"/>
      <c r="M141" s="40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1"/>
      <c r="CN141" s="291"/>
      <c r="CO141" s="291"/>
      <c r="CP141" s="291"/>
      <c r="CQ141" s="291"/>
      <c r="CR141" s="291"/>
      <c r="CS141" s="291"/>
      <c r="CT141" s="291"/>
      <c r="CU141" s="291"/>
      <c r="CV141" s="291"/>
      <c r="CW141" s="291"/>
      <c r="CX141" s="291"/>
    </row>
    <row r="142" spans="1:102" s="53" customFormat="1" ht="15.75" hidden="1">
      <c r="A142" s="236"/>
      <c r="B142" s="267"/>
      <c r="C142" s="231" t="s">
        <v>285</v>
      </c>
      <c r="D142" s="9" t="s">
        <v>5</v>
      </c>
      <c r="E142" s="272">
        <v>3.6</v>
      </c>
      <c r="F142" s="267">
        <f>F136*E142</f>
        <v>0</v>
      </c>
      <c r="G142" s="239"/>
      <c r="H142" s="40"/>
      <c r="I142" s="238"/>
      <c r="J142" s="40"/>
      <c r="K142" s="238"/>
      <c r="L142" s="40"/>
      <c r="M142" s="40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291"/>
      <c r="AV142" s="291"/>
      <c r="AW142" s="291"/>
      <c r="AX142" s="291"/>
      <c r="AY142" s="291"/>
      <c r="AZ142" s="291"/>
      <c r="BA142" s="291"/>
      <c r="BB142" s="291"/>
      <c r="BC142" s="291"/>
      <c r="BD142" s="291"/>
      <c r="BE142" s="291"/>
      <c r="BF142" s="291"/>
      <c r="BG142" s="291"/>
      <c r="BH142" s="291"/>
      <c r="BI142" s="291"/>
      <c r="BJ142" s="291"/>
      <c r="BK142" s="291"/>
      <c r="BL142" s="291"/>
      <c r="BM142" s="291"/>
      <c r="BN142" s="291"/>
      <c r="BO142" s="291"/>
      <c r="BP142" s="291"/>
      <c r="BQ142" s="291"/>
      <c r="BR142" s="291"/>
      <c r="BS142" s="291"/>
      <c r="BT142" s="291"/>
      <c r="BU142" s="291"/>
      <c r="BV142" s="291"/>
      <c r="BW142" s="291"/>
      <c r="BX142" s="291"/>
      <c r="BY142" s="291"/>
      <c r="BZ142" s="291"/>
      <c r="CA142" s="291"/>
      <c r="CB142" s="291"/>
      <c r="CC142" s="291"/>
      <c r="CD142" s="291"/>
      <c r="CE142" s="291"/>
      <c r="CF142" s="291"/>
      <c r="CG142" s="291"/>
      <c r="CH142" s="291"/>
      <c r="CI142" s="291"/>
      <c r="CJ142" s="291"/>
      <c r="CK142" s="291"/>
      <c r="CL142" s="291"/>
      <c r="CM142" s="291"/>
      <c r="CN142" s="291"/>
      <c r="CO142" s="291"/>
      <c r="CP142" s="291"/>
      <c r="CQ142" s="291"/>
      <c r="CR142" s="291"/>
      <c r="CS142" s="291"/>
      <c r="CT142" s="291"/>
      <c r="CU142" s="291"/>
      <c r="CV142" s="291"/>
      <c r="CW142" s="291"/>
      <c r="CX142" s="291"/>
    </row>
    <row r="143" spans="1:102" s="53" customFormat="1" ht="15.75" hidden="1">
      <c r="A143" s="262"/>
      <c r="B143" s="263"/>
      <c r="C143" s="231" t="s">
        <v>231</v>
      </c>
      <c r="D143" s="2" t="s">
        <v>248</v>
      </c>
      <c r="E143" s="263">
        <v>0.5</v>
      </c>
      <c r="F143" s="266">
        <f>E143*F136</f>
        <v>0</v>
      </c>
      <c r="G143" s="238"/>
      <c r="H143" s="40"/>
      <c r="I143" s="238"/>
      <c r="J143" s="40"/>
      <c r="K143" s="238"/>
      <c r="L143" s="40"/>
      <c r="M143" s="40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  <c r="AR143" s="291"/>
      <c r="AS143" s="291"/>
      <c r="AT143" s="291"/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1"/>
      <c r="BM143" s="291"/>
      <c r="BN143" s="291"/>
      <c r="BO143" s="291"/>
      <c r="BP143" s="291"/>
      <c r="BQ143" s="291"/>
      <c r="BR143" s="291"/>
      <c r="BS143" s="291"/>
      <c r="BT143" s="291"/>
      <c r="BU143" s="291"/>
      <c r="BV143" s="291"/>
      <c r="BW143" s="291"/>
      <c r="BX143" s="291"/>
      <c r="BY143" s="291"/>
      <c r="BZ143" s="291"/>
      <c r="CA143" s="291"/>
      <c r="CB143" s="291"/>
      <c r="CC143" s="291"/>
      <c r="CD143" s="291"/>
      <c r="CE143" s="291"/>
      <c r="CF143" s="291"/>
      <c r="CG143" s="291"/>
      <c r="CH143" s="291"/>
      <c r="CI143" s="291"/>
      <c r="CJ143" s="291"/>
      <c r="CK143" s="291"/>
      <c r="CL143" s="291"/>
      <c r="CM143" s="291"/>
      <c r="CN143" s="291"/>
      <c r="CO143" s="291"/>
      <c r="CP143" s="291"/>
      <c r="CQ143" s="291"/>
      <c r="CR143" s="291"/>
      <c r="CS143" s="291"/>
      <c r="CT143" s="291"/>
      <c r="CU143" s="291"/>
      <c r="CV143" s="291"/>
      <c r="CW143" s="291"/>
      <c r="CX143" s="291"/>
    </row>
    <row r="144" spans="1:102" s="53" customFormat="1" ht="27" hidden="1">
      <c r="A144" s="2"/>
      <c r="B144" s="238"/>
      <c r="C144" s="274" t="s">
        <v>268</v>
      </c>
      <c r="D144" s="1" t="s">
        <v>248</v>
      </c>
      <c r="E144" s="273">
        <f>14*0.08*0.05</f>
        <v>0.05600000000000001</v>
      </c>
      <c r="F144" s="266">
        <f>F136*E144</f>
        <v>0</v>
      </c>
      <c r="G144" s="273"/>
      <c r="H144" s="40"/>
      <c r="I144" s="238"/>
      <c r="J144" s="40"/>
      <c r="K144" s="238"/>
      <c r="L144" s="40"/>
      <c r="M144" s="40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  <c r="AM144" s="291"/>
      <c r="AN144" s="291"/>
      <c r="AO144" s="291"/>
      <c r="AP144" s="291"/>
      <c r="AQ144" s="291"/>
      <c r="AR144" s="291"/>
      <c r="AS144" s="291"/>
      <c r="AT144" s="291"/>
      <c r="AU144" s="291"/>
      <c r="AV144" s="291"/>
      <c r="AW144" s="291"/>
      <c r="AX144" s="291"/>
      <c r="AY144" s="291"/>
      <c r="AZ144" s="291"/>
      <c r="BA144" s="291"/>
      <c r="BB144" s="291"/>
      <c r="BC144" s="291"/>
      <c r="BD144" s="291"/>
      <c r="BE144" s="291"/>
      <c r="BF144" s="291"/>
      <c r="BG144" s="291"/>
      <c r="BH144" s="291"/>
      <c r="BI144" s="291"/>
      <c r="BJ144" s="291"/>
      <c r="BK144" s="291"/>
      <c r="BL144" s="291"/>
      <c r="BM144" s="291"/>
      <c r="BN144" s="291"/>
      <c r="BO144" s="291"/>
      <c r="BP144" s="291"/>
      <c r="BQ144" s="291"/>
      <c r="BR144" s="291"/>
      <c r="BS144" s="291"/>
      <c r="BT144" s="291"/>
      <c r="BU144" s="291"/>
      <c r="BV144" s="291"/>
      <c r="BW144" s="291"/>
      <c r="BX144" s="291"/>
      <c r="BY144" s="291"/>
      <c r="BZ144" s="291"/>
      <c r="CA144" s="291"/>
      <c r="CB144" s="291"/>
      <c r="CC144" s="291"/>
      <c r="CD144" s="291"/>
      <c r="CE144" s="291"/>
      <c r="CF144" s="291"/>
      <c r="CG144" s="291"/>
      <c r="CH144" s="291"/>
      <c r="CI144" s="291"/>
      <c r="CJ144" s="291"/>
      <c r="CK144" s="291"/>
      <c r="CL144" s="291"/>
      <c r="CM144" s="291"/>
      <c r="CN144" s="291"/>
      <c r="CO144" s="291"/>
      <c r="CP144" s="291"/>
      <c r="CQ144" s="291"/>
      <c r="CR144" s="291"/>
      <c r="CS144" s="291"/>
      <c r="CT144" s="291"/>
      <c r="CU144" s="291"/>
      <c r="CV144" s="291"/>
      <c r="CW144" s="291"/>
      <c r="CX144" s="291"/>
    </row>
    <row r="145" spans="1:102" s="53" customFormat="1" ht="27" hidden="1">
      <c r="A145" s="2"/>
      <c r="B145" s="238"/>
      <c r="C145" s="274" t="s">
        <v>270</v>
      </c>
      <c r="D145" s="1" t="s">
        <v>248</v>
      </c>
      <c r="E145" s="273">
        <f>14*0.08*0.05</f>
        <v>0.05600000000000001</v>
      </c>
      <c r="F145" s="266">
        <f>F136*E145</f>
        <v>0</v>
      </c>
      <c r="G145" s="273"/>
      <c r="H145" s="40"/>
      <c r="I145" s="238"/>
      <c r="J145" s="40"/>
      <c r="K145" s="238"/>
      <c r="L145" s="40"/>
      <c r="M145" s="40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  <c r="AR145" s="291"/>
      <c r="AS145" s="291"/>
      <c r="AT145" s="291"/>
      <c r="AU145" s="291"/>
      <c r="AV145" s="291"/>
      <c r="AW145" s="291"/>
      <c r="AX145" s="291"/>
      <c r="AY145" s="291"/>
      <c r="AZ145" s="291"/>
      <c r="BA145" s="291"/>
      <c r="BB145" s="291"/>
      <c r="BC145" s="291"/>
      <c r="BD145" s="291"/>
      <c r="BE145" s="291"/>
      <c r="BF145" s="291"/>
      <c r="BG145" s="291"/>
      <c r="BH145" s="291"/>
      <c r="BI145" s="291"/>
      <c r="BJ145" s="291"/>
      <c r="BK145" s="291"/>
      <c r="BL145" s="291"/>
      <c r="BM145" s="291"/>
      <c r="BN145" s="291"/>
      <c r="BO145" s="291"/>
      <c r="BP145" s="291"/>
      <c r="BQ145" s="291"/>
      <c r="BR145" s="291"/>
      <c r="BS145" s="291"/>
      <c r="BT145" s="291"/>
      <c r="BU145" s="291"/>
      <c r="BV145" s="291"/>
      <c r="BW145" s="291"/>
      <c r="BX145" s="291"/>
      <c r="BY145" s="291"/>
      <c r="BZ145" s="291"/>
      <c r="CA145" s="291"/>
      <c r="CB145" s="291"/>
      <c r="CC145" s="291"/>
      <c r="CD145" s="291"/>
      <c r="CE145" s="291"/>
      <c r="CF145" s="291"/>
      <c r="CG145" s="291"/>
      <c r="CH145" s="291"/>
      <c r="CI145" s="291"/>
      <c r="CJ145" s="291"/>
      <c r="CK145" s="291"/>
      <c r="CL145" s="291"/>
      <c r="CM145" s="291"/>
      <c r="CN145" s="291"/>
      <c r="CO145" s="291"/>
      <c r="CP145" s="291"/>
      <c r="CQ145" s="291"/>
      <c r="CR145" s="291"/>
      <c r="CS145" s="291"/>
      <c r="CT145" s="291"/>
      <c r="CU145" s="291"/>
      <c r="CV145" s="291"/>
      <c r="CW145" s="291"/>
      <c r="CX145" s="291"/>
    </row>
    <row r="146" spans="1:102" s="53" customFormat="1" ht="27" hidden="1">
      <c r="A146" s="2"/>
      <c r="B146" s="238"/>
      <c r="C146" s="274" t="s">
        <v>271</v>
      </c>
      <c r="D146" s="1" t="s">
        <v>248</v>
      </c>
      <c r="E146" s="273">
        <f>3.2*0.08*0.06</f>
        <v>0.01536</v>
      </c>
      <c r="F146" s="266">
        <f>F137*E146</f>
        <v>0</v>
      </c>
      <c r="G146" s="273"/>
      <c r="H146" s="40"/>
      <c r="I146" s="238"/>
      <c r="J146" s="40"/>
      <c r="K146" s="238"/>
      <c r="L146" s="40"/>
      <c r="M146" s="40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91"/>
      <c r="AO146" s="291"/>
      <c r="AP146" s="291"/>
      <c r="AQ146" s="291"/>
      <c r="AR146" s="291"/>
      <c r="AS146" s="291"/>
      <c r="AT146" s="291"/>
      <c r="AU146" s="291"/>
      <c r="AV146" s="291"/>
      <c r="AW146" s="291"/>
      <c r="AX146" s="291"/>
      <c r="AY146" s="291"/>
      <c r="AZ146" s="291"/>
      <c r="BA146" s="291"/>
      <c r="BB146" s="291"/>
      <c r="BC146" s="291"/>
      <c r="BD146" s="291"/>
      <c r="BE146" s="291"/>
      <c r="BF146" s="291"/>
      <c r="BG146" s="291"/>
      <c r="BH146" s="291"/>
      <c r="BI146" s="291"/>
      <c r="BJ146" s="291"/>
      <c r="BK146" s="291"/>
      <c r="BL146" s="291"/>
      <c r="BM146" s="291"/>
      <c r="BN146" s="291"/>
      <c r="BO146" s="291"/>
      <c r="BP146" s="291"/>
      <c r="BQ146" s="291"/>
      <c r="BR146" s="291"/>
      <c r="BS146" s="291"/>
      <c r="BT146" s="291"/>
      <c r="BU146" s="291"/>
      <c r="BV146" s="291"/>
      <c r="BW146" s="291"/>
      <c r="BX146" s="291"/>
      <c r="BY146" s="291"/>
      <c r="BZ146" s="291"/>
      <c r="CA146" s="291"/>
      <c r="CB146" s="291"/>
      <c r="CC146" s="291"/>
      <c r="CD146" s="291"/>
      <c r="CE146" s="291"/>
      <c r="CF146" s="291"/>
      <c r="CG146" s="291"/>
      <c r="CH146" s="291"/>
      <c r="CI146" s="291"/>
      <c r="CJ146" s="291"/>
      <c r="CK146" s="291"/>
      <c r="CL146" s="291"/>
      <c r="CM146" s="291"/>
      <c r="CN146" s="291"/>
      <c r="CO146" s="291"/>
      <c r="CP146" s="291"/>
      <c r="CQ146" s="291"/>
      <c r="CR146" s="291"/>
      <c r="CS146" s="291"/>
      <c r="CT146" s="291"/>
      <c r="CU146" s="291"/>
      <c r="CV146" s="291"/>
      <c r="CW146" s="291"/>
      <c r="CX146" s="291"/>
    </row>
    <row r="147" spans="1:102" s="53" customFormat="1" ht="15.75" hidden="1">
      <c r="A147" s="2"/>
      <c r="B147" s="238"/>
      <c r="C147" s="274" t="s">
        <v>290</v>
      </c>
      <c r="D147" s="1" t="s">
        <v>248</v>
      </c>
      <c r="E147" s="273">
        <v>0.07</v>
      </c>
      <c r="F147" s="266">
        <f>F136*E147</f>
        <v>0</v>
      </c>
      <c r="G147" s="273"/>
      <c r="H147" s="40"/>
      <c r="I147" s="238"/>
      <c r="J147" s="40"/>
      <c r="K147" s="238"/>
      <c r="L147" s="40"/>
      <c r="M147" s="40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91"/>
      <c r="AO147" s="291"/>
      <c r="AP147" s="291"/>
      <c r="AQ147" s="291"/>
      <c r="AR147" s="291"/>
      <c r="AS147" s="291"/>
      <c r="AT147" s="291"/>
      <c r="AU147" s="291"/>
      <c r="AV147" s="291"/>
      <c r="AW147" s="291"/>
      <c r="AX147" s="291"/>
      <c r="AY147" s="291"/>
      <c r="AZ147" s="291"/>
      <c r="BA147" s="291"/>
      <c r="BB147" s="291"/>
      <c r="BC147" s="291"/>
      <c r="BD147" s="291"/>
      <c r="BE147" s="291"/>
      <c r="BF147" s="291"/>
      <c r="BG147" s="291"/>
      <c r="BH147" s="291"/>
      <c r="BI147" s="291"/>
      <c r="BJ147" s="291"/>
      <c r="BK147" s="291"/>
      <c r="BL147" s="291"/>
      <c r="BM147" s="291"/>
      <c r="BN147" s="291"/>
      <c r="BO147" s="291"/>
      <c r="BP147" s="291"/>
      <c r="BQ147" s="291"/>
      <c r="BR147" s="291"/>
      <c r="BS147" s="291"/>
      <c r="BT147" s="291"/>
      <c r="BU147" s="291"/>
      <c r="BV147" s="291"/>
      <c r="BW147" s="291"/>
      <c r="BX147" s="291"/>
      <c r="BY147" s="291"/>
      <c r="BZ147" s="291"/>
      <c r="CA147" s="291"/>
      <c r="CB147" s="291"/>
      <c r="CC147" s="291"/>
      <c r="CD147" s="291"/>
      <c r="CE147" s="291"/>
      <c r="CF147" s="291"/>
      <c r="CG147" s="291"/>
      <c r="CH147" s="291"/>
      <c r="CI147" s="291"/>
      <c r="CJ147" s="291"/>
      <c r="CK147" s="291"/>
      <c r="CL147" s="291"/>
      <c r="CM147" s="291"/>
      <c r="CN147" s="291"/>
      <c r="CO147" s="291"/>
      <c r="CP147" s="291"/>
      <c r="CQ147" s="291"/>
      <c r="CR147" s="291"/>
      <c r="CS147" s="291"/>
      <c r="CT147" s="291"/>
      <c r="CU147" s="291"/>
      <c r="CV147" s="291"/>
      <c r="CW147" s="291"/>
      <c r="CX147" s="291"/>
    </row>
    <row r="148" spans="1:102" s="53" customFormat="1" ht="15.75" hidden="1">
      <c r="A148" s="2"/>
      <c r="B148" s="238"/>
      <c r="C148" s="274" t="s">
        <v>238</v>
      </c>
      <c r="D148" s="1" t="s">
        <v>248</v>
      </c>
      <c r="E148" s="273">
        <f>0.8*0.03*14+14*0.03</f>
        <v>0.756</v>
      </c>
      <c r="F148" s="266">
        <f>F136*E148</f>
        <v>0</v>
      </c>
      <c r="G148" s="273"/>
      <c r="H148" s="40"/>
      <c r="I148" s="238"/>
      <c r="J148" s="40"/>
      <c r="K148" s="238"/>
      <c r="L148" s="40"/>
      <c r="M148" s="40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91"/>
      <c r="AO148" s="291"/>
      <c r="AP148" s="291"/>
      <c r="AQ148" s="291"/>
      <c r="AR148" s="291"/>
      <c r="AS148" s="291"/>
      <c r="AT148" s="291"/>
      <c r="AU148" s="291"/>
      <c r="AV148" s="291"/>
      <c r="AW148" s="291"/>
      <c r="AX148" s="291"/>
      <c r="AY148" s="291"/>
      <c r="AZ148" s="291"/>
      <c r="BA148" s="291"/>
      <c r="BB148" s="291"/>
      <c r="BC148" s="291"/>
      <c r="BD148" s="291"/>
      <c r="BE148" s="291"/>
      <c r="BF148" s="291"/>
      <c r="BG148" s="291"/>
      <c r="BH148" s="291"/>
      <c r="BI148" s="291"/>
      <c r="BJ148" s="291"/>
      <c r="BK148" s="291"/>
      <c r="BL148" s="291"/>
      <c r="BM148" s="291"/>
      <c r="BN148" s="291"/>
      <c r="BO148" s="291"/>
      <c r="BP148" s="291"/>
      <c r="BQ148" s="291"/>
      <c r="BR148" s="291"/>
      <c r="BS148" s="291"/>
      <c r="BT148" s="291"/>
      <c r="BU148" s="291"/>
      <c r="BV148" s="291"/>
      <c r="BW148" s="291"/>
      <c r="BX148" s="291"/>
      <c r="BY148" s="291"/>
      <c r="BZ148" s="291"/>
      <c r="CA148" s="291"/>
      <c r="CB148" s="291"/>
      <c r="CC148" s="291"/>
      <c r="CD148" s="291"/>
      <c r="CE148" s="291"/>
      <c r="CF148" s="291"/>
      <c r="CG148" s="291"/>
      <c r="CH148" s="291"/>
      <c r="CI148" s="291"/>
      <c r="CJ148" s="291"/>
      <c r="CK148" s="291"/>
      <c r="CL148" s="291"/>
      <c r="CM148" s="291"/>
      <c r="CN148" s="291"/>
      <c r="CO148" s="291"/>
      <c r="CP148" s="291"/>
      <c r="CQ148" s="291"/>
      <c r="CR148" s="291"/>
      <c r="CS148" s="291"/>
      <c r="CT148" s="291"/>
      <c r="CU148" s="291"/>
      <c r="CV148" s="291"/>
      <c r="CW148" s="291"/>
      <c r="CX148" s="291"/>
    </row>
    <row r="149" spans="1:102" s="53" customFormat="1" ht="15.75" hidden="1">
      <c r="A149" s="2"/>
      <c r="B149" s="238"/>
      <c r="C149" s="274" t="s">
        <v>267</v>
      </c>
      <c r="D149" s="1" t="s">
        <v>10</v>
      </c>
      <c r="E149" s="273">
        <v>12</v>
      </c>
      <c r="F149" s="266">
        <f>F136*E149</f>
        <v>0</v>
      </c>
      <c r="G149" s="273"/>
      <c r="H149" s="40"/>
      <c r="I149" s="238"/>
      <c r="J149" s="40"/>
      <c r="K149" s="238"/>
      <c r="L149" s="40"/>
      <c r="M149" s="40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91"/>
      <c r="AO149" s="291"/>
      <c r="AP149" s="291"/>
      <c r="AQ149" s="291"/>
      <c r="AR149" s="291"/>
      <c r="AS149" s="291"/>
      <c r="AT149" s="291"/>
      <c r="AU149" s="291"/>
      <c r="AV149" s="291"/>
      <c r="AW149" s="291"/>
      <c r="AX149" s="291"/>
      <c r="AY149" s="291"/>
      <c r="AZ149" s="291"/>
      <c r="BA149" s="291"/>
      <c r="BB149" s="291"/>
      <c r="BC149" s="291"/>
      <c r="BD149" s="291"/>
      <c r="BE149" s="291"/>
      <c r="BF149" s="291"/>
      <c r="BG149" s="291"/>
      <c r="BH149" s="291"/>
      <c r="BI149" s="291"/>
      <c r="BJ149" s="291"/>
      <c r="BK149" s="291"/>
      <c r="BL149" s="291"/>
      <c r="BM149" s="291"/>
      <c r="BN149" s="291"/>
      <c r="BO149" s="291"/>
      <c r="BP149" s="291"/>
      <c r="BQ149" s="291"/>
      <c r="BR149" s="291"/>
      <c r="BS149" s="291"/>
      <c r="BT149" s="291"/>
      <c r="BU149" s="291"/>
      <c r="BV149" s="291"/>
      <c r="BW149" s="291"/>
      <c r="BX149" s="291"/>
      <c r="BY149" s="291"/>
      <c r="BZ149" s="291"/>
      <c r="CA149" s="291"/>
      <c r="CB149" s="291"/>
      <c r="CC149" s="291"/>
      <c r="CD149" s="291"/>
      <c r="CE149" s="291"/>
      <c r="CF149" s="291"/>
      <c r="CG149" s="291"/>
      <c r="CH149" s="291"/>
      <c r="CI149" s="291"/>
      <c r="CJ149" s="291"/>
      <c r="CK149" s="291"/>
      <c r="CL149" s="291"/>
      <c r="CM149" s="291"/>
      <c r="CN149" s="291"/>
      <c r="CO149" s="291"/>
      <c r="CP149" s="291"/>
      <c r="CQ149" s="291"/>
      <c r="CR149" s="291"/>
      <c r="CS149" s="291"/>
      <c r="CT149" s="291"/>
      <c r="CU149" s="291"/>
      <c r="CV149" s="291"/>
      <c r="CW149" s="291"/>
      <c r="CX149" s="291"/>
    </row>
    <row r="150" spans="1:102" s="53" customFormat="1" ht="15.75" hidden="1">
      <c r="A150" s="236"/>
      <c r="B150" s="267"/>
      <c r="C150" s="231" t="s">
        <v>85</v>
      </c>
      <c r="D150" s="231" t="s">
        <v>10</v>
      </c>
      <c r="E150" s="272">
        <v>2</v>
      </c>
      <c r="F150" s="267">
        <f>F136*E150</f>
        <v>0</v>
      </c>
      <c r="G150" s="239"/>
      <c r="H150" s="40"/>
      <c r="I150" s="238"/>
      <c r="J150" s="40"/>
      <c r="K150" s="238"/>
      <c r="L150" s="40"/>
      <c r="M150" s="40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  <c r="AM150" s="291"/>
      <c r="AN150" s="291"/>
      <c r="AO150" s="291"/>
      <c r="AP150" s="291"/>
      <c r="AQ150" s="291"/>
      <c r="AR150" s="291"/>
      <c r="AS150" s="291"/>
      <c r="AT150" s="291"/>
      <c r="AU150" s="291"/>
      <c r="AV150" s="291"/>
      <c r="AW150" s="291"/>
      <c r="AX150" s="291"/>
      <c r="AY150" s="291"/>
      <c r="AZ150" s="291"/>
      <c r="BA150" s="291"/>
      <c r="BB150" s="291"/>
      <c r="BC150" s="291"/>
      <c r="BD150" s="291"/>
      <c r="BE150" s="291"/>
      <c r="BF150" s="291"/>
      <c r="BG150" s="291"/>
      <c r="BH150" s="291"/>
      <c r="BI150" s="291"/>
      <c r="BJ150" s="291"/>
      <c r="BK150" s="291"/>
      <c r="BL150" s="291"/>
      <c r="BM150" s="291"/>
      <c r="BN150" s="291"/>
      <c r="BO150" s="291"/>
      <c r="BP150" s="291"/>
      <c r="BQ150" s="291"/>
      <c r="BR150" s="291"/>
      <c r="BS150" s="291"/>
      <c r="BT150" s="291"/>
      <c r="BU150" s="291"/>
      <c r="BV150" s="291"/>
      <c r="BW150" s="291"/>
      <c r="BX150" s="291"/>
      <c r="BY150" s="291"/>
      <c r="BZ150" s="291"/>
      <c r="CA150" s="291"/>
      <c r="CB150" s="291"/>
      <c r="CC150" s="291"/>
      <c r="CD150" s="291"/>
      <c r="CE150" s="291"/>
      <c r="CF150" s="291"/>
      <c r="CG150" s="291"/>
      <c r="CH150" s="291"/>
      <c r="CI150" s="291"/>
      <c r="CJ150" s="291"/>
      <c r="CK150" s="291"/>
      <c r="CL150" s="291"/>
      <c r="CM150" s="291"/>
      <c r="CN150" s="291"/>
      <c r="CO150" s="291"/>
      <c r="CP150" s="291"/>
      <c r="CQ150" s="291"/>
      <c r="CR150" s="291"/>
      <c r="CS150" s="291"/>
      <c r="CT150" s="291"/>
      <c r="CU150" s="291"/>
      <c r="CV150" s="291"/>
      <c r="CW150" s="291"/>
      <c r="CX150" s="291"/>
    </row>
    <row r="151" spans="1:102" s="53" customFormat="1" ht="15.75" hidden="1">
      <c r="A151" s="236"/>
      <c r="B151" s="267"/>
      <c r="C151" s="231" t="s">
        <v>237</v>
      </c>
      <c r="D151" s="231" t="s">
        <v>81</v>
      </c>
      <c r="E151" s="272">
        <v>1</v>
      </c>
      <c r="F151" s="267">
        <f>F136*E151</f>
        <v>0</v>
      </c>
      <c r="G151" s="239"/>
      <c r="H151" s="40"/>
      <c r="I151" s="238"/>
      <c r="J151" s="40"/>
      <c r="K151" s="238"/>
      <c r="L151" s="40"/>
      <c r="M151" s="40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91"/>
      <c r="AO151" s="291"/>
      <c r="AP151" s="291"/>
      <c r="AQ151" s="291"/>
      <c r="AR151" s="291"/>
      <c r="AS151" s="291"/>
      <c r="AT151" s="291"/>
      <c r="AU151" s="291"/>
      <c r="AV151" s="291"/>
      <c r="AW151" s="291"/>
      <c r="AX151" s="291"/>
      <c r="AY151" s="291"/>
      <c r="AZ151" s="291"/>
      <c r="BA151" s="291"/>
      <c r="BB151" s="291"/>
      <c r="BC151" s="291"/>
      <c r="BD151" s="291"/>
      <c r="BE151" s="291"/>
      <c r="BF151" s="291"/>
      <c r="BG151" s="291"/>
      <c r="BH151" s="291"/>
      <c r="BI151" s="291"/>
      <c r="BJ151" s="291"/>
      <c r="BK151" s="291"/>
      <c r="BL151" s="291"/>
      <c r="BM151" s="291"/>
      <c r="BN151" s="291"/>
      <c r="BO151" s="291"/>
      <c r="BP151" s="291"/>
      <c r="BQ151" s="291"/>
      <c r="BR151" s="291"/>
      <c r="BS151" s="291"/>
      <c r="BT151" s="291"/>
      <c r="BU151" s="291"/>
      <c r="BV151" s="291"/>
      <c r="BW151" s="291"/>
      <c r="BX151" s="291"/>
      <c r="BY151" s="291"/>
      <c r="BZ151" s="291"/>
      <c r="CA151" s="291"/>
      <c r="CB151" s="291"/>
      <c r="CC151" s="291"/>
      <c r="CD151" s="291"/>
      <c r="CE151" s="291"/>
      <c r="CF151" s="291"/>
      <c r="CG151" s="291"/>
      <c r="CH151" s="291"/>
      <c r="CI151" s="291"/>
      <c r="CJ151" s="291"/>
      <c r="CK151" s="291"/>
      <c r="CL151" s="291"/>
      <c r="CM151" s="291"/>
      <c r="CN151" s="291"/>
      <c r="CO151" s="291"/>
      <c r="CP151" s="291"/>
      <c r="CQ151" s="291"/>
      <c r="CR151" s="291"/>
      <c r="CS151" s="291"/>
      <c r="CT151" s="291"/>
      <c r="CU151" s="291"/>
      <c r="CV151" s="291"/>
      <c r="CW151" s="291"/>
      <c r="CX151" s="291"/>
    </row>
    <row r="152" spans="1:102" s="53" customFormat="1" ht="15.75" hidden="1">
      <c r="A152" s="2"/>
      <c r="B152" s="273"/>
      <c r="C152" s="274" t="s">
        <v>227</v>
      </c>
      <c r="D152" s="1" t="s">
        <v>226</v>
      </c>
      <c r="E152" s="273">
        <v>22.5</v>
      </c>
      <c r="F152" s="266">
        <f>F136*E152</f>
        <v>0</v>
      </c>
      <c r="G152" s="273"/>
      <c r="H152" s="40"/>
      <c r="I152" s="238"/>
      <c r="J152" s="40"/>
      <c r="K152" s="238"/>
      <c r="L152" s="40"/>
      <c r="M152" s="40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1"/>
      <c r="AT152" s="291"/>
      <c r="AU152" s="291"/>
      <c r="AV152" s="291"/>
      <c r="AW152" s="291"/>
      <c r="AX152" s="291"/>
      <c r="AY152" s="291"/>
      <c r="AZ152" s="291"/>
      <c r="BA152" s="291"/>
      <c r="BB152" s="291"/>
      <c r="BC152" s="291"/>
      <c r="BD152" s="291"/>
      <c r="BE152" s="291"/>
      <c r="BF152" s="291"/>
      <c r="BG152" s="291"/>
      <c r="BH152" s="291"/>
      <c r="BI152" s="291"/>
      <c r="BJ152" s="291"/>
      <c r="BK152" s="291"/>
      <c r="BL152" s="291"/>
      <c r="BM152" s="291"/>
      <c r="BN152" s="291"/>
      <c r="BO152" s="291"/>
      <c r="BP152" s="291"/>
      <c r="BQ152" s="291"/>
      <c r="BR152" s="291"/>
      <c r="BS152" s="291"/>
      <c r="BT152" s="291"/>
      <c r="BU152" s="291"/>
      <c r="BV152" s="291"/>
      <c r="BW152" s="291"/>
      <c r="BX152" s="291"/>
      <c r="BY152" s="291"/>
      <c r="BZ152" s="291"/>
      <c r="CA152" s="291"/>
      <c r="CB152" s="291"/>
      <c r="CC152" s="291"/>
      <c r="CD152" s="291"/>
      <c r="CE152" s="291"/>
      <c r="CF152" s="291"/>
      <c r="CG152" s="291"/>
      <c r="CH152" s="291"/>
      <c r="CI152" s="291"/>
      <c r="CJ152" s="291"/>
      <c r="CK152" s="291"/>
      <c r="CL152" s="291"/>
      <c r="CM152" s="291"/>
      <c r="CN152" s="291"/>
      <c r="CO152" s="291"/>
      <c r="CP152" s="291"/>
      <c r="CQ152" s="291"/>
      <c r="CR152" s="291"/>
      <c r="CS152" s="291"/>
      <c r="CT152" s="291"/>
      <c r="CU152" s="291"/>
      <c r="CV152" s="291"/>
      <c r="CW152" s="291"/>
      <c r="CX152" s="291"/>
    </row>
    <row r="153" spans="1:102" s="53" customFormat="1" ht="27" hidden="1">
      <c r="A153" s="232"/>
      <c r="B153" s="273"/>
      <c r="C153" s="234" t="s">
        <v>291</v>
      </c>
      <c r="D153" s="2" t="s">
        <v>249</v>
      </c>
      <c r="E153" s="269"/>
      <c r="F153" s="265">
        <f>F136*14</f>
        <v>0</v>
      </c>
      <c r="G153" s="237"/>
      <c r="H153" s="40"/>
      <c r="I153" s="238"/>
      <c r="J153" s="40"/>
      <c r="K153" s="238"/>
      <c r="L153" s="40"/>
      <c r="M153" s="40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1"/>
      <c r="BI153" s="291"/>
      <c r="BJ153" s="291"/>
      <c r="BK153" s="291"/>
      <c r="BL153" s="291"/>
      <c r="BM153" s="291"/>
      <c r="BN153" s="291"/>
      <c r="BO153" s="291"/>
      <c r="BP153" s="291"/>
      <c r="BQ153" s="291"/>
      <c r="BR153" s="291"/>
      <c r="BS153" s="291"/>
      <c r="BT153" s="291"/>
      <c r="BU153" s="291"/>
      <c r="BV153" s="291"/>
      <c r="BW153" s="291"/>
      <c r="BX153" s="291"/>
      <c r="BY153" s="291"/>
      <c r="BZ153" s="291"/>
      <c r="CA153" s="291"/>
      <c r="CB153" s="291"/>
      <c r="CC153" s="291"/>
      <c r="CD153" s="291"/>
      <c r="CE153" s="291"/>
      <c r="CF153" s="291"/>
      <c r="CG153" s="291"/>
      <c r="CH153" s="291"/>
      <c r="CI153" s="291"/>
      <c r="CJ153" s="291"/>
      <c r="CK153" s="291"/>
      <c r="CL153" s="291"/>
      <c r="CM153" s="291"/>
      <c r="CN153" s="291"/>
      <c r="CO153" s="291"/>
      <c r="CP153" s="291"/>
      <c r="CQ153" s="291"/>
      <c r="CR153" s="291"/>
      <c r="CS153" s="291"/>
      <c r="CT153" s="291"/>
      <c r="CU153" s="291"/>
      <c r="CV153" s="291"/>
      <c r="CW153" s="291"/>
      <c r="CX153" s="291"/>
    </row>
    <row r="154" spans="1:102" s="53" customFormat="1" ht="15.75" hidden="1">
      <c r="A154" s="9"/>
      <c r="B154" s="270"/>
      <c r="C154" s="9" t="s">
        <v>12</v>
      </c>
      <c r="D154" s="9" t="s">
        <v>249</v>
      </c>
      <c r="E154" s="270">
        <v>1</v>
      </c>
      <c r="F154" s="267">
        <f>F153*E154</f>
        <v>0</v>
      </c>
      <c r="G154" s="261"/>
      <c r="H154" s="40"/>
      <c r="I154" s="238"/>
      <c r="J154" s="40"/>
      <c r="K154" s="238"/>
      <c r="L154" s="40"/>
      <c r="M154" s="40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91"/>
      <c r="AO154" s="291"/>
      <c r="AP154" s="291"/>
      <c r="AQ154" s="291"/>
      <c r="AR154" s="291"/>
      <c r="AS154" s="291"/>
      <c r="AT154" s="291"/>
      <c r="AU154" s="291"/>
      <c r="AV154" s="291"/>
      <c r="AW154" s="291"/>
      <c r="AX154" s="291"/>
      <c r="AY154" s="291"/>
      <c r="AZ154" s="291"/>
      <c r="BA154" s="291"/>
      <c r="BB154" s="291"/>
      <c r="BC154" s="291"/>
      <c r="BD154" s="291"/>
      <c r="BE154" s="291"/>
      <c r="BF154" s="291"/>
      <c r="BG154" s="291"/>
      <c r="BH154" s="291"/>
      <c r="BI154" s="291"/>
      <c r="BJ154" s="291"/>
      <c r="BK154" s="291"/>
      <c r="BL154" s="291"/>
      <c r="BM154" s="291"/>
      <c r="BN154" s="291"/>
      <c r="BO154" s="291"/>
      <c r="BP154" s="291"/>
      <c r="BQ154" s="291"/>
      <c r="BR154" s="291"/>
      <c r="BS154" s="291"/>
      <c r="BT154" s="291"/>
      <c r="BU154" s="291"/>
      <c r="BV154" s="291"/>
      <c r="BW154" s="291"/>
      <c r="BX154" s="291"/>
      <c r="BY154" s="291"/>
      <c r="BZ154" s="291"/>
      <c r="CA154" s="291"/>
      <c r="CB154" s="291"/>
      <c r="CC154" s="291"/>
      <c r="CD154" s="291"/>
      <c r="CE154" s="291"/>
      <c r="CF154" s="291"/>
      <c r="CG154" s="291"/>
      <c r="CH154" s="291"/>
      <c r="CI154" s="291"/>
      <c r="CJ154" s="291"/>
      <c r="CK154" s="291"/>
      <c r="CL154" s="291"/>
      <c r="CM154" s="291"/>
      <c r="CN154" s="291"/>
      <c r="CO154" s="291"/>
      <c r="CP154" s="291"/>
      <c r="CQ154" s="291"/>
      <c r="CR154" s="291"/>
      <c r="CS154" s="291"/>
      <c r="CT154" s="291"/>
      <c r="CU154" s="291"/>
      <c r="CV154" s="291"/>
      <c r="CW154" s="291"/>
      <c r="CX154" s="291"/>
    </row>
    <row r="155" spans="1:102" s="53" customFormat="1" ht="15.75" hidden="1">
      <c r="A155" s="9"/>
      <c r="B155" s="270"/>
      <c r="C155" s="9" t="s">
        <v>269</v>
      </c>
      <c r="D155" s="9" t="s">
        <v>249</v>
      </c>
      <c r="E155" s="270">
        <v>1.25</v>
      </c>
      <c r="F155" s="267">
        <f>F153*E155</f>
        <v>0</v>
      </c>
      <c r="G155" s="276"/>
      <c r="H155" s="40"/>
      <c r="I155" s="238"/>
      <c r="J155" s="40"/>
      <c r="K155" s="238"/>
      <c r="L155" s="40"/>
      <c r="M155" s="40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91"/>
      <c r="AO155" s="291"/>
      <c r="AP155" s="291"/>
      <c r="AQ155" s="291"/>
      <c r="AR155" s="291"/>
      <c r="AS155" s="291"/>
      <c r="AT155" s="291"/>
      <c r="AU155" s="291"/>
      <c r="AV155" s="291"/>
      <c r="AW155" s="291"/>
      <c r="AX155" s="291"/>
      <c r="AY155" s="291"/>
      <c r="AZ155" s="291"/>
      <c r="BA155" s="291"/>
      <c r="BB155" s="291"/>
      <c r="BC155" s="291"/>
      <c r="BD155" s="291"/>
      <c r="BE155" s="291"/>
      <c r="BF155" s="291"/>
      <c r="BG155" s="291"/>
      <c r="BH155" s="291"/>
      <c r="BI155" s="291"/>
      <c r="BJ155" s="291"/>
      <c r="BK155" s="291"/>
      <c r="BL155" s="291"/>
      <c r="BM155" s="291"/>
      <c r="BN155" s="291"/>
      <c r="BO155" s="291"/>
      <c r="BP155" s="291"/>
      <c r="BQ155" s="291"/>
      <c r="BR155" s="291"/>
      <c r="BS155" s="291"/>
      <c r="BT155" s="291"/>
      <c r="BU155" s="291"/>
      <c r="BV155" s="291"/>
      <c r="BW155" s="291"/>
      <c r="BX155" s="291"/>
      <c r="BY155" s="291"/>
      <c r="BZ155" s="291"/>
      <c r="CA155" s="291"/>
      <c r="CB155" s="291"/>
      <c r="CC155" s="291"/>
      <c r="CD155" s="291"/>
      <c r="CE155" s="291"/>
      <c r="CF155" s="291"/>
      <c r="CG155" s="291"/>
      <c r="CH155" s="291"/>
      <c r="CI155" s="291"/>
      <c r="CJ155" s="291"/>
      <c r="CK155" s="291"/>
      <c r="CL155" s="291"/>
      <c r="CM155" s="291"/>
      <c r="CN155" s="291"/>
      <c r="CO155" s="291"/>
      <c r="CP155" s="291"/>
      <c r="CQ155" s="291"/>
      <c r="CR155" s="291"/>
      <c r="CS155" s="291"/>
      <c r="CT155" s="291"/>
      <c r="CU155" s="291"/>
      <c r="CV155" s="291"/>
      <c r="CW155" s="291"/>
      <c r="CX155" s="291"/>
    </row>
    <row r="156" spans="1:102" s="53" customFormat="1" ht="15.75" hidden="1">
      <c r="A156" s="9"/>
      <c r="B156" s="270"/>
      <c r="C156" s="9" t="s">
        <v>227</v>
      </c>
      <c r="D156" s="9" t="s">
        <v>226</v>
      </c>
      <c r="E156" s="270">
        <v>0.77</v>
      </c>
      <c r="F156" s="267">
        <f>F153*E156</f>
        <v>0</v>
      </c>
      <c r="G156" s="276"/>
      <c r="H156" s="40"/>
      <c r="I156" s="238"/>
      <c r="J156" s="40"/>
      <c r="K156" s="238"/>
      <c r="L156" s="40"/>
      <c r="M156" s="40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91"/>
      <c r="AO156" s="291"/>
      <c r="AP156" s="291"/>
      <c r="AQ156" s="291"/>
      <c r="AR156" s="291"/>
      <c r="AS156" s="291"/>
      <c r="AT156" s="291"/>
      <c r="AU156" s="291"/>
      <c r="AV156" s="291"/>
      <c r="AW156" s="291"/>
      <c r="AX156" s="291"/>
      <c r="AY156" s="291"/>
      <c r="AZ156" s="291"/>
      <c r="BA156" s="291"/>
      <c r="BB156" s="291"/>
      <c r="BC156" s="291"/>
      <c r="BD156" s="291"/>
      <c r="BE156" s="291"/>
      <c r="BF156" s="291"/>
      <c r="BG156" s="291"/>
      <c r="BH156" s="291"/>
      <c r="BI156" s="291"/>
      <c r="BJ156" s="291"/>
      <c r="BK156" s="291"/>
      <c r="BL156" s="291"/>
      <c r="BM156" s="291"/>
      <c r="BN156" s="291"/>
      <c r="BO156" s="291"/>
      <c r="BP156" s="291"/>
      <c r="BQ156" s="291"/>
      <c r="BR156" s="291"/>
      <c r="BS156" s="291"/>
      <c r="BT156" s="291"/>
      <c r="BU156" s="291"/>
      <c r="BV156" s="291"/>
      <c r="BW156" s="291"/>
      <c r="BX156" s="291"/>
      <c r="BY156" s="291"/>
      <c r="BZ156" s="291"/>
      <c r="CA156" s="291"/>
      <c r="CB156" s="291"/>
      <c r="CC156" s="291"/>
      <c r="CD156" s="291"/>
      <c r="CE156" s="291"/>
      <c r="CF156" s="291"/>
      <c r="CG156" s="291"/>
      <c r="CH156" s="291"/>
      <c r="CI156" s="291"/>
      <c r="CJ156" s="291"/>
      <c r="CK156" s="291"/>
      <c r="CL156" s="291"/>
      <c r="CM156" s="291"/>
      <c r="CN156" s="291"/>
      <c r="CO156" s="291"/>
      <c r="CP156" s="291"/>
      <c r="CQ156" s="291"/>
      <c r="CR156" s="291"/>
      <c r="CS156" s="291"/>
      <c r="CT156" s="291"/>
      <c r="CU156" s="291"/>
      <c r="CV156" s="291"/>
      <c r="CW156" s="291"/>
      <c r="CX156" s="291"/>
    </row>
    <row r="157" spans="1:102" s="53" customFormat="1" ht="36" customHeight="1">
      <c r="A157" s="232">
        <f>A116+1</f>
        <v>13</v>
      </c>
      <c r="B157" s="267"/>
      <c r="C157" s="236" t="s">
        <v>264</v>
      </c>
      <c r="D157" s="2" t="s">
        <v>249</v>
      </c>
      <c r="E157" s="267"/>
      <c r="F157" s="265">
        <v>28</v>
      </c>
      <c r="G157" s="237"/>
      <c r="H157" s="22"/>
      <c r="I157" s="239"/>
      <c r="J157" s="22"/>
      <c r="K157" s="239"/>
      <c r="L157" s="22"/>
      <c r="M157" s="40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1"/>
      <c r="AW157" s="291"/>
      <c r="AX157" s="291"/>
      <c r="AY157" s="291"/>
      <c r="AZ157" s="291"/>
      <c r="BA157" s="291"/>
      <c r="BB157" s="291"/>
      <c r="BC157" s="291"/>
      <c r="BD157" s="291"/>
      <c r="BE157" s="291"/>
      <c r="BF157" s="291"/>
      <c r="BG157" s="291"/>
      <c r="BH157" s="291"/>
      <c r="BI157" s="291"/>
      <c r="BJ157" s="291"/>
      <c r="BK157" s="291"/>
      <c r="BL157" s="291"/>
      <c r="BM157" s="291"/>
      <c r="BN157" s="291"/>
      <c r="BO157" s="291"/>
      <c r="BP157" s="291"/>
      <c r="BQ157" s="291"/>
      <c r="BR157" s="291"/>
      <c r="BS157" s="291"/>
      <c r="BT157" s="291"/>
      <c r="BU157" s="291"/>
      <c r="BV157" s="291"/>
      <c r="BW157" s="291"/>
      <c r="BX157" s="291"/>
      <c r="BY157" s="291"/>
      <c r="BZ157" s="291"/>
      <c r="CA157" s="291"/>
      <c r="CB157" s="291"/>
      <c r="CC157" s="291"/>
      <c r="CD157" s="291"/>
      <c r="CE157" s="291"/>
      <c r="CF157" s="291"/>
      <c r="CG157" s="291"/>
      <c r="CH157" s="291"/>
      <c r="CI157" s="291"/>
      <c r="CJ157" s="291"/>
      <c r="CK157" s="291"/>
      <c r="CL157" s="291"/>
      <c r="CM157" s="291"/>
      <c r="CN157" s="291"/>
      <c r="CO157" s="291"/>
      <c r="CP157" s="291"/>
      <c r="CQ157" s="291"/>
      <c r="CR157" s="291"/>
      <c r="CS157" s="291"/>
      <c r="CT157" s="291"/>
      <c r="CU157" s="291"/>
      <c r="CV157" s="291"/>
      <c r="CW157" s="291"/>
      <c r="CX157" s="291"/>
    </row>
    <row r="158" spans="1:102" s="53" customFormat="1" ht="15.75" hidden="1">
      <c r="A158" s="268"/>
      <c r="B158" s="239"/>
      <c r="C158" s="10" t="s">
        <v>12</v>
      </c>
      <c r="D158" s="9" t="s">
        <v>249</v>
      </c>
      <c r="E158" s="239">
        <v>1</v>
      </c>
      <c r="F158" s="267">
        <f>F157*E158</f>
        <v>28</v>
      </c>
      <c r="G158" s="261"/>
      <c r="H158" s="40"/>
      <c r="I158" s="238"/>
      <c r="J158" s="40"/>
      <c r="K158" s="238"/>
      <c r="L158" s="40"/>
      <c r="M158" s="40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1"/>
      <c r="AW158" s="291"/>
      <c r="AX158" s="291"/>
      <c r="AY158" s="291"/>
      <c r="AZ158" s="291"/>
      <c r="BA158" s="291"/>
      <c r="BB158" s="291"/>
      <c r="BC158" s="291"/>
      <c r="BD158" s="291"/>
      <c r="BE158" s="291"/>
      <c r="BF158" s="291"/>
      <c r="BG158" s="291"/>
      <c r="BH158" s="291"/>
      <c r="BI158" s="291"/>
      <c r="BJ158" s="291"/>
      <c r="BK158" s="291"/>
      <c r="BL158" s="291"/>
      <c r="BM158" s="291"/>
      <c r="BN158" s="291"/>
      <c r="BO158" s="291"/>
      <c r="BP158" s="291"/>
      <c r="BQ158" s="291"/>
      <c r="BR158" s="291"/>
      <c r="BS158" s="291"/>
      <c r="BT158" s="291"/>
      <c r="BU158" s="291"/>
      <c r="BV158" s="291"/>
      <c r="BW158" s="291"/>
      <c r="BX158" s="291"/>
      <c r="BY158" s="291"/>
      <c r="BZ158" s="291"/>
      <c r="CA158" s="291"/>
      <c r="CB158" s="291"/>
      <c r="CC158" s="291"/>
      <c r="CD158" s="291"/>
      <c r="CE158" s="291"/>
      <c r="CF158" s="291"/>
      <c r="CG158" s="291"/>
      <c r="CH158" s="291"/>
      <c r="CI158" s="291"/>
      <c r="CJ158" s="291"/>
      <c r="CK158" s="291"/>
      <c r="CL158" s="291"/>
      <c r="CM158" s="291"/>
      <c r="CN158" s="291"/>
      <c r="CO158" s="291"/>
      <c r="CP158" s="291"/>
      <c r="CQ158" s="291"/>
      <c r="CR158" s="291"/>
      <c r="CS158" s="291"/>
      <c r="CT158" s="291"/>
      <c r="CU158" s="291"/>
      <c r="CV158" s="291"/>
      <c r="CW158" s="291"/>
      <c r="CX158" s="291"/>
    </row>
    <row r="159" spans="1:102" s="53" customFormat="1" ht="15.75" hidden="1">
      <c r="A159" s="268"/>
      <c r="B159" s="239"/>
      <c r="C159" s="10" t="s">
        <v>256</v>
      </c>
      <c r="D159" s="9" t="s">
        <v>249</v>
      </c>
      <c r="E159" s="239">
        <v>1</v>
      </c>
      <c r="F159" s="267">
        <f>E159*F157</f>
        <v>28</v>
      </c>
      <c r="G159" s="242"/>
      <c r="H159" s="40"/>
      <c r="I159" s="238"/>
      <c r="J159" s="40"/>
      <c r="K159" s="238"/>
      <c r="L159" s="40"/>
      <c r="M159" s="40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1"/>
      <c r="BI159" s="291"/>
      <c r="BJ159" s="291"/>
      <c r="BK159" s="291"/>
      <c r="BL159" s="291"/>
      <c r="BM159" s="291"/>
      <c r="BN159" s="291"/>
      <c r="BO159" s="291"/>
      <c r="BP159" s="291"/>
      <c r="BQ159" s="291"/>
      <c r="BR159" s="291"/>
      <c r="BS159" s="291"/>
      <c r="BT159" s="291"/>
      <c r="BU159" s="291"/>
      <c r="BV159" s="291"/>
      <c r="BW159" s="291"/>
      <c r="BX159" s="291"/>
      <c r="BY159" s="291"/>
      <c r="BZ159" s="291"/>
      <c r="CA159" s="291"/>
      <c r="CB159" s="291"/>
      <c r="CC159" s="291"/>
      <c r="CD159" s="291"/>
      <c r="CE159" s="291"/>
      <c r="CF159" s="291"/>
      <c r="CG159" s="291"/>
      <c r="CH159" s="291"/>
      <c r="CI159" s="291"/>
      <c r="CJ159" s="291"/>
      <c r="CK159" s="291"/>
      <c r="CL159" s="291"/>
      <c r="CM159" s="291"/>
      <c r="CN159" s="291"/>
      <c r="CO159" s="291"/>
      <c r="CP159" s="291"/>
      <c r="CQ159" s="291"/>
      <c r="CR159" s="291"/>
      <c r="CS159" s="291"/>
      <c r="CT159" s="291"/>
      <c r="CU159" s="291"/>
      <c r="CV159" s="291"/>
      <c r="CW159" s="291"/>
      <c r="CX159" s="291"/>
    </row>
    <row r="160" spans="1:102" s="53" customFormat="1" ht="29.25" customHeight="1">
      <c r="A160" s="232">
        <f>A157+1</f>
        <v>14</v>
      </c>
      <c r="B160" s="267"/>
      <c r="C160" s="236" t="s">
        <v>265</v>
      </c>
      <c r="D160" s="2" t="s">
        <v>249</v>
      </c>
      <c r="E160" s="267"/>
      <c r="F160" s="265">
        <f>F157</f>
        <v>28</v>
      </c>
      <c r="G160" s="237"/>
      <c r="H160" s="22"/>
      <c r="I160" s="239"/>
      <c r="J160" s="22"/>
      <c r="K160" s="239"/>
      <c r="L160" s="22"/>
      <c r="M160" s="40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291"/>
      <c r="AZ160" s="291"/>
      <c r="BA160" s="291"/>
      <c r="BB160" s="291"/>
      <c r="BC160" s="291"/>
      <c r="BD160" s="291"/>
      <c r="BE160" s="291"/>
      <c r="BF160" s="291"/>
      <c r="BG160" s="291"/>
      <c r="BH160" s="291"/>
      <c r="BI160" s="291"/>
      <c r="BJ160" s="291"/>
      <c r="BK160" s="291"/>
      <c r="BL160" s="291"/>
      <c r="BM160" s="291"/>
      <c r="BN160" s="291"/>
      <c r="BO160" s="291"/>
      <c r="BP160" s="291"/>
      <c r="BQ160" s="291"/>
      <c r="BR160" s="291"/>
      <c r="BS160" s="291"/>
      <c r="BT160" s="291"/>
      <c r="BU160" s="291"/>
      <c r="BV160" s="291"/>
      <c r="BW160" s="291"/>
      <c r="BX160" s="291"/>
      <c r="BY160" s="291"/>
      <c r="BZ160" s="291"/>
      <c r="CA160" s="291"/>
      <c r="CB160" s="291"/>
      <c r="CC160" s="291"/>
      <c r="CD160" s="291"/>
      <c r="CE160" s="291"/>
      <c r="CF160" s="291"/>
      <c r="CG160" s="291"/>
      <c r="CH160" s="291"/>
      <c r="CI160" s="291"/>
      <c r="CJ160" s="291"/>
      <c r="CK160" s="291"/>
      <c r="CL160" s="291"/>
      <c r="CM160" s="291"/>
      <c r="CN160" s="291"/>
      <c r="CO160" s="291"/>
      <c r="CP160" s="291"/>
      <c r="CQ160" s="291"/>
      <c r="CR160" s="291"/>
      <c r="CS160" s="291"/>
      <c r="CT160" s="291"/>
      <c r="CU160" s="291"/>
      <c r="CV160" s="291"/>
      <c r="CW160" s="291"/>
      <c r="CX160" s="291"/>
    </row>
    <row r="161" spans="1:102" s="53" customFormat="1" ht="1.5" customHeight="1" hidden="1">
      <c r="A161" s="268"/>
      <c r="B161" s="239"/>
      <c r="C161" s="10" t="s">
        <v>12</v>
      </c>
      <c r="D161" s="2" t="s">
        <v>226</v>
      </c>
      <c r="E161" s="239">
        <v>1</v>
      </c>
      <c r="F161" s="267">
        <f>F160*E161</f>
        <v>28</v>
      </c>
      <c r="G161" s="261"/>
      <c r="H161" s="40"/>
      <c r="I161" s="238"/>
      <c r="J161" s="40"/>
      <c r="K161" s="238"/>
      <c r="L161" s="40"/>
      <c r="M161" s="40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  <c r="AM161" s="291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291"/>
      <c r="AZ161" s="291"/>
      <c r="BA161" s="291"/>
      <c r="BB161" s="291"/>
      <c r="BC161" s="291"/>
      <c r="BD161" s="291"/>
      <c r="BE161" s="291"/>
      <c r="BF161" s="291"/>
      <c r="BG161" s="291"/>
      <c r="BH161" s="291"/>
      <c r="BI161" s="291"/>
      <c r="BJ161" s="291"/>
      <c r="BK161" s="291"/>
      <c r="BL161" s="291"/>
      <c r="BM161" s="291"/>
      <c r="BN161" s="291"/>
      <c r="BO161" s="291"/>
      <c r="BP161" s="291"/>
      <c r="BQ161" s="291"/>
      <c r="BR161" s="291"/>
      <c r="BS161" s="291"/>
      <c r="BT161" s="291"/>
      <c r="BU161" s="291"/>
      <c r="BV161" s="291"/>
      <c r="BW161" s="291"/>
      <c r="BX161" s="291"/>
      <c r="BY161" s="291"/>
      <c r="BZ161" s="291"/>
      <c r="CA161" s="291"/>
      <c r="CB161" s="291"/>
      <c r="CC161" s="291"/>
      <c r="CD161" s="291"/>
      <c r="CE161" s="291"/>
      <c r="CF161" s="291"/>
      <c r="CG161" s="291"/>
      <c r="CH161" s="291"/>
      <c r="CI161" s="291"/>
      <c r="CJ161" s="291"/>
      <c r="CK161" s="291"/>
      <c r="CL161" s="291"/>
      <c r="CM161" s="291"/>
      <c r="CN161" s="291"/>
      <c r="CO161" s="291"/>
      <c r="CP161" s="291"/>
      <c r="CQ161" s="291"/>
      <c r="CR161" s="291"/>
      <c r="CS161" s="291"/>
      <c r="CT161" s="291"/>
      <c r="CU161" s="291"/>
      <c r="CV161" s="291"/>
      <c r="CW161" s="291"/>
      <c r="CX161" s="291"/>
    </row>
    <row r="162" spans="1:102" s="53" customFormat="1" ht="15.75" hidden="1">
      <c r="A162" s="268"/>
      <c r="B162" s="239"/>
      <c r="C162" s="10" t="s">
        <v>260</v>
      </c>
      <c r="D162" s="9" t="s">
        <v>81</v>
      </c>
      <c r="E162" s="239">
        <v>1</v>
      </c>
      <c r="F162" s="267">
        <f>E162*F160</f>
        <v>28</v>
      </c>
      <c r="G162" s="242"/>
      <c r="H162" s="40"/>
      <c r="I162" s="238"/>
      <c r="J162" s="40"/>
      <c r="K162" s="238"/>
      <c r="L162" s="40"/>
      <c r="M162" s="40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  <c r="AR162" s="291"/>
      <c r="AS162" s="29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  <c r="BH162" s="291"/>
      <c r="BI162" s="291"/>
      <c r="BJ162" s="291"/>
      <c r="BK162" s="291"/>
      <c r="BL162" s="291"/>
      <c r="BM162" s="291"/>
      <c r="BN162" s="291"/>
      <c r="BO162" s="291"/>
      <c r="BP162" s="291"/>
      <c r="BQ162" s="291"/>
      <c r="BR162" s="291"/>
      <c r="BS162" s="291"/>
      <c r="BT162" s="291"/>
      <c r="BU162" s="291"/>
      <c r="BV162" s="291"/>
      <c r="BW162" s="291"/>
      <c r="BX162" s="291"/>
      <c r="BY162" s="291"/>
      <c r="BZ162" s="291"/>
      <c r="CA162" s="291"/>
      <c r="CB162" s="291"/>
      <c r="CC162" s="291"/>
      <c r="CD162" s="291"/>
      <c r="CE162" s="291"/>
      <c r="CF162" s="291"/>
      <c r="CG162" s="291"/>
      <c r="CH162" s="291"/>
      <c r="CI162" s="291"/>
      <c r="CJ162" s="291"/>
      <c r="CK162" s="291"/>
      <c r="CL162" s="291"/>
      <c r="CM162" s="291"/>
      <c r="CN162" s="291"/>
      <c r="CO162" s="291"/>
      <c r="CP162" s="291"/>
      <c r="CQ162" s="291"/>
      <c r="CR162" s="291"/>
      <c r="CS162" s="291"/>
      <c r="CT162" s="291"/>
      <c r="CU162" s="291"/>
      <c r="CV162" s="291"/>
      <c r="CW162" s="291"/>
      <c r="CX162" s="291"/>
    </row>
    <row r="163" spans="1:102" s="53" customFormat="1" ht="31.5" customHeight="1">
      <c r="A163" s="232">
        <f>A160+1</f>
        <v>15</v>
      </c>
      <c r="B163" s="267"/>
      <c r="C163" s="236" t="s">
        <v>253</v>
      </c>
      <c r="D163" s="2" t="s">
        <v>249</v>
      </c>
      <c r="E163" s="267"/>
      <c r="F163" s="265">
        <v>37</v>
      </c>
      <c r="G163" s="237"/>
      <c r="H163" s="22"/>
      <c r="I163" s="239"/>
      <c r="J163" s="22"/>
      <c r="K163" s="239"/>
      <c r="L163" s="22"/>
      <c r="M163" s="40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  <c r="AP163" s="291"/>
      <c r="AQ163" s="291"/>
      <c r="AR163" s="291"/>
      <c r="AS163" s="291"/>
      <c r="AT163" s="291"/>
      <c r="AU163" s="291"/>
      <c r="AV163" s="291"/>
      <c r="AW163" s="291"/>
      <c r="AX163" s="291"/>
      <c r="AY163" s="291"/>
      <c r="AZ163" s="291"/>
      <c r="BA163" s="291"/>
      <c r="BB163" s="291"/>
      <c r="BC163" s="291"/>
      <c r="BD163" s="291"/>
      <c r="BE163" s="291"/>
      <c r="BF163" s="291"/>
      <c r="BG163" s="291"/>
      <c r="BH163" s="291"/>
      <c r="BI163" s="291"/>
      <c r="BJ163" s="291"/>
      <c r="BK163" s="291"/>
      <c r="BL163" s="291"/>
      <c r="BM163" s="291"/>
      <c r="BN163" s="291"/>
      <c r="BO163" s="291"/>
      <c r="BP163" s="291"/>
      <c r="BQ163" s="291"/>
      <c r="BR163" s="291"/>
      <c r="BS163" s="291"/>
      <c r="BT163" s="291"/>
      <c r="BU163" s="291"/>
      <c r="BV163" s="291"/>
      <c r="BW163" s="291"/>
      <c r="BX163" s="291"/>
      <c r="BY163" s="291"/>
      <c r="BZ163" s="291"/>
      <c r="CA163" s="291"/>
      <c r="CB163" s="291"/>
      <c r="CC163" s="291"/>
      <c r="CD163" s="291"/>
      <c r="CE163" s="291"/>
      <c r="CF163" s="291"/>
      <c r="CG163" s="291"/>
      <c r="CH163" s="291"/>
      <c r="CI163" s="291"/>
      <c r="CJ163" s="291"/>
      <c r="CK163" s="291"/>
      <c r="CL163" s="291"/>
      <c r="CM163" s="291"/>
      <c r="CN163" s="291"/>
      <c r="CO163" s="291"/>
      <c r="CP163" s="291"/>
      <c r="CQ163" s="291"/>
      <c r="CR163" s="291"/>
      <c r="CS163" s="291"/>
      <c r="CT163" s="291"/>
      <c r="CU163" s="291"/>
      <c r="CV163" s="291"/>
      <c r="CW163" s="291"/>
      <c r="CX163" s="291"/>
    </row>
    <row r="164" spans="1:102" s="53" customFormat="1" ht="15.75" hidden="1">
      <c r="A164" s="268"/>
      <c r="B164" s="239"/>
      <c r="C164" s="10" t="s">
        <v>12</v>
      </c>
      <c r="D164" s="9" t="s">
        <v>249</v>
      </c>
      <c r="E164" s="239">
        <v>1</v>
      </c>
      <c r="F164" s="267">
        <f>F163*E164</f>
        <v>37</v>
      </c>
      <c r="G164" s="261"/>
      <c r="H164" s="40"/>
      <c r="I164" s="238"/>
      <c r="J164" s="40"/>
      <c r="K164" s="238"/>
      <c r="L164" s="40"/>
      <c r="M164" s="40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  <c r="AP164" s="291"/>
      <c r="AQ164" s="291"/>
      <c r="AR164" s="291"/>
      <c r="AS164" s="291"/>
      <c r="AT164" s="291"/>
      <c r="AU164" s="291"/>
      <c r="AV164" s="291"/>
      <c r="AW164" s="291"/>
      <c r="AX164" s="291"/>
      <c r="AY164" s="291"/>
      <c r="AZ164" s="291"/>
      <c r="BA164" s="291"/>
      <c r="BB164" s="291"/>
      <c r="BC164" s="291"/>
      <c r="BD164" s="291"/>
      <c r="BE164" s="291"/>
      <c r="BF164" s="291"/>
      <c r="BG164" s="291"/>
      <c r="BH164" s="291"/>
      <c r="BI164" s="291"/>
      <c r="BJ164" s="291"/>
      <c r="BK164" s="291"/>
      <c r="BL164" s="291"/>
      <c r="BM164" s="291"/>
      <c r="BN164" s="291"/>
      <c r="BO164" s="291"/>
      <c r="BP164" s="291"/>
      <c r="BQ164" s="291"/>
      <c r="BR164" s="291"/>
      <c r="BS164" s="291"/>
      <c r="BT164" s="291"/>
      <c r="BU164" s="291"/>
      <c r="BV164" s="291"/>
      <c r="BW164" s="291"/>
      <c r="BX164" s="291"/>
      <c r="BY164" s="291"/>
      <c r="BZ164" s="291"/>
      <c r="CA164" s="291"/>
      <c r="CB164" s="291"/>
      <c r="CC164" s="291"/>
      <c r="CD164" s="291"/>
      <c r="CE164" s="291"/>
      <c r="CF164" s="291"/>
      <c r="CG164" s="291"/>
      <c r="CH164" s="291"/>
      <c r="CI164" s="291"/>
      <c r="CJ164" s="291"/>
      <c r="CK164" s="291"/>
      <c r="CL164" s="291"/>
      <c r="CM164" s="291"/>
      <c r="CN164" s="291"/>
      <c r="CO164" s="291"/>
      <c r="CP164" s="291"/>
      <c r="CQ164" s="291"/>
      <c r="CR164" s="291"/>
      <c r="CS164" s="291"/>
      <c r="CT164" s="291"/>
      <c r="CU164" s="291"/>
      <c r="CV164" s="291"/>
      <c r="CW164" s="291"/>
      <c r="CX164" s="291"/>
    </row>
    <row r="165" spans="1:102" s="53" customFormat="1" ht="15.75" hidden="1">
      <c r="A165" s="268"/>
      <c r="B165" s="239"/>
      <c r="C165" s="10" t="s">
        <v>243</v>
      </c>
      <c r="D165" s="231" t="s">
        <v>81</v>
      </c>
      <c r="E165" s="239">
        <f>0.4*3</f>
        <v>1.2000000000000002</v>
      </c>
      <c r="F165" s="267">
        <f>E165*F163</f>
        <v>44.400000000000006</v>
      </c>
      <c r="G165" s="242"/>
      <c r="H165" s="40"/>
      <c r="I165" s="238"/>
      <c r="J165" s="40"/>
      <c r="K165" s="238"/>
      <c r="L165" s="40"/>
      <c r="M165" s="40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291"/>
      <c r="AY165" s="291"/>
      <c r="AZ165" s="291"/>
      <c r="BA165" s="291"/>
      <c r="BB165" s="291"/>
      <c r="BC165" s="291"/>
      <c r="BD165" s="291"/>
      <c r="BE165" s="291"/>
      <c r="BF165" s="291"/>
      <c r="BG165" s="291"/>
      <c r="BH165" s="291"/>
      <c r="BI165" s="291"/>
      <c r="BJ165" s="291"/>
      <c r="BK165" s="291"/>
      <c r="BL165" s="291"/>
      <c r="BM165" s="291"/>
      <c r="BN165" s="291"/>
      <c r="BO165" s="291"/>
      <c r="BP165" s="291"/>
      <c r="BQ165" s="291"/>
      <c r="BR165" s="291"/>
      <c r="BS165" s="291"/>
      <c r="BT165" s="291"/>
      <c r="BU165" s="291"/>
      <c r="BV165" s="291"/>
      <c r="BW165" s="291"/>
      <c r="BX165" s="291"/>
      <c r="BY165" s="291"/>
      <c r="BZ165" s="291"/>
      <c r="CA165" s="291"/>
      <c r="CB165" s="291"/>
      <c r="CC165" s="291"/>
      <c r="CD165" s="291"/>
      <c r="CE165" s="291"/>
      <c r="CF165" s="291"/>
      <c r="CG165" s="291"/>
      <c r="CH165" s="291"/>
      <c r="CI165" s="291"/>
      <c r="CJ165" s="291"/>
      <c r="CK165" s="291"/>
      <c r="CL165" s="291"/>
      <c r="CM165" s="291"/>
      <c r="CN165" s="291"/>
      <c r="CO165" s="291"/>
      <c r="CP165" s="291"/>
      <c r="CQ165" s="291"/>
      <c r="CR165" s="291"/>
      <c r="CS165" s="291"/>
      <c r="CT165" s="291"/>
      <c r="CU165" s="291"/>
      <c r="CV165" s="291"/>
      <c r="CW165" s="291"/>
      <c r="CX165" s="291"/>
    </row>
    <row r="166" spans="1:102" s="53" customFormat="1" ht="3" customHeight="1" hidden="1">
      <c r="A166" s="268"/>
      <c r="B166" s="238"/>
      <c r="C166" s="10" t="s">
        <v>244</v>
      </c>
      <c r="D166" s="231" t="s">
        <v>81</v>
      </c>
      <c r="E166" s="239">
        <f>0.2*3</f>
        <v>0.6000000000000001</v>
      </c>
      <c r="F166" s="239">
        <f>E166*F163</f>
        <v>22.200000000000003</v>
      </c>
      <c r="G166" s="242"/>
      <c r="H166" s="40"/>
      <c r="I166" s="238"/>
      <c r="J166" s="40"/>
      <c r="K166" s="238"/>
      <c r="L166" s="40"/>
      <c r="M166" s="40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  <c r="BA166" s="291"/>
      <c r="BB166" s="291"/>
      <c r="BC166" s="291"/>
      <c r="BD166" s="291"/>
      <c r="BE166" s="291"/>
      <c r="BF166" s="291"/>
      <c r="BG166" s="291"/>
      <c r="BH166" s="291"/>
      <c r="BI166" s="291"/>
      <c r="BJ166" s="291"/>
      <c r="BK166" s="291"/>
      <c r="BL166" s="291"/>
      <c r="BM166" s="291"/>
      <c r="BN166" s="291"/>
      <c r="BO166" s="291"/>
      <c r="BP166" s="291"/>
      <c r="BQ166" s="291"/>
      <c r="BR166" s="291"/>
      <c r="BS166" s="291"/>
      <c r="BT166" s="291"/>
      <c r="BU166" s="291"/>
      <c r="BV166" s="291"/>
      <c r="BW166" s="291"/>
      <c r="BX166" s="291"/>
      <c r="BY166" s="291"/>
      <c r="BZ166" s="291"/>
      <c r="CA166" s="291"/>
      <c r="CB166" s="291"/>
      <c r="CC166" s="291"/>
      <c r="CD166" s="291"/>
      <c r="CE166" s="291"/>
      <c r="CF166" s="291"/>
      <c r="CG166" s="291"/>
      <c r="CH166" s="291"/>
      <c r="CI166" s="291"/>
      <c r="CJ166" s="291"/>
      <c r="CK166" s="291"/>
      <c r="CL166" s="291"/>
      <c r="CM166" s="291"/>
      <c r="CN166" s="291"/>
      <c r="CO166" s="291"/>
      <c r="CP166" s="291"/>
      <c r="CQ166" s="291"/>
      <c r="CR166" s="291"/>
      <c r="CS166" s="291"/>
      <c r="CT166" s="291"/>
      <c r="CU166" s="291"/>
      <c r="CV166" s="291"/>
      <c r="CW166" s="291"/>
      <c r="CX166" s="291"/>
    </row>
    <row r="167" spans="1:102" s="53" customFormat="1" ht="32.25" customHeight="1">
      <c r="A167" s="232">
        <f>A163+1</f>
        <v>16</v>
      </c>
      <c r="B167" s="267" t="s">
        <v>94</v>
      </c>
      <c r="C167" s="236" t="s">
        <v>306</v>
      </c>
      <c r="D167" s="9" t="s">
        <v>35</v>
      </c>
      <c r="E167" s="267"/>
      <c r="F167" s="265">
        <v>52.5</v>
      </c>
      <c r="G167" s="237"/>
      <c r="H167" s="22"/>
      <c r="I167" s="239"/>
      <c r="J167" s="22"/>
      <c r="K167" s="239"/>
      <c r="L167" s="22"/>
      <c r="M167" s="40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91"/>
      <c r="AP167" s="291"/>
      <c r="AQ167" s="291"/>
      <c r="AR167" s="291"/>
      <c r="AS167" s="291"/>
      <c r="AT167" s="291"/>
      <c r="AU167" s="291"/>
      <c r="AV167" s="291"/>
      <c r="AW167" s="291"/>
      <c r="AX167" s="291"/>
      <c r="AY167" s="291"/>
      <c r="AZ167" s="291"/>
      <c r="BA167" s="291"/>
      <c r="BB167" s="291"/>
      <c r="BC167" s="291"/>
      <c r="BD167" s="291"/>
      <c r="BE167" s="291"/>
      <c r="BF167" s="291"/>
      <c r="BG167" s="291"/>
      <c r="BH167" s="291"/>
      <c r="BI167" s="291"/>
      <c r="BJ167" s="291"/>
      <c r="BK167" s="291"/>
      <c r="BL167" s="291"/>
      <c r="BM167" s="291"/>
      <c r="BN167" s="291"/>
      <c r="BO167" s="291"/>
      <c r="BP167" s="291"/>
      <c r="BQ167" s="291"/>
      <c r="BR167" s="291"/>
      <c r="BS167" s="291"/>
      <c r="BT167" s="291"/>
      <c r="BU167" s="291"/>
      <c r="BV167" s="291"/>
      <c r="BW167" s="291"/>
      <c r="BX167" s="291"/>
      <c r="BY167" s="291"/>
      <c r="BZ167" s="291"/>
      <c r="CA167" s="291"/>
      <c r="CB167" s="291"/>
      <c r="CC167" s="291"/>
      <c r="CD167" s="291"/>
      <c r="CE167" s="291"/>
      <c r="CF167" s="291"/>
      <c r="CG167" s="291"/>
      <c r="CH167" s="291"/>
      <c r="CI167" s="291"/>
      <c r="CJ167" s="291"/>
      <c r="CK167" s="291"/>
      <c r="CL167" s="291"/>
      <c r="CM167" s="291"/>
      <c r="CN167" s="291"/>
      <c r="CO167" s="291"/>
      <c r="CP167" s="291"/>
      <c r="CQ167" s="291"/>
      <c r="CR167" s="291"/>
      <c r="CS167" s="291"/>
      <c r="CT167" s="291"/>
      <c r="CU167" s="291"/>
      <c r="CV167" s="291"/>
      <c r="CW167" s="291"/>
      <c r="CX167" s="291"/>
    </row>
    <row r="168" spans="1:102" s="53" customFormat="1" ht="15.75" hidden="1">
      <c r="A168" s="268"/>
      <c r="B168" s="239"/>
      <c r="C168" s="285" t="s">
        <v>12</v>
      </c>
      <c r="D168" s="2" t="s">
        <v>226</v>
      </c>
      <c r="E168" s="239">
        <v>1</v>
      </c>
      <c r="F168" s="267">
        <f>F167*E168</f>
        <v>52.5</v>
      </c>
      <c r="G168" s="261"/>
      <c r="H168" s="40"/>
      <c r="I168" s="238"/>
      <c r="J168" s="40"/>
      <c r="K168" s="238"/>
      <c r="L168" s="40"/>
      <c r="M168" s="40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  <c r="AP168" s="291"/>
      <c r="AQ168" s="291"/>
      <c r="AR168" s="291"/>
      <c r="AS168" s="291"/>
      <c r="AT168" s="291"/>
      <c r="AU168" s="291"/>
      <c r="AV168" s="291"/>
      <c r="AW168" s="291"/>
      <c r="AX168" s="291"/>
      <c r="AY168" s="291"/>
      <c r="AZ168" s="291"/>
      <c r="BA168" s="291"/>
      <c r="BB168" s="291"/>
      <c r="BC168" s="291"/>
      <c r="BD168" s="291"/>
      <c r="BE168" s="291"/>
      <c r="BF168" s="291"/>
      <c r="BG168" s="291"/>
      <c r="BH168" s="291"/>
      <c r="BI168" s="291"/>
      <c r="BJ168" s="291"/>
      <c r="BK168" s="291"/>
      <c r="BL168" s="291"/>
      <c r="BM168" s="291"/>
      <c r="BN168" s="291"/>
      <c r="BO168" s="291"/>
      <c r="BP168" s="291"/>
      <c r="BQ168" s="291"/>
      <c r="BR168" s="291"/>
      <c r="BS168" s="291"/>
      <c r="BT168" s="291"/>
      <c r="BU168" s="291"/>
      <c r="BV168" s="291"/>
      <c r="BW168" s="291"/>
      <c r="BX168" s="291"/>
      <c r="BY168" s="291"/>
      <c r="BZ168" s="291"/>
      <c r="CA168" s="291"/>
      <c r="CB168" s="291"/>
      <c r="CC168" s="291"/>
      <c r="CD168" s="291"/>
      <c r="CE168" s="291"/>
      <c r="CF168" s="291"/>
      <c r="CG168" s="291"/>
      <c r="CH168" s="291"/>
      <c r="CI168" s="291"/>
      <c r="CJ168" s="291"/>
      <c r="CK168" s="291"/>
      <c r="CL168" s="291"/>
      <c r="CM168" s="291"/>
      <c r="CN168" s="291"/>
      <c r="CO168" s="291"/>
      <c r="CP168" s="291"/>
      <c r="CQ168" s="291"/>
      <c r="CR168" s="291"/>
      <c r="CS168" s="291"/>
      <c r="CT168" s="291"/>
      <c r="CU168" s="291"/>
      <c r="CV168" s="291"/>
      <c r="CW168" s="291"/>
      <c r="CX168" s="291"/>
    </row>
    <row r="169" spans="1:102" s="53" customFormat="1" ht="15.75" hidden="1">
      <c r="A169" s="268"/>
      <c r="B169" s="239"/>
      <c r="C169" s="285" t="s">
        <v>234</v>
      </c>
      <c r="D169" s="9" t="s">
        <v>35</v>
      </c>
      <c r="E169" s="239">
        <v>1.02</v>
      </c>
      <c r="F169" s="267">
        <f>E169*F167</f>
        <v>53.550000000000004</v>
      </c>
      <c r="G169" s="242"/>
      <c r="H169" s="40"/>
      <c r="I169" s="238"/>
      <c r="J169" s="40"/>
      <c r="K169" s="238"/>
      <c r="L169" s="40"/>
      <c r="M169" s="40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1"/>
      <c r="AV169" s="291"/>
      <c r="AW169" s="291"/>
      <c r="AX169" s="291"/>
      <c r="AY169" s="291"/>
      <c r="AZ169" s="291"/>
      <c r="BA169" s="291"/>
      <c r="BB169" s="291"/>
      <c r="BC169" s="291"/>
      <c r="BD169" s="291"/>
      <c r="BE169" s="291"/>
      <c r="BF169" s="291"/>
      <c r="BG169" s="291"/>
      <c r="BH169" s="291"/>
      <c r="BI169" s="291"/>
      <c r="BJ169" s="291"/>
      <c r="BK169" s="291"/>
      <c r="BL169" s="291"/>
      <c r="BM169" s="291"/>
      <c r="BN169" s="291"/>
      <c r="BO169" s="291"/>
      <c r="BP169" s="291"/>
      <c r="BQ169" s="291"/>
      <c r="BR169" s="291"/>
      <c r="BS169" s="291"/>
      <c r="BT169" s="291"/>
      <c r="BU169" s="291"/>
      <c r="BV169" s="291"/>
      <c r="BW169" s="291"/>
      <c r="BX169" s="291"/>
      <c r="BY169" s="291"/>
      <c r="BZ169" s="291"/>
      <c r="CA169" s="291"/>
      <c r="CB169" s="291"/>
      <c r="CC169" s="291"/>
      <c r="CD169" s="291"/>
      <c r="CE169" s="291"/>
      <c r="CF169" s="291"/>
      <c r="CG169" s="291"/>
      <c r="CH169" s="291"/>
      <c r="CI169" s="291"/>
      <c r="CJ169" s="291"/>
      <c r="CK169" s="291"/>
      <c r="CL169" s="291"/>
      <c r="CM169" s="291"/>
      <c r="CN169" s="291"/>
      <c r="CO169" s="291"/>
      <c r="CP169" s="291"/>
      <c r="CQ169" s="291"/>
      <c r="CR169" s="291"/>
      <c r="CS169" s="291"/>
      <c r="CT169" s="291"/>
      <c r="CU169" s="291"/>
      <c r="CV169" s="291"/>
      <c r="CW169" s="291"/>
      <c r="CX169" s="291"/>
    </row>
    <row r="170" spans="1:102" s="53" customFormat="1" ht="15.75" hidden="1">
      <c r="A170" s="268"/>
      <c r="B170" s="239"/>
      <c r="C170" s="285" t="s">
        <v>303</v>
      </c>
      <c r="D170" s="9" t="str">
        <f>D168</f>
        <v>lari</v>
      </c>
      <c r="E170" s="239">
        <v>1</v>
      </c>
      <c r="F170" s="267">
        <f>E170*F168</f>
        <v>52.5</v>
      </c>
      <c r="G170" s="242"/>
      <c r="H170" s="40"/>
      <c r="I170" s="238"/>
      <c r="J170" s="40"/>
      <c r="K170" s="238"/>
      <c r="L170" s="40"/>
      <c r="M170" s="40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  <c r="AR170" s="291"/>
      <c r="AS170" s="291"/>
      <c r="AT170" s="291"/>
      <c r="AU170" s="291"/>
      <c r="AV170" s="291"/>
      <c r="AW170" s="291"/>
      <c r="AX170" s="291"/>
      <c r="AY170" s="291"/>
      <c r="AZ170" s="291"/>
      <c r="BA170" s="291"/>
      <c r="BB170" s="291"/>
      <c r="BC170" s="291"/>
      <c r="BD170" s="291"/>
      <c r="BE170" s="291"/>
      <c r="BF170" s="291"/>
      <c r="BG170" s="291"/>
      <c r="BH170" s="291"/>
      <c r="BI170" s="291"/>
      <c r="BJ170" s="291"/>
      <c r="BK170" s="291"/>
      <c r="BL170" s="291"/>
      <c r="BM170" s="291"/>
      <c r="BN170" s="291"/>
      <c r="BO170" s="291"/>
      <c r="BP170" s="291"/>
      <c r="BQ170" s="291"/>
      <c r="BR170" s="291"/>
      <c r="BS170" s="291"/>
      <c r="BT170" s="291"/>
      <c r="BU170" s="291"/>
      <c r="BV170" s="291"/>
      <c r="BW170" s="291"/>
      <c r="BX170" s="291"/>
      <c r="BY170" s="291"/>
      <c r="BZ170" s="291"/>
      <c r="CA170" s="291"/>
      <c r="CB170" s="291"/>
      <c r="CC170" s="291"/>
      <c r="CD170" s="291"/>
      <c r="CE170" s="291"/>
      <c r="CF170" s="291"/>
      <c r="CG170" s="291"/>
      <c r="CH170" s="291"/>
      <c r="CI170" s="291"/>
      <c r="CJ170" s="291"/>
      <c r="CK170" s="291"/>
      <c r="CL170" s="291"/>
      <c r="CM170" s="291"/>
      <c r="CN170" s="291"/>
      <c r="CO170" s="291"/>
      <c r="CP170" s="291"/>
      <c r="CQ170" s="291"/>
      <c r="CR170" s="291"/>
      <c r="CS170" s="291"/>
      <c r="CT170" s="291"/>
      <c r="CU170" s="291"/>
      <c r="CV170" s="291"/>
      <c r="CW170" s="291"/>
      <c r="CX170" s="291"/>
    </row>
    <row r="171" spans="1:102" s="53" customFormat="1" ht="27" customHeight="1">
      <c r="A171" s="232">
        <f>A167+1</f>
        <v>17</v>
      </c>
      <c r="B171" s="267"/>
      <c r="C171" s="236" t="s">
        <v>245</v>
      </c>
      <c r="D171" s="2" t="s">
        <v>248</v>
      </c>
      <c r="E171" s="267"/>
      <c r="F171" s="237">
        <v>7.7</v>
      </c>
      <c r="G171" s="237"/>
      <c r="H171" s="22"/>
      <c r="I171" s="239"/>
      <c r="J171" s="22"/>
      <c r="K171" s="239"/>
      <c r="L171" s="22"/>
      <c r="M171" s="40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  <c r="AP171" s="291"/>
      <c r="AQ171" s="291"/>
      <c r="AR171" s="291"/>
      <c r="AS171" s="291"/>
      <c r="AT171" s="291"/>
      <c r="AU171" s="291"/>
      <c r="AV171" s="291"/>
      <c r="AW171" s="291"/>
      <c r="AX171" s="291"/>
      <c r="AY171" s="291"/>
      <c r="AZ171" s="291"/>
      <c r="BA171" s="291"/>
      <c r="BB171" s="291"/>
      <c r="BC171" s="291"/>
      <c r="BD171" s="291"/>
      <c r="BE171" s="291"/>
      <c r="BF171" s="291"/>
      <c r="BG171" s="291"/>
      <c r="BH171" s="291"/>
      <c r="BI171" s="291"/>
      <c r="BJ171" s="291"/>
      <c r="BK171" s="291"/>
      <c r="BL171" s="291"/>
      <c r="BM171" s="291"/>
      <c r="BN171" s="291"/>
      <c r="BO171" s="291"/>
      <c r="BP171" s="291"/>
      <c r="BQ171" s="291"/>
      <c r="BR171" s="291"/>
      <c r="BS171" s="291"/>
      <c r="BT171" s="291"/>
      <c r="BU171" s="291"/>
      <c r="BV171" s="291"/>
      <c r="BW171" s="291"/>
      <c r="BX171" s="291"/>
      <c r="BY171" s="291"/>
      <c r="BZ171" s="291"/>
      <c r="CA171" s="291"/>
      <c r="CB171" s="291"/>
      <c r="CC171" s="291"/>
      <c r="CD171" s="291"/>
      <c r="CE171" s="291"/>
      <c r="CF171" s="291"/>
      <c r="CG171" s="291"/>
      <c r="CH171" s="291"/>
      <c r="CI171" s="291"/>
      <c r="CJ171" s="291"/>
      <c r="CK171" s="291"/>
      <c r="CL171" s="291"/>
      <c r="CM171" s="291"/>
      <c r="CN171" s="291"/>
      <c r="CO171" s="291"/>
      <c r="CP171" s="291"/>
      <c r="CQ171" s="291"/>
      <c r="CR171" s="291"/>
      <c r="CS171" s="291"/>
      <c r="CT171" s="291"/>
      <c r="CU171" s="291"/>
      <c r="CV171" s="291"/>
      <c r="CW171" s="291"/>
      <c r="CX171" s="291"/>
    </row>
    <row r="172" spans="1:102" s="53" customFormat="1" ht="0.75" customHeight="1" hidden="1">
      <c r="A172" s="262"/>
      <c r="B172" s="263"/>
      <c r="C172" s="2" t="s">
        <v>228</v>
      </c>
      <c r="D172" s="2" t="s">
        <v>248</v>
      </c>
      <c r="E172" s="238">
        <v>1</v>
      </c>
      <c r="F172" s="238">
        <f>F171*E172</f>
        <v>7.7</v>
      </c>
      <c r="G172" s="261"/>
      <c r="H172" s="40"/>
      <c r="I172" s="238"/>
      <c r="J172" s="40"/>
      <c r="K172" s="238"/>
      <c r="L172" s="40"/>
      <c r="M172" s="40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1"/>
      <c r="AO172" s="291"/>
      <c r="AP172" s="291"/>
      <c r="AQ172" s="291"/>
      <c r="AR172" s="291"/>
      <c r="AS172" s="291"/>
      <c r="AT172" s="291"/>
      <c r="AU172" s="291"/>
      <c r="AV172" s="291"/>
      <c r="AW172" s="291"/>
      <c r="AX172" s="291"/>
      <c r="AY172" s="291"/>
      <c r="AZ172" s="291"/>
      <c r="BA172" s="291"/>
      <c r="BB172" s="291"/>
      <c r="BC172" s="291"/>
      <c r="BD172" s="291"/>
      <c r="BE172" s="291"/>
      <c r="BF172" s="291"/>
      <c r="BG172" s="291"/>
      <c r="BH172" s="291"/>
      <c r="BI172" s="291"/>
      <c r="BJ172" s="291"/>
      <c r="BK172" s="291"/>
      <c r="BL172" s="291"/>
      <c r="BM172" s="291"/>
      <c r="BN172" s="291"/>
      <c r="BO172" s="291"/>
      <c r="BP172" s="291"/>
      <c r="BQ172" s="291"/>
      <c r="BR172" s="291"/>
      <c r="BS172" s="291"/>
      <c r="BT172" s="291"/>
      <c r="BU172" s="291"/>
      <c r="BV172" s="291"/>
      <c r="BW172" s="291"/>
      <c r="BX172" s="291"/>
      <c r="BY172" s="291"/>
      <c r="BZ172" s="291"/>
      <c r="CA172" s="291"/>
      <c r="CB172" s="291"/>
      <c r="CC172" s="291"/>
      <c r="CD172" s="291"/>
      <c r="CE172" s="291"/>
      <c r="CF172" s="291"/>
      <c r="CG172" s="291"/>
      <c r="CH172" s="291"/>
      <c r="CI172" s="291"/>
      <c r="CJ172" s="291"/>
      <c r="CK172" s="291"/>
      <c r="CL172" s="291"/>
      <c r="CM172" s="291"/>
      <c r="CN172" s="291"/>
      <c r="CO172" s="291"/>
      <c r="CP172" s="291"/>
      <c r="CQ172" s="291"/>
      <c r="CR172" s="291"/>
      <c r="CS172" s="291"/>
      <c r="CT172" s="291"/>
      <c r="CU172" s="291"/>
      <c r="CV172" s="291"/>
      <c r="CW172" s="291"/>
      <c r="CX172" s="291"/>
    </row>
    <row r="173" spans="1:102" s="53" customFormat="1" ht="0.75" customHeight="1" hidden="1">
      <c r="A173" s="262"/>
      <c r="B173" s="263"/>
      <c r="C173" s="231" t="s">
        <v>47</v>
      </c>
      <c r="D173" s="2" t="s">
        <v>226</v>
      </c>
      <c r="E173" s="238">
        <v>1</v>
      </c>
      <c r="F173" s="238">
        <f>F171*E173</f>
        <v>7.7</v>
      </c>
      <c r="G173" s="238"/>
      <c r="H173" s="40"/>
      <c r="I173" s="238"/>
      <c r="J173" s="40"/>
      <c r="K173" s="238"/>
      <c r="L173" s="40"/>
      <c r="M173" s="40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  <c r="AP173" s="291"/>
      <c r="AQ173" s="291"/>
      <c r="AR173" s="291"/>
      <c r="AS173" s="291"/>
      <c r="AT173" s="291"/>
      <c r="AU173" s="291"/>
      <c r="AV173" s="291"/>
      <c r="AW173" s="291"/>
      <c r="AX173" s="291"/>
      <c r="AY173" s="291"/>
      <c r="AZ173" s="291"/>
      <c r="BA173" s="291"/>
      <c r="BB173" s="291"/>
      <c r="BC173" s="291"/>
      <c r="BD173" s="291"/>
      <c r="BE173" s="291"/>
      <c r="BF173" s="291"/>
      <c r="BG173" s="291"/>
      <c r="BH173" s="291"/>
      <c r="BI173" s="291"/>
      <c r="BJ173" s="291"/>
      <c r="BK173" s="291"/>
      <c r="BL173" s="291"/>
      <c r="BM173" s="291"/>
      <c r="BN173" s="291"/>
      <c r="BO173" s="291"/>
      <c r="BP173" s="291"/>
      <c r="BQ173" s="291"/>
      <c r="BR173" s="291"/>
      <c r="BS173" s="291"/>
      <c r="BT173" s="291"/>
      <c r="BU173" s="291"/>
      <c r="BV173" s="291"/>
      <c r="BW173" s="291"/>
      <c r="BX173" s="291"/>
      <c r="BY173" s="291"/>
      <c r="BZ173" s="291"/>
      <c r="CA173" s="291"/>
      <c r="CB173" s="291"/>
      <c r="CC173" s="291"/>
      <c r="CD173" s="291"/>
      <c r="CE173" s="291"/>
      <c r="CF173" s="291"/>
      <c r="CG173" s="291"/>
      <c r="CH173" s="291"/>
      <c r="CI173" s="291"/>
      <c r="CJ173" s="291"/>
      <c r="CK173" s="291"/>
      <c r="CL173" s="291"/>
      <c r="CM173" s="291"/>
      <c r="CN173" s="291"/>
      <c r="CO173" s="291"/>
      <c r="CP173" s="291"/>
      <c r="CQ173" s="291"/>
      <c r="CR173" s="291"/>
      <c r="CS173" s="291"/>
      <c r="CT173" s="291"/>
      <c r="CU173" s="291"/>
      <c r="CV173" s="291"/>
      <c r="CW173" s="291"/>
      <c r="CX173" s="291"/>
    </row>
    <row r="174" spans="1:102" s="143" customFormat="1" ht="17.25" customHeight="1">
      <c r="A174" s="134"/>
      <c r="B174" s="70"/>
      <c r="C174" s="136" t="s">
        <v>29</v>
      </c>
      <c r="D174" s="135"/>
      <c r="E174" s="135"/>
      <c r="F174" s="134"/>
      <c r="G174" s="137"/>
      <c r="H174" s="253"/>
      <c r="I174" s="254"/>
      <c r="J174" s="253"/>
      <c r="K174" s="254"/>
      <c r="L174" s="253"/>
      <c r="M174" s="253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300"/>
      <c r="CD174" s="300"/>
      <c r="CE174" s="300"/>
      <c r="CF174" s="300"/>
      <c r="CG174" s="300"/>
      <c r="CH174" s="300"/>
      <c r="CI174" s="300"/>
      <c r="CJ174" s="300"/>
      <c r="CK174" s="300"/>
      <c r="CL174" s="300"/>
      <c r="CM174" s="300"/>
      <c r="CN174" s="300"/>
      <c r="CO174" s="300"/>
      <c r="CP174" s="300"/>
      <c r="CQ174" s="300"/>
      <c r="CR174" s="300"/>
      <c r="CS174" s="300"/>
      <c r="CT174" s="300"/>
      <c r="CU174" s="300"/>
      <c r="CV174" s="300"/>
      <c r="CW174" s="300"/>
      <c r="CX174" s="300"/>
    </row>
    <row r="175" spans="1:102" s="52" customFormat="1" ht="12.75" customHeight="1" thickBot="1">
      <c r="A175" s="124"/>
      <c r="B175" s="8"/>
      <c r="C175" s="124"/>
      <c r="D175" s="125"/>
      <c r="E175" s="125"/>
      <c r="F175" s="124"/>
      <c r="G175" s="149"/>
      <c r="H175" s="255"/>
      <c r="I175" s="256"/>
      <c r="J175" s="257"/>
      <c r="K175" s="256"/>
      <c r="L175" s="257"/>
      <c r="M175" s="258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1"/>
      <c r="AV175" s="291"/>
      <c r="AW175" s="291"/>
      <c r="AX175" s="291"/>
      <c r="AY175" s="291"/>
      <c r="AZ175" s="291"/>
      <c r="BA175" s="291"/>
      <c r="BB175" s="291"/>
      <c r="BC175" s="291"/>
      <c r="BD175" s="291"/>
      <c r="BE175" s="291"/>
      <c r="BF175" s="291"/>
      <c r="BG175" s="291"/>
      <c r="BH175" s="291"/>
      <c r="BI175" s="291"/>
      <c r="BJ175" s="291"/>
      <c r="BK175" s="291"/>
      <c r="BL175" s="291"/>
      <c r="BM175" s="291"/>
      <c r="BN175" s="291"/>
      <c r="BO175" s="291"/>
      <c r="BP175" s="291"/>
      <c r="BQ175" s="291"/>
      <c r="BR175" s="291"/>
      <c r="BS175" s="291"/>
      <c r="BT175" s="291"/>
      <c r="BU175" s="291"/>
      <c r="BV175" s="291"/>
      <c r="BW175" s="291"/>
      <c r="BX175" s="291"/>
      <c r="BY175" s="291"/>
      <c r="BZ175" s="291"/>
      <c r="CA175" s="291"/>
      <c r="CB175" s="291"/>
      <c r="CC175" s="291"/>
      <c r="CD175" s="291"/>
      <c r="CE175" s="291"/>
      <c r="CF175" s="291"/>
      <c r="CG175" s="291"/>
      <c r="CH175" s="291"/>
      <c r="CI175" s="291"/>
      <c r="CJ175" s="291"/>
      <c r="CK175" s="291"/>
      <c r="CL175" s="291"/>
      <c r="CM175" s="291"/>
      <c r="CN175" s="291"/>
      <c r="CO175" s="291"/>
      <c r="CP175" s="291"/>
      <c r="CQ175" s="291"/>
      <c r="CR175" s="291"/>
      <c r="CS175" s="291"/>
      <c r="CT175" s="291"/>
      <c r="CU175" s="291"/>
      <c r="CV175" s="291"/>
      <c r="CW175" s="291"/>
      <c r="CX175" s="291"/>
    </row>
    <row r="176" spans="1:102" s="161" customFormat="1" ht="17.25" customHeight="1">
      <c r="A176" s="154"/>
      <c r="B176" s="71"/>
      <c r="C176" s="156" t="s">
        <v>7</v>
      </c>
      <c r="D176" s="155"/>
      <c r="E176" s="155"/>
      <c r="F176" s="156"/>
      <c r="G176" s="156"/>
      <c r="H176" s="259"/>
      <c r="I176" s="260"/>
      <c r="J176" s="259"/>
      <c r="K176" s="260"/>
      <c r="L176" s="259"/>
      <c r="M176" s="25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299"/>
      <c r="CW176" s="299"/>
      <c r="CX176" s="299"/>
    </row>
    <row r="177" spans="1:102" s="4" customFormat="1" ht="15" customHeight="1">
      <c r="A177" s="278"/>
      <c r="B177" s="1"/>
      <c r="C177" s="2" t="s">
        <v>13</v>
      </c>
      <c r="D177" s="279" t="s">
        <v>316</v>
      </c>
      <c r="E177" s="1"/>
      <c r="F177" s="279"/>
      <c r="G177" s="2"/>
      <c r="H177" s="280"/>
      <c r="I177" s="245"/>
      <c r="J177" s="245"/>
      <c r="K177" s="245"/>
      <c r="L177" s="245"/>
      <c r="M177" s="28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301"/>
      <c r="BM177" s="301"/>
      <c r="BN177" s="301"/>
      <c r="BO177" s="301"/>
      <c r="BP177" s="301"/>
      <c r="BQ177" s="301"/>
      <c r="BR177" s="301"/>
      <c r="BS177" s="301"/>
      <c r="BT177" s="301"/>
      <c r="BU177" s="301"/>
      <c r="BV177" s="301"/>
      <c r="BW177" s="301"/>
      <c r="BX177" s="301"/>
      <c r="BY177" s="301"/>
      <c r="BZ177" s="301"/>
      <c r="CA177" s="301"/>
      <c r="CB177" s="301"/>
      <c r="CC177" s="301"/>
      <c r="CD177" s="301"/>
      <c r="CE177" s="301"/>
      <c r="CF177" s="301"/>
      <c r="CG177" s="301"/>
      <c r="CH177" s="301"/>
      <c r="CI177" s="301"/>
      <c r="CJ177" s="301"/>
      <c r="CK177" s="301"/>
      <c r="CL177" s="301"/>
      <c r="CM177" s="301"/>
      <c r="CN177" s="301"/>
      <c r="CO177" s="301"/>
      <c r="CP177" s="301"/>
      <c r="CQ177" s="301"/>
      <c r="CR177" s="301"/>
      <c r="CS177" s="301"/>
      <c r="CT177" s="301"/>
      <c r="CU177" s="301"/>
      <c r="CV177" s="301"/>
      <c r="CW177" s="301"/>
      <c r="CX177" s="301"/>
    </row>
    <row r="178" spans="1:102" s="230" customFormat="1" ht="15" customHeight="1">
      <c r="A178" s="278"/>
      <c r="B178" s="1"/>
      <c r="C178" s="2" t="s">
        <v>7</v>
      </c>
      <c r="D178" s="1"/>
      <c r="E178" s="1"/>
      <c r="F178" s="234"/>
      <c r="G178" s="232"/>
      <c r="H178" s="282"/>
      <c r="I178" s="246"/>
      <c r="J178" s="246"/>
      <c r="K178" s="246"/>
      <c r="L178" s="246"/>
      <c r="M178" s="281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</row>
    <row r="179" spans="1:102" s="4" customFormat="1" ht="15.75" customHeight="1">
      <c r="A179" s="278"/>
      <c r="B179" s="1"/>
      <c r="C179" s="2" t="s">
        <v>9</v>
      </c>
      <c r="D179" s="279" t="s">
        <v>316</v>
      </c>
      <c r="E179" s="1"/>
      <c r="F179" s="279"/>
      <c r="G179" s="2"/>
      <c r="H179" s="280"/>
      <c r="I179" s="245"/>
      <c r="J179" s="245"/>
      <c r="K179" s="245"/>
      <c r="L179" s="245"/>
      <c r="M179" s="28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01"/>
      <c r="BF179" s="301"/>
      <c r="BG179" s="301"/>
      <c r="BH179" s="301"/>
      <c r="BI179" s="301"/>
      <c r="BJ179" s="301"/>
      <c r="BK179" s="301"/>
      <c r="BL179" s="301"/>
      <c r="BM179" s="301"/>
      <c r="BN179" s="301"/>
      <c r="BO179" s="301"/>
      <c r="BP179" s="301"/>
      <c r="BQ179" s="301"/>
      <c r="BR179" s="301"/>
      <c r="BS179" s="301"/>
      <c r="BT179" s="301"/>
      <c r="BU179" s="301"/>
      <c r="BV179" s="301"/>
      <c r="BW179" s="301"/>
      <c r="BX179" s="301"/>
      <c r="BY179" s="301"/>
      <c r="BZ179" s="301"/>
      <c r="CA179" s="301"/>
      <c r="CB179" s="301"/>
      <c r="CC179" s="301"/>
      <c r="CD179" s="301"/>
      <c r="CE179" s="301"/>
      <c r="CF179" s="301"/>
      <c r="CG179" s="301"/>
      <c r="CH179" s="301"/>
      <c r="CI179" s="301"/>
      <c r="CJ179" s="301"/>
      <c r="CK179" s="301"/>
      <c r="CL179" s="301"/>
      <c r="CM179" s="301"/>
      <c r="CN179" s="301"/>
      <c r="CO179" s="301"/>
      <c r="CP179" s="301"/>
      <c r="CQ179" s="301"/>
      <c r="CR179" s="301"/>
      <c r="CS179" s="301"/>
      <c r="CT179" s="301"/>
      <c r="CU179" s="301"/>
      <c r="CV179" s="301"/>
      <c r="CW179" s="301"/>
      <c r="CX179" s="301"/>
    </row>
    <row r="180" spans="1:102" s="230" customFormat="1" ht="15" customHeight="1">
      <c r="A180" s="278"/>
      <c r="B180" s="1"/>
      <c r="C180" s="2" t="s">
        <v>7</v>
      </c>
      <c r="D180" s="1"/>
      <c r="E180" s="1"/>
      <c r="F180" s="234"/>
      <c r="G180" s="232"/>
      <c r="H180" s="282"/>
      <c r="I180" s="246"/>
      <c r="J180" s="246"/>
      <c r="K180" s="246"/>
      <c r="L180" s="246"/>
      <c r="M180" s="281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</row>
    <row r="181" spans="1:102" s="4" customFormat="1" ht="15" customHeight="1">
      <c r="A181" s="278"/>
      <c r="B181" s="1"/>
      <c r="C181" s="2" t="s">
        <v>61</v>
      </c>
      <c r="D181" s="279">
        <v>0.03</v>
      </c>
      <c r="E181" s="1"/>
      <c r="F181" s="279"/>
      <c r="G181" s="2"/>
      <c r="H181" s="280"/>
      <c r="I181" s="245"/>
      <c r="J181" s="245"/>
      <c r="K181" s="245"/>
      <c r="L181" s="245"/>
      <c r="M181" s="28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  <c r="BE181" s="301"/>
      <c r="BF181" s="301"/>
      <c r="BG181" s="301"/>
      <c r="BH181" s="301"/>
      <c r="BI181" s="301"/>
      <c r="BJ181" s="301"/>
      <c r="BK181" s="301"/>
      <c r="BL181" s="301"/>
      <c r="BM181" s="301"/>
      <c r="BN181" s="301"/>
      <c r="BO181" s="301"/>
      <c r="BP181" s="301"/>
      <c r="BQ181" s="301"/>
      <c r="BR181" s="301"/>
      <c r="BS181" s="301"/>
      <c r="BT181" s="301"/>
      <c r="BU181" s="301"/>
      <c r="BV181" s="301"/>
      <c r="BW181" s="301"/>
      <c r="BX181" s="301"/>
      <c r="BY181" s="301"/>
      <c r="BZ181" s="301"/>
      <c r="CA181" s="301"/>
      <c r="CB181" s="301"/>
      <c r="CC181" s="301"/>
      <c r="CD181" s="301"/>
      <c r="CE181" s="301"/>
      <c r="CF181" s="301"/>
      <c r="CG181" s="301"/>
      <c r="CH181" s="301"/>
      <c r="CI181" s="301"/>
      <c r="CJ181" s="301"/>
      <c r="CK181" s="301"/>
      <c r="CL181" s="301"/>
      <c r="CM181" s="301"/>
      <c r="CN181" s="301"/>
      <c r="CO181" s="301"/>
      <c r="CP181" s="301"/>
      <c r="CQ181" s="301"/>
      <c r="CR181" s="301"/>
      <c r="CS181" s="301"/>
      <c r="CT181" s="301"/>
      <c r="CU181" s="301"/>
      <c r="CV181" s="301"/>
      <c r="CW181" s="301"/>
      <c r="CX181" s="301"/>
    </row>
    <row r="182" spans="1:102" s="230" customFormat="1" ht="15" customHeight="1">
      <c r="A182" s="278"/>
      <c r="B182" s="1"/>
      <c r="C182" s="232" t="s">
        <v>7</v>
      </c>
      <c r="D182" s="1"/>
      <c r="E182" s="1"/>
      <c r="F182" s="234"/>
      <c r="G182" s="232"/>
      <c r="H182" s="282"/>
      <c r="I182" s="246"/>
      <c r="J182" s="246"/>
      <c r="K182" s="246"/>
      <c r="L182" s="246"/>
      <c r="M182" s="283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</row>
    <row r="183" spans="1:102" s="4" customFormat="1" ht="15.75" customHeight="1">
      <c r="A183" s="278"/>
      <c r="B183" s="1"/>
      <c r="C183" s="2" t="s">
        <v>62</v>
      </c>
      <c r="D183" s="279">
        <v>0.18</v>
      </c>
      <c r="E183" s="1"/>
      <c r="F183" s="279"/>
      <c r="G183" s="2"/>
      <c r="H183" s="280"/>
      <c r="I183" s="245"/>
      <c r="J183" s="245"/>
      <c r="K183" s="245"/>
      <c r="L183" s="245"/>
      <c r="M183" s="28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  <c r="AA183" s="301"/>
      <c r="AB183" s="301"/>
      <c r="AC183" s="301"/>
      <c r="AD183" s="301"/>
      <c r="AE183" s="301"/>
      <c r="AF183" s="301"/>
      <c r="AG183" s="301"/>
      <c r="AH183" s="301"/>
      <c r="AI183" s="301"/>
      <c r="AJ183" s="301"/>
      <c r="AK183" s="301"/>
      <c r="AL183" s="30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  <c r="BE183" s="301"/>
      <c r="BF183" s="301"/>
      <c r="BG183" s="301"/>
      <c r="BH183" s="301"/>
      <c r="BI183" s="301"/>
      <c r="BJ183" s="301"/>
      <c r="BK183" s="301"/>
      <c r="BL183" s="301"/>
      <c r="BM183" s="301"/>
      <c r="BN183" s="301"/>
      <c r="BO183" s="301"/>
      <c r="BP183" s="301"/>
      <c r="BQ183" s="301"/>
      <c r="BR183" s="301"/>
      <c r="BS183" s="301"/>
      <c r="BT183" s="301"/>
      <c r="BU183" s="301"/>
      <c r="BV183" s="301"/>
      <c r="BW183" s="301"/>
      <c r="BX183" s="301"/>
      <c r="BY183" s="301"/>
      <c r="BZ183" s="301"/>
      <c r="CA183" s="301"/>
      <c r="CB183" s="301"/>
      <c r="CC183" s="301"/>
      <c r="CD183" s="301"/>
      <c r="CE183" s="301"/>
      <c r="CF183" s="301"/>
      <c r="CG183" s="301"/>
      <c r="CH183" s="301"/>
      <c r="CI183" s="301"/>
      <c r="CJ183" s="301"/>
      <c r="CK183" s="301"/>
      <c r="CL183" s="301"/>
      <c r="CM183" s="301"/>
      <c r="CN183" s="301"/>
      <c r="CO183" s="301"/>
      <c r="CP183" s="301"/>
      <c r="CQ183" s="301"/>
      <c r="CR183" s="301"/>
      <c r="CS183" s="301"/>
      <c r="CT183" s="301"/>
      <c r="CU183" s="301"/>
      <c r="CV183" s="301"/>
      <c r="CW183" s="301"/>
      <c r="CX183" s="301"/>
    </row>
    <row r="184" spans="1:102" s="161" customFormat="1" ht="18" customHeight="1" thickBot="1">
      <c r="A184" s="170"/>
      <c r="B184" s="72"/>
      <c r="C184" s="172" t="s">
        <v>8</v>
      </c>
      <c r="D184" s="171"/>
      <c r="E184" s="171"/>
      <c r="F184" s="172"/>
      <c r="G184" s="172"/>
      <c r="H184" s="173"/>
      <c r="I184" s="247"/>
      <c r="J184" s="173"/>
      <c r="K184" s="247"/>
      <c r="L184" s="173"/>
      <c r="M184" s="174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  <c r="CV184" s="299"/>
      <c r="CW184" s="299"/>
      <c r="CX184" s="299"/>
    </row>
    <row r="185" spans="1:102" ht="20.25" customHeight="1">
      <c r="A185" s="278"/>
      <c r="B185" s="1"/>
      <c r="C185" s="2" t="s">
        <v>317</v>
      </c>
      <c r="D185" s="286" t="s">
        <v>316</v>
      </c>
      <c r="E185" s="1"/>
      <c r="F185" s="279"/>
      <c r="G185" s="2"/>
      <c r="H185" s="280"/>
      <c r="I185" s="245"/>
      <c r="J185" s="245"/>
      <c r="K185" s="245"/>
      <c r="L185" s="245"/>
      <c r="M185" s="281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</row>
    <row r="186" spans="1:102" ht="24.75" customHeight="1" thickBot="1">
      <c r="A186" s="170"/>
      <c r="B186" s="72"/>
      <c r="C186" s="172" t="s">
        <v>8</v>
      </c>
      <c r="D186" s="171"/>
      <c r="E186" s="171"/>
      <c r="F186" s="172"/>
      <c r="G186" s="172"/>
      <c r="H186" s="173"/>
      <c r="I186" s="247"/>
      <c r="J186" s="173"/>
      <c r="K186" s="247"/>
      <c r="L186" s="173"/>
      <c r="M186" s="17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</row>
    <row r="187" spans="1:102" ht="13.5" customHeight="1">
      <c r="A187" s="175"/>
      <c r="B187" s="82"/>
      <c r="C187" s="177"/>
      <c r="D187" s="177"/>
      <c r="E187" s="176"/>
      <c r="F187" s="177"/>
      <c r="G187" s="178"/>
      <c r="H187" s="178"/>
      <c r="I187" s="248"/>
      <c r="J187" s="177"/>
      <c r="K187" s="248"/>
      <c r="L187" s="177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</row>
    <row r="188" spans="2:102" s="181" customFormat="1" ht="18" customHeight="1">
      <c r="B188" s="21"/>
      <c r="C188" s="448" t="s">
        <v>318</v>
      </c>
      <c r="D188" s="448"/>
      <c r="E188" s="448"/>
      <c r="F188" s="448"/>
      <c r="G188" s="448"/>
      <c r="H188" s="448"/>
      <c r="I188" s="448"/>
      <c r="J188" s="448"/>
      <c r="K188" s="448"/>
      <c r="L188" s="448"/>
      <c r="M188" s="182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/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303"/>
      <c r="CO188" s="303"/>
      <c r="CP188" s="303"/>
      <c r="CQ188" s="303"/>
      <c r="CR188" s="303"/>
      <c r="CS188" s="303"/>
      <c r="CT188" s="303"/>
      <c r="CU188" s="303"/>
      <c r="CV188" s="303"/>
      <c r="CW188" s="303"/>
      <c r="CX188" s="303"/>
    </row>
    <row r="189" spans="1:102" ht="15">
      <c r="A189" s="175"/>
      <c r="B189" s="82"/>
      <c r="C189" s="177"/>
      <c r="D189" s="177"/>
      <c r="E189" s="176"/>
      <c r="F189" s="177"/>
      <c r="G189" s="178"/>
      <c r="H189" s="178"/>
      <c r="I189" s="248"/>
      <c r="J189" s="177"/>
      <c r="K189" s="248"/>
      <c r="L189" s="177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</row>
    <row r="190" spans="1:102" ht="15">
      <c r="A190" s="175"/>
      <c r="B190" s="82"/>
      <c r="C190" s="177"/>
      <c r="D190" s="177"/>
      <c r="E190" s="176"/>
      <c r="F190" s="177"/>
      <c r="G190" s="178"/>
      <c r="H190" s="178"/>
      <c r="I190" s="248"/>
      <c r="J190" s="177"/>
      <c r="K190" s="248"/>
      <c r="L190" s="177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</row>
    <row r="191" spans="1:102" ht="15">
      <c r="A191" s="175"/>
      <c r="B191" s="82"/>
      <c r="C191" s="177"/>
      <c r="D191" s="177"/>
      <c r="E191" s="176"/>
      <c r="F191" s="177"/>
      <c r="G191" s="178"/>
      <c r="H191" s="178"/>
      <c r="I191" s="248"/>
      <c r="J191" s="183"/>
      <c r="K191" s="248"/>
      <c r="L191" s="177"/>
      <c r="M191" s="18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</row>
    <row r="192" spans="1:102" ht="16.5">
      <c r="A192" s="450"/>
      <c r="B192" s="450"/>
      <c r="C192" s="450"/>
      <c r="D192" s="450"/>
      <c r="E192" s="450"/>
      <c r="F192" s="450"/>
      <c r="G192" s="450"/>
      <c r="H192" s="450"/>
      <c r="I192" s="450"/>
      <c r="J192" s="450"/>
      <c r="K192" s="450"/>
      <c r="L192" s="450"/>
      <c r="M192" s="450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</row>
    <row r="193" spans="1:102" ht="15.75">
      <c r="A193" s="120"/>
      <c r="B193" s="5"/>
      <c r="C193" s="121"/>
      <c r="D193" s="121"/>
      <c r="E193" s="121"/>
      <c r="F193" s="121"/>
      <c r="G193" s="122"/>
      <c r="H193" s="451"/>
      <c r="I193" s="451"/>
      <c r="J193" s="451"/>
      <c r="K193" s="451"/>
      <c r="L193" s="123"/>
      <c r="M193" s="120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</row>
    <row r="194" spans="1:102" ht="16.5">
      <c r="A194" s="452"/>
      <c r="B194" s="452"/>
      <c r="C194" s="452"/>
      <c r="D194" s="452"/>
      <c r="E194" s="452"/>
      <c r="F194" s="452"/>
      <c r="G194" s="452"/>
      <c r="H194" s="452"/>
      <c r="I194" s="452"/>
      <c r="J194" s="452"/>
      <c r="K194" s="452"/>
      <c r="L194" s="452"/>
      <c r="M194" s="452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</row>
    <row r="195" spans="1:102" ht="15.75">
      <c r="A195" s="124"/>
      <c r="B195" s="8"/>
      <c r="C195" s="125"/>
      <c r="D195" s="125"/>
      <c r="E195" s="125"/>
      <c r="F195" s="125"/>
      <c r="G195" s="126"/>
      <c r="H195" s="126"/>
      <c r="I195" s="241"/>
      <c r="J195" s="125"/>
      <c r="K195" s="241"/>
      <c r="L195" s="125"/>
      <c r="M195" s="125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</row>
    <row r="196" spans="1:102" ht="15.75">
      <c r="A196" s="453"/>
      <c r="B196" s="453"/>
      <c r="C196" s="453"/>
      <c r="D196" s="453"/>
      <c r="E196" s="453"/>
      <c r="F196" s="453"/>
      <c r="G196" s="453"/>
      <c r="H196" s="453"/>
      <c r="I196" s="453"/>
      <c r="J196" s="453"/>
      <c r="K196" s="453"/>
      <c r="L196" s="453"/>
      <c r="M196" s="453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</row>
    <row r="197" spans="1:102" ht="15.75">
      <c r="A197" s="124"/>
      <c r="B197" s="8"/>
      <c r="C197" s="125"/>
      <c r="D197" s="125"/>
      <c r="E197" s="125"/>
      <c r="F197" s="125"/>
      <c r="G197" s="126"/>
      <c r="H197" s="126"/>
      <c r="I197" s="241"/>
      <c r="J197" s="125"/>
      <c r="K197" s="241"/>
      <c r="L197" s="125"/>
      <c r="M197" s="125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</row>
    <row r="198" spans="1:13" ht="15.75">
      <c r="A198" s="120"/>
      <c r="B198" s="5"/>
      <c r="C198" s="121"/>
      <c r="D198" s="121"/>
      <c r="E198" s="121"/>
      <c r="F198" s="121"/>
      <c r="G198" s="122"/>
      <c r="H198" s="454"/>
      <c r="I198" s="454"/>
      <c r="J198" s="454"/>
      <c r="K198" s="454"/>
      <c r="L198" s="454"/>
      <c r="M198" s="284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48"/>
      <c r="J199" s="177"/>
      <c r="K199" s="248"/>
      <c r="L199" s="177"/>
    </row>
    <row r="200" spans="1:13" ht="15.75">
      <c r="A200" s="181"/>
      <c r="B200" s="21"/>
      <c r="C200" s="181"/>
      <c r="D200" s="182"/>
      <c r="E200" s="121"/>
      <c r="F200" s="181"/>
      <c r="G200" s="449"/>
      <c r="H200" s="449"/>
      <c r="I200" s="449"/>
      <c r="J200" s="181"/>
      <c r="K200" s="252"/>
      <c r="L200" s="181"/>
      <c r="M200" s="182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48"/>
      <c r="J201" s="177"/>
      <c r="K201" s="248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48"/>
      <c r="J202" s="177"/>
      <c r="K202" s="248"/>
      <c r="L202" s="177"/>
    </row>
    <row r="203" spans="1:13" ht="15.75">
      <c r="A203" s="50"/>
      <c r="B203" s="4"/>
      <c r="C203" s="188"/>
      <c r="D203" s="188"/>
      <c r="E203" s="52"/>
      <c r="F203" s="188"/>
      <c r="G203" s="39"/>
      <c r="H203" s="39"/>
      <c r="I203" s="250"/>
      <c r="J203" s="188"/>
      <c r="K203" s="250"/>
      <c r="L203" s="188"/>
      <c r="M203" s="52"/>
    </row>
    <row r="204" spans="1:13" ht="15.75">
      <c r="A204" s="50"/>
      <c r="B204" s="4"/>
      <c r="C204" s="188"/>
      <c r="D204" s="188"/>
      <c r="E204" s="52"/>
      <c r="F204" s="188"/>
      <c r="G204" s="39"/>
      <c r="H204" s="39"/>
      <c r="I204" s="250"/>
      <c r="J204" s="188"/>
      <c r="K204" s="250"/>
      <c r="L204" s="188"/>
      <c r="M204" s="52"/>
    </row>
    <row r="205" spans="1:13" ht="15.75">
      <c r="A205" s="50"/>
      <c r="B205" s="4"/>
      <c r="C205" s="188"/>
      <c r="D205" s="188"/>
      <c r="E205" s="52"/>
      <c r="F205" s="188"/>
      <c r="G205" s="39"/>
      <c r="H205" s="39"/>
      <c r="I205" s="250"/>
      <c r="J205" s="188"/>
      <c r="K205" s="250"/>
      <c r="L205" s="188"/>
      <c r="M205" s="52"/>
    </row>
    <row r="206" spans="1:13" ht="15.75">
      <c r="A206" s="50"/>
      <c r="B206" s="4"/>
      <c r="C206" s="188"/>
      <c r="D206" s="188"/>
      <c r="E206" s="52"/>
      <c r="F206" s="188"/>
      <c r="G206" s="39"/>
      <c r="H206" s="39"/>
      <c r="I206" s="250"/>
      <c r="J206" s="188"/>
      <c r="K206" s="250"/>
      <c r="L206" s="188"/>
      <c r="M206" s="52"/>
    </row>
    <row r="207" spans="1:13" ht="15.75">
      <c r="A207" s="50"/>
      <c r="B207" s="4"/>
      <c r="C207" s="188"/>
      <c r="D207" s="188"/>
      <c r="E207" s="52"/>
      <c r="F207" s="188"/>
      <c r="G207" s="39"/>
      <c r="H207" s="39"/>
      <c r="I207" s="250"/>
      <c r="J207" s="188"/>
      <c r="K207" s="250"/>
      <c r="L207" s="188"/>
      <c r="M207" s="52"/>
    </row>
    <row r="208" spans="1:13" ht="15.75">
      <c r="A208" s="50"/>
      <c r="B208" s="4"/>
      <c r="C208" s="188"/>
      <c r="D208" s="188"/>
      <c r="E208" s="52"/>
      <c r="F208" s="188"/>
      <c r="G208" s="39"/>
      <c r="H208" s="39"/>
      <c r="I208" s="250"/>
      <c r="J208" s="188"/>
      <c r="K208" s="250"/>
      <c r="L208" s="188"/>
      <c r="M208" s="52"/>
    </row>
    <row r="209" spans="1:13" ht="15.75">
      <c r="A209" s="50"/>
      <c r="B209" s="4"/>
      <c r="C209" s="188"/>
      <c r="D209" s="188"/>
      <c r="E209" s="52"/>
      <c r="F209" s="188"/>
      <c r="G209" s="39"/>
      <c r="H209" s="39"/>
      <c r="I209" s="250"/>
      <c r="J209" s="188"/>
      <c r="K209" s="250"/>
      <c r="L209" s="188"/>
      <c r="M209" s="52"/>
    </row>
    <row r="210" spans="1:13" ht="15.75">
      <c r="A210" s="50"/>
      <c r="B210" s="4"/>
      <c r="C210" s="188"/>
      <c r="D210" s="188"/>
      <c r="E210" s="52"/>
      <c r="F210" s="188"/>
      <c r="G210" s="39"/>
      <c r="H210" s="39"/>
      <c r="I210" s="250"/>
      <c r="J210" s="188"/>
      <c r="K210" s="250"/>
      <c r="L210" s="188"/>
      <c r="M210" s="52"/>
    </row>
    <row r="211" spans="1:13" ht="15.75">
      <c r="A211" s="50"/>
      <c r="B211" s="4"/>
      <c r="C211" s="188"/>
      <c r="D211" s="188"/>
      <c r="E211" s="52"/>
      <c r="F211" s="188"/>
      <c r="G211" s="39"/>
      <c r="H211" s="39"/>
      <c r="I211" s="250"/>
      <c r="J211" s="188"/>
      <c r="K211" s="250"/>
      <c r="L211" s="188"/>
      <c r="M211" s="52"/>
    </row>
    <row r="212" spans="1:13" ht="15.75">
      <c r="A212" s="50"/>
      <c r="B212" s="4"/>
      <c r="C212" s="188"/>
      <c r="D212" s="188"/>
      <c r="E212" s="52"/>
      <c r="F212" s="188"/>
      <c r="G212" s="39"/>
      <c r="H212" s="39"/>
      <c r="I212" s="250"/>
      <c r="J212" s="188"/>
      <c r="K212" s="250"/>
      <c r="L212" s="188"/>
      <c r="M212" s="52"/>
    </row>
    <row r="213" spans="1:13" ht="15.75">
      <c r="A213" s="50"/>
      <c r="B213" s="4"/>
      <c r="C213" s="188"/>
      <c r="D213" s="188"/>
      <c r="E213" s="52"/>
      <c r="F213" s="188"/>
      <c r="G213" s="39"/>
      <c r="H213" s="39"/>
      <c r="I213" s="250"/>
      <c r="J213" s="188"/>
      <c r="K213" s="250"/>
      <c r="L213" s="188"/>
      <c r="M213" s="52"/>
    </row>
    <row r="214" spans="1:13" ht="15.75">
      <c r="A214" s="50"/>
      <c r="B214" s="4"/>
      <c r="C214" s="188"/>
      <c r="D214" s="188"/>
      <c r="E214" s="52"/>
      <c r="F214" s="188"/>
      <c r="G214" s="39"/>
      <c r="H214" s="39"/>
      <c r="I214" s="250"/>
      <c r="J214" s="188"/>
      <c r="K214" s="250"/>
      <c r="L214" s="188"/>
      <c r="M214" s="52"/>
    </row>
    <row r="215" spans="1:13" ht="15.75">
      <c r="A215" s="50"/>
      <c r="B215" s="4"/>
      <c r="C215" s="188"/>
      <c r="D215" s="188"/>
      <c r="E215" s="52"/>
      <c r="F215" s="188"/>
      <c r="G215" s="39"/>
      <c r="H215" s="39"/>
      <c r="I215" s="250"/>
      <c r="J215" s="188"/>
      <c r="K215" s="250"/>
      <c r="L215" s="188"/>
      <c r="M215" s="52"/>
    </row>
    <row r="216" spans="1:13" ht="15.75">
      <c r="A216" s="50"/>
      <c r="B216" s="4"/>
      <c r="C216" s="188"/>
      <c r="D216" s="188"/>
      <c r="E216" s="52"/>
      <c r="F216" s="188"/>
      <c r="G216" s="39"/>
      <c r="H216" s="39"/>
      <c r="I216" s="250"/>
      <c r="J216" s="188"/>
      <c r="K216" s="250"/>
      <c r="L216" s="188"/>
      <c r="M216" s="52"/>
    </row>
    <row r="217" spans="1:13" ht="15.75">
      <c r="A217" s="50"/>
      <c r="B217" s="4"/>
      <c r="C217" s="188"/>
      <c r="D217" s="188"/>
      <c r="E217" s="52"/>
      <c r="F217" s="188"/>
      <c r="G217" s="39"/>
      <c r="H217" s="39"/>
      <c r="I217" s="250"/>
      <c r="J217" s="188"/>
      <c r="K217" s="250"/>
      <c r="L217" s="188"/>
      <c r="M217" s="52"/>
    </row>
    <row r="218" spans="1:13" ht="15.75">
      <c r="A218" s="50"/>
      <c r="B218" s="4"/>
      <c r="C218" s="188"/>
      <c r="D218" s="188"/>
      <c r="E218" s="52"/>
      <c r="F218" s="188"/>
      <c r="G218" s="39"/>
      <c r="H218" s="39"/>
      <c r="I218" s="250"/>
      <c r="J218" s="188"/>
      <c r="K218" s="250"/>
      <c r="L218" s="188"/>
      <c r="M218" s="52"/>
    </row>
    <row r="219" spans="1:13" ht="15.75">
      <c r="A219" s="50"/>
      <c r="B219" s="4"/>
      <c r="C219" s="188"/>
      <c r="D219" s="188"/>
      <c r="E219" s="52"/>
      <c r="F219" s="188"/>
      <c r="G219" s="39"/>
      <c r="H219" s="39"/>
      <c r="I219" s="250"/>
      <c r="J219" s="188"/>
      <c r="K219" s="250"/>
      <c r="L219" s="188"/>
      <c r="M219" s="52"/>
    </row>
    <row r="220" spans="1:13" ht="15.75">
      <c r="A220" s="50"/>
      <c r="B220" s="4"/>
      <c r="C220" s="188"/>
      <c r="D220" s="188"/>
      <c r="E220" s="52"/>
      <c r="F220" s="188"/>
      <c r="G220" s="39"/>
      <c r="H220" s="39"/>
      <c r="I220" s="250"/>
      <c r="J220" s="188"/>
      <c r="K220" s="250"/>
      <c r="L220" s="188"/>
      <c r="M220" s="52"/>
    </row>
    <row r="221" spans="1:13" ht="15.75">
      <c r="A221" s="50"/>
      <c r="B221" s="4"/>
      <c r="C221" s="188"/>
      <c r="D221" s="188"/>
      <c r="E221" s="52"/>
      <c r="F221" s="188"/>
      <c r="G221" s="39"/>
      <c r="H221" s="39"/>
      <c r="I221" s="250"/>
      <c r="J221" s="188"/>
      <c r="K221" s="250"/>
      <c r="L221" s="188"/>
      <c r="M221" s="52"/>
    </row>
    <row r="222" spans="1:13" ht="15.75">
      <c r="A222" s="50"/>
      <c r="B222" s="4"/>
      <c r="C222" s="188"/>
      <c r="D222" s="188"/>
      <c r="E222" s="52"/>
      <c r="F222" s="188"/>
      <c r="G222" s="39"/>
      <c r="H222" s="39"/>
      <c r="I222" s="250"/>
      <c r="J222" s="188"/>
      <c r="K222" s="250"/>
      <c r="L222" s="188"/>
      <c r="M222" s="52"/>
    </row>
    <row r="223" spans="1:13" ht="15.75">
      <c r="A223" s="50"/>
      <c r="B223" s="4"/>
      <c r="C223" s="188"/>
      <c r="D223" s="188"/>
      <c r="E223" s="52"/>
      <c r="F223" s="188"/>
      <c r="G223" s="39"/>
      <c r="H223" s="39"/>
      <c r="I223" s="250"/>
      <c r="J223" s="188"/>
      <c r="K223" s="250"/>
      <c r="L223" s="188"/>
      <c r="M223" s="52"/>
    </row>
    <row r="224" spans="1:13" ht="15.75">
      <c r="A224" s="50"/>
      <c r="B224" s="4"/>
      <c r="C224" s="188"/>
      <c r="D224" s="188"/>
      <c r="E224" s="52"/>
      <c r="F224" s="188"/>
      <c r="G224" s="39"/>
      <c r="H224" s="39"/>
      <c r="I224" s="250"/>
      <c r="J224" s="188"/>
      <c r="K224" s="250"/>
      <c r="L224" s="188"/>
      <c r="M224" s="52"/>
    </row>
    <row r="225" spans="1:13" ht="15.75">
      <c r="A225" s="50"/>
      <c r="B225" s="4"/>
      <c r="C225" s="188"/>
      <c r="D225" s="188"/>
      <c r="E225" s="52"/>
      <c r="F225" s="188"/>
      <c r="G225" s="39"/>
      <c r="H225" s="39"/>
      <c r="I225" s="250"/>
      <c r="J225" s="188"/>
      <c r="K225" s="250"/>
      <c r="L225" s="188"/>
      <c r="M225" s="52"/>
    </row>
    <row r="226" spans="1:13" ht="15.75">
      <c r="A226" s="50"/>
      <c r="B226" s="4"/>
      <c r="C226" s="188"/>
      <c r="D226" s="188"/>
      <c r="E226" s="52"/>
      <c r="F226" s="188"/>
      <c r="G226" s="39"/>
      <c r="H226" s="39"/>
      <c r="I226" s="250"/>
      <c r="J226" s="188"/>
      <c r="K226" s="250"/>
      <c r="L226" s="188"/>
      <c r="M226" s="52"/>
    </row>
    <row r="227" spans="1:13" ht="15.75">
      <c r="A227" s="50"/>
      <c r="B227" s="4"/>
      <c r="C227" s="188"/>
      <c r="D227" s="188"/>
      <c r="E227" s="52"/>
      <c r="F227" s="188"/>
      <c r="G227" s="39"/>
      <c r="H227" s="39"/>
      <c r="I227" s="250"/>
      <c r="J227" s="188"/>
      <c r="K227" s="250"/>
      <c r="L227" s="188"/>
      <c r="M227" s="52"/>
    </row>
    <row r="228" spans="1:13" ht="15.75">
      <c r="A228" s="50"/>
      <c r="B228" s="4"/>
      <c r="C228" s="188"/>
      <c r="D228" s="188"/>
      <c r="E228" s="52"/>
      <c r="F228" s="188"/>
      <c r="G228" s="39"/>
      <c r="H228" s="39"/>
      <c r="I228" s="250"/>
      <c r="J228" s="188"/>
      <c r="K228" s="250"/>
      <c r="L228" s="188"/>
      <c r="M228" s="52"/>
    </row>
    <row r="229" spans="1:13" ht="15.75">
      <c r="A229" s="50"/>
      <c r="B229" s="4"/>
      <c r="C229" s="188"/>
      <c r="D229" s="188"/>
      <c r="E229" s="52"/>
      <c r="F229" s="188"/>
      <c r="G229" s="39"/>
      <c r="H229" s="39"/>
      <c r="I229" s="250"/>
      <c r="J229" s="188"/>
      <c r="K229" s="250"/>
      <c r="L229" s="188"/>
      <c r="M229" s="52"/>
    </row>
    <row r="230" spans="1:13" ht="15.75">
      <c r="A230" s="50"/>
      <c r="B230" s="4"/>
      <c r="C230" s="188"/>
      <c r="D230" s="188"/>
      <c r="E230" s="52"/>
      <c r="F230" s="188"/>
      <c r="G230" s="39"/>
      <c r="H230" s="39"/>
      <c r="I230" s="250"/>
      <c r="J230" s="188"/>
      <c r="K230" s="250"/>
      <c r="L230" s="188"/>
      <c r="M230" s="52"/>
    </row>
    <row r="231" spans="1:13" ht="15.75">
      <c r="A231" s="50"/>
      <c r="B231" s="4"/>
      <c r="C231" s="188"/>
      <c r="D231" s="188"/>
      <c r="E231" s="52"/>
      <c r="F231" s="188"/>
      <c r="G231" s="39"/>
      <c r="H231" s="39"/>
      <c r="I231" s="250"/>
      <c r="J231" s="188"/>
      <c r="K231" s="250"/>
      <c r="L231" s="188"/>
      <c r="M231" s="52"/>
    </row>
    <row r="232" spans="1:13" ht="15.75">
      <c r="A232" s="50"/>
      <c r="B232" s="4"/>
      <c r="C232" s="188"/>
      <c r="D232" s="188"/>
      <c r="E232" s="52"/>
      <c r="F232" s="188"/>
      <c r="G232" s="39"/>
      <c r="H232" s="39"/>
      <c r="I232" s="250"/>
      <c r="J232" s="188"/>
      <c r="K232" s="250"/>
      <c r="L232" s="188"/>
      <c r="M232" s="52"/>
    </row>
    <row r="233" spans="1:13" ht="15.75">
      <c r="A233" s="50"/>
      <c r="B233" s="4"/>
      <c r="C233" s="188"/>
      <c r="D233" s="188"/>
      <c r="E233" s="52"/>
      <c r="F233" s="188"/>
      <c r="G233" s="39"/>
      <c r="H233" s="39"/>
      <c r="I233" s="250"/>
      <c r="J233" s="188"/>
      <c r="K233" s="250"/>
      <c r="L233" s="188"/>
      <c r="M233" s="52"/>
    </row>
    <row r="234" spans="1:13" ht="15.75">
      <c r="A234" s="50"/>
      <c r="B234" s="4"/>
      <c r="C234" s="188"/>
      <c r="D234" s="188"/>
      <c r="E234" s="52"/>
      <c r="F234" s="188"/>
      <c r="G234" s="39"/>
      <c r="H234" s="39"/>
      <c r="I234" s="250"/>
      <c r="J234" s="188"/>
      <c r="K234" s="250"/>
      <c r="L234" s="188"/>
      <c r="M234" s="52"/>
    </row>
    <row r="235" spans="1:13" ht="15.75">
      <c r="A235" s="50"/>
      <c r="B235" s="4"/>
      <c r="C235" s="188"/>
      <c r="D235" s="188"/>
      <c r="E235" s="52"/>
      <c r="F235" s="188"/>
      <c r="G235" s="39"/>
      <c r="H235" s="39"/>
      <c r="I235" s="250"/>
      <c r="J235" s="188"/>
      <c r="K235" s="250"/>
      <c r="L235" s="188"/>
      <c r="M235" s="52"/>
    </row>
    <row r="236" spans="1:13" ht="15.75">
      <c r="A236" s="50"/>
      <c r="B236" s="4"/>
      <c r="C236" s="188"/>
      <c r="D236" s="188"/>
      <c r="E236" s="52"/>
      <c r="F236" s="188"/>
      <c r="G236" s="39"/>
      <c r="H236" s="39"/>
      <c r="I236" s="250"/>
      <c r="J236" s="188"/>
      <c r="K236" s="250"/>
      <c r="L236" s="188"/>
      <c r="M236" s="52"/>
    </row>
    <row r="237" spans="1:13" ht="15.75">
      <c r="A237" s="50"/>
      <c r="B237" s="4"/>
      <c r="C237" s="188"/>
      <c r="D237" s="188"/>
      <c r="E237" s="52"/>
      <c r="F237" s="188"/>
      <c r="G237" s="39"/>
      <c r="H237" s="39"/>
      <c r="I237" s="250"/>
      <c r="J237" s="188"/>
      <c r="K237" s="250"/>
      <c r="L237" s="188"/>
      <c r="M237" s="52"/>
    </row>
    <row r="238" spans="1:13" ht="15.75">
      <c r="A238" s="50"/>
      <c r="B238" s="4"/>
      <c r="C238" s="188"/>
      <c r="D238" s="188"/>
      <c r="E238" s="52"/>
      <c r="F238" s="188"/>
      <c r="G238" s="39"/>
      <c r="H238" s="39"/>
      <c r="I238" s="250"/>
      <c r="J238" s="188"/>
      <c r="K238" s="250"/>
      <c r="L238" s="188"/>
      <c r="M238" s="52"/>
    </row>
    <row r="239" spans="1:13" ht="15.75">
      <c r="A239" s="50"/>
      <c r="B239" s="4"/>
      <c r="C239" s="188"/>
      <c r="D239" s="188"/>
      <c r="E239" s="52"/>
      <c r="F239" s="188"/>
      <c r="G239" s="39"/>
      <c r="H239" s="39"/>
      <c r="I239" s="250"/>
      <c r="J239" s="188"/>
      <c r="K239" s="250"/>
      <c r="L239" s="188"/>
      <c r="M239" s="52"/>
    </row>
    <row r="240" spans="1:13" ht="15.75">
      <c r="A240" s="50"/>
      <c r="B240" s="4"/>
      <c r="C240" s="188"/>
      <c r="D240" s="188"/>
      <c r="E240" s="52"/>
      <c r="F240" s="188"/>
      <c r="G240" s="39"/>
      <c r="H240" s="39"/>
      <c r="I240" s="250"/>
      <c r="J240" s="188"/>
      <c r="K240" s="250"/>
      <c r="L240" s="188"/>
      <c r="M240" s="52"/>
    </row>
    <row r="241" spans="1:13" ht="15.75">
      <c r="A241" s="50"/>
      <c r="B241" s="4"/>
      <c r="C241" s="188"/>
      <c r="D241" s="188"/>
      <c r="E241" s="52"/>
      <c r="F241" s="188"/>
      <c r="G241" s="39"/>
      <c r="H241" s="39"/>
      <c r="I241" s="250"/>
      <c r="J241" s="188"/>
      <c r="K241" s="250"/>
      <c r="L241" s="188"/>
      <c r="M241" s="52"/>
    </row>
    <row r="242" spans="1:13" ht="15.75">
      <c r="A242" s="50"/>
      <c r="B242" s="4"/>
      <c r="C242" s="188"/>
      <c r="D242" s="188"/>
      <c r="E242" s="52"/>
      <c r="F242" s="188"/>
      <c r="G242" s="39"/>
      <c r="H242" s="39"/>
      <c r="I242" s="250"/>
      <c r="J242" s="188"/>
      <c r="K242" s="250"/>
      <c r="L242" s="188"/>
      <c r="M242" s="52"/>
    </row>
    <row r="243" spans="1:13" ht="15.75">
      <c r="A243" s="50"/>
      <c r="B243" s="4"/>
      <c r="C243" s="188"/>
      <c r="D243" s="188"/>
      <c r="E243" s="52"/>
      <c r="F243" s="188"/>
      <c r="G243" s="39"/>
      <c r="H243" s="39"/>
      <c r="I243" s="250"/>
      <c r="J243" s="188"/>
      <c r="K243" s="250"/>
      <c r="L243" s="188"/>
      <c r="M243" s="52"/>
    </row>
    <row r="244" spans="1:13" ht="15.75">
      <c r="A244" s="50"/>
      <c r="B244" s="4"/>
      <c r="C244" s="188"/>
      <c r="D244" s="188"/>
      <c r="E244" s="52"/>
      <c r="F244" s="188"/>
      <c r="G244" s="39"/>
      <c r="H244" s="39"/>
      <c r="I244" s="250"/>
      <c r="J244" s="188"/>
      <c r="K244" s="250"/>
      <c r="L244" s="188"/>
      <c r="M244" s="52"/>
    </row>
    <row r="245" spans="1:13" ht="15.75">
      <c r="A245" s="50"/>
      <c r="B245" s="4"/>
      <c r="C245" s="188"/>
      <c r="D245" s="188"/>
      <c r="E245" s="52"/>
      <c r="F245" s="188"/>
      <c r="G245" s="39"/>
      <c r="H245" s="39"/>
      <c r="I245" s="250"/>
      <c r="J245" s="188"/>
      <c r="K245" s="250"/>
      <c r="L245" s="188"/>
      <c r="M245" s="52"/>
    </row>
    <row r="246" spans="1:13" ht="15.75">
      <c r="A246" s="50"/>
      <c r="B246" s="4"/>
      <c r="C246" s="188"/>
      <c r="D246" s="188"/>
      <c r="E246" s="52"/>
      <c r="F246" s="188"/>
      <c r="G246" s="39"/>
      <c r="H246" s="39"/>
      <c r="I246" s="250"/>
      <c r="J246" s="188"/>
      <c r="K246" s="250"/>
      <c r="L246" s="188"/>
      <c r="M246" s="52"/>
    </row>
    <row r="247" spans="1:13" ht="15.75">
      <c r="A247" s="50"/>
      <c r="B247" s="4"/>
      <c r="C247" s="188"/>
      <c r="D247" s="188"/>
      <c r="E247" s="52"/>
      <c r="F247" s="188"/>
      <c r="G247" s="39"/>
      <c r="H247" s="39"/>
      <c r="I247" s="250"/>
      <c r="J247" s="188"/>
      <c r="K247" s="250"/>
      <c r="L247" s="188"/>
      <c r="M247" s="52"/>
    </row>
    <row r="248" spans="1:13" ht="15.75">
      <c r="A248" s="50"/>
      <c r="B248" s="4"/>
      <c r="C248" s="188"/>
      <c r="D248" s="188"/>
      <c r="E248" s="52"/>
      <c r="F248" s="188"/>
      <c r="G248" s="39"/>
      <c r="H248" s="39"/>
      <c r="I248" s="250"/>
      <c r="J248" s="188"/>
      <c r="K248" s="250"/>
      <c r="L248" s="188"/>
      <c r="M248" s="52"/>
    </row>
    <row r="249" spans="1:13" ht="15.75">
      <c r="A249" s="50"/>
      <c r="B249" s="4"/>
      <c r="C249" s="188"/>
      <c r="D249" s="188"/>
      <c r="E249" s="52"/>
      <c r="F249" s="188"/>
      <c r="G249" s="39"/>
      <c r="H249" s="39"/>
      <c r="I249" s="250"/>
      <c r="J249" s="188"/>
      <c r="K249" s="250"/>
      <c r="L249" s="188"/>
      <c r="M249" s="52"/>
    </row>
    <row r="250" spans="1:13" ht="15.75">
      <c r="A250" s="50"/>
      <c r="B250" s="4"/>
      <c r="C250" s="188"/>
      <c r="D250" s="188"/>
      <c r="E250" s="52"/>
      <c r="F250" s="188"/>
      <c r="G250" s="39"/>
      <c r="H250" s="39"/>
      <c r="I250" s="250"/>
      <c r="J250" s="188"/>
      <c r="K250" s="250"/>
      <c r="L250" s="188"/>
      <c r="M250" s="52"/>
    </row>
    <row r="251" spans="1:13" ht="15.75">
      <c r="A251" s="50"/>
      <c r="B251" s="4"/>
      <c r="C251" s="188"/>
      <c r="D251" s="188"/>
      <c r="E251" s="52"/>
      <c r="F251" s="188"/>
      <c r="G251" s="39"/>
      <c r="H251" s="39"/>
      <c r="I251" s="250"/>
      <c r="J251" s="188"/>
      <c r="K251" s="250"/>
      <c r="L251" s="188"/>
      <c r="M251" s="52"/>
    </row>
    <row r="252" spans="1:13" ht="15.75">
      <c r="A252" s="50"/>
      <c r="B252" s="4"/>
      <c r="C252" s="188"/>
      <c r="D252" s="188"/>
      <c r="E252" s="52"/>
      <c r="F252" s="188"/>
      <c r="G252" s="39"/>
      <c r="H252" s="39"/>
      <c r="I252" s="250"/>
      <c r="J252" s="188"/>
      <c r="K252" s="250"/>
      <c r="L252" s="188"/>
      <c r="M252" s="52"/>
    </row>
    <row r="253" spans="1:13" ht="15.75">
      <c r="A253" s="50"/>
      <c r="B253" s="4"/>
      <c r="C253" s="188"/>
      <c r="D253" s="188"/>
      <c r="E253" s="52"/>
      <c r="F253" s="188"/>
      <c r="G253" s="39"/>
      <c r="H253" s="39"/>
      <c r="I253" s="250"/>
      <c r="J253" s="188"/>
      <c r="K253" s="250"/>
      <c r="L253" s="188"/>
      <c r="M253" s="52"/>
    </row>
    <row r="254" spans="1:13" ht="15.75">
      <c r="A254" s="50"/>
      <c r="B254" s="4"/>
      <c r="C254" s="188"/>
      <c r="D254" s="188"/>
      <c r="E254" s="52"/>
      <c r="F254" s="188"/>
      <c r="G254" s="39"/>
      <c r="H254" s="39"/>
      <c r="I254" s="250"/>
      <c r="J254" s="188"/>
      <c r="K254" s="250"/>
      <c r="L254" s="188"/>
      <c r="M254" s="52"/>
    </row>
    <row r="255" spans="1:13" ht="15.75">
      <c r="A255" s="50"/>
      <c r="B255" s="4"/>
      <c r="C255" s="188"/>
      <c r="D255" s="188"/>
      <c r="E255" s="52"/>
      <c r="F255" s="188"/>
      <c r="G255" s="39"/>
      <c r="H255" s="39"/>
      <c r="I255" s="250"/>
      <c r="J255" s="188"/>
      <c r="K255" s="250"/>
      <c r="L255" s="188"/>
      <c r="M255" s="52"/>
    </row>
    <row r="256" spans="1:13" ht="15.75">
      <c r="A256" s="50"/>
      <c r="B256" s="4"/>
      <c r="C256" s="188"/>
      <c r="D256" s="188"/>
      <c r="E256" s="52"/>
      <c r="F256" s="188"/>
      <c r="G256" s="39"/>
      <c r="H256" s="39"/>
      <c r="I256" s="250"/>
      <c r="J256" s="188"/>
      <c r="K256" s="250"/>
      <c r="L256" s="188"/>
      <c r="M256" s="52"/>
    </row>
    <row r="257" spans="1:13" ht="15.75">
      <c r="A257" s="50"/>
      <c r="B257" s="4"/>
      <c r="C257" s="188"/>
      <c r="D257" s="188"/>
      <c r="E257" s="52"/>
      <c r="F257" s="188"/>
      <c r="G257" s="39"/>
      <c r="H257" s="39"/>
      <c r="I257" s="250"/>
      <c r="J257" s="188"/>
      <c r="K257" s="250"/>
      <c r="L257" s="188"/>
      <c r="M257" s="52"/>
    </row>
    <row r="258" spans="1:13" ht="15.75">
      <c r="A258" s="50"/>
      <c r="B258" s="4"/>
      <c r="C258" s="188"/>
      <c r="D258" s="188"/>
      <c r="E258" s="52"/>
      <c r="F258" s="188"/>
      <c r="G258" s="39"/>
      <c r="H258" s="39"/>
      <c r="I258" s="250"/>
      <c r="J258" s="188"/>
      <c r="K258" s="250"/>
      <c r="L258" s="188"/>
      <c r="M258" s="52"/>
    </row>
    <row r="259" spans="1:13" ht="15.75">
      <c r="A259" s="50"/>
      <c r="B259" s="4"/>
      <c r="C259" s="188"/>
      <c r="D259" s="188"/>
      <c r="E259" s="52"/>
      <c r="F259" s="188"/>
      <c r="G259" s="39"/>
      <c r="H259" s="39"/>
      <c r="I259" s="250"/>
      <c r="J259" s="188"/>
      <c r="K259" s="250"/>
      <c r="L259" s="188"/>
      <c r="M259" s="52"/>
    </row>
    <row r="260" spans="1:13" ht="15.75">
      <c r="A260" s="50"/>
      <c r="B260" s="4"/>
      <c r="C260" s="188"/>
      <c r="D260" s="188"/>
      <c r="E260" s="52"/>
      <c r="F260" s="188"/>
      <c r="G260" s="39"/>
      <c r="H260" s="39"/>
      <c r="I260" s="250"/>
      <c r="J260" s="188"/>
      <c r="K260" s="250"/>
      <c r="L260" s="188"/>
      <c r="M260" s="52"/>
    </row>
    <row r="261" spans="1:13" ht="15.75">
      <c r="A261" s="50"/>
      <c r="B261" s="4"/>
      <c r="C261" s="188"/>
      <c r="D261" s="188"/>
      <c r="E261" s="52"/>
      <c r="F261" s="188"/>
      <c r="G261" s="39"/>
      <c r="H261" s="39"/>
      <c r="I261" s="250"/>
      <c r="J261" s="188"/>
      <c r="K261" s="250"/>
      <c r="L261" s="188"/>
      <c r="M261" s="52"/>
    </row>
    <row r="262" spans="1:13" ht="15.75">
      <c r="A262" s="50"/>
      <c r="B262" s="4"/>
      <c r="C262" s="188"/>
      <c r="D262" s="188"/>
      <c r="E262" s="52"/>
      <c r="F262" s="188"/>
      <c r="G262" s="39"/>
      <c r="H262" s="39"/>
      <c r="I262" s="250"/>
      <c r="J262" s="188"/>
      <c r="K262" s="250"/>
      <c r="L262" s="188"/>
      <c r="M262" s="52"/>
    </row>
    <row r="263" spans="1:13" ht="15.75">
      <c r="A263" s="50"/>
      <c r="B263" s="4"/>
      <c r="C263" s="188"/>
      <c r="D263" s="188"/>
      <c r="E263" s="52"/>
      <c r="F263" s="188"/>
      <c r="G263" s="39"/>
      <c r="H263" s="39"/>
      <c r="I263" s="250"/>
      <c r="J263" s="188"/>
      <c r="K263" s="250"/>
      <c r="L263" s="188"/>
      <c r="M263" s="52"/>
    </row>
    <row r="264" spans="1:13" ht="15.75">
      <c r="A264" s="50"/>
      <c r="B264" s="4"/>
      <c r="C264" s="188"/>
      <c r="D264" s="188"/>
      <c r="E264" s="52"/>
      <c r="F264" s="188"/>
      <c r="G264" s="39"/>
      <c r="H264" s="39"/>
      <c r="I264" s="250"/>
      <c r="J264" s="188"/>
      <c r="K264" s="250"/>
      <c r="L264" s="188"/>
      <c r="M264" s="52"/>
    </row>
    <row r="265" spans="1:13" ht="15.75">
      <c r="A265" s="50"/>
      <c r="B265" s="4"/>
      <c r="C265" s="188"/>
      <c r="D265" s="188"/>
      <c r="E265" s="52"/>
      <c r="F265" s="188"/>
      <c r="G265" s="39"/>
      <c r="H265" s="39"/>
      <c r="I265" s="250"/>
      <c r="J265" s="188"/>
      <c r="K265" s="250"/>
      <c r="L265" s="188"/>
      <c r="M265" s="52"/>
    </row>
    <row r="266" spans="1:13" ht="15.75">
      <c r="A266" s="50"/>
      <c r="B266" s="4"/>
      <c r="C266" s="188"/>
      <c r="D266" s="188"/>
      <c r="E266" s="52"/>
      <c r="F266" s="188"/>
      <c r="G266" s="39"/>
      <c r="H266" s="39"/>
      <c r="I266" s="250"/>
      <c r="J266" s="188"/>
      <c r="K266" s="250"/>
      <c r="L266" s="188"/>
      <c r="M266" s="52"/>
    </row>
    <row r="267" spans="1:13" ht="15.75">
      <c r="A267" s="50"/>
      <c r="B267" s="4"/>
      <c r="C267" s="188"/>
      <c r="D267" s="188"/>
      <c r="E267" s="52"/>
      <c r="F267" s="188"/>
      <c r="G267" s="39"/>
      <c r="H267" s="39"/>
      <c r="I267" s="250"/>
      <c r="J267" s="188"/>
      <c r="K267" s="250"/>
      <c r="L267" s="188"/>
      <c r="M267" s="52"/>
    </row>
    <row r="268" spans="1:13" ht="15.75">
      <c r="A268" s="50"/>
      <c r="B268" s="4"/>
      <c r="C268" s="188"/>
      <c r="D268" s="188"/>
      <c r="E268" s="52"/>
      <c r="F268" s="188"/>
      <c r="G268" s="39"/>
      <c r="H268" s="39"/>
      <c r="I268" s="250"/>
      <c r="J268" s="188"/>
      <c r="K268" s="250"/>
      <c r="L268" s="188"/>
      <c r="M268" s="52"/>
    </row>
    <row r="269" spans="1:13" ht="15.75">
      <c r="A269" s="50"/>
      <c r="B269" s="4"/>
      <c r="C269" s="188"/>
      <c r="D269" s="188"/>
      <c r="E269" s="52"/>
      <c r="F269" s="188"/>
      <c r="G269" s="39"/>
      <c r="H269" s="39"/>
      <c r="I269" s="250"/>
      <c r="J269" s="188"/>
      <c r="K269" s="250"/>
      <c r="L269" s="188"/>
      <c r="M269" s="52"/>
    </row>
    <row r="270" spans="1:13" ht="15.75">
      <c r="A270" s="50"/>
      <c r="B270" s="4"/>
      <c r="C270" s="188"/>
      <c r="D270" s="188"/>
      <c r="E270" s="52"/>
      <c r="F270" s="188"/>
      <c r="G270" s="39"/>
      <c r="H270" s="39"/>
      <c r="I270" s="250"/>
      <c r="J270" s="188"/>
      <c r="K270" s="250"/>
      <c r="L270" s="188"/>
      <c r="M270" s="52"/>
    </row>
    <row r="271" spans="1:13" ht="15.75">
      <c r="A271" s="50"/>
      <c r="B271" s="4"/>
      <c r="C271" s="188"/>
      <c r="D271" s="188"/>
      <c r="E271" s="52"/>
      <c r="F271" s="188"/>
      <c r="G271" s="39"/>
      <c r="H271" s="39"/>
      <c r="I271" s="250"/>
      <c r="J271" s="188"/>
      <c r="K271" s="250"/>
      <c r="L271" s="188"/>
      <c r="M271" s="52"/>
    </row>
    <row r="272" spans="1:13" ht="15.75">
      <c r="A272" s="50"/>
      <c r="B272" s="4"/>
      <c r="C272" s="188"/>
      <c r="D272" s="188"/>
      <c r="E272" s="52"/>
      <c r="F272" s="188"/>
      <c r="G272" s="39"/>
      <c r="H272" s="39"/>
      <c r="I272" s="250"/>
      <c r="J272" s="188"/>
      <c r="K272" s="250"/>
      <c r="L272" s="188"/>
      <c r="M272" s="52"/>
    </row>
    <row r="273" spans="1:13" ht="15.75">
      <c r="A273" s="50"/>
      <c r="B273" s="4"/>
      <c r="C273" s="188"/>
      <c r="D273" s="188"/>
      <c r="E273" s="52"/>
      <c r="F273" s="188"/>
      <c r="G273" s="39"/>
      <c r="H273" s="39"/>
      <c r="I273" s="250"/>
      <c r="J273" s="188"/>
      <c r="K273" s="250"/>
      <c r="L273" s="188"/>
      <c r="M273" s="52"/>
    </row>
    <row r="274" spans="1:13" ht="15.75">
      <c r="A274" s="50"/>
      <c r="B274" s="4"/>
      <c r="C274" s="188"/>
      <c r="D274" s="188"/>
      <c r="E274" s="52"/>
      <c r="F274" s="188"/>
      <c r="G274" s="39"/>
      <c r="H274" s="39"/>
      <c r="I274" s="250"/>
      <c r="J274" s="188"/>
      <c r="K274" s="250"/>
      <c r="L274" s="188"/>
      <c r="M274" s="52"/>
    </row>
    <row r="275" spans="1:13" ht="15.75">
      <c r="A275" s="50"/>
      <c r="B275" s="4"/>
      <c r="C275" s="188"/>
      <c r="D275" s="188"/>
      <c r="E275" s="52"/>
      <c r="F275" s="188"/>
      <c r="G275" s="39"/>
      <c r="H275" s="39"/>
      <c r="I275" s="250"/>
      <c r="J275" s="188"/>
      <c r="K275" s="250"/>
      <c r="L275" s="188"/>
      <c r="M275" s="52"/>
    </row>
    <row r="276" spans="1:13" ht="15.75">
      <c r="A276" s="50"/>
      <c r="B276" s="4"/>
      <c r="C276" s="188"/>
      <c r="D276" s="188"/>
      <c r="E276" s="52"/>
      <c r="F276" s="188"/>
      <c r="G276" s="39"/>
      <c r="H276" s="39"/>
      <c r="I276" s="250"/>
      <c r="J276" s="188"/>
      <c r="K276" s="250"/>
      <c r="L276" s="188"/>
      <c r="M276" s="52"/>
    </row>
    <row r="277" spans="1:13" ht="15.75">
      <c r="A277" s="50"/>
      <c r="B277" s="4"/>
      <c r="C277" s="188"/>
      <c r="D277" s="188"/>
      <c r="E277" s="52"/>
      <c r="F277" s="188"/>
      <c r="G277" s="39"/>
      <c r="H277" s="39"/>
      <c r="I277" s="250"/>
      <c r="J277" s="188"/>
      <c r="K277" s="250"/>
      <c r="L277" s="188"/>
      <c r="M277" s="52"/>
    </row>
    <row r="278" spans="1:13" ht="15.75">
      <c r="A278" s="50"/>
      <c r="B278" s="4"/>
      <c r="C278" s="188"/>
      <c r="D278" s="188"/>
      <c r="E278" s="52"/>
      <c r="F278" s="188"/>
      <c r="G278" s="39"/>
      <c r="H278" s="39"/>
      <c r="I278" s="250"/>
      <c r="J278" s="188"/>
      <c r="K278" s="250"/>
      <c r="L278" s="188"/>
      <c r="M278" s="52"/>
    </row>
    <row r="279" spans="1:13" ht="15.75">
      <c r="A279" s="50"/>
      <c r="B279" s="4"/>
      <c r="C279" s="188"/>
      <c r="D279" s="188"/>
      <c r="E279" s="52"/>
      <c r="F279" s="188"/>
      <c r="G279" s="39"/>
      <c r="H279" s="39"/>
      <c r="I279" s="250"/>
      <c r="J279" s="188"/>
      <c r="K279" s="250"/>
      <c r="L279" s="188"/>
      <c r="M279" s="52"/>
    </row>
    <row r="280" spans="1:13" ht="15.75">
      <c r="A280" s="50"/>
      <c r="B280" s="4"/>
      <c r="C280" s="188"/>
      <c r="D280" s="188"/>
      <c r="E280" s="52"/>
      <c r="F280" s="188"/>
      <c r="G280" s="39"/>
      <c r="H280" s="39"/>
      <c r="I280" s="250"/>
      <c r="J280" s="188"/>
      <c r="K280" s="250"/>
      <c r="L280" s="188"/>
      <c r="M280" s="52"/>
    </row>
    <row r="281" spans="1:13" ht="15.75">
      <c r="A281" s="50"/>
      <c r="B281" s="4"/>
      <c r="C281" s="188"/>
      <c r="D281" s="188"/>
      <c r="E281" s="52"/>
      <c r="F281" s="188"/>
      <c r="G281" s="39"/>
      <c r="H281" s="39"/>
      <c r="I281" s="250"/>
      <c r="J281" s="188"/>
      <c r="K281" s="250"/>
      <c r="L281" s="188"/>
      <c r="M281" s="52"/>
    </row>
    <row r="282" spans="1:13" ht="15.75">
      <c r="A282" s="50"/>
      <c r="B282" s="4"/>
      <c r="C282" s="188"/>
      <c r="D282" s="188"/>
      <c r="E282" s="52"/>
      <c r="F282" s="188"/>
      <c r="G282" s="39"/>
      <c r="H282" s="39"/>
      <c r="I282" s="250"/>
      <c r="J282" s="188"/>
      <c r="K282" s="250"/>
      <c r="L282" s="188"/>
      <c r="M282" s="52"/>
    </row>
    <row r="283" spans="1:13" ht="15.75">
      <c r="A283" s="50"/>
      <c r="B283" s="4"/>
      <c r="C283" s="188"/>
      <c r="D283" s="188"/>
      <c r="E283" s="52"/>
      <c r="F283" s="188"/>
      <c r="G283" s="39"/>
      <c r="H283" s="39"/>
      <c r="I283" s="250"/>
      <c r="J283" s="188"/>
      <c r="K283" s="250"/>
      <c r="L283" s="188"/>
      <c r="M283" s="52"/>
    </row>
    <row r="284" spans="1:13" ht="15.75">
      <c r="A284" s="50"/>
      <c r="B284" s="4"/>
      <c r="C284" s="188"/>
      <c r="D284" s="188"/>
      <c r="E284" s="52"/>
      <c r="F284" s="188"/>
      <c r="G284" s="39"/>
      <c r="H284" s="39"/>
      <c r="I284" s="250"/>
      <c r="J284" s="188"/>
      <c r="K284" s="250"/>
      <c r="L284" s="188"/>
      <c r="M284" s="52"/>
    </row>
    <row r="285" spans="1:13" ht="15.75">
      <c r="A285" s="50"/>
      <c r="B285" s="4"/>
      <c r="C285" s="188"/>
      <c r="D285" s="188"/>
      <c r="E285" s="52"/>
      <c r="F285" s="188"/>
      <c r="G285" s="39"/>
      <c r="H285" s="39"/>
      <c r="I285" s="250"/>
      <c r="J285" s="188"/>
      <c r="K285" s="250"/>
      <c r="L285" s="188"/>
      <c r="M285" s="52"/>
    </row>
    <row r="286" spans="1:13" ht="15.75">
      <c r="A286" s="50"/>
      <c r="B286" s="4"/>
      <c r="C286" s="188"/>
      <c r="D286" s="188"/>
      <c r="E286" s="52"/>
      <c r="F286" s="188"/>
      <c r="G286" s="39"/>
      <c r="H286" s="39"/>
      <c r="I286" s="250"/>
      <c r="J286" s="188"/>
      <c r="K286" s="250"/>
      <c r="L286" s="188"/>
      <c r="M286" s="52"/>
    </row>
    <row r="287" spans="1:13" ht="15.75">
      <c r="A287" s="50"/>
      <c r="B287" s="4"/>
      <c r="C287" s="188"/>
      <c r="D287" s="188"/>
      <c r="E287" s="52"/>
      <c r="F287" s="188"/>
      <c r="G287" s="39"/>
      <c r="H287" s="39"/>
      <c r="I287" s="250"/>
      <c r="J287" s="188"/>
      <c r="K287" s="250"/>
      <c r="L287" s="188"/>
      <c r="M287" s="52"/>
    </row>
    <row r="288" spans="1:13" ht="15.75">
      <c r="A288" s="50"/>
      <c r="B288" s="4"/>
      <c r="C288" s="188"/>
      <c r="D288" s="188"/>
      <c r="E288" s="52"/>
      <c r="F288" s="188"/>
      <c r="G288" s="39"/>
      <c r="H288" s="39"/>
      <c r="I288" s="250"/>
      <c r="J288" s="188"/>
      <c r="K288" s="250"/>
      <c r="L288" s="188"/>
      <c r="M288" s="52"/>
    </row>
    <row r="289" spans="1:13" ht="15.75">
      <c r="A289" s="50"/>
      <c r="B289" s="4"/>
      <c r="C289" s="188"/>
      <c r="D289" s="188"/>
      <c r="E289" s="52"/>
      <c r="F289" s="188"/>
      <c r="G289" s="39"/>
      <c r="H289" s="39"/>
      <c r="I289" s="250"/>
      <c r="J289" s="188"/>
      <c r="K289" s="250"/>
      <c r="L289" s="188"/>
      <c r="M289" s="52"/>
    </row>
    <row r="290" spans="1:13" ht="15.75">
      <c r="A290" s="50"/>
      <c r="B290" s="4"/>
      <c r="C290" s="188"/>
      <c r="D290" s="188"/>
      <c r="E290" s="52"/>
      <c r="F290" s="188"/>
      <c r="G290" s="39"/>
      <c r="H290" s="39"/>
      <c r="I290" s="250"/>
      <c r="J290" s="188"/>
      <c r="K290" s="250"/>
      <c r="L290" s="188"/>
      <c r="M290" s="52"/>
    </row>
    <row r="291" spans="1:13" ht="15.75">
      <c r="A291" s="50"/>
      <c r="B291" s="4"/>
      <c r="C291" s="188"/>
      <c r="D291" s="188"/>
      <c r="E291" s="52"/>
      <c r="F291" s="188"/>
      <c r="G291" s="39"/>
      <c r="H291" s="39"/>
      <c r="I291" s="250"/>
      <c r="J291" s="188"/>
      <c r="K291" s="250"/>
      <c r="L291" s="188"/>
      <c r="M291" s="52"/>
    </row>
    <row r="292" spans="1:13" ht="15.75">
      <c r="A292" s="50"/>
      <c r="B292" s="4"/>
      <c r="C292" s="188"/>
      <c r="D292" s="188"/>
      <c r="E292" s="52"/>
      <c r="F292" s="188"/>
      <c r="G292" s="39"/>
      <c r="H292" s="39"/>
      <c r="I292" s="250"/>
      <c r="J292" s="188"/>
      <c r="K292" s="250"/>
      <c r="L292" s="188"/>
      <c r="M292" s="52"/>
    </row>
    <row r="293" spans="1:13" ht="15.75">
      <c r="A293" s="50"/>
      <c r="B293" s="4"/>
      <c r="C293" s="188"/>
      <c r="D293" s="188"/>
      <c r="E293" s="52"/>
      <c r="F293" s="188"/>
      <c r="G293" s="39"/>
      <c r="H293" s="39"/>
      <c r="I293" s="250"/>
      <c r="J293" s="188"/>
      <c r="K293" s="250"/>
      <c r="L293" s="188"/>
      <c r="M293" s="52"/>
    </row>
    <row r="294" spans="1:13" ht="15.75">
      <c r="A294" s="50"/>
      <c r="B294" s="4"/>
      <c r="C294" s="188"/>
      <c r="D294" s="188"/>
      <c r="E294" s="52"/>
      <c r="F294" s="188"/>
      <c r="G294" s="39"/>
      <c r="H294" s="39"/>
      <c r="I294" s="250"/>
      <c r="J294" s="188"/>
      <c r="K294" s="250"/>
      <c r="L294" s="188"/>
      <c r="M294" s="52"/>
    </row>
    <row r="295" spans="1:13" ht="15.75">
      <c r="A295" s="50"/>
      <c r="B295" s="4"/>
      <c r="C295" s="188"/>
      <c r="D295" s="188"/>
      <c r="E295" s="52"/>
      <c r="F295" s="188"/>
      <c r="G295" s="39"/>
      <c r="H295" s="39"/>
      <c r="I295" s="250"/>
      <c r="J295" s="188"/>
      <c r="K295" s="250"/>
      <c r="L295" s="188"/>
      <c r="M295" s="52"/>
    </row>
    <row r="296" spans="1:13" ht="15.75">
      <c r="A296" s="50"/>
      <c r="B296" s="4"/>
      <c r="C296" s="188"/>
      <c r="D296" s="188"/>
      <c r="E296" s="52"/>
      <c r="F296" s="188"/>
      <c r="G296" s="39"/>
      <c r="H296" s="39"/>
      <c r="I296" s="250"/>
      <c r="J296" s="188"/>
      <c r="K296" s="250"/>
      <c r="L296" s="188"/>
      <c r="M296" s="52"/>
    </row>
    <row r="297" spans="1:13" ht="15.75">
      <c r="A297" s="50"/>
      <c r="B297" s="4"/>
      <c r="C297" s="188"/>
      <c r="D297" s="188"/>
      <c r="E297" s="52"/>
      <c r="F297" s="188"/>
      <c r="G297" s="39"/>
      <c r="H297" s="39"/>
      <c r="I297" s="250"/>
      <c r="J297" s="188"/>
      <c r="K297" s="250"/>
      <c r="L297" s="188"/>
      <c r="M297" s="52"/>
    </row>
    <row r="298" spans="1:13" ht="15.75">
      <c r="A298" s="50"/>
      <c r="B298" s="4"/>
      <c r="C298" s="188"/>
      <c r="D298" s="188"/>
      <c r="E298" s="52"/>
      <c r="F298" s="188"/>
      <c r="G298" s="39"/>
      <c r="H298" s="39"/>
      <c r="I298" s="250"/>
      <c r="J298" s="188"/>
      <c r="K298" s="250"/>
      <c r="L298" s="188"/>
      <c r="M298" s="52"/>
    </row>
    <row r="299" spans="1:13" ht="15.75">
      <c r="A299" s="50"/>
      <c r="B299" s="4"/>
      <c r="C299" s="188"/>
      <c r="D299" s="188"/>
      <c r="E299" s="52"/>
      <c r="F299" s="188"/>
      <c r="G299" s="39"/>
      <c r="H299" s="39"/>
      <c r="I299" s="250"/>
      <c r="J299" s="188"/>
      <c r="K299" s="250"/>
      <c r="L299" s="188"/>
      <c r="M299" s="52"/>
    </row>
    <row r="300" spans="1:13" ht="15.75">
      <c r="A300" s="50"/>
      <c r="B300" s="4"/>
      <c r="C300" s="188"/>
      <c r="D300" s="188"/>
      <c r="E300" s="52"/>
      <c r="F300" s="188"/>
      <c r="G300" s="39"/>
      <c r="H300" s="39"/>
      <c r="I300" s="250"/>
      <c r="J300" s="188"/>
      <c r="K300" s="250"/>
      <c r="L300" s="188"/>
      <c r="M300" s="52"/>
    </row>
    <row r="301" spans="1:13" ht="15.75">
      <c r="A301" s="50"/>
      <c r="B301" s="4"/>
      <c r="C301" s="188"/>
      <c r="D301" s="188"/>
      <c r="E301" s="52"/>
      <c r="F301" s="188"/>
      <c r="G301" s="39"/>
      <c r="H301" s="39"/>
      <c r="I301" s="250"/>
      <c r="J301" s="188"/>
      <c r="K301" s="250"/>
      <c r="L301" s="188"/>
      <c r="M301" s="52"/>
    </row>
    <row r="302" spans="1:13" ht="15.75">
      <c r="A302" s="50"/>
      <c r="B302" s="4"/>
      <c r="C302" s="188"/>
      <c r="D302" s="188"/>
      <c r="E302" s="52"/>
      <c r="F302" s="188"/>
      <c r="G302" s="39"/>
      <c r="H302" s="39"/>
      <c r="I302" s="250"/>
      <c r="J302" s="188"/>
      <c r="K302" s="250"/>
      <c r="L302" s="188"/>
      <c r="M302" s="52"/>
    </row>
    <row r="303" spans="1:13" ht="15.75">
      <c r="A303" s="50"/>
      <c r="B303" s="4"/>
      <c r="C303" s="188"/>
      <c r="D303" s="188"/>
      <c r="E303" s="52"/>
      <c r="F303" s="188"/>
      <c r="G303" s="39"/>
      <c r="H303" s="39"/>
      <c r="I303" s="250"/>
      <c r="J303" s="188"/>
      <c r="K303" s="250"/>
      <c r="L303" s="188"/>
      <c r="M303" s="52"/>
    </row>
    <row r="304" spans="1:13" ht="15.75">
      <c r="A304" s="50"/>
      <c r="B304" s="4"/>
      <c r="C304" s="188"/>
      <c r="D304" s="188"/>
      <c r="E304" s="52"/>
      <c r="F304" s="188"/>
      <c r="G304" s="39"/>
      <c r="H304" s="39"/>
      <c r="I304" s="250"/>
      <c r="J304" s="188"/>
      <c r="K304" s="250"/>
      <c r="L304" s="188"/>
      <c r="M304" s="52"/>
    </row>
    <row r="305" spans="1:13" ht="15.75">
      <c r="A305" s="50"/>
      <c r="B305" s="4"/>
      <c r="C305" s="188"/>
      <c r="D305" s="188"/>
      <c r="E305" s="52"/>
      <c r="F305" s="188"/>
      <c r="G305" s="39"/>
      <c r="H305" s="39"/>
      <c r="I305" s="250"/>
      <c r="J305" s="188"/>
      <c r="K305" s="250"/>
      <c r="L305" s="188"/>
      <c r="M305" s="52"/>
    </row>
    <row r="306" spans="1:13" ht="15.75">
      <c r="A306" s="50"/>
      <c r="B306" s="4"/>
      <c r="C306" s="188"/>
      <c r="D306" s="188"/>
      <c r="E306" s="52"/>
      <c r="F306" s="188"/>
      <c r="G306" s="39"/>
      <c r="H306" s="39"/>
      <c r="I306" s="250"/>
      <c r="J306" s="188"/>
      <c r="K306" s="250"/>
      <c r="L306" s="188"/>
      <c r="M306" s="52"/>
    </row>
    <row r="307" spans="1:13" ht="15.75">
      <c r="A307" s="50"/>
      <c r="B307" s="4"/>
      <c r="C307" s="188"/>
      <c r="D307" s="188"/>
      <c r="E307" s="52"/>
      <c r="F307" s="188"/>
      <c r="G307" s="39"/>
      <c r="H307" s="39"/>
      <c r="I307" s="250"/>
      <c r="J307" s="188"/>
      <c r="K307" s="250"/>
      <c r="L307" s="188"/>
      <c r="M307" s="52"/>
    </row>
    <row r="308" spans="1:13" ht="15.75">
      <c r="A308" s="50"/>
      <c r="B308" s="4"/>
      <c r="C308" s="188"/>
      <c r="D308" s="188"/>
      <c r="E308" s="52"/>
      <c r="F308" s="188"/>
      <c r="G308" s="39"/>
      <c r="H308" s="39"/>
      <c r="I308" s="250"/>
      <c r="J308" s="188"/>
      <c r="K308" s="250"/>
      <c r="L308" s="188"/>
      <c r="M308" s="52"/>
    </row>
    <row r="309" spans="1:13" ht="15.75">
      <c r="A309" s="50"/>
      <c r="B309" s="4"/>
      <c r="C309" s="188"/>
      <c r="D309" s="188"/>
      <c r="E309" s="52"/>
      <c r="F309" s="188"/>
      <c r="G309" s="39"/>
      <c r="H309" s="39"/>
      <c r="I309" s="250"/>
      <c r="J309" s="188"/>
      <c r="K309" s="250"/>
      <c r="L309" s="188"/>
      <c r="M309" s="52"/>
    </row>
    <row r="310" spans="1:13" ht="15.75">
      <c r="A310" s="50"/>
      <c r="B310" s="4"/>
      <c r="C310" s="188"/>
      <c r="D310" s="188"/>
      <c r="E310" s="52"/>
      <c r="F310" s="188"/>
      <c r="G310" s="39"/>
      <c r="H310" s="39"/>
      <c r="I310" s="250"/>
      <c r="J310" s="188"/>
      <c r="K310" s="250"/>
      <c r="L310" s="188"/>
      <c r="M310" s="52"/>
    </row>
    <row r="311" spans="1:13" ht="15.75">
      <c r="A311" s="50"/>
      <c r="B311" s="4"/>
      <c r="C311" s="188"/>
      <c r="D311" s="188"/>
      <c r="E311" s="52"/>
      <c r="F311" s="188"/>
      <c r="G311" s="39"/>
      <c r="H311" s="39"/>
      <c r="I311" s="250"/>
      <c r="J311" s="188"/>
      <c r="K311" s="250"/>
      <c r="L311" s="188"/>
      <c r="M311" s="52"/>
    </row>
    <row r="312" spans="1:13" ht="15.75">
      <c r="A312" s="50"/>
      <c r="B312" s="4"/>
      <c r="C312" s="188"/>
      <c r="D312" s="188"/>
      <c r="E312" s="52"/>
      <c r="F312" s="188"/>
      <c r="G312" s="39"/>
      <c r="H312" s="39"/>
      <c r="I312" s="250"/>
      <c r="J312" s="188"/>
      <c r="K312" s="250"/>
      <c r="L312" s="188"/>
      <c r="M312" s="52"/>
    </row>
    <row r="313" spans="1:13" ht="15.75">
      <c r="A313" s="50"/>
      <c r="B313" s="4"/>
      <c r="C313" s="188"/>
      <c r="D313" s="188"/>
      <c r="E313" s="52"/>
      <c r="F313" s="188"/>
      <c r="G313" s="39"/>
      <c r="H313" s="39"/>
      <c r="I313" s="250"/>
      <c r="J313" s="188"/>
      <c r="K313" s="250"/>
      <c r="L313" s="188"/>
      <c r="M313" s="52"/>
    </row>
    <row r="314" spans="1:13" ht="15.75">
      <c r="A314" s="50"/>
      <c r="B314" s="4"/>
      <c r="C314" s="188"/>
      <c r="D314" s="188"/>
      <c r="E314" s="52"/>
      <c r="F314" s="188"/>
      <c r="G314" s="39"/>
      <c r="H314" s="39"/>
      <c r="I314" s="250"/>
      <c r="J314" s="188"/>
      <c r="K314" s="250"/>
      <c r="L314" s="188"/>
      <c r="M314" s="52"/>
    </row>
    <row r="315" spans="1:13" ht="15.75">
      <c r="A315" s="50"/>
      <c r="B315" s="4"/>
      <c r="C315" s="188"/>
      <c r="D315" s="188"/>
      <c r="E315" s="52"/>
      <c r="F315" s="188"/>
      <c r="G315" s="39"/>
      <c r="H315" s="39"/>
      <c r="I315" s="250"/>
      <c r="J315" s="188"/>
      <c r="K315" s="250"/>
      <c r="L315" s="188"/>
      <c r="M315" s="52"/>
    </row>
    <row r="316" spans="1:13" ht="15.75">
      <c r="A316" s="50"/>
      <c r="B316" s="4"/>
      <c r="C316" s="188"/>
      <c r="D316" s="188"/>
      <c r="E316" s="52"/>
      <c r="F316" s="188"/>
      <c r="G316" s="39"/>
      <c r="H316" s="39"/>
      <c r="I316" s="250"/>
      <c r="J316" s="188"/>
      <c r="K316" s="250"/>
      <c r="L316" s="188"/>
      <c r="M316" s="52"/>
    </row>
    <row r="317" spans="1:13" ht="15.75">
      <c r="A317" s="50"/>
      <c r="B317" s="4"/>
      <c r="C317" s="188"/>
      <c r="D317" s="188"/>
      <c r="E317" s="52"/>
      <c r="F317" s="188"/>
      <c r="G317" s="39"/>
      <c r="H317" s="39"/>
      <c r="I317" s="250"/>
      <c r="J317" s="188"/>
      <c r="K317" s="250"/>
      <c r="L317" s="188"/>
      <c r="M317" s="52"/>
    </row>
    <row r="318" spans="1:13" ht="15.75">
      <c r="A318" s="50"/>
      <c r="B318" s="4"/>
      <c r="C318" s="188"/>
      <c r="D318" s="188"/>
      <c r="E318" s="52"/>
      <c r="F318" s="188"/>
      <c r="G318" s="39"/>
      <c r="H318" s="39"/>
      <c r="I318" s="250"/>
      <c r="J318" s="188"/>
      <c r="K318" s="250"/>
      <c r="L318" s="188"/>
      <c r="M318" s="52"/>
    </row>
    <row r="319" spans="1:13" ht="15.75">
      <c r="A319" s="50"/>
      <c r="B319" s="4"/>
      <c r="C319" s="188"/>
      <c r="D319" s="188"/>
      <c r="E319" s="52"/>
      <c r="F319" s="188"/>
      <c r="G319" s="39"/>
      <c r="H319" s="39"/>
      <c r="I319" s="250"/>
      <c r="J319" s="188"/>
      <c r="K319" s="250"/>
      <c r="L319" s="188"/>
      <c r="M319" s="52"/>
    </row>
    <row r="320" spans="1:13" ht="15.75">
      <c r="A320" s="50"/>
      <c r="B320" s="4"/>
      <c r="C320" s="188"/>
      <c r="D320" s="188"/>
      <c r="E320" s="52"/>
      <c r="F320" s="188"/>
      <c r="G320" s="39"/>
      <c r="H320" s="39"/>
      <c r="I320" s="250"/>
      <c r="J320" s="188"/>
      <c r="K320" s="250"/>
      <c r="L320" s="188"/>
      <c r="M320" s="52"/>
    </row>
    <row r="321" spans="1:13" ht="15.75">
      <c r="A321" s="50"/>
      <c r="B321" s="4"/>
      <c r="C321" s="188"/>
      <c r="D321" s="188"/>
      <c r="E321" s="52"/>
      <c r="F321" s="188"/>
      <c r="G321" s="39"/>
      <c r="H321" s="39"/>
      <c r="I321" s="250"/>
      <c r="J321" s="188"/>
      <c r="K321" s="250"/>
      <c r="L321" s="188"/>
      <c r="M321" s="52"/>
    </row>
    <row r="322" spans="1:13" ht="15.75">
      <c r="A322" s="50"/>
      <c r="B322" s="4"/>
      <c r="C322" s="188"/>
      <c r="D322" s="188"/>
      <c r="E322" s="52"/>
      <c r="F322" s="188"/>
      <c r="G322" s="39"/>
      <c r="H322" s="39"/>
      <c r="I322" s="250"/>
      <c r="J322" s="188"/>
      <c r="K322" s="250"/>
      <c r="L322" s="188"/>
      <c r="M322" s="52"/>
    </row>
    <row r="323" spans="1:13" ht="15.75">
      <c r="A323" s="50"/>
      <c r="B323" s="4"/>
      <c r="C323" s="188"/>
      <c r="D323" s="188"/>
      <c r="E323" s="52"/>
      <c r="F323" s="188"/>
      <c r="G323" s="39"/>
      <c r="H323" s="39"/>
      <c r="I323" s="250"/>
      <c r="J323" s="188"/>
      <c r="K323" s="250"/>
      <c r="L323" s="188"/>
      <c r="M323" s="52"/>
    </row>
    <row r="324" spans="1:13" ht="15.75">
      <c r="A324" s="50"/>
      <c r="B324" s="4"/>
      <c r="C324" s="188"/>
      <c r="D324" s="188"/>
      <c r="E324" s="52"/>
      <c r="F324" s="188"/>
      <c r="G324" s="39"/>
      <c r="H324" s="39"/>
      <c r="I324" s="250"/>
      <c r="J324" s="188"/>
      <c r="K324" s="250"/>
      <c r="L324" s="188"/>
      <c r="M324" s="52"/>
    </row>
    <row r="325" spans="1:13" ht="15.75">
      <c r="A325" s="50"/>
      <c r="B325" s="4"/>
      <c r="C325" s="188"/>
      <c r="D325" s="188"/>
      <c r="E325" s="52"/>
      <c r="F325" s="188"/>
      <c r="G325" s="39"/>
      <c r="H325" s="39"/>
      <c r="I325" s="250"/>
      <c r="J325" s="188"/>
      <c r="K325" s="250"/>
      <c r="L325" s="188"/>
      <c r="M325" s="52"/>
    </row>
    <row r="326" spans="1:13" ht="15.75">
      <c r="A326" s="50"/>
      <c r="B326" s="4"/>
      <c r="C326" s="188"/>
      <c r="D326" s="188"/>
      <c r="E326" s="52"/>
      <c r="F326" s="188"/>
      <c r="G326" s="39"/>
      <c r="H326" s="39"/>
      <c r="I326" s="250"/>
      <c r="J326" s="188"/>
      <c r="K326" s="250"/>
      <c r="L326" s="188"/>
      <c r="M326" s="52"/>
    </row>
    <row r="327" spans="1:13" ht="15.75">
      <c r="A327" s="50"/>
      <c r="B327" s="4"/>
      <c r="C327" s="188"/>
      <c r="D327" s="188"/>
      <c r="E327" s="52"/>
      <c r="F327" s="188"/>
      <c r="G327" s="39"/>
      <c r="H327" s="39"/>
      <c r="I327" s="250"/>
      <c r="J327" s="188"/>
      <c r="K327" s="250"/>
      <c r="L327" s="188"/>
      <c r="M327" s="52"/>
    </row>
    <row r="328" spans="1:13" ht="15.75">
      <c r="A328" s="50"/>
      <c r="B328" s="4"/>
      <c r="C328" s="188"/>
      <c r="D328" s="188"/>
      <c r="E328" s="52"/>
      <c r="F328" s="188"/>
      <c r="G328" s="39"/>
      <c r="H328" s="39"/>
      <c r="I328" s="250"/>
      <c r="J328" s="188"/>
      <c r="K328" s="250"/>
      <c r="L328" s="188"/>
      <c r="M328" s="52"/>
    </row>
    <row r="329" spans="1:13" ht="15.75">
      <c r="A329" s="50"/>
      <c r="B329" s="4"/>
      <c r="C329" s="188"/>
      <c r="D329" s="188"/>
      <c r="E329" s="52"/>
      <c r="F329" s="188"/>
      <c r="G329" s="39"/>
      <c r="H329" s="39"/>
      <c r="I329" s="250"/>
      <c r="J329" s="188"/>
      <c r="K329" s="250"/>
      <c r="L329" s="188"/>
      <c r="M329" s="52"/>
    </row>
    <row r="330" spans="1:13" ht="15.75">
      <c r="A330" s="50"/>
      <c r="B330" s="4"/>
      <c r="C330" s="188"/>
      <c r="D330" s="188"/>
      <c r="E330" s="52"/>
      <c r="F330" s="188"/>
      <c r="G330" s="39"/>
      <c r="H330" s="39"/>
      <c r="I330" s="250"/>
      <c r="J330" s="188"/>
      <c r="K330" s="250"/>
      <c r="L330" s="188"/>
      <c r="M330" s="52"/>
    </row>
    <row r="331" spans="1:13" ht="15.75">
      <c r="A331" s="50"/>
      <c r="B331" s="4"/>
      <c r="C331" s="188"/>
      <c r="D331" s="188"/>
      <c r="E331" s="52"/>
      <c r="F331" s="188"/>
      <c r="G331" s="39"/>
      <c r="H331" s="39"/>
      <c r="I331" s="250"/>
      <c r="J331" s="188"/>
      <c r="K331" s="250"/>
      <c r="L331" s="188"/>
      <c r="M331" s="52"/>
    </row>
    <row r="332" spans="1:13" ht="15.75">
      <c r="A332" s="50"/>
      <c r="B332" s="4"/>
      <c r="C332" s="188"/>
      <c r="D332" s="188"/>
      <c r="E332" s="52"/>
      <c r="F332" s="188"/>
      <c r="G332" s="39"/>
      <c r="H332" s="39"/>
      <c r="I332" s="250"/>
      <c r="J332" s="188"/>
      <c r="K332" s="250"/>
      <c r="L332" s="188"/>
      <c r="M332" s="52"/>
    </row>
    <row r="333" spans="1:13" ht="15.75">
      <c r="A333" s="50"/>
      <c r="B333" s="4"/>
      <c r="C333" s="188"/>
      <c r="D333" s="188"/>
      <c r="E333" s="52"/>
      <c r="F333" s="188"/>
      <c r="G333" s="39"/>
      <c r="H333" s="39"/>
      <c r="I333" s="250"/>
      <c r="J333" s="188"/>
      <c r="K333" s="250"/>
      <c r="L333" s="188"/>
      <c r="M333" s="52"/>
    </row>
    <row r="334" spans="1:13" ht="15.75">
      <c r="A334" s="50"/>
      <c r="B334" s="4"/>
      <c r="C334" s="188"/>
      <c r="D334" s="188"/>
      <c r="E334" s="52"/>
      <c r="F334" s="188"/>
      <c r="G334" s="39"/>
      <c r="H334" s="39"/>
      <c r="I334" s="250"/>
      <c r="J334" s="188"/>
      <c r="K334" s="250"/>
      <c r="L334" s="188"/>
      <c r="M334" s="52"/>
    </row>
    <row r="335" spans="1:13" ht="15.75">
      <c r="A335" s="50"/>
      <c r="B335" s="4"/>
      <c r="C335" s="188"/>
      <c r="D335" s="188"/>
      <c r="E335" s="52"/>
      <c r="F335" s="188"/>
      <c r="G335" s="39"/>
      <c r="H335" s="39"/>
      <c r="I335" s="250"/>
      <c r="J335" s="188"/>
      <c r="K335" s="250"/>
      <c r="L335" s="188"/>
      <c r="M335" s="52"/>
    </row>
    <row r="336" spans="1:13" ht="15.75">
      <c r="A336" s="50"/>
      <c r="B336" s="4"/>
      <c r="C336" s="188"/>
      <c r="D336" s="188"/>
      <c r="E336" s="52"/>
      <c r="F336" s="188"/>
      <c r="G336" s="39"/>
      <c r="H336" s="39"/>
      <c r="I336" s="250"/>
      <c r="J336" s="188"/>
      <c r="K336" s="250"/>
      <c r="L336" s="188"/>
      <c r="M336" s="52"/>
    </row>
    <row r="337" spans="1:13" ht="15.75">
      <c r="A337" s="50"/>
      <c r="B337" s="4"/>
      <c r="C337" s="188"/>
      <c r="D337" s="188"/>
      <c r="E337" s="52"/>
      <c r="F337" s="188"/>
      <c r="G337" s="39"/>
      <c r="H337" s="39"/>
      <c r="I337" s="250"/>
      <c r="J337" s="188"/>
      <c r="K337" s="250"/>
      <c r="L337" s="188"/>
      <c r="M337" s="52"/>
    </row>
    <row r="338" spans="1:13" ht="15.75">
      <c r="A338" s="50"/>
      <c r="B338" s="4"/>
      <c r="C338" s="188"/>
      <c r="D338" s="188"/>
      <c r="E338" s="52"/>
      <c r="F338" s="188"/>
      <c r="G338" s="39"/>
      <c r="H338" s="39"/>
      <c r="I338" s="250"/>
      <c r="J338" s="188"/>
      <c r="K338" s="250"/>
      <c r="L338" s="188"/>
      <c r="M338" s="52"/>
    </row>
    <row r="339" spans="1:13" ht="15.75">
      <c r="A339" s="50"/>
      <c r="B339" s="4"/>
      <c r="C339" s="188"/>
      <c r="D339" s="188"/>
      <c r="E339" s="52"/>
      <c r="F339" s="188"/>
      <c r="G339" s="39"/>
      <c r="H339" s="39"/>
      <c r="I339" s="250"/>
      <c r="J339" s="188"/>
      <c r="K339" s="250"/>
      <c r="L339" s="188"/>
      <c r="M339" s="52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0"/>
      <c r="J340" s="188"/>
      <c r="K340" s="250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0"/>
      <c r="J341" s="188"/>
      <c r="K341" s="250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0"/>
      <c r="J342" s="188"/>
      <c r="K342" s="250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0"/>
      <c r="J343" s="188"/>
      <c r="K343" s="250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0"/>
      <c r="J344" s="188"/>
      <c r="K344" s="250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0"/>
      <c r="J345" s="188"/>
      <c r="K345" s="250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0"/>
      <c r="J346" s="188"/>
      <c r="K346" s="250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0"/>
      <c r="J347" s="188"/>
      <c r="K347" s="250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0"/>
      <c r="J348" s="188"/>
      <c r="K348" s="250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0"/>
      <c r="J349" s="188"/>
      <c r="K349" s="250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0"/>
      <c r="J350" s="188"/>
      <c r="K350" s="250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0"/>
      <c r="J351" s="188"/>
      <c r="K351" s="250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0"/>
      <c r="J352" s="188"/>
      <c r="K352" s="250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0"/>
      <c r="J353" s="188"/>
      <c r="K353" s="250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0"/>
      <c r="J354" s="188"/>
      <c r="K354" s="250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0"/>
      <c r="J355" s="188"/>
      <c r="K355" s="250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0"/>
      <c r="J356" s="188"/>
      <c r="K356" s="250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0"/>
      <c r="J357" s="188"/>
      <c r="K357" s="250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0"/>
      <c r="J358" s="188"/>
      <c r="K358" s="250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0"/>
      <c r="J359" s="188"/>
      <c r="K359" s="250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0"/>
      <c r="J360" s="188"/>
      <c r="K360" s="250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0"/>
      <c r="J361" s="188"/>
      <c r="K361" s="250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0"/>
      <c r="J362" s="188"/>
      <c r="K362" s="250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0"/>
      <c r="J363" s="188"/>
      <c r="K363" s="250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0"/>
      <c r="J364" s="188"/>
      <c r="K364" s="250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0"/>
      <c r="J365" s="188"/>
      <c r="K365" s="250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0"/>
      <c r="J366" s="188"/>
      <c r="K366" s="250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0"/>
      <c r="J367" s="188"/>
      <c r="K367" s="250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0"/>
      <c r="J368" s="188"/>
      <c r="K368" s="250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0"/>
      <c r="J369" s="188"/>
      <c r="K369" s="250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0"/>
      <c r="J370" s="188"/>
      <c r="K370" s="250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0"/>
      <c r="J371" s="188"/>
      <c r="K371" s="250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0"/>
      <c r="J372" s="188"/>
      <c r="K372" s="250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0"/>
      <c r="J373" s="188"/>
      <c r="K373" s="250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0"/>
      <c r="J374" s="188"/>
      <c r="K374" s="250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0"/>
      <c r="J375" s="188"/>
      <c r="K375" s="250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0"/>
      <c r="J376" s="188"/>
      <c r="K376" s="250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0"/>
      <c r="J377" s="188"/>
      <c r="K377" s="250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0"/>
      <c r="J378" s="188"/>
      <c r="K378" s="250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0"/>
      <c r="J379" s="188"/>
      <c r="K379" s="250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0"/>
      <c r="J380" s="188"/>
      <c r="K380" s="250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0"/>
      <c r="J381" s="188"/>
      <c r="K381" s="250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0"/>
      <c r="J382" s="188"/>
      <c r="K382" s="250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0"/>
      <c r="J383" s="188"/>
      <c r="K383" s="250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0"/>
      <c r="J384" s="188"/>
      <c r="K384" s="250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0"/>
      <c r="J385" s="188"/>
      <c r="K385" s="250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0"/>
      <c r="J386" s="188"/>
      <c r="K386" s="250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0"/>
      <c r="J387" s="188"/>
      <c r="K387" s="250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0"/>
      <c r="J388" s="188"/>
      <c r="K388" s="250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0"/>
      <c r="J389" s="188"/>
      <c r="K389" s="250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0"/>
      <c r="J390" s="188"/>
      <c r="K390" s="250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0"/>
      <c r="J391" s="188"/>
      <c r="K391" s="250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0"/>
      <c r="J392" s="188"/>
      <c r="K392" s="250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0"/>
      <c r="J393" s="188"/>
      <c r="K393" s="250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0"/>
      <c r="J394" s="188"/>
      <c r="K394" s="250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0"/>
      <c r="J395" s="188"/>
      <c r="K395" s="250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0"/>
      <c r="J396" s="188"/>
      <c r="K396" s="250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0"/>
      <c r="J397" s="188"/>
      <c r="K397" s="250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0"/>
      <c r="J398" s="188"/>
      <c r="K398" s="250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0"/>
      <c r="J399" s="188"/>
      <c r="K399" s="250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0"/>
      <c r="J400" s="188"/>
      <c r="K400" s="250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0"/>
      <c r="J401" s="188"/>
      <c r="K401" s="250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0"/>
      <c r="J402" s="188"/>
      <c r="K402" s="250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0"/>
      <c r="J403" s="188"/>
      <c r="K403" s="250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0"/>
      <c r="J404" s="188"/>
      <c r="K404" s="250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0"/>
      <c r="J405" s="188"/>
      <c r="K405" s="250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0"/>
      <c r="J406" s="188"/>
      <c r="K406" s="250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0"/>
      <c r="J407" s="188"/>
      <c r="K407" s="250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0"/>
      <c r="J408" s="188"/>
      <c r="K408" s="250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0"/>
      <c r="J409" s="188"/>
      <c r="K409" s="250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0"/>
      <c r="J410" s="188"/>
      <c r="K410" s="250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0"/>
      <c r="J411" s="188"/>
      <c r="K411" s="250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0"/>
      <c r="J412" s="188"/>
      <c r="K412" s="250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0"/>
      <c r="J413" s="188"/>
      <c r="K413" s="250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0"/>
      <c r="J414" s="188"/>
      <c r="K414" s="250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0"/>
      <c r="J415" s="188"/>
      <c r="K415" s="250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0"/>
      <c r="J416" s="188"/>
      <c r="K416" s="250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0"/>
      <c r="J417" s="188"/>
      <c r="K417" s="250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0"/>
      <c r="J418" s="188"/>
      <c r="K418" s="250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0"/>
      <c r="J419" s="188"/>
      <c r="K419" s="250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0"/>
      <c r="J420" s="188"/>
      <c r="K420" s="250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0"/>
      <c r="J421" s="188"/>
      <c r="K421" s="250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0"/>
      <c r="J422" s="188"/>
      <c r="K422" s="250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0"/>
      <c r="J423" s="188"/>
      <c r="K423" s="250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0"/>
      <c r="J424" s="188"/>
      <c r="K424" s="250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0"/>
      <c r="J425" s="188"/>
      <c r="K425" s="250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0"/>
      <c r="J426" s="188"/>
      <c r="K426" s="250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0"/>
      <c r="J427" s="188"/>
      <c r="K427" s="250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0"/>
      <c r="J428" s="188"/>
      <c r="K428" s="250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0"/>
      <c r="J429" s="188"/>
      <c r="K429" s="250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0"/>
      <c r="J430" s="188"/>
      <c r="K430" s="250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0"/>
      <c r="J431" s="188"/>
      <c r="K431" s="250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0"/>
      <c r="J432" s="188"/>
      <c r="K432" s="250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0"/>
      <c r="J433" s="188"/>
      <c r="K433" s="250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0"/>
      <c r="J434" s="188"/>
      <c r="K434" s="250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0"/>
      <c r="J435" s="188"/>
      <c r="K435" s="250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0"/>
      <c r="J436" s="188"/>
      <c r="K436" s="250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0"/>
      <c r="J437" s="188"/>
      <c r="K437" s="250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0"/>
      <c r="J438" s="188"/>
      <c r="K438" s="250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0"/>
      <c r="J439" s="188"/>
      <c r="K439" s="250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0"/>
      <c r="J440" s="188"/>
      <c r="K440" s="250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0"/>
      <c r="J441" s="188"/>
      <c r="K441" s="250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0"/>
      <c r="J442" s="188"/>
      <c r="K442" s="250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0"/>
      <c r="J443" s="188"/>
      <c r="K443" s="250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0"/>
      <c r="J444" s="188"/>
      <c r="K444" s="250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0"/>
      <c r="J445" s="188"/>
      <c r="K445" s="250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0"/>
      <c r="J446" s="188"/>
      <c r="K446" s="250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0"/>
      <c r="J447" s="188"/>
      <c r="K447" s="250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0"/>
      <c r="J448" s="188"/>
      <c r="K448" s="250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0"/>
      <c r="J449" s="188"/>
      <c r="K449" s="250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0"/>
      <c r="J450" s="188"/>
      <c r="K450" s="250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0"/>
      <c r="J451" s="188"/>
      <c r="K451" s="250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0"/>
      <c r="J452" s="188"/>
      <c r="K452" s="250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0"/>
      <c r="J453" s="188"/>
      <c r="K453" s="250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0"/>
      <c r="J454" s="188"/>
      <c r="K454" s="250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0"/>
      <c r="J455" s="188"/>
      <c r="K455" s="250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0"/>
      <c r="J456" s="188"/>
      <c r="K456" s="250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0"/>
      <c r="J457" s="188"/>
      <c r="K457" s="250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0"/>
      <c r="J458" s="188"/>
      <c r="K458" s="250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0"/>
      <c r="J459" s="188"/>
      <c r="K459" s="250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0"/>
      <c r="J460" s="188"/>
      <c r="K460" s="250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0"/>
      <c r="J461" s="188"/>
      <c r="K461" s="250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0"/>
      <c r="J462" s="188"/>
      <c r="K462" s="250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0"/>
      <c r="J463" s="188"/>
      <c r="K463" s="250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0"/>
      <c r="J464" s="188"/>
      <c r="K464" s="250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0"/>
      <c r="J465" s="188"/>
      <c r="K465" s="250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0"/>
      <c r="J466" s="188"/>
      <c r="K466" s="250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0"/>
      <c r="J467" s="188"/>
      <c r="K467" s="250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0"/>
      <c r="J468" s="188"/>
      <c r="K468" s="250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0"/>
      <c r="J469" s="188"/>
      <c r="K469" s="250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0"/>
      <c r="J470" s="188"/>
      <c r="K470" s="250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0"/>
      <c r="J471" s="188"/>
      <c r="K471" s="250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0"/>
      <c r="J472" s="188"/>
      <c r="K472" s="250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0"/>
      <c r="J473" s="188"/>
      <c r="K473" s="250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0"/>
      <c r="J474" s="188"/>
      <c r="K474" s="250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0"/>
      <c r="J475" s="188"/>
      <c r="K475" s="250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0"/>
      <c r="J476" s="188"/>
      <c r="K476" s="250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0"/>
      <c r="J477" s="188"/>
      <c r="K477" s="250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0"/>
      <c r="J478" s="188"/>
      <c r="K478" s="250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0"/>
      <c r="J479" s="188"/>
      <c r="K479" s="250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0"/>
      <c r="J480" s="188"/>
      <c r="K480" s="250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0"/>
      <c r="J481" s="188"/>
      <c r="K481" s="250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0"/>
      <c r="J482" s="188"/>
      <c r="K482" s="250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0"/>
      <c r="J483" s="188"/>
      <c r="K483" s="250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0"/>
      <c r="J484" s="188"/>
      <c r="K484" s="250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0"/>
      <c r="J485" s="188"/>
      <c r="K485" s="250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0"/>
      <c r="J486" s="188"/>
      <c r="K486" s="250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0"/>
      <c r="J487" s="188"/>
      <c r="K487" s="250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0"/>
      <c r="J488" s="188"/>
      <c r="K488" s="250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0"/>
      <c r="J489" s="188"/>
      <c r="K489" s="250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0"/>
      <c r="J490" s="188"/>
      <c r="K490" s="250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0"/>
      <c r="J491" s="188"/>
      <c r="K491" s="250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0"/>
      <c r="J492" s="188"/>
      <c r="K492" s="250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0"/>
      <c r="J493" s="188"/>
      <c r="K493" s="250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0"/>
      <c r="J494" s="188"/>
      <c r="K494" s="250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0"/>
      <c r="J495" s="188"/>
      <c r="K495" s="250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0"/>
      <c r="J496" s="188"/>
      <c r="K496" s="250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0"/>
      <c r="J497" s="188"/>
      <c r="K497" s="250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0"/>
      <c r="J498" s="188"/>
      <c r="K498" s="250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0"/>
      <c r="J499" s="188"/>
      <c r="K499" s="250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0"/>
      <c r="J500" s="188"/>
      <c r="K500" s="250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0"/>
      <c r="J501" s="188"/>
      <c r="K501" s="250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0"/>
      <c r="J502" s="188"/>
      <c r="K502" s="250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0"/>
      <c r="J503" s="188"/>
      <c r="K503" s="250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0"/>
      <c r="J504" s="188"/>
      <c r="K504" s="250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0"/>
      <c r="J505" s="188"/>
      <c r="K505" s="250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0"/>
      <c r="J506" s="188"/>
      <c r="K506" s="250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0"/>
      <c r="J507" s="188"/>
      <c r="K507" s="250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0"/>
      <c r="J508" s="188"/>
      <c r="K508" s="250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0"/>
      <c r="J509" s="188"/>
      <c r="K509" s="250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0"/>
      <c r="J510" s="188"/>
      <c r="K510" s="250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0"/>
      <c r="J511" s="188"/>
      <c r="K511" s="250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0"/>
      <c r="J512" s="188"/>
      <c r="K512" s="250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0"/>
      <c r="J513" s="188"/>
      <c r="K513" s="250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0"/>
      <c r="J514" s="188"/>
      <c r="K514" s="250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0"/>
      <c r="J515" s="188"/>
      <c r="K515" s="250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0"/>
      <c r="J516" s="188"/>
      <c r="K516" s="250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0"/>
      <c r="J517" s="188"/>
      <c r="K517" s="250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0"/>
      <c r="J518" s="188"/>
      <c r="K518" s="250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0"/>
      <c r="J519" s="188"/>
      <c r="K519" s="250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0"/>
      <c r="J520" s="188"/>
      <c r="K520" s="250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0"/>
      <c r="J521" s="188"/>
      <c r="K521" s="250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0"/>
      <c r="J522" s="188"/>
      <c r="K522" s="250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0"/>
      <c r="J523" s="188"/>
      <c r="K523" s="250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0"/>
      <c r="J524" s="188"/>
      <c r="K524" s="250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0"/>
      <c r="J525" s="188"/>
      <c r="K525" s="250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0"/>
      <c r="J526" s="188"/>
      <c r="K526" s="250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0"/>
      <c r="J527" s="188"/>
      <c r="K527" s="250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0"/>
      <c r="J528" s="188"/>
      <c r="K528" s="250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0"/>
      <c r="J529" s="188"/>
      <c r="K529" s="250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0"/>
      <c r="J530" s="188"/>
      <c r="K530" s="250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0"/>
      <c r="J531" s="188"/>
      <c r="K531" s="250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0"/>
      <c r="J532" s="188"/>
      <c r="K532" s="250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0"/>
      <c r="J533" s="188"/>
      <c r="K533" s="250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0"/>
      <c r="J534" s="188"/>
      <c r="K534" s="250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0"/>
      <c r="J535" s="188"/>
      <c r="K535" s="250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0"/>
      <c r="J536" s="188"/>
      <c r="K536" s="250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0"/>
      <c r="J537" s="188"/>
      <c r="K537" s="250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0"/>
      <c r="J538" s="188"/>
      <c r="K538" s="250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0"/>
      <c r="J539" s="188"/>
      <c r="K539" s="250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0"/>
      <c r="J540" s="188"/>
      <c r="K540" s="250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0"/>
      <c r="J541" s="188"/>
      <c r="K541" s="250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0"/>
      <c r="J542" s="188"/>
      <c r="K542" s="250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0"/>
      <c r="J543" s="188"/>
      <c r="K543" s="250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0"/>
      <c r="J544" s="188"/>
      <c r="K544" s="250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0"/>
      <c r="J545" s="188"/>
      <c r="K545" s="250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0"/>
      <c r="J546" s="188"/>
      <c r="K546" s="250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0"/>
      <c r="J547" s="188"/>
      <c r="K547" s="250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0"/>
      <c r="J548" s="188"/>
      <c r="K548" s="250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0"/>
      <c r="J549" s="188"/>
      <c r="K549" s="250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0"/>
      <c r="J550" s="188"/>
      <c r="K550" s="250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0"/>
      <c r="J551" s="188"/>
      <c r="K551" s="250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0"/>
      <c r="J552" s="188"/>
      <c r="K552" s="250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0"/>
      <c r="J553" s="188"/>
      <c r="K553" s="250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0"/>
      <c r="J554" s="188"/>
      <c r="K554" s="250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0"/>
      <c r="J555" s="188"/>
      <c r="K555" s="250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0"/>
      <c r="J556" s="188"/>
      <c r="K556" s="250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0"/>
      <c r="J557" s="188"/>
      <c r="K557" s="250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0"/>
      <c r="J558" s="188"/>
      <c r="K558" s="250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0"/>
      <c r="J559" s="188"/>
      <c r="K559" s="250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0"/>
      <c r="J560" s="188"/>
      <c r="K560" s="250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0"/>
      <c r="J561" s="188"/>
      <c r="K561" s="250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0"/>
      <c r="J562" s="188"/>
      <c r="K562" s="250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0"/>
      <c r="J563" s="188"/>
      <c r="K563" s="250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0"/>
      <c r="J564" s="188"/>
      <c r="K564" s="250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0"/>
      <c r="J565" s="188"/>
      <c r="K565" s="250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0"/>
      <c r="J566" s="188"/>
      <c r="K566" s="250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0"/>
      <c r="J567" s="188"/>
      <c r="K567" s="250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0"/>
      <c r="J568" s="188"/>
      <c r="K568" s="250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0"/>
      <c r="J569" s="188"/>
      <c r="K569" s="250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0"/>
      <c r="J570" s="188"/>
      <c r="K570" s="250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0"/>
      <c r="J571" s="188"/>
      <c r="K571" s="250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0"/>
      <c r="J572" s="188"/>
      <c r="K572" s="250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0"/>
      <c r="J573" s="188"/>
      <c r="K573" s="250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0"/>
      <c r="J574" s="188"/>
      <c r="K574" s="250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0"/>
      <c r="J575" s="188"/>
      <c r="K575" s="250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0"/>
      <c r="J576" s="188"/>
      <c r="K576" s="250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0"/>
      <c r="J577" s="188"/>
      <c r="K577" s="250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0"/>
      <c r="J578" s="188"/>
      <c r="K578" s="250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0"/>
      <c r="J579" s="188"/>
      <c r="K579" s="250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0"/>
      <c r="J580" s="188"/>
      <c r="K580" s="250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0"/>
      <c r="J581" s="188"/>
      <c r="K581" s="250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0"/>
      <c r="J582" s="188"/>
      <c r="K582" s="250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0"/>
      <c r="J583" s="188"/>
      <c r="K583" s="250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0"/>
      <c r="J584" s="188"/>
      <c r="K584" s="250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0"/>
      <c r="J585" s="188"/>
      <c r="K585" s="250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0"/>
      <c r="J586" s="188"/>
      <c r="K586" s="250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0"/>
      <c r="J587" s="188"/>
      <c r="K587" s="250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0"/>
      <c r="J588" s="188"/>
      <c r="K588" s="250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0"/>
      <c r="J589" s="188"/>
      <c r="K589" s="250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0"/>
      <c r="J590" s="188"/>
      <c r="K590" s="250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0"/>
      <c r="J591" s="188"/>
      <c r="K591" s="250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0"/>
      <c r="J592" s="188"/>
      <c r="K592" s="250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0"/>
      <c r="J593" s="188"/>
      <c r="K593" s="250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0"/>
      <c r="J594" s="188"/>
      <c r="K594" s="250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0"/>
      <c r="J595" s="188"/>
      <c r="K595" s="250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0"/>
      <c r="J596" s="188"/>
      <c r="K596" s="250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0"/>
      <c r="J597" s="188"/>
      <c r="K597" s="250"/>
      <c r="L597" s="188"/>
      <c r="M597" s="52"/>
    </row>
  </sheetData>
  <sheetProtection/>
  <autoFilter ref="A8:M174"/>
  <mergeCells count="20">
    <mergeCell ref="G6:H6"/>
    <mergeCell ref="I6:J6"/>
    <mergeCell ref="K6:L6"/>
    <mergeCell ref="M6:M7"/>
    <mergeCell ref="A6:A7"/>
    <mergeCell ref="B6:B7"/>
    <mergeCell ref="C6:C7"/>
    <mergeCell ref="D6:D7"/>
    <mergeCell ref="E6:E7"/>
    <mergeCell ref="F6:F7"/>
    <mergeCell ref="K1:M1"/>
    <mergeCell ref="C3:K3"/>
    <mergeCell ref="C188:L188"/>
    <mergeCell ref="G200:I200"/>
    <mergeCell ref="A192:M192"/>
    <mergeCell ref="H193:K193"/>
    <mergeCell ref="A194:M194"/>
    <mergeCell ref="A196:M196"/>
    <mergeCell ref="H198:L198"/>
    <mergeCell ref="A5:M5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464" t="e">
        <f>#REF!</f>
        <v>#REF!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452" t="s">
        <v>218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453" t="s">
        <v>25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455" t="s">
        <v>3</v>
      </c>
      <c r="B7" s="456" t="s">
        <v>4</v>
      </c>
      <c r="C7" s="456" t="s">
        <v>1</v>
      </c>
      <c r="D7" s="456" t="s">
        <v>0</v>
      </c>
      <c r="E7" s="458" t="s">
        <v>42</v>
      </c>
      <c r="F7" s="458" t="s">
        <v>105</v>
      </c>
      <c r="G7" s="460" t="s">
        <v>41</v>
      </c>
      <c r="H7" s="461"/>
      <c r="I7" s="456" t="s">
        <v>38</v>
      </c>
      <c r="J7" s="456"/>
      <c r="K7" s="456" t="s">
        <v>45</v>
      </c>
      <c r="L7" s="456"/>
      <c r="M7" s="465" t="s">
        <v>225</v>
      </c>
      <c r="N7" s="466"/>
    </row>
    <row r="8" spans="1:15" s="6" customFormat="1" ht="29.25" customHeight="1" thickBot="1" thickTop="1">
      <c r="A8" s="455"/>
      <c r="B8" s="456"/>
      <c r="C8" s="456"/>
      <c r="D8" s="456"/>
      <c r="E8" s="459"/>
      <c r="F8" s="459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449" t="s">
        <v>24</v>
      </c>
      <c r="H352" s="449"/>
      <c r="I352" s="449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  <mergeCell ref="G352:I352"/>
    <mergeCell ref="I7:J7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93"/>
  <sheetViews>
    <sheetView zoomScale="98" zoomScaleNormal="98" zoomScaleSheetLayoutView="100" zoomScalePageLayoutView="0" workbookViewId="0" topLeftCell="A96">
      <selection activeCell="N1" sqref="N1:P16384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50.25" customHeight="1" thickBot="1">
      <c r="A1" s="467" t="s">
        <v>319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4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40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4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4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2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2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2.24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80.5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80.5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84.525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4.025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1.5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1.5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1.53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3.3000000000000003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40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40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40.8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6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6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6.6000000000000005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7.199999999999999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4.32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18.72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3.5999999999999996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0.06000000000000001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0.08064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6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9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7.5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8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8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8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0.16000000000000003</v>
      </c>
      <c r="G99" s="327"/>
      <c r="H99" s="333"/>
      <c r="I99" s="327"/>
      <c r="J99" s="333"/>
      <c r="K99" s="327"/>
      <c r="L99" s="333"/>
      <c r="M99" s="333"/>
    </row>
    <row r="100" spans="1:102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</row>
    <row r="101" spans="1:102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</row>
    <row r="102" spans="1:102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</row>
    <row r="103" spans="1:102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</row>
    <row r="104" spans="1:102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</row>
    <row r="105" spans="1:102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</row>
    <row r="106" spans="1:102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</row>
    <row r="107" spans="1:102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</row>
    <row r="108" spans="1:102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</row>
    <row r="109" spans="1:102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</row>
    <row r="110" spans="1:102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</row>
    <row r="111" spans="1:102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</row>
    <row r="112" spans="1:102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44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</row>
    <row r="113" spans="1:102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44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</row>
    <row r="114" spans="1:102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39.6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</row>
    <row r="115" spans="1:102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237.60000000000002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</row>
    <row r="116" spans="1:102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0.11000000000000001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</row>
    <row r="117" spans="1:102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26.4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</row>
    <row r="118" spans="1:102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3.08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</row>
    <row r="119" spans="1:102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22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</row>
    <row r="120" spans="1:102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22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</row>
    <row r="121" spans="1:102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27.5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</row>
    <row r="122" spans="1:102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</row>
    <row r="123" spans="1:102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</row>
    <row r="124" spans="1:102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</row>
    <row r="125" spans="1:102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</row>
    <row r="126" spans="1:102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</row>
    <row r="127" spans="1:102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</row>
    <row r="128" spans="1:102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</row>
    <row r="129" spans="1:102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</row>
    <row r="130" spans="1:102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</row>
    <row r="131" spans="1:102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</row>
    <row r="132" spans="1:102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</row>
    <row r="133" spans="1:102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</row>
    <row r="134" spans="1:102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</row>
    <row r="135" spans="1:102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</row>
    <row r="136" spans="1:102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</row>
    <row r="137" spans="1:102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</row>
    <row r="138" spans="1:102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</row>
    <row r="139" spans="1:102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  <c r="CX139" s="356"/>
    </row>
    <row r="140" spans="1:102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</row>
    <row r="141" spans="1:102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  <c r="CX141" s="356"/>
    </row>
    <row r="142" spans="1:102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  <c r="CX142" s="356"/>
    </row>
    <row r="143" spans="1:102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</row>
    <row r="144" spans="1:102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</row>
    <row r="145" spans="1:102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  <c r="CX145" s="356"/>
    </row>
    <row r="146" spans="1:102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</row>
    <row r="147" spans="1:102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</row>
    <row r="148" spans="1:102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  <c r="CX148" s="356"/>
    </row>
    <row r="149" spans="1:102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  <c r="CX149" s="356"/>
    </row>
    <row r="150" spans="1:102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</row>
    <row r="151" spans="1:102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</row>
    <row r="152" spans="1:102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</row>
    <row r="153" spans="1:102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  <c r="CX153" s="356"/>
    </row>
    <row r="154" spans="1:102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  <c r="CX154" s="356"/>
    </row>
    <row r="155" spans="1:102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</row>
    <row r="156" spans="1:102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  <c r="CX156" s="356"/>
    </row>
    <row r="157" spans="1:102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</row>
    <row r="158" spans="1:102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  <c r="CX158" s="356"/>
    </row>
    <row r="159" spans="1:102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44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  <c r="CX159" s="356"/>
    </row>
    <row r="160" spans="1:102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44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  <c r="CX160" s="356"/>
    </row>
    <row r="161" spans="1:102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52.80000000000001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  <c r="CX161" s="356"/>
    </row>
    <row r="162" spans="1:102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26.400000000000006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  <c r="CX162" s="356"/>
    </row>
    <row r="163" spans="1:102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88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  <c r="CX163" s="356"/>
    </row>
    <row r="164" spans="1:102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88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  <c r="CX164" s="356"/>
    </row>
    <row r="165" spans="1:102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89.76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  <c r="CX165" s="356"/>
    </row>
    <row r="166" spans="1:102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88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  <c r="CX166" s="356"/>
    </row>
    <row r="167" spans="1:102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  <c r="CX167" s="356"/>
    </row>
    <row r="168" spans="1:102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  <c r="CX168" s="356"/>
    </row>
    <row r="169" spans="1:102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  <c r="CX169" s="356"/>
    </row>
    <row r="170" spans="1:102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</row>
    <row r="171" spans="1:102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  <c r="CX171" s="356"/>
    </row>
    <row r="172" spans="1:102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  <c r="CX172" s="381"/>
    </row>
    <row r="173" spans="1:102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</row>
    <row r="174" spans="1:102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  <c r="CX174" s="412"/>
    </row>
    <row r="175" spans="1:102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</row>
    <row r="176" spans="1:102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  <c r="CX176" s="412"/>
    </row>
    <row r="177" spans="1:102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  <c r="CX177" s="409"/>
    </row>
    <row r="178" spans="1:102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  <c r="CX178" s="412"/>
    </row>
    <row r="179" spans="1:102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  <c r="CX179" s="409"/>
    </row>
    <row r="180" spans="1:102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  <c r="CX180" s="381"/>
    </row>
    <row r="181" spans="1:102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  <c r="CX181" s="422"/>
    </row>
    <row r="182" spans="1:102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  <c r="CX182" s="422"/>
    </row>
    <row r="183" spans="1:102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  <c r="CX183" s="422"/>
    </row>
    <row r="184" spans="2:102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L184" s="482"/>
      <c r="M184" s="433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  <c r="CX184" s="435"/>
    </row>
    <row r="185" spans="1:102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  <c r="CX185" s="422"/>
    </row>
    <row r="186" spans="1:102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  <c r="CX186" s="422"/>
    </row>
    <row r="187" spans="1:102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  <c r="CX187" s="422"/>
    </row>
    <row r="188" spans="1:102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  <c r="CX188" s="422"/>
    </row>
    <row r="189" spans="1:102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  <c r="CX189" s="422"/>
    </row>
    <row r="190" spans="1:102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  <c r="CX190" s="422"/>
    </row>
    <row r="191" spans="1:102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  <c r="CX191" s="422"/>
    </row>
    <row r="192" spans="1:102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  <c r="CX192" s="422"/>
    </row>
    <row r="193" spans="1:102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  <c r="CX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:M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M3"/>
    <mergeCell ref="C184:L184"/>
    <mergeCell ref="A188:M188"/>
    <mergeCell ref="H189:K189"/>
    <mergeCell ref="A190:M190"/>
    <mergeCell ref="A192:M192"/>
    <mergeCell ref="H194:L194"/>
    <mergeCell ref="G196:I19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W593"/>
  <sheetViews>
    <sheetView zoomScale="98" zoomScaleNormal="98" zoomScaleSheetLayoutView="100" zoomScalePageLayoutView="0" workbookViewId="0" topLeftCell="A96">
      <selection activeCell="Q19" sqref="Q19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42" customHeight="1" thickBo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2.5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25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1.5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1.5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2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2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2.24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75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75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78.75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3.75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1.2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1.2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1.224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2.64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39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39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39.78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2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2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2.2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2.4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1.44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6.24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1.2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0.020000000000000004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0.026880000000000005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2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3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2.5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3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3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3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0.06000000000000001</v>
      </c>
      <c r="G99" s="327"/>
      <c r="H99" s="333"/>
      <c r="I99" s="327"/>
      <c r="J99" s="333"/>
      <c r="K99" s="327"/>
      <c r="L99" s="333"/>
      <c r="M99" s="333"/>
    </row>
    <row r="100" spans="1:101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</row>
    <row r="101" spans="1:101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</row>
    <row r="102" spans="1:101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</row>
    <row r="103" spans="1:101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</row>
    <row r="104" spans="1:101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</row>
    <row r="105" spans="1:101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</row>
    <row r="106" spans="1:101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</row>
    <row r="107" spans="1:101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</row>
    <row r="108" spans="1:101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</row>
    <row r="109" spans="1:101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</row>
    <row r="110" spans="1:101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</row>
    <row r="111" spans="1:101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</row>
    <row r="112" spans="1:101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36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</row>
    <row r="113" spans="1:101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36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</row>
    <row r="114" spans="1:101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32.4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</row>
    <row r="115" spans="1:101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194.4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</row>
    <row r="116" spans="1:101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0.09000000000000002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</row>
    <row r="117" spans="1:101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21.599999999999998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</row>
    <row r="118" spans="1:101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2.5200000000000005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</row>
    <row r="119" spans="1:101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18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</row>
    <row r="120" spans="1:101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18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</row>
    <row r="121" spans="1:101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22.5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</row>
    <row r="122" spans="1:101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</row>
    <row r="123" spans="1:101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</row>
    <row r="124" spans="1:101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</row>
    <row r="125" spans="1:101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</row>
    <row r="126" spans="1:101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</row>
    <row r="127" spans="1:101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</row>
    <row r="128" spans="1:101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</row>
    <row r="129" spans="1:101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</row>
    <row r="130" spans="1:101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</row>
    <row r="131" spans="1:101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</row>
    <row r="132" spans="1:101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</row>
    <row r="133" spans="1:101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</row>
    <row r="134" spans="1:101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</row>
    <row r="135" spans="1:101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</row>
    <row r="136" spans="1:101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</row>
    <row r="137" spans="1:101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</row>
    <row r="138" spans="1:101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</row>
    <row r="139" spans="1:101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</row>
    <row r="140" spans="1:101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</row>
    <row r="141" spans="1:101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</row>
    <row r="142" spans="1:101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</row>
    <row r="143" spans="1:101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</row>
    <row r="144" spans="1:101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</row>
    <row r="145" spans="1:101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</row>
    <row r="146" spans="1:101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</row>
    <row r="147" spans="1:101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</row>
    <row r="148" spans="1:101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</row>
    <row r="149" spans="1:101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</row>
    <row r="150" spans="1:101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</row>
    <row r="151" spans="1:101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</row>
    <row r="152" spans="1:101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</row>
    <row r="153" spans="1:101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</row>
    <row r="154" spans="1:101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</row>
    <row r="155" spans="1:101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</row>
    <row r="156" spans="1:101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</row>
    <row r="157" spans="1:101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</row>
    <row r="158" spans="1:101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</row>
    <row r="159" spans="1:101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36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</row>
    <row r="160" spans="1:101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36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</row>
    <row r="161" spans="1:101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43.2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</row>
    <row r="162" spans="1:101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21.6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</row>
    <row r="163" spans="1:101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67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</row>
    <row r="164" spans="1:101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67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</row>
    <row r="165" spans="1:101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68.34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</row>
    <row r="166" spans="1:101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67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</row>
    <row r="167" spans="1:101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</row>
    <row r="168" spans="1:101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</row>
    <row r="169" spans="1:101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</row>
    <row r="170" spans="1:101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</row>
    <row r="171" spans="1:101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</row>
    <row r="172" spans="1:101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</row>
    <row r="173" spans="1:101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</row>
    <row r="174" spans="1:101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</row>
    <row r="175" spans="1:101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</row>
    <row r="176" spans="1:101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</row>
    <row r="177" spans="1:101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</row>
    <row r="178" spans="1:101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</row>
    <row r="179" spans="1:101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</row>
    <row r="180" spans="1:101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</row>
    <row r="181" spans="1:101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</row>
    <row r="182" spans="1:101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</row>
    <row r="183" spans="1:101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</row>
    <row r="184" spans="2:101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L184" s="482"/>
      <c r="M184" s="482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</row>
    <row r="185" spans="1:101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</row>
    <row r="186" spans="1:101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</row>
    <row r="187" spans="1:101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</row>
    <row r="188" spans="1:101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</row>
    <row r="189" spans="1:101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</row>
    <row r="190" spans="1:101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</row>
    <row r="191" spans="1:101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</row>
    <row r="192" spans="1:101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</row>
    <row r="193" spans="1:101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:M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M3"/>
    <mergeCell ref="C184:M184"/>
    <mergeCell ref="A188:M188"/>
    <mergeCell ref="H189:K189"/>
    <mergeCell ref="A190:M190"/>
    <mergeCell ref="A192:M192"/>
    <mergeCell ref="H194:L194"/>
    <mergeCell ref="G196:I19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93"/>
  <sheetViews>
    <sheetView zoomScale="98" zoomScaleNormal="98" zoomScaleSheetLayoutView="100" zoomScalePageLayoutView="0" workbookViewId="0" topLeftCell="A84">
      <selection activeCell="K176" sqref="K176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42" customHeight="1" thickBot="1">
      <c r="A1" s="467" t="s">
        <v>321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3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30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2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2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1.5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1.5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1.6800000000000002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75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75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78.75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3.75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1.2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1.2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1.224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2.64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39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39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39.78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2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2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2.2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2.4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1.44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6.24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1.2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0.020000000000000004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0.026880000000000005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2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3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2.5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3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3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3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0.06000000000000001</v>
      </c>
      <c r="G99" s="327"/>
      <c r="H99" s="333"/>
      <c r="I99" s="327"/>
      <c r="J99" s="333"/>
      <c r="K99" s="327"/>
      <c r="L99" s="333"/>
      <c r="M99" s="333"/>
    </row>
    <row r="100" spans="1:102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</row>
    <row r="101" spans="1:102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</row>
    <row r="102" spans="1:102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</row>
    <row r="103" spans="1:102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</row>
    <row r="104" spans="1:102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</row>
    <row r="105" spans="1:102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</row>
    <row r="106" spans="1:102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</row>
    <row r="107" spans="1:102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</row>
    <row r="108" spans="1:102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</row>
    <row r="109" spans="1:102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</row>
    <row r="110" spans="1:102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</row>
    <row r="111" spans="1:102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</row>
    <row r="112" spans="1:102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36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</row>
    <row r="113" spans="1:102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36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</row>
    <row r="114" spans="1:102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32.4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</row>
    <row r="115" spans="1:102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194.4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</row>
    <row r="116" spans="1:102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0.09000000000000002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</row>
    <row r="117" spans="1:102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21.599999999999998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</row>
    <row r="118" spans="1:102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2.5200000000000005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</row>
    <row r="119" spans="1:102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18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</row>
    <row r="120" spans="1:102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18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</row>
    <row r="121" spans="1:102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22.5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</row>
    <row r="122" spans="1:102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</row>
    <row r="123" spans="1:102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</row>
    <row r="124" spans="1:102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</row>
    <row r="125" spans="1:102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</row>
    <row r="126" spans="1:102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</row>
    <row r="127" spans="1:102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</row>
    <row r="128" spans="1:102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</row>
    <row r="129" spans="1:102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</row>
    <row r="130" spans="1:102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</row>
    <row r="131" spans="1:102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</row>
    <row r="132" spans="1:102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</row>
    <row r="133" spans="1:102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</row>
    <row r="134" spans="1:102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</row>
    <row r="135" spans="1:102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</row>
    <row r="136" spans="1:102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</row>
    <row r="137" spans="1:102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</row>
    <row r="138" spans="1:102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</row>
    <row r="139" spans="1:102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  <c r="CX139" s="356"/>
    </row>
    <row r="140" spans="1:102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</row>
    <row r="141" spans="1:102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  <c r="CX141" s="356"/>
    </row>
    <row r="142" spans="1:102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  <c r="CX142" s="356"/>
    </row>
    <row r="143" spans="1:102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</row>
    <row r="144" spans="1:102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</row>
    <row r="145" spans="1:102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  <c r="CX145" s="356"/>
    </row>
    <row r="146" spans="1:102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</row>
    <row r="147" spans="1:102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</row>
    <row r="148" spans="1:102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  <c r="CX148" s="356"/>
    </row>
    <row r="149" spans="1:102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  <c r="CX149" s="356"/>
    </row>
    <row r="150" spans="1:102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</row>
    <row r="151" spans="1:102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</row>
    <row r="152" spans="1:102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</row>
    <row r="153" spans="1:102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  <c r="CX153" s="356"/>
    </row>
    <row r="154" spans="1:102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  <c r="CX154" s="356"/>
    </row>
    <row r="155" spans="1:102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</row>
    <row r="156" spans="1:102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  <c r="CX156" s="356"/>
    </row>
    <row r="157" spans="1:102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</row>
    <row r="158" spans="1:102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  <c r="CX158" s="356"/>
    </row>
    <row r="159" spans="1:102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36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  <c r="CX159" s="356"/>
    </row>
    <row r="160" spans="1:102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36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  <c r="CX160" s="356"/>
    </row>
    <row r="161" spans="1:102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43.2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  <c r="CX161" s="356"/>
    </row>
    <row r="162" spans="1:102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21.6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  <c r="CX162" s="356"/>
    </row>
    <row r="163" spans="1:102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67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  <c r="CX163" s="356"/>
    </row>
    <row r="164" spans="1:102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67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  <c r="CX164" s="356"/>
    </row>
    <row r="165" spans="1:102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68.34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  <c r="CX165" s="356"/>
    </row>
    <row r="166" spans="1:102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67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  <c r="CX166" s="356"/>
    </row>
    <row r="167" spans="1:102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  <c r="CX167" s="356"/>
    </row>
    <row r="168" spans="1:102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  <c r="CX168" s="356"/>
    </row>
    <row r="169" spans="1:102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  <c r="CX169" s="356"/>
    </row>
    <row r="170" spans="1:102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</row>
    <row r="171" spans="1:102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  <c r="CX171" s="356"/>
    </row>
    <row r="172" spans="1:102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  <c r="CX172" s="381"/>
    </row>
    <row r="173" spans="1:102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</row>
    <row r="174" spans="1:102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  <c r="CX174" s="412"/>
    </row>
    <row r="175" spans="1:102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</row>
    <row r="176" spans="1:102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  <c r="CX176" s="412"/>
    </row>
    <row r="177" spans="1:102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  <c r="CX177" s="409"/>
    </row>
    <row r="178" spans="1:102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  <c r="CX178" s="412"/>
    </row>
    <row r="179" spans="1:102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  <c r="CX179" s="409"/>
    </row>
    <row r="180" spans="1:102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  <c r="CX180" s="381"/>
    </row>
    <row r="181" spans="1:102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  <c r="CX181" s="422"/>
    </row>
    <row r="182" spans="1:102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  <c r="CX182" s="422"/>
    </row>
    <row r="183" spans="1:102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  <c r="CX183" s="422"/>
    </row>
    <row r="184" spans="2:102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M184" s="433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  <c r="CX184" s="435"/>
    </row>
    <row r="185" spans="1:102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  <c r="CX185" s="422"/>
    </row>
    <row r="186" spans="1:102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  <c r="CX186" s="422"/>
    </row>
    <row r="187" spans="1:102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  <c r="CX187" s="422"/>
    </row>
    <row r="188" spans="1:102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  <c r="CX188" s="422"/>
    </row>
    <row r="189" spans="1:102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  <c r="CX189" s="422"/>
    </row>
    <row r="190" spans="1:102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  <c r="CX190" s="422"/>
    </row>
    <row r="191" spans="1:102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  <c r="CX191" s="422"/>
    </row>
    <row r="192" spans="1:102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  <c r="CX192" s="422"/>
    </row>
    <row r="193" spans="1:102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  <c r="CX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:M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M3"/>
    <mergeCell ref="C184:K184"/>
    <mergeCell ref="A188:M188"/>
    <mergeCell ref="H189:K189"/>
    <mergeCell ref="A190:M190"/>
    <mergeCell ref="A192:M192"/>
    <mergeCell ref="H194:L194"/>
    <mergeCell ref="G196:I19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W593"/>
  <sheetViews>
    <sheetView zoomScale="98" zoomScaleNormal="98" zoomScaleSheetLayoutView="100" zoomScalePageLayoutView="0" workbookViewId="0" topLeftCell="A100">
      <selection activeCell="H181" sqref="H181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42" customHeight="1" thickBot="1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3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30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2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2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2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2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2.24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67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67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70.35000000000001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3.35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1.5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1.5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1.53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3.3000000000000003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39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39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39.78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3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3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3.3000000000000003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3.5999999999999996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2.16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9.36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1.7999999999999998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0.030000000000000006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0.04032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3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4.5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3.75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4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4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4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0.08000000000000002</v>
      </c>
      <c r="G99" s="327"/>
      <c r="H99" s="333"/>
      <c r="I99" s="327"/>
      <c r="J99" s="333"/>
      <c r="K99" s="327"/>
      <c r="L99" s="333"/>
      <c r="M99" s="333"/>
    </row>
    <row r="100" spans="1:101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</row>
    <row r="101" spans="1:101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</row>
    <row r="102" spans="1:101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</row>
    <row r="103" spans="1:101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</row>
    <row r="104" spans="1:101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</row>
    <row r="105" spans="1:101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</row>
    <row r="106" spans="1:101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</row>
    <row r="107" spans="1:101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</row>
    <row r="108" spans="1:101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</row>
    <row r="109" spans="1:101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</row>
    <row r="110" spans="1:101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</row>
    <row r="111" spans="1:101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</row>
    <row r="112" spans="1:101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40.7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</row>
    <row r="113" spans="1:101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40.7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</row>
    <row r="114" spans="1:101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36.63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</row>
    <row r="115" spans="1:101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219.78000000000003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</row>
    <row r="116" spans="1:101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0.10175000000000002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</row>
    <row r="117" spans="1:101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24.42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</row>
    <row r="118" spans="1:101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2.8490000000000006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</row>
    <row r="119" spans="1:101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20.35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</row>
    <row r="120" spans="1:101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20.35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</row>
    <row r="121" spans="1:101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25.4375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</row>
    <row r="122" spans="1:101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</row>
    <row r="123" spans="1:101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</row>
    <row r="124" spans="1:101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</row>
    <row r="125" spans="1:101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</row>
    <row r="126" spans="1:101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</row>
    <row r="127" spans="1:101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</row>
    <row r="128" spans="1:101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</row>
    <row r="129" spans="1:101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</row>
    <row r="130" spans="1:101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</row>
    <row r="131" spans="1:101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</row>
    <row r="132" spans="1:101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</row>
    <row r="133" spans="1:101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</row>
    <row r="134" spans="1:101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</row>
    <row r="135" spans="1:101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</row>
    <row r="136" spans="1:101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</row>
    <row r="137" spans="1:101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</row>
    <row r="138" spans="1:101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</row>
    <row r="139" spans="1:101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</row>
    <row r="140" spans="1:101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</row>
    <row r="141" spans="1:101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</row>
    <row r="142" spans="1:101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</row>
    <row r="143" spans="1:101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</row>
    <row r="144" spans="1:101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</row>
    <row r="145" spans="1:101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</row>
    <row r="146" spans="1:101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</row>
    <row r="147" spans="1:101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</row>
    <row r="148" spans="1:101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</row>
    <row r="149" spans="1:101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</row>
    <row r="150" spans="1:101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</row>
    <row r="151" spans="1:101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</row>
    <row r="152" spans="1:101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</row>
    <row r="153" spans="1:101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</row>
    <row r="154" spans="1:101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</row>
    <row r="155" spans="1:101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</row>
    <row r="156" spans="1:101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</row>
    <row r="157" spans="1:101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</row>
    <row r="158" spans="1:101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</row>
    <row r="159" spans="1:101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40.7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</row>
    <row r="160" spans="1:101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40.7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</row>
    <row r="161" spans="1:101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48.84000000000001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</row>
    <row r="162" spans="1:101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24.420000000000005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</row>
    <row r="163" spans="1:101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73.5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</row>
    <row r="164" spans="1:101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73.5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</row>
    <row r="165" spans="1:101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74.97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</row>
    <row r="166" spans="1:101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73.5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</row>
    <row r="167" spans="1:101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</row>
    <row r="168" spans="1:101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</row>
    <row r="169" spans="1:101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</row>
    <row r="170" spans="1:101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</row>
    <row r="171" spans="1:101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</row>
    <row r="172" spans="1:101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</row>
    <row r="173" spans="1:101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</row>
    <row r="174" spans="1:101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</row>
    <row r="175" spans="1:101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</row>
    <row r="176" spans="1:101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</row>
    <row r="177" spans="1:101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</row>
    <row r="178" spans="1:101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</row>
    <row r="179" spans="1:101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</row>
    <row r="180" spans="1:101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</row>
    <row r="181" spans="1:101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</row>
    <row r="182" spans="1:101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</row>
    <row r="183" spans="1:101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</row>
    <row r="184" spans="2:101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M184" s="433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</row>
    <row r="185" spans="1:101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</row>
    <row r="186" spans="1:101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</row>
    <row r="187" spans="1:101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</row>
    <row r="188" spans="1:101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</row>
    <row r="189" spans="1:101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</row>
    <row r="190" spans="1:101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</row>
    <row r="191" spans="1:101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</row>
    <row r="192" spans="1:101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</row>
    <row r="193" spans="1:101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88:M188"/>
    <mergeCell ref="H189:K189"/>
    <mergeCell ref="A190:M190"/>
    <mergeCell ref="A192:M192"/>
    <mergeCell ref="H194:L194"/>
    <mergeCell ref="G196:I196"/>
    <mergeCell ref="F2:F3"/>
    <mergeCell ref="G2:H2"/>
    <mergeCell ref="I2:J2"/>
    <mergeCell ref="K2:L2"/>
    <mergeCell ref="M2:M3"/>
    <mergeCell ref="C184:K184"/>
    <mergeCell ref="A1:M1"/>
    <mergeCell ref="A2:A3"/>
    <mergeCell ref="B2:B3"/>
    <mergeCell ref="C2:C3"/>
    <mergeCell ref="D2:D3"/>
    <mergeCell ref="E2:E3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93"/>
  <sheetViews>
    <sheetView zoomScale="98" zoomScaleNormal="98" zoomScaleSheetLayoutView="100" zoomScalePageLayoutView="0" workbookViewId="0" topLeftCell="A84">
      <selection activeCell="F186" sqref="F186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42" customHeight="1" thickBot="1">
      <c r="A1" s="467" t="s">
        <v>323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3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30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2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2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2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2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2.24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77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77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80.85000000000001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3.85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1.8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1.8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1.836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3.9600000000000004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40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40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40.8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3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3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3.3000000000000003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3.5999999999999996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2.16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9.36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1.7999999999999998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0.030000000000000006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0.04032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3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4.5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3.75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5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5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5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0.10000000000000002</v>
      </c>
      <c r="G99" s="327"/>
      <c r="H99" s="333"/>
      <c r="I99" s="327"/>
      <c r="J99" s="333"/>
      <c r="K99" s="327"/>
      <c r="L99" s="333"/>
      <c r="M99" s="333"/>
    </row>
    <row r="100" spans="1:102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</row>
    <row r="101" spans="1:102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</row>
    <row r="102" spans="1:102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</row>
    <row r="103" spans="1:102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</row>
    <row r="104" spans="1:102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</row>
    <row r="105" spans="1:102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</row>
    <row r="106" spans="1:102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</row>
    <row r="107" spans="1:102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</row>
    <row r="108" spans="1:102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</row>
    <row r="109" spans="1:102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</row>
    <row r="110" spans="1:102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</row>
    <row r="111" spans="1:102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</row>
    <row r="112" spans="1:102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45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</row>
    <row r="113" spans="1:102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45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</row>
    <row r="114" spans="1:102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40.5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</row>
    <row r="115" spans="1:102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243.00000000000003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</row>
    <row r="116" spans="1:102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0.11250000000000002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</row>
    <row r="117" spans="1:102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27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</row>
    <row r="118" spans="1:102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3.1500000000000004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</row>
    <row r="119" spans="1:102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22.5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</row>
    <row r="120" spans="1:102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22.5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</row>
    <row r="121" spans="1:102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28.125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</row>
    <row r="122" spans="1:102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</row>
    <row r="123" spans="1:102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</row>
    <row r="124" spans="1:102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</row>
    <row r="125" spans="1:102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</row>
    <row r="126" spans="1:102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</row>
    <row r="127" spans="1:102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</row>
    <row r="128" spans="1:102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</row>
    <row r="129" spans="1:102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</row>
    <row r="130" spans="1:102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</row>
    <row r="131" spans="1:102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</row>
    <row r="132" spans="1:102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</row>
    <row r="133" spans="1:102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</row>
    <row r="134" spans="1:102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</row>
    <row r="135" spans="1:102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</row>
    <row r="136" spans="1:102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</row>
    <row r="137" spans="1:102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</row>
    <row r="138" spans="1:102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</row>
    <row r="139" spans="1:102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  <c r="CX139" s="356"/>
    </row>
    <row r="140" spans="1:102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</row>
    <row r="141" spans="1:102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  <c r="CX141" s="356"/>
    </row>
    <row r="142" spans="1:102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  <c r="CX142" s="356"/>
    </row>
    <row r="143" spans="1:102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</row>
    <row r="144" spans="1:102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</row>
    <row r="145" spans="1:102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  <c r="CX145" s="356"/>
    </row>
    <row r="146" spans="1:102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</row>
    <row r="147" spans="1:102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</row>
    <row r="148" spans="1:102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  <c r="CX148" s="356"/>
    </row>
    <row r="149" spans="1:102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  <c r="CX149" s="356"/>
    </row>
    <row r="150" spans="1:102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</row>
    <row r="151" spans="1:102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</row>
    <row r="152" spans="1:102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</row>
    <row r="153" spans="1:102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  <c r="CX153" s="356"/>
    </row>
    <row r="154" spans="1:102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  <c r="CX154" s="356"/>
    </row>
    <row r="155" spans="1:102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</row>
    <row r="156" spans="1:102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  <c r="CX156" s="356"/>
    </row>
    <row r="157" spans="1:102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</row>
    <row r="158" spans="1:102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  <c r="CX158" s="356"/>
    </row>
    <row r="159" spans="1:102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45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  <c r="CX159" s="356"/>
    </row>
    <row r="160" spans="1:102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45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  <c r="CX160" s="356"/>
    </row>
    <row r="161" spans="1:102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54.00000000000001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  <c r="CX161" s="356"/>
    </row>
    <row r="162" spans="1:102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27.000000000000004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  <c r="CX162" s="356"/>
    </row>
    <row r="163" spans="1:102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97.2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  <c r="CX163" s="356"/>
    </row>
    <row r="164" spans="1:102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97.2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  <c r="CX164" s="356"/>
    </row>
    <row r="165" spans="1:102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99.144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  <c r="CX165" s="356"/>
    </row>
    <row r="166" spans="1:102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97.2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  <c r="CX166" s="356"/>
    </row>
    <row r="167" spans="1:102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  <c r="CX167" s="356"/>
    </row>
    <row r="168" spans="1:102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  <c r="CX168" s="356"/>
    </row>
    <row r="169" spans="1:102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  <c r="CX169" s="356"/>
    </row>
    <row r="170" spans="1:102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</row>
    <row r="171" spans="1:102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  <c r="CX171" s="356"/>
    </row>
    <row r="172" spans="1:102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  <c r="CX172" s="381"/>
    </row>
    <row r="173" spans="1:102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</row>
    <row r="174" spans="1:102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  <c r="CX174" s="412"/>
    </row>
    <row r="175" spans="1:102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</row>
    <row r="176" spans="1:102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  <c r="CX176" s="412"/>
    </row>
    <row r="177" spans="1:102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  <c r="CX177" s="409"/>
    </row>
    <row r="178" spans="1:102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  <c r="CX178" s="412"/>
    </row>
    <row r="179" spans="1:102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  <c r="CX179" s="409"/>
    </row>
    <row r="180" spans="1:102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  <c r="CX180" s="381"/>
    </row>
    <row r="181" spans="1:102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  <c r="CX181" s="422"/>
    </row>
    <row r="182" spans="1:102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  <c r="CX182" s="422"/>
    </row>
    <row r="183" spans="1:102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  <c r="CX183" s="422"/>
    </row>
    <row r="184" spans="2:102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L184" s="482"/>
      <c r="M184" s="433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  <c r="CX184" s="435"/>
    </row>
    <row r="185" spans="1:102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  <c r="CX185" s="422"/>
    </row>
    <row r="186" spans="1:102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  <c r="CX186" s="422"/>
    </row>
    <row r="187" spans="1:102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  <c r="CX187" s="422"/>
    </row>
    <row r="188" spans="1:102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  <c r="CX188" s="422"/>
    </row>
    <row r="189" spans="1:102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  <c r="CX189" s="422"/>
    </row>
    <row r="190" spans="1:102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  <c r="CX190" s="422"/>
    </row>
    <row r="191" spans="1:102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  <c r="CX191" s="422"/>
    </row>
    <row r="192" spans="1:102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  <c r="CX192" s="422"/>
    </row>
    <row r="193" spans="1:102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  <c r="CX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88:M188"/>
    <mergeCell ref="H189:K189"/>
    <mergeCell ref="A190:M190"/>
    <mergeCell ref="A192:M192"/>
    <mergeCell ref="H194:L194"/>
    <mergeCell ref="G196:I196"/>
    <mergeCell ref="F2:F3"/>
    <mergeCell ref="G2:H2"/>
    <mergeCell ref="I2:J2"/>
    <mergeCell ref="K2:L2"/>
    <mergeCell ref="M2:M3"/>
    <mergeCell ref="C184:L184"/>
    <mergeCell ref="A1:M1"/>
    <mergeCell ref="A2:A3"/>
    <mergeCell ref="B2:B3"/>
    <mergeCell ref="C2:C3"/>
    <mergeCell ref="D2:D3"/>
    <mergeCell ref="E2:E3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X593"/>
  <sheetViews>
    <sheetView zoomScale="98" zoomScaleNormal="98" zoomScaleSheetLayoutView="100" zoomScalePageLayoutView="0" workbookViewId="0" topLeftCell="A1">
      <selection activeCell="A188" sqref="A188:M188"/>
    </sheetView>
  </sheetViews>
  <sheetFormatPr defaultColWidth="9.140625" defaultRowHeight="12.75"/>
  <cols>
    <col min="1" max="1" width="3.8515625" style="443" customWidth="1"/>
    <col min="2" max="2" width="10.8515625" style="444" hidden="1" customWidth="1"/>
    <col min="3" max="3" width="53.8515625" style="423" customWidth="1"/>
    <col min="4" max="4" width="7.7109375" style="438" customWidth="1"/>
    <col min="5" max="5" width="6.57421875" style="430" hidden="1" customWidth="1"/>
    <col min="6" max="6" width="8.7109375" style="438" customWidth="1"/>
    <col min="7" max="7" width="8.8515625" style="335" customWidth="1"/>
    <col min="8" max="8" width="9.8515625" style="335" customWidth="1"/>
    <col min="9" max="9" width="8.8515625" style="445" customWidth="1"/>
    <col min="10" max="10" width="9.140625" style="438" customWidth="1"/>
    <col min="11" max="11" width="8.8515625" style="445" customWidth="1"/>
    <col min="12" max="12" width="9.140625" style="438" customWidth="1"/>
    <col min="13" max="13" width="12.7109375" style="430" customWidth="1"/>
    <col min="14" max="16384" width="9.140625" style="423" customWidth="1"/>
  </cols>
  <sheetData>
    <row r="1" spans="1:13" s="304" customFormat="1" ht="42" customHeight="1" thickBot="1">
      <c r="A1" s="467" t="s">
        <v>324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317" customFormat="1" ht="36" customHeight="1" thickBot="1" thickTop="1">
      <c r="A2" s="480" t="s">
        <v>3</v>
      </c>
      <c r="B2" s="477" t="s">
        <v>4</v>
      </c>
      <c r="C2" s="481" t="s">
        <v>1</v>
      </c>
      <c r="D2" s="477" t="s">
        <v>0</v>
      </c>
      <c r="E2" s="473" t="s">
        <v>42</v>
      </c>
      <c r="F2" s="473" t="s">
        <v>105</v>
      </c>
      <c r="G2" s="475" t="s">
        <v>41</v>
      </c>
      <c r="H2" s="476"/>
      <c r="I2" s="477" t="s">
        <v>38</v>
      </c>
      <c r="J2" s="477"/>
      <c r="K2" s="477" t="s">
        <v>45</v>
      </c>
      <c r="L2" s="477"/>
      <c r="M2" s="478" t="s">
        <v>39</v>
      </c>
    </row>
    <row r="3" spans="1:13" s="317" customFormat="1" ht="29.25" customHeight="1" thickBot="1" thickTop="1">
      <c r="A3" s="480"/>
      <c r="B3" s="477"/>
      <c r="C3" s="481"/>
      <c r="D3" s="477"/>
      <c r="E3" s="474"/>
      <c r="F3" s="474"/>
      <c r="G3" s="318" t="s">
        <v>40</v>
      </c>
      <c r="H3" s="319" t="s">
        <v>28</v>
      </c>
      <c r="I3" s="318" t="s">
        <v>40</v>
      </c>
      <c r="J3" s="316" t="s">
        <v>28</v>
      </c>
      <c r="K3" s="318" t="s">
        <v>40</v>
      </c>
      <c r="L3" s="316" t="s">
        <v>28</v>
      </c>
      <c r="M3" s="479"/>
    </row>
    <row r="4" spans="1:13" s="321" customFormat="1" ht="14.25" customHeight="1" thickBot="1" thickTop="1">
      <c r="A4" s="320">
        <v>1</v>
      </c>
      <c r="B4" s="320">
        <v>2</v>
      </c>
      <c r="C4" s="320">
        <v>2</v>
      </c>
      <c r="D4" s="320">
        <v>3</v>
      </c>
      <c r="E4" s="320">
        <v>4</v>
      </c>
      <c r="F4" s="320">
        <v>5</v>
      </c>
      <c r="G4" s="320">
        <v>6</v>
      </c>
      <c r="H4" s="320">
        <v>7</v>
      </c>
      <c r="I4" s="320">
        <v>8</v>
      </c>
      <c r="J4" s="320">
        <v>9</v>
      </c>
      <c r="K4" s="320">
        <v>10</v>
      </c>
      <c r="L4" s="320">
        <v>11</v>
      </c>
      <c r="M4" s="320">
        <v>12</v>
      </c>
    </row>
    <row r="5" spans="1:13" s="325" customFormat="1" ht="21" customHeight="1" thickTop="1">
      <c r="A5" s="322"/>
      <c r="B5" s="322"/>
      <c r="C5" s="323" t="s">
        <v>309</v>
      </c>
      <c r="D5" s="324"/>
      <c r="E5" s="322"/>
      <c r="F5" s="324"/>
      <c r="G5" s="324"/>
      <c r="H5" s="324"/>
      <c r="I5" s="324"/>
      <c r="J5" s="324"/>
      <c r="K5" s="324"/>
      <c r="L5" s="324"/>
      <c r="M5" s="324"/>
    </row>
    <row r="6" spans="1:13" s="334" customFormat="1" ht="68.25" customHeight="1">
      <c r="A6" s="326">
        <v>1</v>
      </c>
      <c r="B6" s="327" t="s">
        <v>246</v>
      </c>
      <c r="C6" s="328" t="s">
        <v>312</v>
      </c>
      <c r="D6" s="329" t="s">
        <v>248</v>
      </c>
      <c r="E6" s="328"/>
      <c r="F6" s="330">
        <v>2.5</v>
      </c>
      <c r="G6" s="331"/>
      <c r="H6" s="332"/>
      <c r="I6" s="331"/>
      <c r="J6" s="332"/>
      <c r="K6" s="331"/>
      <c r="L6" s="332"/>
      <c r="M6" s="333"/>
    </row>
    <row r="7" spans="1:13" s="334" customFormat="1" ht="15.75" hidden="1">
      <c r="A7" s="336"/>
      <c r="B7" s="337"/>
      <c r="C7" s="329" t="s">
        <v>228</v>
      </c>
      <c r="D7" s="329" t="s">
        <v>248</v>
      </c>
      <c r="E7" s="327">
        <v>10</v>
      </c>
      <c r="F7" s="338">
        <f>F6*E7</f>
        <v>25</v>
      </c>
      <c r="G7" s="339"/>
      <c r="H7" s="340"/>
      <c r="I7" s="339"/>
      <c r="J7" s="340"/>
      <c r="K7" s="327"/>
      <c r="L7" s="340"/>
      <c r="M7" s="340"/>
    </row>
    <row r="8" spans="1:13" s="334" customFormat="1" ht="40.5" hidden="1">
      <c r="A8" s="326">
        <f>A6+1</f>
        <v>2</v>
      </c>
      <c r="B8" s="327" t="s">
        <v>246</v>
      </c>
      <c r="C8" s="328" t="s">
        <v>295</v>
      </c>
      <c r="D8" s="329" t="s">
        <v>10</v>
      </c>
      <c r="E8" s="328"/>
      <c r="F8" s="330"/>
      <c r="G8" s="331"/>
      <c r="H8" s="332"/>
      <c r="I8" s="331"/>
      <c r="J8" s="332"/>
      <c r="K8" s="331"/>
      <c r="L8" s="332"/>
      <c r="M8" s="333"/>
    </row>
    <row r="9" spans="1:13" s="334" customFormat="1" ht="15.75" hidden="1">
      <c r="A9" s="336"/>
      <c r="B9" s="337"/>
      <c r="C9" s="329" t="s">
        <v>228</v>
      </c>
      <c r="D9" s="329" t="str">
        <f>D8</f>
        <v>cali</v>
      </c>
      <c r="E9" s="327">
        <v>1</v>
      </c>
      <c r="F9" s="338">
        <f>F8*E9</f>
        <v>0</v>
      </c>
      <c r="G9" s="339"/>
      <c r="H9" s="340"/>
      <c r="I9" s="339"/>
      <c r="J9" s="340"/>
      <c r="K9" s="327"/>
      <c r="L9" s="340"/>
      <c r="M9" s="340"/>
    </row>
    <row r="10" spans="1:13" s="334" customFormat="1" ht="40.5" hidden="1">
      <c r="A10" s="326">
        <f>A8+1</f>
        <v>3</v>
      </c>
      <c r="B10" s="327" t="s">
        <v>246</v>
      </c>
      <c r="C10" s="328" t="s">
        <v>296</v>
      </c>
      <c r="D10" s="329" t="s">
        <v>10</v>
      </c>
      <c r="E10" s="328"/>
      <c r="F10" s="330"/>
      <c r="G10" s="331"/>
      <c r="H10" s="332"/>
      <c r="I10" s="331"/>
      <c r="J10" s="332"/>
      <c r="K10" s="331"/>
      <c r="L10" s="332"/>
      <c r="M10" s="333"/>
    </row>
    <row r="11" spans="1:13" s="334" customFormat="1" ht="15.75" hidden="1">
      <c r="A11" s="336"/>
      <c r="B11" s="337"/>
      <c r="C11" s="329" t="s">
        <v>228</v>
      </c>
      <c r="D11" s="329" t="str">
        <f>D10</f>
        <v>cali</v>
      </c>
      <c r="E11" s="327">
        <v>1</v>
      </c>
      <c r="F11" s="338">
        <f>F10*E11</f>
        <v>0</v>
      </c>
      <c r="G11" s="339"/>
      <c r="H11" s="340"/>
      <c r="I11" s="339"/>
      <c r="J11" s="340"/>
      <c r="K11" s="327"/>
      <c r="L11" s="340"/>
      <c r="M11" s="340"/>
    </row>
    <row r="12" spans="1:13" s="334" customFormat="1" ht="40.5" hidden="1">
      <c r="A12" s="326">
        <f>A8+1</f>
        <v>3</v>
      </c>
      <c r="B12" s="327" t="s">
        <v>246</v>
      </c>
      <c r="C12" s="328" t="s">
        <v>297</v>
      </c>
      <c r="D12" s="329" t="s">
        <v>10</v>
      </c>
      <c r="E12" s="328"/>
      <c r="F12" s="330"/>
      <c r="G12" s="331"/>
      <c r="H12" s="332"/>
      <c r="I12" s="331"/>
      <c r="J12" s="332"/>
      <c r="K12" s="331"/>
      <c r="L12" s="332"/>
      <c r="M12" s="333"/>
    </row>
    <row r="13" spans="1:13" s="334" customFormat="1" ht="15.75" hidden="1">
      <c r="A13" s="336"/>
      <c r="B13" s="337"/>
      <c r="C13" s="329" t="s">
        <v>228</v>
      </c>
      <c r="D13" s="329" t="str">
        <f>D12</f>
        <v>cali</v>
      </c>
      <c r="E13" s="327">
        <v>1</v>
      </c>
      <c r="F13" s="338">
        <f>F12*E13</f>
        <v>0</v>
      </c>
      <c r="G13" s="339"/>
      <c r="H13" s="340"/>
      <c r="I13" s="339"/>
      <c r="J13" s="340"/>
      <c r="K13" s="327"/>
      <c r="L13" s="340"/>
      <c r="M13" s="340"/>
    </row>
    <row r="14" spans="1:13" s="334" customFormat="1" ht="40.5" hidden="1">
      <c r="A14" s="326">
        <f>A12+1</f>
        <v>4</v>
      </c>
      <c r="B14" s="327" t="s">
        <v>246</v>
      </c>
      <c r="C14" s="328" t="s">
        <v>280</v>
      </c>
      <c r="D14" s="329" t="s">
        <v>10</v>
      </c>
      <c r="E14" s="328"/>
      <c r="F14" s="330"/>
      <c r="G14" s="331"/>
      <c r="H14" s="332"/>
      <c r="I14" s="331"/>
      <c r="J14" s="332"/>
      <c r="K14" s="331"/>
      <c r="L14" s="332"/>
      <c r="M14" s="333"/>
    </row>
    <row r="15" spans="1:13" s="334" customFormat="1" ht="15.75" hidden="1">
      <c r="A15" s="336"/>
      <c r="B15" s="337"/>
      <c r="C15" s="329" t="s">
        <v>228</v>
      </c>
      <c r="D15" s="329" t="str">
        <f>D14</f>
        <v>cali</v>
      </c>
      <c r="E15" s="327">
        <v>1</v>
      </c>
      <c r="F15" s="338">
        <f>F14*E15</f>
        <v>0</v>
      </c>
      <c r="G15" s="339"/>
      <c r="H15" s="340"/>
      <c r="I15" s="339"/>
      <c r="J15" s="340"/>
      <c r="K15" s="327"/>
      <c r="L15" s="340"/>
      <c r="M15" s="340"/>
    </row>
    <row r="16" spans="1:13" s="334" customFormat="1" ht="57.75" customHeight="1">
      <c r="A16" s="328">
        <f>A6+1</f>
        <v>2</v>
      </c>
      <c r="B16" s="341"/>
      <c r="C16" s="342" t="s">
        <v>311</v>
      </c>
      <c r="D16" s="329" t="s">
        <v>248</v>
      </c>
      <c r="E16" s="341"/>
      <c r="F16" s="330">
        <v>2</v>
      </c>
      <c r="G16" s="343"/>
      <c r="H16" s="340"/>
      <c r="I16" s="344"/>
      <c r="J16" s="340"/>
      <c r="K16" s="327"/>
      <c r="L16" s="340"/>
      <c r="M16" s="340"/>
    </row>
    <row r="17" spans="1:13" s="334" customFormat="1" ht="0.75" customHeight="1" hidden="1">
      <c r="A17" s="345"/>
      <c r="B17" s="346"/>
      <c r="C17" s="347" t="s">
        <v>12</v>
      </c>
      <c r="D17" s="329" t="s">
        <v>248</v>
      </c>
      <c r="E17" s="346">
        <v>1</v>
      </c>
      <c r="F17" s="341">
        <f>F16*E17</f>
        <v>2</v>
      </c>
      <c r="G17" s="339"/>
      <c r="H17" s="340"/>
      <c r="I17" s="346"/>
      <c r="J17" s="340"/>
      <c r="K17" s="327"/>
      <c r="L17" s="340"/>
      <c r="M17" s="340"/>
    </row>
    <row r="18" spans="1:13" s="349" customFormat="1" ht="0.75" customHeight="1" hidden="1">
      <c r="A18" s="328">
        <f>A16+1</f>
        <v>3</v>
      </c>
      <c r="B18" s="341"/>
      <c r="C18" s="348" t="s">
        <v>292</v>
      </c>
      <c r="D18" s="329" t="s">
        <v>10</v>
      </c>
      <c r="E18" s="341"/>
      <c r="F18" s="330">
        <v>0</v>
      </c>
      <c r="G18" s="343"/>
      <c r="H18" s="340"/>
      <c r="I18" s="346"/>
      <c r="J18" s="340"/>
      <c r="K18" s="346"/>
      <c r="L18" s="340"/>
      <c r="M18" s="333"/>
    </row>
    <row r="19" spans="1:13" s="356" customFormat="1" ht="30" customHeight="1">
      <c r="A19" s="350"/>
      <c r="B19" s="341"/>
      <c r="C19" s="293" t="s">
        <v>310</v>
      </c>
      <c r="D19" s="351"/>
      <c r="E19" s="352"/>
      <c r="F19" s="353"/>
      <c r="G19" s="353"/>
      <c r="H19" s="354"/>
      <c r="I19" s="352"/>
      <c r="J19" s="354"/>
      <c r="K19" s="352"/>
      <c r="L19" s="354"/>
      <c r="M19" s="355"/>
    </row>
    <row r="20" spans="1:13" s="349" customFormat="1" ht="0.75" customHeight="1" hidden="1">
      <c r="A20" s="336"/>
      <c r="B20" s="337"/>
      <c r="C20" s="329" t="s">
        <v>228</v>
      </c>
      <c r="D20" s="329" t="str">
        <f>D18</f>
        <v>cali</v>
      </c>
      <c r="E20" s="327">
        <v>1</v>
      </c>
      <c r="F20" s="338">
        <f>F18*E20</f>
        <v>0</v>
      </c>
      <c r="G20" s="339"/>
      <c r="H20" s="333"/>
      <c r="I20" s="327"/>
      <c r="J20" s="333"/>
      <c r="K20" s="327"/>
      <c r="L20" s="333"/>
      <c r="M20" s="333"/>
    </row>
    <row r="21" spans="1:13" s="334" customFormat="1" ht="30.75" customHeight="1">
      <c r="A21" s="328">
        <f>A16+1</f>
        <v>3</v>
      </c>
      <c r="B21" s="341"/>
      <c r="C21" s="342" t="s">
        <v>252</v>
      </c>
      <c r="D21" s="329" t="s">
        <v>248</v>
      </c>
      <c r="E21" s="341"/>
      <c r="F21" s="330">
        <v>2</v>
      </c>
      <c r="G21" s="343"/>
      <c r="H21" s="357"/>
      <c r="I21" s="358"/>
      <c r="J21" s="357"/>
      <c r="K21" s="358"/>
      <c r="L21" s="357"/>
      <c r="M21" s="340"/>
    </row>
    <row r="22" spans="1:13" s="334" customFormat="1" ht="15.75" hidden="1">
      <c r="A22" s="345"/>
      <c r="B22" s="346"/>
      <c r="C22" s="347" t="s">
        <v>12</v>
      </c>
      <c r="D22" s="329" t="s">
        <v>248</v>
      </c>
      <c r="E22" s="346">
        <v>1</v>
      </c>
      <c r="F22" s="341">
        <f>F21*E22</f>
        <v>2</v>
      </c>
      <c r="G22" s="339"/>
      <c r="H22" s="340"/>
      <c r="I22" s="346"/>
      <c r="J22" s="340"/>
      <c r="K22" s="327"/>
      <c r="L22" s="340"/>
      <c r="M22" s="340"/>
    </row>
    <row r="23" spans="1:13" s="334" customFormat="1" ht="15.75" hidden="1">
      <c r="A23" s="348"/>
      <c r="B23" s="341"/>
      <c r="C23" s="342" t="s">
        <v>232</v>
      </c>
      <c r="D23" s="329" t="s">
        <v>248</v>
      </c>
      <c r="E23" s="341">
        <v>1.12</v>
      </c>
      <c r="F23" s="341">
        <f>F21*E23</f>
        <v>2.24</v>
      </c>
      <c r="G23" s="346"/>
      <c r="H23" s="340"/>
      <c r="I23" s="344"/>
      <c r="J23" s="340"/>
      <c r="K23" s="327"/>
      <c r="L23" s="340"/>
      <c r="M23" s="340"/>
    </row>
    <row r="24" spans="1:13" s="334" customFormat="1" ht="30" customHeight="1" hidden="1">
      <c r="A24" s="328">
        <f>A21+1</f>
        <v>4</v>
      </c>
      <c r="B24" s="341"/>
      <c r="C24" s="342" t="s">
        <v>293</v>
      </c>
      <c r="D24" s="329" t="s">
        <v>248</v>
      </c>
      <c r="E24" s="341"/>
      <c r="F24" s="330"/>
      <c r="G24" s="343"/>
      <c r="H24" s="357"/>
      <c r="I24" s="358"/>
      <c r="J24" s="357"/>
      <c r="K24" s="358"/>
      <c r="L24" s="357"/>
      <c r="M24" s="340"/>
    </row>
    <row r="25" spans="1:13" s="334" customFormat="1" ht="2.25" customHeight="1" hidden="1">
      <c r="A25" s="345"/>
      <c r="B25" s="346"/>
      <c r="C25" s="347" t="s">
        <v>12</v>
      </c>
      <c r="D25" s="329" t="s">
        <v>248</v>
      </c>
      <c r="E25" s="346">
        <v>1</v>
      </c>
      <c r="F25" s="341">
        <f>F24*E25</f>
        <v>0</v>
      </c>
      <c r="G25" s="339"/>
      <c r="H25" s="340"/>
      <c r="I25" s="346"/>
      <c r="J25" s="340"/>
      <c r="K25" s="327"/>
      <c r="L25" s="340"/>
      <c r="M25" s="340"/>
    </row>
    <row r="26" spans="1:13" s="334" customFormat="1" ht="2.25" customHeight="1" hidden="1">
      <c r="A26" s="348"/>
      <c r="B26" s="341"/>
      <c r="C26" s="342" t="s">
        <v>294</v>
      </c>
      <c r="D26" s="329" t="s">
        <v>248</v>
      </c>
      <c r="E26" s="341">
        <v>1.12</v>
      </c>
      <c r="F26" s="341">
        <f>F24*E26</f>
        <v>0</v>
      </c>
      <c r="G26" s="346"/>
      <c r="H26" s="340"/>
      <c r="I26" s="344"/>
      <c r="J26" s="340"/>
      <c r="K26" s="327"/>
      <c r="L26" s="340"/>
      <c r="M26" s="340"/>
    </row>
    <row r="27" spans="1:13" s="334" customFormat="1" ht="32.25" customHeight="1">
      <c r="A27" s="326">
        <f>A21+1</f>
        <v>4</v>
      </c>
      <c r="B27" s="327"/>
      <c r="C27" s="326" t="s">
        <v>298</v>
      </c>
      <c r="D27" s="359" t="s">
        <v>5</v>
      </c>
      <c r="E27" s="360"/>
      <c r="F27" s="330">
        <v>61.8</v>
      </c>
      <c r="G27" s="331"/>
      <c r="H27" s="340"/>
      <c r="I27" s="346"/>
      <c r="J27" s="340"/>
      <c r="K27" s="327"/>
      <c r="L27" s="340"/>
      <c r="M27" s="340"/>
    </row>
    <row r="28" spans="1:13" s="334" customFormat="1" ht="15.75" hidden="1">
      <c r="A28" s="336" t="s">
        <v>247</v>
      </c>
      <c r="B28" s="337"/>
      <c r="C28" s="329" t="s">
        <v>228</v>
      </c>
      <c r="D28" s="329" t="str">
        <f>D27</f>
        <v>grZ.m.</v>
      </c>
      <c r="E28" s="360">
        <v>1</v>
      </c>
      <c r="F28" s="338">
        <f>F27*E28</f>
        <v>61.8</v>
      </c>
      <c r="G28" s="339"/>
      <c r="H28" s="340"/>
      <c r="I28" s="346"/>
      <c r="J28" s="340"/>
      <c r="K28" s="327"/>
      <c r="L28" s="340"/>
      <c r="M28" s="340"/>
    </row>
    <row r="29" spans="1:13" s="334" customFormat="1" ht="15.75" hidden="1">
      <c r="A29" s="336"/>
      <c r="B29" s="337"/>
      <c r="C29" s="342" t="s">
        <v>230</v>
      </c>
      <c r="D29" s="361" t="s">
        <v>5</v>
      </c>
      <c r="E29" s="337">
        <v>1.05</v>
      </c>
      <c r="F29" s="338">
        <f>F27*E29</f>
        <v>64.89</v>
      </c>
      <c r="G29" s="327"/>
      <c r="H29" s="340"/>
      <c r="I29" s="358"/>
      <c r="J29" s="340"/>
      <c r="K29" s="327"/>
      <c r="L29" s="340"/>
      <c r="M29" s="340"/>
    </row>
    <row r="30" spans="1:13" s="334" customFormat="1" ht="15.75" hidden="1">
      <c r="A30" s="336"/>
      <c r="B30" s="337"/>
      <c r="C30" s="342" t="s">
        <v>231</v>
      </c>
      <c r="D30" s="329" t="s">
        <v>248</v>
      </c>
      <c r="E30" s="337">
        <f>0.25*0.2</f>
        <v>0.05</v>
      </c>
      <c r="F30" s="338">
        <f>E30*F27</f>
        <v>3.09</v>
      </c>
      <c r="G30" s="327"/>
      <c r="H30" s="340"/>
      <c r="I30" s="346"/>
      <c r="J30" s="340"/>
      <c r="K30" s="327"/>
      <c r="L30" s="340"/>
      <c r="M30" s="340"/>
    </row>
    <row r="31" spans="1:13" s="362" customFormat="1" ht="27" hidden="1">
      <c r="A31" s="328">
        <f>A27+1</f>
        <v>5</v>
      </c>
      <c r="B31" s="341"/>
      <c r="C31" s="342" t="s">
        <v>251</v>
      </c>
      <c r="D31" s="329" t="s">
        <v>249</v>
      </c>
      <c r="E31" s="341"/>
      <c r="F31" s="330">
        <v>0</v>
      </c>
      <c r="G31" s="343"/>
      <c r="H31" s="333"/>
      <c r="I31" s="327"/>
      <c r="J31" s="333"/>
      <c r="K31" s="327"/>
      <c r="L31" s="333"/>
      <c r="M31" s="333"/>
    </row>
    <row r="32" spans="1:13" s="349" customFormat="1" ht="15.75" hidden="1">
      <c r="A32" s="345"/>
      <c r="B32" s="346"/>
      <c r="C32" s="347" t="s">
        <v>12</v>
      </c>
      <c r="D32" s="329" t="s">
        <v>249</v>
      </c>
      <c r="E32" s="346">
        <v>1</v>
      </c>
      <c r="F32" s="341">
        <f>F31*E32</f>
        <v>0</v>
      </c>
      <c r="G32" s="339"/>
      <c r="H32" s="333"/>
      <c r="I32" s="327"/>
      <c r="J32" s="333"/>
      <c r="K32" s="327"/>
      <c r="L32" s="333"/>
      <c r="M32" s="333"/>
    </row>
    <row r="33" spans="1:13" s="349" customFormat="1" ht="15.75" hidden="1">
      <c r="A33" s="348"/>
      <c r="B33" s="341"/>
      <c r="C33" s="342" t="s">
        <v>234</v>
      </c>
      <c r="D33" s="329" t="s">
        <v>249</v>
      </c>
      <c r="E33" s="341">
        <v>1.05</v>
      </c>
      <c r="F33" s="341">
        <f>F31*E33</f>
        <v>0</v>
      </c>
      <c r="G33" s="346"/>
      <c r="H33" s="333"/>
      <c r="I33" s="327"/>
      <c r="J33" s="333"/>
      <c r="K33" s="327"/>
      <c r="L33" s="333"/>
      <c r="M33" s="333"/>
    </row>
    <row r="34" spans="1:13" s="349" customFormat="1" ht="15.75" hidden="1">
      <c r="A34" s="336"/>
      <c r="B34" s="337"/>
      <c r="C34" s="342" t="s">
        <v>229</v>
      </c>
      <c r="D34" s="329" t="s">
        <v>248</v>
      </c>
      <c r="E34" s="337">
        <v>0.15</v>
      </c>
      <c r="F34" s="338">
        <f>E34*F31</f>
        <v>0</v>
      </c>
      <c r="G34" s="327"/>
      <c r="H34" s="333"/>
      <c r="I34" s="327"/>
      <c r="J34" s="333"/>
      <c r="K34" s="327"/>
      <c r="L34" s="333"/>
      <c r="M34" s="333"/>
    </row>
    <row r="35" spans="1:13" s="362" customFormat="1" ht="39.75" customHeight="1">
      <c r="A35" s="328">
        <f>A27+1</f>
        <v>5</v>
      </c>
      <c r="B35" s="337"/>
      <c r="C35" s="363" t="s">
        <v>305</v>
      </c>
      <c r="D35" s="329" t="s">
        <v>248</v>
      </c>
      <c r="E35" s="364"/>
      <c r="F35" s="330">
        <v>1.4</v>
      </c>
      <c r="G35" s="331"/>
      <c r="H35" s="333"/>
      <c r="I35" s="327"/>
      <c r="J35" s="333"/>
      <c r="K35" s="327"/>
      <c r="L35" s="333"/>
      <c r="M35" s="333"/>
    </row>
    <row r="36" spans="1:13" s="349" customFormat="1" ht="0.75" customHeight="1" hidden="1">
      <c r="A36" s="345"/>
      <c r="B36" s="365"/>
      <c r="C36" s="361" t="s">
        <v>12</v>
      </c>
      <c r="D36" s="329" t="s">
        <v>248</v>
      </c>
      <c r="E36" s="365">
        <v>1</v>
      </c>
      <c r="F36" s="341">
        <f>F35*E36</f>
        <v>1.4</v>
      </c>
      <c r="G36" s="339"/>
      <c r="H36" s="333"/>
      <c r="I36" s="327"/>
      <c r="J36" s="333"/>
      <c r="K36" s="327"/>
      <c r="L36" s="333"/>
      <c r="M36" s="333"/>
    </row>
    <row r="37" spans="1:13" s="349" customFormat="1" ht="15.75" hidden="1">
      <c r="A37" s="336"/>
      <c r="B37" s="337"/>
      <c r="C37" s="342" t="s">
        <v>231</v>
      </c>
      <c r="D37" s="329" t="s">
        <v>248</v>
      </c>
      <c r="E37" s="337">
        <v>1.02</v>
      </c>
      <c r="F37" s="338">
        <f>E37*F35</f>
        <v>1.428</v>
      </c>
      <c r="G37" s="327"/>
      <c r="H37" s="333"/>
      <c r="I37" s="327"/>
      <c r="J37" s="333"/>
      <c r="K37" s="327"/>
      <c r="L37" s="333"/>
      <c r="M37" s="333"/>
    </row>
    <row r="38" spans="1:13" s="366" customFormat="1" ht="15" customHeight="1" hidden="1">
      <c r="A38" s="336"/>
      <c r="B38" s="337"/>
      <c r="C38" s="342" t="s">
        <v>235</v>
      </c>
      <c r="D38" s="329" t="s">
        <v>226</v>
      </c>
      <c r="E38" s="337">
        <v>2.2</v>
      </c>
      <c r="F38" s="338">
        <f>E38*F35</f>
        <v>3.08</v>
      </c>
      <c r="G38" s="327"/>
      <c r="H38" s="333"/>
      <c r="I38" s="327"/>
      <c r="J38" s="333"/>
      <c r="K38" s="327"/>
      <c r="L38" s="333"/>
      <c r="M38" s="333"/>
    </row>
    <row r="39" spans="1:13" s="367" customFormat="1" ht="36" customHeight="1">
      <c r="A39" s="328">
        <f>A35+1</f>
        <v>6</v>
      </c>
      <c r="B39" s="337" t="s">
        <v>94</v>
      </c>
      <c r="C39" s="363" t="s">
        <v>302</v>
      </c>
      <c r="D39" s="328" t="s">
        <v>233</v>
      </c>
      <c r="E39" s="364"/>
      <c r="F39" s="330">
        <v>37.6</v>
      </c>
      <c r="G39" s="346"/>
      <c r="H39" s="333"/>
      <c r="I39" s="327"/>
      <c r="J39" s="333"/>
      <c r="K39" s="327"/>
      <c r="L39" s="333"/>
      <c r="M39" s="333"/>
    </row>
    <row r="40" spans="1:13" s="368" customFormat="1" ht="0.75" customHeight="1" hidden="1">
      <c r="A40" s="345"/>
      <c r="B40" s="365"/>
      <c r="C40" s="361" t="s">
        <v>12</v>
      </c>
      <c r="D40" s="329" t="s">
        <v>226</v>
      </c>
      <c r="E40" s="365">
        <v>1</v>
      </c>
      <c r="F40" s="341">
        <f>F39*E40</f>
        <v>37.6</v>
      </c>
      <c r="G40" s="339"/>
      <c r="H40" s="333"/>
      <c r="I40" s="327"/>
      <c r="J40" s="333"/>
      <c r="K40" s="327"/>
      <c r="L40" s="333"/>
      <c r="M40" s="333"/>
    </row>
    <row r="41" spans="1:13" s="369" customFormat="1" ht="15.75" customHeight="1" hidden="1">
      <c r="A41" s="336"/>
      <c r="B41" s="337"/>
      <c r="C41" s="342" t="s">
        <v>254</v>
      </c>
      <c r="D41" s="329" t="s">
        <v>249</v>
      </c>
      <c r="E41" s="337">
        <v>1.02</v>
      </c>
      <c r="F41" s="338">
        <f>E41*F39</f>
        <v>38.352000000000004</v>
      </c>
      <c r="G41" s="346"/>
      <c r="H41" s="333"/>
      <c r="I41" s="327"/>
      <c r="J41" s="333"/>
      <c r="K41" s="327"/>
      <c r="L41" s="333"/>
      <c r="M41" s="333"/>
    </row>
    <row r="42" spans="1:13" s="334" customFormat="1" ht="27" hidden="1">
      <c r="A42" s="326">
        <f>A39+1</f>
        <v>7</v>
      </c>
      <c r="B42" s="327"/>
      <c r="C42" s="328" t="s">
        <v>250</v>
      </c>
      <c r="D42" s="329" t="s">
        <v>248</v>
      </c>
      <c r="E42" s="328"/>
      <c r="F42" s="330">
        <v>0</v>
      </c>
      <c r="G42" s="331"/>
      <c r="H42" s="340"/>
      <c r="I42" s="327"/>
      <c r="J42" s="340"/>
      <c r="K42" s="327"/>
      <c r="L42" s="340"/>
      <c r="M42" s="340"/>
    </row>
    <row r="43" spans="1:13" s="349" customFormat="1" ht="15.75" hidden="1">
      <c r="A43" s="336"/>
      <c r="B43" s="327"/>
      <c r="C43" s="329" t="s">
        <v>228</v>
      </c>
      <c r="D43" s="329" t="s">
        <v>248</v>
      </c>
      <c r="E43" s="327">
        <v>1</v>
      </c>
      <c r="F43" s="338">
        <f>F42*E43</f>
        <v>0</v>
      </c>
      <c r="G43" s="339"/>
      <c r="H43" s="333"/>
      <c r="I43" s="327"/>
      <c r="J43" s="333"/>
      <c r="K43" s="327"/>
      <c r="L43" s="333"/>
      <c r="M43" s="333"/>
    </row>
    <row r="44" spans="1:13" s="362" customFormat="1" ht="15.75" hidden="1">
      <c r="A44" s="336"/>
      <c r="B44" s="327"/>
      <c r="C44" s="342" t="s">
        <v>236</v>
      </c>
      <c r="D44" s="329" t="s">
        <v>248</v>
      </c>
      <c r="E44" s="327">
        <v>1.15</v>
      </c>
      <c r="F44" s="338">
        <f>F42*E44</f>
        <v>0</v>
      </c>
      <c r="G44" s="339"/>
      <c r="H44" s="333"/>
      <c r="I44" s="327"/>
      <c r="J44" s="333"/>
      <c r="K44" s="327"/>
      <c r="L44" s="333"/>
      <c r="M44" s="333"/>
    </row>
    <row r="45" spans="1:13" s="362" customFormat="1" ht="40.5" hidden="1">
      <c r="A45" s="328">
        <f>A42+1</f>
        <v>8</v>
      </c>
      <c r="B45" s="337"/>
      <c r="C45" s="363" t="s">
        <v>279</v>
      </c>
      <c r="D45" s="359" t="s">
        <v>10</v>
      </c>
      <c r="E45" s="360"/>
      <c r="F45" s="330">
        <v>0</v>
      </c>
      <c r="G45" s="343"/>
      <c r="H45" s="333"/>
      <c r="I45" s="327"/>
      <c r="J45" s="333"/>
      <c r="K45" s="327"/>
      <c r="L45" s="333"/>
      <c r="M45" s="333"/>
    </row>
    <row r="46" spans="1:13" s="349" customFormat="1" ht="15.75" hidden="1">
      <c r="A46" s="345"/>
      <c r="B46" s="365"/>
      <c r="C46" s="361" t="s">
        <v>12</v>
      </c>
      <c r="D46" s="329" t="str">
        <f>D45</f>
        <v>cali</v>
      </c>
      <c r="E46" s="365">
        <v>1</v>
      </c>
      <c r="F46" s="341">
        <f>F45*E46</f>
        <v>0</v>
      </c>
      <c r="G46" s="339"/>
      <c r="H46" s="333"/>
      <c r="I46" s="344"/>
      <c r="J46" s="333"/>
      <c r="K46" s="327"/>
      <c r="L46" s="333"/>
      <c r="M46" s="333"/>
    </row>
    <row r="47" spans="1:13" s="349" customFormat="1" ht="15.75" hidden="1">
      <c r="A47" s="348"/>
      <c r="B47" s="341"/>
      <c r="C47" s="342" t="s">
        <v>282</v>
      </c>
      <c r="D47" s="361" t="s">
        <v>5</v>
      </c>
      <c r="E47" s="370">
        <v>10.4</v>
      </c>
      <c r="F47" s="341">
        <f>F45*E47</f>
        <v>0</v>
      </c>
      <c r="G47" s="346"/>
      <c r="H47" s="333"/>
      <c r="I47" s="327"/>
      <c r="J47" s="333"/>
      <c r="K47" s="327"/>
      <c r="L47" s="333"/>
      <c r="M47" s="333"/>
    </row>
    <row r="48" spans="1:13" s="349" customFormat="1" ht="15.75" hidden="1">
      <c r="A48" s="348"/>
      <c r="B48" s="341"/>
      <c r="C48" s="342" t="s">
        <v>283</v>
      </c>
      <c r="D48" s="361" t="s">
        <v>5</v>
      </c>
      <c r="E48" s="370">
        <v>11.1</v>
      </c>
      <c r="F48" s="341">
        <f>F45*E48</f>
        <v>0</v>
      </c>
      <c r="G48" s="346"/>
      <c r="H48" s="333"/>
      <c r="I48" s="327"/>
      <c r="J48" s="333"/>
      <c r="K48" s="327"/>
      <c r="L48" s="333"/>
      <c r="M48" s="333"/>
    </row>
    <row r="49" spans="1:13" s="349" customFormat="1" ht="15.75" hidden="1">
      <c r="A49" s="348"/>
      <c r="B49" s="341"/>
      <c r="C49" s="342" t="s">
        <v>284</v>
      </c>
      <c r="D49" s="361" t="s">
        <v>5</v>
      </c>
      <c r="E49" s="370">
        <v>18</v>
      </c>
      <c r="F49" s="341">
        <f>F45*E49</f>
        <v>0</v>
      </c>
      <c r="G49" s="346"/>
      <c r="H49" s="333"/>
      <c r="I49" s="327"/>
      <c r="J49" s="333"/>
      <c r="K49" s="327"/>
      <c r="L49" s="333"/>
      <c r="M49" s="333"/>
    </row>
    <row r="50" spans="1:13" s="349" customFormat="1" ht="15.75" hidden="1">
      <c r="A50" s="348"/>
      <c r="B50" s="341"/>
      <c r="C50" s="342" t="s">
        <v>285</v>
      </c>
      <c r="D50" s="361" t="s">
        <v>5</v>
      </c>
      <c r="E50" s="370">
        <v>2.4</v>
      </c>
      <c r="F50" s="341">
        <f>F46*E50</f>
        <v>0</v>
      </c>
      <c r="G50" s="346"/>
      <c r="H50" s="333"/>
      <c r="I50" s="327"/>
      <c r="J50" s="333"/>
      <c r="K50" s="327"/>
      <c r="L50" s="333"/>
      <c r="M50" s="333"/>
    </row>
    <row r="51" spans="1:13" s="362" customFormat="1" ht="15.75" hidden="1">
      <c r="A51" s="336"/>
      <c r="B51" s="337"/>
      <c r="C51" s="342" t="s">
        <v>231</v>
      </c>
      <c r="D51" s="329" t="s">
        <v>248</v>
      </c>
      <c r="E51" s="337">
        <v>0.36</v>
      </c>
      <c r="F51" s="338">
        <f>E51*F45</f>
        <v>0</v>
      </c>
      <c r="G51" s="327"/>
      <c r="H51" s="333"/>
      <c r="I51" s="327"/>
      <c r="J51" s="333"/>
      <c r="K51" s="327"/>
      <c r="L51" s="333"/>
      <c r="M51" s="333"/>
    </row>
    <row r="52" spans="1:13" s="349" customFormat="1" ht="15.75" hidden="1">
      <c r="A52" s="348"/>
      <c r="B52" s="341"/>
      <c r="C52" s="342" t="s">
        <v>85</v>
      </c>
      <c r="D52" s="342" t="s">
        <v>10</v>
      </c>
      <c r="E52" s="370">
        <v>2</v>
      </c>
      <c r="F52" s="341">
        <f>F45*E52</f>
        <v>0</v>
      </c>
      <c r="G52" s="346"/>
      <c r="H52" s="333"/>
      <c r="I52" s="327"/>
      <c r="J52" s="333"/>
      <c r="K52" s="327"/>
      <c r="L52" s="333"/>
      <c r="M52" s="333"/>
    </row>
    <row r="53" spans="1:13" s="349" customFormat="1" ht="15.75" hidden="1">
      <c r="A53" s="348"/>
      <c r="B53" s="341"/>
      <c r="C53" s="342" t="s">
        <v>237</v>
      </c>
      <c r="D53" s="342" t="s">
        <v>81</v>
      </c>
      <c r="E53" s="370">
        <v>5</v>
      </c>
      <c r="F53" s="341">
        <f>F45*E53</f>
        <v>0</v>
      </c>
      <c r="G53" s="346"/>
      <c r="H53" s="333"/>
      <c r="I53" s="327"/>
      <c r="J53" s="333"/>
      <c r="K53" s="327"/>
      <c r="L53" s="333"/>
      <c r="M53" s="333"/>
    </row>
    <row r="54" spans="1:13" s="349" customFormat="1" ht="15.75" hidden="1">
      <c r="A54" s="329"/>
      <c r="B54" s="371"/>
      <c r="C54" s="372" t="s">
        <v>227</v>
      </c>
      <c r="D54" s="359" t="s">
        <v>226</v>
      </c>
      <c r="E54" s="371">
        <v>7.75</v>
      </c>
      <c r="F54" s="338">
        <f>F45*E54</f>
        <v>0</v>
      </c>
      <c r="G54" s="371"/>
      <c r="H54" s="333"/>
      <c r="I54" s="327"/>
      <c r="J54" s="333"/>
      <c r="K54" s="327"/>
      <c r="L54" s="333"/>
      <c r="M54" s="333"/>
    </row>
    <row r="55" spans="1:13" s="349" customFormat="1" ht="29.25" hidden="1">
      <c r="A55" s="328">
        <f>A45+1</f>
        <v>9</v>
      </c>
      <c r="B55" s="371"/>
      <c r="C55" s="373" t="s">
        <v>278</v>
      </c>
      <c r="D55" s="329" t="s">
        <v>248</v>
      </c>
      <c r="E55" s="363"/>
      <c r="F55" s="330">
        <v>0</v>
      </c>
      <c r="G55" s="343"/>
      <c r="H55" s="333"/>
      <c r="I55" s="327"/>
      <c r="J55" s="333"/>
      <c r="K55" s="251"/>
      <c r="L55" s="333"/>
      <c r="M55" s="333"/>
    </row>
    <row r="56" spans="1:13" s="349" customFormat="1" ht="15.75" hidden="1">
      <c r="A56" s="329"/>
      <c r="B56" s="371"/>
      <c r="C56" s="372" t="s">
        <v>12</v>
      </c>
      <c r="D56" s="359" t="s">
        <v>248</v>
      </c>
      <c r="E56" s="371">
        <v>1</v>
      </c>
      <c r="F56" s="338">
        <f>F55*E56</f>
        <v>0</v>
      </c>
      <c r="G56" s="339"/>
      <c r="H56" s="333"/>
      <c r="I56" s="327"/>
      <c r="J56" s="333"/>
      <c r="K56" s="327"/>
      <c r="L56" s="333"/>
      <c r="M56" s="333"/>
    </row>
    <row r="57" spans="1:13" s="349" customFormat="1" ht="15.75" hidden="1">
      <c r="A57" s="329"/>
      <c r="B57" s="327"/>
      <c r="C57" s="372" t="s">
        <v>238</v>
      </c>
      <c r="D57" s="359" t="s">
        <v>248</v>
      </c>
      <c r="E57" s="374">
        <v>1.1</v>
      </c>
      <c r="F57" s="338">
        <f>F55*E57</f>
        <v>0</v>
      </c>
      <c r="G57" s="371"/>
      <c r="H57" s="333"/>
      <c r="I57" s="327"/>
      <c r="J57" s="333"/>
      <c r="K57" s="327"/>
      <c r="L57" s="333"/>
      <c r="M57" s="333"/>
    </row>
    <row r="58" spans="1:13" s="362" customFormat="1" ht="15.75" hidden="1">
      <c r="A58" s="329"/>
      <c r="B58" s="371"/>
      <c r="C58" s="372" t="s">
        <v>227</v>
      </c>
      <c r="D58" s="359" t="s">
        <v>226</v>
      </c>
      <c r="E58" s="374">
        <v>5</v>
      </c>
      <c r="F58" s="338">
        <f>F55*E58</f>
        <v>0</v>
      </c>
      <c r="G58" s="371"/>
      <c r="H58" s="333"/>
      <c r="I58" s="327"/>
      <c r="J58" s="333"/>
      <c r="K58" s="327"/>
      <c r="L58" s="333"/>
      <c r="M58" s="333"/>
    </row>
    <row r="59" spans="1:13" s="349" customFormat="1" ht="27" hidden="1">
      <c r="A59" s="328">
        <f>A55+1</f>
        <v>10</v>
      </c>
      <c r="B59" s="371"/>
      <c r="C59" s="363" t="s">
        <v>286</v>
      </c>
      <c r="D59" s="329" t="s">
        <v>249</v>
      </c>
      <c r="E59" s="364"/>
      <c r="F59" s="330">
        <v>0</v>
      </c>
      <c r="G59" s="343"/>
      <c r="H59" s="333"/>
      <c r="I59" s="327"/>
      <c r="J59" s="333"/>
      <c r="K59" s="327"/>
      <c r="L59" s="333"/>
      <c r="M59" s="333"/>
    </row>
    <row r="60" spans="1:13" s="349" customFormat="1" ht="15.75" hidden="1">
      <c r="A60" s="361"/>
      <c r="B60" s="365"/>
      <c r="C60" s="361" t="s">
        <v>12</v>
      </c>
      <c r="D60" s="361" t="s">
        <v>249</v>
      </c>
      <c r="E60" s="365">
        <v>1</v>
      </c>
      <c r="F60" s="341">
        <f>F59*E60</f>
        <v>0</v>
      </c>
      <c r="G60" s="339"/>
      <c r="H60" s="333"/>
      <c r="I60" s="327"/>
      <c r="J60" s="333"/>
      <c r="K60" s="327"/>
      <c r="L60" s="333"/>
      <c r="M60" s="333"/>
    </row>
    <row r="61" spans="1:13" s="349" customFormat="1" ht="15.75" hidden="1">
      <c r="A61" s="361"/>
      <c r="B61" s="365"/>
      <c r="C61" s="361" t="s">
        <v>255</v>
      </c>
      <c r="D61" s="361" t="s">
        <v>249</v>
      </c>
      <c r="E61" s="365">
        <v>1.25</v>
      </c>
      <c r="F61" s="341">
        <f>F59*E61</f>
        <v>0</v>
      </c>
      <c r="G61" s="375"/>
      <c r="H61" s="333"/>
      <c r="I61" s="327"/>
      <c r="J61" s="333"/>
      <c r="K61" s="327"/>
      <c r="L61" s="333"/>
      <c r="M61" s="333"/>
    </row>
    <row r="62" spans="1:13" s="349" customFormat="1" ht="15.75" hidden="1">
      <c r="A62" s="361"/>
      <c r="B62" s="365"/>
      <c r="C62" s="361" t="s">
        <v>257</v>
      </c>
      <c r="D62" s="361" t="s">
        <v>5</v>
      </c>
      <c r="E62" s="365">
        <v>1</v>
      </c>
      <c r="F62" s="341">
        <v>3.85</v>
      </c>
      <c r="G62" s="375"/>
      <c r="H62" s="333"/>
      <c r="I62" s="327"/>
      <c r="J62" s="333"/>
      <c r="K62" s="327"/>
      <c r="L62" s="333"/>
      <c r="M62" s="333"/>
    </row>
    <row r="63" spans="1:13" s="349" customFormat="1" ht="15.75" hidden="1">
      <c r="A63" s="361"/>
      <c r="B63" s="365"/>
      <c r="C63" s="361" t="s">
        <v>239</v>
      </c>
      <c r="D63" s="361" t="s">
        <v>10</v>
      </c>
      <c r="E63" s="365">
        <v>6</v>
      </c>
      <c r="F63" s="341">
        <f>F59*E63</f>
        <v>0</v>
      </c>
      <c r="G63" s="365"/>
      <c r="H63" s="333"/>
      <c r="I63" s="327"/>
      <c r="J63" s="333"/>
      <c r="K63" s="327"/>
      <c r="L63" s="333"/>
      <c r="M63" s="333"/>
    </row>
    <row r="64" spans="1:13" s="349" customFormat="1" ht="15.75" hidden="1">
      <c r="A64" s="361"/>
      <c r="B64" s="365"/>
      <c r="C64" s="361" t="s">
        <v>227</v>
      </c>
      <c r="D64" s="361" t="s">
        <v>226</v>
      </c>
      <c r="E64" s="365">
        <v>0.5</v>
      </c>
      <c r="F64" s="341">
        <f>F59*E64</f>
        <v>0</v>
      </c>
      <c r="G64" s="375"/>
      <c r="H64" s="333"/>
      <c r="I64" s="327"/>
      <c r="J64" s="333"/>
      <c r="K64" s="327"/>
      <c r="L64" s="333"/>
      <c r="M64" s="333"/>
    </row>
    <row r="65" spans="1:13" s="349" customFormat="1" ht="27" hidden="1">
      <c r="A65" s="328">
        <f>A59+1</f>
        <v>11</v>
      </c>
      <c r="B65" s="337"/>
      <c r="C65" s="326" t="s">
        <v>277</v>
      </c>
      <c r="D65" s="359" t="s">
        <v>10</v>
      </c>
      <c r="E65" s="363"/>
      <c r="F65" s="330">
        <v>0</v>
      </c>
      <c r="G65" s="343"/>
      <c r="H65" s="333"/>
      <c r="I65" s="327"/>
      <c r="J65" s="333"/>
      <c r="K65" s="327"/>
      <c r="L65" s="333"/>
      <c r="M65" s="333"/>
    </row>
    <row r="66" spans="1:13" s="362" customFormat="1" ht="15.75" hidden="1">
      <c r="A66" s="345"/>
      <c r="B66" s="365"/>
      <c r="C66" s="361" t="s">
        <v>12</v>
      </c>
      <c r="D66" s="329" t="str">
        <f>D65</f>
        <v>cali</v>
      </c>
      <c r="E66" s="365">
        <v>1</v>
      </c>
      <c r="F66" s="341">
        <f>F65*E66</f>
        <v>0</v>
      </c>
      <c r="G66" s="339"/>
      <c r="H66" s="333"/>
      <c r="I66" s="327"/>
      <c r="J66" s="333"/>
      <c r="K66" s="327"/>
      <c r="L66" s="333"/>
      <c r="M66" s="333"/>
    </row>
    <row r="67" spans="1:13" s="349" customFormat="1" ht="15.75" hidden="1">
      <c r="A67" s="348"/>
      <c r="B67" s="341"/>
      <c r="C67" s="342" t="s">
        <v>258</v>
      </c>
      <c r="D67" s="361" t="s">
        <v>249</v>
      </c>
      <c r="E67" s="370">
        <v>2.5</v>
      </c>
      <c r="F67" s="341">
        <f>F65*E67</f>
        <v>0</v>
      </c>
      <c r="G67" s="346"/>
      <c r="H67" s="333"/>
      <c r="I67" s="327"/>
      <c r="J67" s="333"/>
      <c r="K67" s="327"/>
      <c r="L67" s="333"/>
      <c r="M67" s="333"/>
    </row>
    <row r="68" spans="1:13" s="349" customFormat="1" ht="15.75" hidden="1">
      <c r="A68" s="348"/>
      <c r="B68" s="341"/>
      <c r="C68" s="342" t="s">
        <v>283</v>
      </c>
      <c r="D68" s="361" t="s">
        <v>5</v>
      </c>
      <c r="E68" s="370">
        <v>11</v>
      </c>
      <c r="F68" s="341">
        <f>F65*E68</f>
        <v>0</v>
      </c>
      <c r="G68" s="346"/>
      <c r="H68" s="333"/>
      <c r="I68" s="327"/>
      <c r="J68" s="333"/>
      <c r="K68" s="327"/>
      <c r="L68" s="333"/>
      <c r="M68" s="333"/>
    </row>
    <row r="69" spans="1:13" s="349" customFormat="1" ht="15.75" hidden="1">
      <c r="A69" s="348"/>
      <c r="B69" s="341"/>
      <c r="C69" s="342" t="s">
        <v>285</v>
      </c>
      <c r="D69" s="361" t="s">
        <v>5</v>
      </c>
      <c r="E69" s="370">
        <v>2.4</v>
      </c>
      <c r="F69" s="341">
        <f>F65*E69</f>
        <v>0</v>
      </c>
      <c r="G69" s="346"/>
      <c r="H69" s="333"/>
      <c r="I69" s="327"/>
      <c r="J69" s="333"/>
      <c r="K69" s="327"/>
      <c r="L69" s="333"/>
      <c r="M69" s="333"/>
    </row>
    <row r="70" spans="1:13" s="349" customFormat="1" ht="15.75" hidden="1">
      <c r="A70" s="336"/>
      <c r="B70" s="337"/>
      <c r="C70" s="342" t="s">
        <v>231</v>
      </c>
      <c r="D70" s="329" t="s">
        <v>248</v>
      </c>
      <c r="E70" s="337">
        <v>0.4</v>
      </c>
      <c r="F70" s="338">
        <f>E70*F65</f>
        <v>0</v>
      </c>
      <c r="G70" s="327"/>
      <c r="H70" s="333"/>
      <c r="I70" s="327"/>
      <c r="J70" s="333"/>
      <c r="K70" s="327"/>
      <c r="L70" s="333"/>
      <c r="M70" s="333"/>
    </row>
    <row r="71" spans="1:13" s="349" customFormat="1" ht="15.75" hidden="1">
      <c r="A71" s="348"/>
      <c r="B71" s="341"/>
      <c r="C71" s="342" t="s">
        <v>85</v>
      </c>
      <c r="D71" s="342" t="s">
        <v>10</v>
      </c>
      <c r="E71" s="370">
        <v>1</v>
      </c>
      <c r="F71" s="341">
        <f>F65*E71</f>
        <v>0</v>
      </c>
      <c r="G71" s="346"/>
      <c r="H71" s="333"/>
      <c r="I71" s="327"/>
      <c r="J71" s="333"/>
      <c r="K71" s="327"/>
      <c r="L71" s="333"/>
      <c r="M71" s="333"/>
    </row>
    <row r="72" spans="1:13" s="349" customFormat="1" ht="15.75" hidden="1">
      <c r="A72" s="348"/>
      <c r="B72" s="341"/>
      <c r="C72" s="342" t="s">
        <v>237</v>
      </c>
      <c r="D72" s="342" t="s">
        <v>81</v>
      </c>
      <c r="E72" s="370">
        <v>3</v>
      </c>
      <c r="F72" s="341">
        <f>F65*E72</f>
        <v>0</v>
      </c>
      <c r="G72" s="346"/>
      <c r="H72" s="333"/>
      <c r="I72" s="327"/>
      <c r="J72" s="333"/>
      <c r="K72" s="327"/>
      <c r="L72" s="333"/>
      <c r="M72" s="333"/>
    </row>
    <row r="73" spans="1:13" s="349" customFormat="1" ht="15.75" hidden="1">
      <c r="A73" s="329"/>
      <c r="B73" s="371"/>
      <c r="C73" s="372" t="s">
        <v>227</v>
      </c>
      <c r="D73" s="359" t="s">
        <v>226</v>
      </c>
      <c r="E73" s="371">
        <v>5.55</v>
      </c>
      <c r="F73" s="338">
        <f>F65*E73</f>
        <v>0</v>
      </c>
      <c r="G73" s="371"/>
      <c r="H73" s="333"/>
      <c r="I73" s="327"/>
      <c r="J73" s="333"/>
      <c r="K73" s="327"/>
      <c r="L73" s="333"/>
      <c r="M73" s="333"/>
    </row>
    <row r="74" spans="1:13" s="378" customFormat="1" ht="27" hidden="1">
      <c r="A74" s="328">
        <f>A65+1</f>
        <v>12</v>
      </c>
      <c r="B74" s="337"/>
      <c r="C74" s="326" t="s">
        <v>276</v>
      </c>
      <c r="D74" s="359" t="s">
        <v>10</v>
      </c>
      <c r="E74" s="330"/>
      <c r="F74" s="330"/>
      <c r="G74" s="343"/>
      <c r="H74" s="376"/>
      <c r="I74" s="377"/>
      <c r="J74" s="332"/>
      <c r="K74" s="377"/>
      <c r="L74" s="332"/>
      <c r="M74" s="340"/>
    </row>
    <row r="75" spans="1:13" s="379" customFormat="1" ht="15.75" hidden="1">
      <c r="A75" s="345"/>
      <c r="B75" s="341"/>
      <c r="C75" s="342" t="s">
        <v>12</v>
      </c>
      <c r="D75" s="329" t="str">
        <f>D74</f>
        <v>cali</v>
      </c>
      <c r="E75" s="341">
        <v>1</v>
      </c>
      <c r="F75" s="341">
        <f>F74*E75</f>
        <v>0</v>
      </c>
      <c r="G75" s="339"/>
      <c r="H75" s="340"/>
      <c r="I75" s="360"/>
      <c r="J75" s="333"/>
      <c r="K75" s="327"/>
      <c r="L75" s="333"/>
      <c r="M75" s="340"/>
    </row>
    <row r="76" spans="1:13" s="349" customFormat="1" ht="15.75" hidden="1">
      <c r="A76" s="348"/>
      <c r="B76" s="341"/>
      <c r="C76" s="342" t="s">
        <v>282</v>
      </c>
      <c r="D76" s="361" t="s">
        <v>5</v>
      </c>
      <c r="E76" s="341">
        <v>5.25</v>
      </c>
      <c r="F76" s="341">
        <f>F74*E76</f>
        <v>0</v>
      </c>
      <c r="G76" s="346"/>
      <c r="H76" s="333"/>
      <c r="I76" s="327"/>
      <c r="J76" s="333"/>
      <c r="K76" s="327"/>
      <c r="L76" s="333"/>
      <c r="M76" s="333"/>
    </row>
    <row r="77" spans="1:13" s="349" customFormat="1" ht="15.75" hidden="1">
      <c r="A77" s="348"/>
      <c r="B77" s="341"/>
      <c r="C77" s="342" t="s">
        <v>285</v>
      </c>
      <c r="D77" s="361" t="s">
        <v>5</v>
      </c>
      <c r="E77" s="370">
        <v>1.8</v>
      </c>
      <c r="F77" s="341">
        <f>F74*E77</f>
        <v>0</v>
      </c>
      <c r="G77" s="346"/>
      <c r="H77" s="333"/>
      <c r="I77" s="327"/>
      <c r="J77" s="333"/>
      <c r="K77" s="327"/>
      <c r="L77" s="333"/>
      <c r="M77" s="333"/>
    </row>
    <row r="78" spans="1:13" s="349" customFormat="1" ht="15.75" hidden="1">
      <c r="A78" s="336"/>
      <c r="B78" s="337"/>
      <c r="C78" s="342" t="s">
        <v>231</v>
      </c>
      <c r="D78" s="329" t="s">
        <v>248</v>
      </c>
      <c r="E78" s="337">
        <f>0.2*0.25*0.25*4*1.2</f>
        <v>0.06</v>
      </c>
      <c r="F78" s="338">
        <f>E78*F74</f>
        <v>0</v>
      </c>
      <c r="G78" s="327"/>
      <c r="H78" s="333"/>
      <c r="I78" s="327"/>
      <c r="J78" s="333"/>
      <c r="K78" s="327"/>
      <c r="L78" s="333"/>
      <c r="M78" s="333"/>
    </row>
    <row r="79" spans="1:13" s="349" customFormat="1" ht="15.75" hidden="1">
      <c r="A79" s="329"/>
      <c r="B79" s="327"/>
      <c r="C79" s="372" t="s">
        <v>259</v>
      </c>
      <c r="D79" s="359" t="s">
        <v>248</v>
      </c>
      <c r="E79" s="371">
        <f>14*0.08*0.05</f>
        <v>0.05600000000000001</v>
      </c>
      <c r="F79" s="338">
        <f>F74*E79</f>
        <v>0</v>
      </c>
      <c r="G79" s="371"/>
      <c r="H79" s="333"/>
      <c r="I79" s="327"/>
      <c r="J79" s="333"/>
      <c r="K79" s="327"/>
      <c r="L79" s="333"/>
      <c r="M79" s="333"/>
    </row>
    <row r="80" spans="1:13" s="349" customFormat="1" ht="15.75" hidden="1">
      <c r="A80" s="329"/>
      <c r="B80" s="327"/>
      <c r="C80" s="372" t="s">
        <v>241</v>
      </c>
      <c r="D80" s="359" t="s">
        <v>10</v>
      </c>
      <c r="E80" s="371">
        <f>7*3</f>
        <v>21</v>
      </c>
      <c r="F80" s="338">
        <f>F75*E80</f>
        <v>0</v>
      </c>
      <c r="G80" s="371"/>
      <c r="H80" s="333"/>
      <c r="I80" s="327"/>
      <c r="J80" s="333"/>
      <c r="K80" s="327"/>
      <c r="L80" s="333"/>
      <c r="M80" s="333"/>
    </row>
    <row r="81" spans="1:13" s="349" customFormat="1" ht="15.75" hidden="1">
      <c r="A81" s="348"/>
      <c r="B81" s="341"/>
      <c r="C81" s="342" t="s">
        <v>85</v>
      </c>
      <c r="D81" s="342" t="s">
        <v>10</v>
      </c>
      <c r="E81" s="370">
        <v>2</v>
      </c>
      <c r="F81" s="341">
        <f>F74*E81</f>
        <v>0</v>
      </c>
      <c r="G81" s="346"/>
      <c r="H81" s="333"/>
      <c r="I81" s="327"/>
      <c r="J81" s="333"/>
      <c r="K81" s="327"/>
      <c r="L81" s="333"/>
      <c r="M81" s="333"/>
    </row>
    <row r="82" spans="1:13" s="349" customFormat="1" ht="15.75" hidden="1">
      <c r="A82" s="348"/>
      <c r="B82" s="341"/>
      <c r="C82" s="342" t="s">
        <v>237</v>
      </c>
      <c r="D82" s="342" t="s">
        <v>81</v>
      </c>
      <c r="E82" s="370">
        <v>5</v>
      </c>
      <c r="F82" s="341">
        <f>F74*E82</f>
        <v>0</v>
      </c>
      <c r="G82" s="346"/>
      <c r="H82" s="333"/>
      <c r="I82" s="327"/>
      <c r="J82" s="333"/>
      <c r="K82" s="327"/>
      <c r="L82" s="333"/>
      <c r="M82" s="333"/>
    </row>
    <row r="83" spans="1:13" s="349" customFormat="1" ht="3.75" customHeight="1" hidden="1">
      <c r="A83" s="329"/>
      <c r="B83" s="371"/>
      <c r="C83" s="372" t="s">
        <v>304</v>
      </c>
      <c r="D83" s="359" t="s">
        <v>226</v>
      </c>
      <c r="E83" s="371">
        <v>5.55</v>
      </c>
      <c r="F83" s="338">
        <v>39</v>
      </c>
      <c r="G83" s="371"/>
      <c r="H83" s="333"/>
      <c r="I83" s="327"/>
      <c r="J83" s="333"/>
      <c r="K83" s="327"/>
      <c r="L83" s="333"/>
      <c r="M83" s="333"/>
    </row>
    <row r="84" spans="1:13" s="349" customFormat="1" ht="35.25" customHeight="1">
      <c r="A84" s="328">
        <f>A39+1</f>
        <v>7</v>
      </c>
      <c r="B84" s="337"/>
      <c r="C84" s="326" t="s">
        <v>287</v>
      </c>
      <c r="D84" s="329" t="s">
        <v>10</v>
      </c>
      <c r="E84" s="330"/>
      <c r="F84" s="330">
        <v>4</v>
      </c>
      <c r="G84" s="343"/>
      <c r="H84" s="340"/>
      <c r="I84" s="346"/>
      <c r="J84" s="340"/>
      <c r="K84" s="346"/>
      <c r="L84" s="340"/>
      <c r="M84" s="333"/>
    </row>
    <row r="85" spans="1:13" s="349" customFormat="1" ht="0.75" customHeight="1" hidden="1">
      <c r="A85" s="328"/>
      <c r="B85" s="337"/>
      <c r="C85" s="336" t="s">
        <v>12</v>
      </c>
      <c r="D85" s="361" t="str">
        <f>D84</f>
        <v>cali</v>
      </c>
      <c r="E85" s="337">
        <f>1</f>
        <v>1</v>
      </c>
      <c r="F85" s="341">
        <f>F84*E85</f>
        <v>4</v>
      </c>
      <c r="G85" s="339"/>
      <c r="H85" s="333"/>
      <c r="I85" s="327"/>
      <c r="J85" s="333"/>
      <c r="K85" s="327"/>
      <c r="L85" s="333"/>
      <c r="M85" s="333"/>
    </row>
    <row r="86" spans="1:13" s="349" customFormat="1" ht="15.75" hidden="1">
      <c r="A86" s="348"/>
      <c r="B86" s="341"/>
      <c r="C86" s="342" t="s">
        <v>282</v>
      </c>
      <c r="D86" s="361" t="s">
        <v>5</v>
      </c>
      <c r="E86" s="341">
        <v>1.1</v>
      </c>
      <c r="F86" s="341">
        <f>F84*E86</f>
        <v>4.4</v>
      </c>
      <c r="G86" s="346"/>
      <c r="H86" s="333"/>
      <c r="I86" s="327"/>
      <c r="J86" s="333"/>
      <c r="K86" s="327"/>
      <c r="L86" s="333"/>
      <c r="M86" s="333"/>
    </row>
    <row r="87" spans="1:13" s="349" customFormat="1" ht="15.75" hidden="1">
      <c r="A87" s="348"/>
      <c r="B87" s="341"/>
      <c r="C87" s="342" t="s">
        <v>284</v>
      </c>
      <c r="D87" s="361" t="s">
        <v>5</v>
      </c>
      <c r="E87" s="370">
        <f>1.2</f>
        <v>1.2</v>
      </c>
      <c r="F87" s="341">
        <f>F84*E87</f>
        <v>4.8</v>
      </c>
      <c r="G87" s="346"/>
      <c r="H87" s="333"/>
      <c r="I87" s="327"/>
      <c r="J87" s="333"/>
      <c r="K87" s="327"/>
      <c r="L87" s="333"/>
      <c r="M87" s="333"/>
    </row>
    <row r="88" spans="1:13" s="349" customFormat="1" ht="15.75" hidden="1">
      <c r="A88" s="348"/>
      <c r="B88" s="341"/>
      <c r="C88" s="342" t="s">
        <v>261</v>
      </c>
      <c r="D88" s="361" t="s">
        <v>249</v>
      </c>
      <c r="E88" s="341">
        <f>0.72</f>
        <v>0.72</v>
      </c>
      <c r="F88" s="341">
        <f>F85*E88</f>
        <v>2.88</v>
      </c>
      <c r="G88" s="346"/>
      <c r="H88" s="333"/>
      <c r="I88" s="327"/>
      <c r="J88" s="333"/>
      <c r="K88" s="327"/>
      <c r="L88" s="333"/>
      <c r="M88" s="333"/>
    </row>
    <row r="89" spans="1:13" s="349" customFormat="1" ht="15.75" hidden="1">
      <c r="A89" s="348"/>
      <c r="B89" s="341"/>
      <c r="C89" s="342" t="s">
        <v>262</v>
      </c>
      <c r="D89" s="361" t="s">
        <v>5</v>
      </c>
      <c r="E89" s="370">
        <v>2.6</v>
      </c>
      <c r="F89" s="341">
        <f>F87*E89</f>
        <v>12.48</v>
      </c>
      <c r="G89" s="346"/>
      <c r="H89" s="333"/>
      <c r="I89" s="327"/>
      <c r="J89" s="333"/>
      <c r="K89" s="327"/>
      <c r="L89" s="333"/>
      <c r="M89" s="333"/>
    </row>
    <row r="90" spans="1:13" s="349" customFormat="1" ht="15.75" hidden="1">
      <c r="A90" s="348"/>
      <c r="B90" s="341"/>
      <c r="C90" s="342" t="s">
        <v>285</v>
      </c>
      <c r="D90" s="361" t="s">
        <v>5</v>
      </c>
      <c r="E90" s="370">
        <v>0.6</v>
      </c>
      <c r="F90" s="341">
        <f>F85*E90</f>
        <v>2.4</v>
      </c>
      <c r="G90" s="346"/>
      <c r="H90" s="333"/>
      <c r="I90" s="327"/>
      <c r="J90" s="333"/>
      <c r="K90" s="327"/>
      <c r="L90" s="333"/>
      <c r="M90" s="333"/>
    </row>
    <row r="91" spans="1:13" s="349" customFormat="1" ht="15.75" hidden="1">
      <c r="A91" s="336"/>
      <c r="B91" s="337"/>
      <c r="C91" s="342" t="s">
        <v>231</v>
      </c>
      <c r="D91" s="329" t="s">
        <v>248</v>
      </c>
      <c r="E91" s="337">
        <f>0.25*0.2*0.2</f>
        <v>0.010000000000000002</v>
      </c>
      <c r="F91" s="338">
        <f>E91*F84</f>
        <v>0.04000000000000001</v>
      </c>
      <c r="G91" s="327"/>
      <c r="H91" s="333"/>
      <c r="I91" s="327"/>
      <c r="J91" s="333"/>
      <c r="K91" s="327"/>
      <c r="L91" s="333"/>
      <c r="M91" s="333"/>
    </row>
    <row r="92" spans="1:13" s="349" customFormat="1" ht="15.75" hidden="1">
      <c r="A92" s="329"/>
      <c r="B92" s="327"/>
      <c r="C92" s="372" t="s">
        <v>263</v>
      </c>
      <c r="D92" s="359" t="s">
        <v>248</v>
      </c>
      <c r="E92" s="371">
        <f>14*0.04*0.02</f>
        <v>0.011200000000000002</v>
      </c>
      <c r="F92" s="338">
        <f>F87*E92</f>
        <v>0.05376000000000001</v>
      </c>
      <c r="G92" s="371"/>
      <c r="H92" s="333"/>
      <c r="I92" s="327"/>
      <c r="J92" s="333"/>
      <c r="K92" s="327"/>
      <c r="L92" s="333"/>
      <c r="M92" s="333"/>
    </row>
    <row r="93" spans="1:13" s="349" customFormat="1" ht="15.75" hidden="1">
      <c r="A93" s="348"/>
      <c r="B93" s="341"/>
      <c r="C93" s="342" t="s">
        <v>85</v>
      </c>
      <c r="D93" s="342" t="s">
        <v>10</v>
      </c>
      <c r="E93" s="370">
        <v>1</v>
      </c>
      <c r="F93" s="341">
        <f>F84*E93</f>
        <v>4</v>
      </c>
      <c r="G93" s="346"/>
      <c r="H93" s="333"/>
      <c r="I93" s="327"/>
      <c r="J93" s="333"/>
      <c r="K93" s="327"/>
      <c r="L93" s="333"/>
      <c r="M93" s="333"/>
    </row>
    <row r="94" spans="1:13" s="349" customFormat="1" ht="15.75" hidden="1">
      <c r="A94" s="348"/>
      <c r="B94" s="341"/>
      <c r="C94" s="342" t="s">
        <v>237</v>
      </c>
      <c r="D94" s="342" t="s">
        <v>81</v>
      </c>
      <c r="E94" s="370">
        <v>1.5</v>
      </c>
      <c r="F94" s="341">
        <f>F84*E94</f>
        <v>6</v>
      </c>
      <c r="G94" s="346"/>
      <c r="H94" s="333"/>
      <c r="I94" s="327"/>
      <c r="J94" s="333"/>
      <c r="K94" s="327"/>
      <c r="L94" s="333"/>
      <c r="M94" s="333"/>
    </row>
    <row r="95" spans="1:13" s="349" customFormat="1" ht="15.75" hidden="1">
      <c r="A95" s="329"/>
      <c r="B95" s="371"/>
      <c r="C95" s="372" t="s">
        <v>227</v>
      </c>
      <c r="D95" s="359" t="s">
        <v>226</v>
      </c>
      <c r="E95" s="371">
        <v>1.25</v>
      </c>
      <c r="F95" s="338">
        <f>F84*E95</f>
        <v>5</v>
      </c>
      <c r="G95" s="371"/>
      <c r="H95" s="333"/>
      <c r="I95" s="327"/>
      <c r="J95" s="333"/>
      <c r="K95" s="327"/>
      <c r="L95" s="333"/>
      <c r="M95" s="333"/>
    </row>
    <row r="96" spans="1:13" s="349" customFormat="1" ht="44.25" customHeight="1">
      <c r="A96" s="328">
        <f>A84+1</f>
        <v>8</v>
      </c>
      <c r="B96" s="341"/>
      <c r="C96" s="348" t="s">
        <v>308</v>
      </c>
      <c r="D96" s="329" t="s">
        <v>10</v>
      </c>
      <c r="E96" s="341"/>
      <c r="F96" s="330">
        <v>5</v>
      </c>
      <c r="G96" s="343"/>
      <c r="H96" s="340"/>
      <c r="I96" s="346"/>
      <c r="J96" s="340"/>
      <c r="K96" s="346"/>
      <c r="L96" s="340"/>
      <c r="M96" s="333"/>
    </row>
    <row r="97" spans="1:13" s="349" customFormat="1" ht="0.75" customHeight="1" hidden="1">
      <c r="A97" s="345"/>
      <c r="B97" s="346"/>
      <c r="C97" s="347" t="s">
        <v>12</v>
      </c>
      <c r="D97" s="329" t="str">
        <f>D96</f>
        <v>cali</v>
      </c>
      <c r="E97" s="346">
        <v>1</v>
      </c>
      <c r="F97" s="341">
        <f>F96*E97</f>
        <v>5</v>
      </c>
      <c r="G97" s="339"/>
      <c r="H97" s="333"/>
      <c r="I97" s="327"/>
      <c r="J97" s="333"/>
      <c r="K97" s="327"/>
      <c r="L97" s="333"/>
      <c r="M97" s="333"/>
    </row>
    <row r="98" spans="1:13" s="349" customFormat="1" ht="15.75" hidden="1">
      <c r="A98" s="345"/>
      <c r="B98" s="346"/>
      <c r="C98" s="347" t="s">
        <v>275</v>
      </c>
      <c r="D98" s="347" t="str">
        <f>D96</f>
        <v>cali</v>
      </c>
      <c r="E98" s="346">
        <v>1</v>
      </c>
      <c r="F98" s="341">
        <f>E98*F96</f>
        <v>5</v>
      </c>
      <c r="G98" s="344"/>
      <c r="H98" s="333"/>
      <c r="I98" s="327"/>
      <c r="J98" s="333"/>
      <c r="K98" s="327"/>
      <c r="L98" s="333"/>
      <c r="M98" s="333"/>
    </row>
    <row r="99" spans="1:13" s="349" customFormat="1" ht="15.75" hidden="1">
      <c r="A99" s="336"/>
      <c r="B99" s="337"/>
      <c r="C99" s="342" t="s">
        <v>231</v>
      </c>
      <c r="D99" s="329" t="s">
        <v>248</v>
      </c>
      <c r="E99" s="337">
        <f>0.25*0.4*0.2</f>
        <v>0.020000000000000004</v>
      </c>
      <c r="F99" s="338">
        <f>E99*F96</f>
        <v>0.10000000000000002</v>
      </c>
      <c r="G99" s="327"/>
      <c r="H99" s="333"/>
      <c r="I99" s="327"/>
      <c r="J99" s="333"/>
      <c r="K99" s="327"/>
      <c r="L99" s="333"/>
      <c r="M99" s="333"/>
    </row>
    <row r="100" spans="1:102" s="349" customFormat="1" ht="46.5" customHeight="1">
      <c r="A100" s="328">
        <f>A96+1</f>
        <v>9</v>
      </c>
      <c r="B100" s="341"/>
      <c r="C100" s="342" t="s">
        <v>299</v>
      </c>
      <c r="D100" s="347" t="s">
        <v>240</v>
      </c>
      <c r="E100" s="341"/>
      <c r="F100" s="330">
        <v>2</v>
      </c>
      <c r="G100" s="343"/>
      <c r="H100" s="340"/>
      <c r="I100" s="346"/>
      <c r="J100" s="340"/>
      <c r="K100" s="346"/>
      <c r="L100" s="340"/>
      <c r="M100" s="333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356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</row>
    <row r="101" spans="1:102" s="349" customFormat="1" ht="0.75" customHeight="1" hidden="1">
      <c r="A101" s="345"/>
      <c r="B101" s="346"/>
      <c r="C101" s="347" t="s">
        <v>12</v>
      </c>
      <c r="D101" s="329" t="str">
        <f>D100</f>
        <v>kompl.</v>
      </c>
      <c r="E101" s="346">
        <v>1</v>
      </c>
      <c r="F101" s="341">
        <f>F100*E101</f>
        <v>2</v>
      </c>
      <c r="G101" s="339"/>
      <c r="H101" s="333"/>
      <c r="I101" s="327"/>
      <c r="J101" s="333"/>
      <c r="K101" s="327"/>
      <c r="L101" s="333"/>
      <c r="M101" s="333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</row>
    <row r="102" spans="1:102" s="349" customFormat="1" ht="15.75" hidden="1">
      <c r="A102" s="345"/>
      <c r="B102" s="327"/>
      <c r="C102" s="347" t="s">
        <v>272</v>
      </c>
      <c r="D102" s="347" t="s">
        <v>240</v>
      </c>
      <c r="E102" s="346">
        <v>1</v>
      </c>
      <c r="F102" s="341">
        <f>E102*F100</f>
        <v>2</v>
      </c>
      <c r="G102" s="346"/>
      <c r="H102" s="333"/>
      <c r="I102" s="327"/>
      <c r="J102" s="333"/>
      <c r="K102" s="327"/>
      <c r="L102" s="333"/>
      <c r="M102" s="333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</row>
    <row r="103" spans="1:102" s="349" customFormat="1" ht="15.75" hidden="1">
      <c r="A103" s="329"/>
      <c r="B103" s="371"/>
      <c r="C103" s="372" t="s">
        <v>227</v>
      </c>
      <c r="D103" s="359" t="s">
        <v>226</v>
      </c>
      <c r="E103" s="371">
        <v>12.5</v>
      </c>
      <c r="F103" s="338">
        <f>E103*F100</f>
        <v>25</v>
      </c>
      <c r="G103" s="371"/>
      <c r="H103" s="333"/>
      <c r="I103" s="327"/>
      <c r="J103" s="333"/>
      <c r="K103" s="327"/>
      <c r="L103" s="333"/>
      <c r="M103" s="333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356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</row>
    <row r="104" spans="1:102" s="349" customFormat="1" ht="38.25" customHeight="1">
      <c r="A104" s="328">
        <f>A100+1</f>
        <v>10</v>
      </c>
      <c r="B104" s="341"/>
      <c r="C104" s="342" t="s">
        <v>300</v>
      </c>
      <c r="D104" s="347" t="s">
        <v>240</v>
      </c>
      <c r="E104" s="341"/>
      <c r="F104" s="330">
        <v>1</v>
      </c>
      <c r="G104" s="343"/>
      <c r="H104" s="340"/>
      <c r="I104" s="346"/>
      <c r="J104" s="340"/>
      <c r="K104" s="346"/>
      <c r="L104" s="340"/>
      <c r="M104" s="333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</row>
    <row r="105" spans="1:102" s="349" customFormat="1" ht="0.75" customHeight="1" hidden="1">
      <c r="A105" s="345"/>
      <c r="B105" s="346"/>
      <c r="C105" s="347" t="s">
        <v>12</v>
      </c>
      <c r="D105" s="329" t="s">
        <v>226</v>
      </c>
      <c r="E105" s="346">
        <v>1</v>
      </c>
      <c r="F105" s="341">
        <f>F104*E105</f>
        <v>1</v>
      </c>
      <c r="G105" s="339"/>
      <c r="H105" s="333"/>
      <c r="I105" s="327"/>
      <c r="J105" s="333"/>
      <c r="K105" s="327"/>
      <c r="L105" s="333"/>
      <c r="M105" s="333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</row>
    <row r="106" spans="1:102" s="349" customFormat="1" ht="15.75" hidden="1">
      <c r="A106" s="345"/>
      <c r="B106" s="327"/>
      <c r="C106" s="347" t="s">
        <v>301</v>
      </c>
      <c r="D106" s="347" t="s">
        <v>240</v>
      </c>
      <c r="E106" s="346">
        <v>1</v>
      </c>
      <c r="F106" s="341">
        <f>E106*F104</f>
        <v>1</v>
      </c>
      <c r="G106" s="346"/>
      <c r="H106" s="333"/>
      <c r="I106" s="327"/>
      <c r="J106" s="333"/>
      <c r="K106" s="327"/>
      <c r="L106" s="333"/>
      <c r="M106" s="333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356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</row>
    <row r="107" spans="1:102" s="349" customFormat="1" ht="15.75" hidden="1">
      <c r="A107" s="329"/>
      <c r="B107" s="371"/>
      <c r="C107" s="372" t="s">
        <v>227</v>
      </c>
      <c r="D107" s="359" t="s">
        <v>226</v>
      </c>
      <c r="E107" s="371">
        <v>1.25</v>
      </c>
      <c r="F107" s="338">
        <f>E107*F104</f>
        <v>1.25</v>
      </c>
      <c r="G107" s="371"/>
      <c r="H107" s="333"/>
      <c r="I107" s="327"/>
      <c r="J107" s="333"/>
      <c r="K107" s="327"/>
      <c r="L107" s="333"/>
      <c r="M107" s="333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356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</row>
    <row r="108" spans="1:102" s="349" customFormat="1" ht="34.5" customHeight="1">
      <c r="A108" s="328">
        <f>A104+1</f>
        <v>11</v>
      </c>
      <c r="B108" s="341"/>
      <c r="C108" s="342" t="s">
        <v>273</v>
      </c>
      <c r="D108" s="347" t="s">
        <v>240</v>
      </c>
      <c r="E108" s="341"/>
      <c r="F108" s="330">
        <v>1</v>
      </c>
      <c r="G108" s="343"/>
      <c r="H108" s="340"/>
      <c r="I108" s="346"/>
      <c r="J108" s="340"/>
      <c r="K108" s="346"/>
      <c r="L108" s="340"/>
      <c r="M108" s="333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</row>
    <row r="109" spans="1:102" s="349" customFormat="1" ht="0.75" customHeight="1" hidden="1">
      <c r="A109" s="345"/>
      <c r="B109" s="346"/>
      <c r="C109" s="347" t="s">
        <v>12</v>
      </c>
      <c r="D109" s="329" t="str">
        <f>D108</f>
        <v>kompl.</v>
      </c>
      <c r="E109" s="346">
        <v>1</v>
      </c>
      <c r="F109" s="341">
        <f>F108*E109</f>
        <v>1</v>
      </c>
      <c r="G109" s="339"/>
      <c r="H109" s="333"/>
      <c r="I109" s="327"/>
      <c r="J109" s="333"/>
      <c r="K109" s="327"/>
      <c r="L109" s="333"/>
      <c r="M109" s="333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  <c r="AQ109" s="356"/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</row>
    <row r="110" spans="1:102" s="349" customFormat="1" ht="15.75" hidden="1">
      <c r="A110" s="345"/>
      <c r="B110" s="327"/>
      <c r="C110" s="347" t="s">
        <v>274</v>
      </c>
      <c r="D110" s="347" t="s">
        <v>240</v>
      </c>
      <c r="E110" s="346">
        <v>1</v>
      </c>
      <c r="F110" s="341">
        <f>E110*F108</f>
        <v>1</v>
      </c>
      <c r="G110" s="346"/>
      <c r="H110" s="333"/>
      <c r="I110" s="327"/>
      <c r="J110" s="333"/>
      <c r="K110" s="327"/>
      <c r="L110" s="333"/>
      <c r="M110" s="333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</row>
    <row r="111" spans="1:102" s="349" customFormat="1" ht="15.75" hidden="1">
      <c r="A111" s="329"/>
      <c r="B111" s="371"/>
      <c r="C111" s="372" t="s">
        <v>227</v>
      </c>
      <c r="D111" s="359" t="s">
        <v>226</v>
      </c>
      <c r="E111" s="371">
        <v>1.25</v>
      </c>
      <c r="F111" s="338">
        <f>E111*F108</f>
        <v>1.25</v>
      </c>
      <c r="G111" s="371"/>
      <c r="H111" s="333"/>
      <c r="I111" s="327"/>
      <c r="J111" s="333"/>
      <c r="K111" s="327"/>
      <c r="L111" s="333"/>
      <c r="M111" s="333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</row>
    <row r="112" spans="1:102" s="349" customFormat="1" ht="35.25" customHeight="1">
      <c r="A112" s="328">
        <f>A108+1</f>
        <v>12</v>
      </c>
      <c r="B112" s="341"/>
      <c r="C112" s="342" t="s">
        <v>307</v>
      </c>
      <c r="D112" s="329" t="s">
        <v>5</v>
      </c>
      <c r="E112" s="341"/>
      <c r="F112" s="330">
        <v>38.5</v>
      </c>
      <c r="G112" s="343"/>
      <c r="H112" s="340"/>
      <c r="I112" s="346"/>
      <c r="J112" s="340"/>
      <c r="K112" s="346"/>
      <c r="L112" s="340"/>
      <c r="M112" s="333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</row>
    <row r="113" spans="1:102" s="349" customFormat="1" ht="15.75" hidden="1">
      <c r="A113" s="345"/>
      <c r="B113" s="346"/>
      <c r="C113" s="347" t="s">
        <v>12</v>
      </c>
      <c r="D113" s="329" t="str">
        <f>D112</f>
        <v>grZ.m.</v>
      </c>
      <c r="E113" s="346">
        <v>1</v>
      </c>
      <c r="F113" s="341">
        <f>F112*E113</f>
        <v>38.5</v>
      </c>
      <c r="G113" s="339"/>
      <c r="H113" s="333"/>
      <c r="I113" s="327"/>
      <c r="J113" s="333"/>
      <c r="K113" s="327"/>
      <c r="L113" s="333"/>
      <c r="M113" s="333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</row>
    <row r="114" spans="1:102" s="349" customFormat="1" ht="15.75" hidden="1">
      <c r="A114" s="348"/>
      <c r="B114" s="341"/>
      <c r="C114" s="342" t="s">
        <v>282</v>
      </c>
      <c r="D114" s="361" t="s">
        <v>5</v>
      </c>
      <c r="E114" s="341">
        <f>1.8/2</f>
        <v>0.9</v>
      </c>
      <c r="F114" s="341">
        <f>F112*E114</f>
        <v>34.65</v>
      </c>
      <c r="G114" s="346"/>
      <c r="H114" s="333"/>
      <c r="I114" s="327"/>
      <c r="J114" s="333"/>
      <c r="K114" s="327"/>
      <c r="L114" s="333"/>
      <c r="M114" s="333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</row>
    <row r="115" spans="1:102" s="349" customFormat="1" ht="15.75" hidden="1">
      <c r="A115" s="348"/>
      <c r="B115" s="341"/>
      <c r="C115" s="342" t="s">
        <v>284</v>
      </c>
      <c r="D115" s="361" t="s">
        <v>5</v>
      </c>
      <c r="E115" s="370">
        <f>10.8/2</f>
        <v>5.4</v>
      </c>
      <c r="F115" s="341">
        <f>F112*E115</f>
        <v>207.9</v>
      </c>
      <c r="G115" s="346"/>
      <c r="H115" s="333"/>
      <c r="I115" s="327"/>
      <c r="J115" s="333"/>
      <c r="K115" s="327"/>
      <c r="L115" s="333"/>
      <c r="M115" s="333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  <c r="AQ115" s="356"/>
      <c r="AR115" s="356"/>
      <c r="AS115" s="356"/>
      <c r="AT115" s="356"/>
      <c r="AU115" s="356"/>
      <c r="AV115" s="356"/>
      <c r="AW115" s="356"/>
      <c r="AX115" s="356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</row>
    <row r="116" spans="1:102" s="349" customFormat="1" ht="15.75" hidden="1">
      <c r="A116" s="348"/>
      <c r="B116" s="341"/>
      <c r="C116" s="342" t="s">
        <v>242</v>
      </c>
      <c r="D116" s="361" t="s">
        <v>249</v>
      </c>
      <c r="E116" s="380">
        <f>0.05*0.05</f>
        <v>0.0025000000000000005</v>
      </c>
      <c r="F116" s="341">
        <f>E116*F112</f>
        <v>0.09625000000000002</v>
      </c>
      <c r="G116" s="346"/>
      <c r="H116" s="333"/>
      <c r="I116" s="327"/>
      <c r="J116" s="333"/>
      <c r="K116" s="327"/>
      <c r="L116" s="333"/>
      <c r="M116" s="333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  <c r="AQ116" s="356"/>
      <c r="AR116" s="356"/>
      <c r="AS116" s="356"/>
      <c r="AT116" s="356"/>
      <c r="AU116" s="356"/>
      <c r="AV116" s="356"/>
      <c r="AW116" s="356"/>
      <c r="AX116" s="356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</row>
    <row r="117" spans="1:102" s="349" customFormat="1" ht="15.75" hidden="1">
      <c r="A117" s="348"/>
      <c r="B117" s="341"/>
      <c r="C117" s="342" t="s">
        <v>285</v>
      </c>
      <c r="D117" s="361" t="s">
        <v>5</v>
      </c>
      <c r="E117" s="370">
        <v>0.6</v>
      </c>
      <c r="F117" s="341">
        <f>F113*E117</f>
        <v>23.099999999999998</v>
      </c>
      <c r="G117" s="346"/>
      <c r="H117" s="333"/>
      <c r="I117" s="327"/>
      <c r="J117" s="333"/>
      <c r="K117" s="327"/>
      <c r="L117" s="333"/>
      <c r="M117" s="333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56"/>
      <c r="AR117" s="356"/>
      <c r="AS117" s="356"/>
      <c r="AT117" s="356"/>
      <c r="AU117" s="356"/>
      <c r="AV117" s="356"/>
      <c r="AW117" s="356"/>
      <c r="AX117" s="356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</row>
    <row r="118" spans="1:102" s="349" customFormat="1" ht="15.75" hidden="1">
      <c r="A118" s="336"/>
      <c r="B118" s="337"/>
      <c r="C118" s="342" t="s">
        <v>231</v>
      </c>
      <c r="D118" s="329" t="s">
        <v>248</v>
      </c>
      <c r="E118" s="337">
        <f>0.07</f>
        <v>0.07</v>
      </c>
      <c r="F118" s="338">
        <f>E118*F112</f>
        <v>2.6950000000000003</v>
      </c>
      <c r="G118" s="327"/>
      <c r="H118" s="333"/>
      <c r="I118" s="327"/>
      <c r="J118" s="333"/>
      <c r="K118" s="327"/>
      <c r="L118" s="333"/>
      <c r="M118" s="333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</row>
    <row r="119" spans="1:102" s="349" customFormat="1" ht="15.75" hidden="1">
      <c r="A119" s="348"/>
      <c r="B119" s="341"/>
      <c r="C119" s="342" t="s">
        <v>85</v>
      </c>
      <c r="D119" s="342" t="s">
        <v>10</v>
      </c>
      <c r="E119" s="370">
        <f>1/2</f>
        <v>0.5</v>
      </c>
      <c r="F119" s="341">
        <f>E119*F112</f>
        <v>19.25</v>
      </c>
      <c r="G119" s="346"/>
      <c r="H119" s="333"/>
      <c r="I119" s="327"/>
      <c r="J119" s="333"/>
      <c r="K119" s="327"/>
      <c r="L119" s="333"/>
      <c r="M119" s="333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</row>
    <row r="120" spans="1:102" s="349" customFormat="1" ht="15.75" hidden="1">
      <c r="A120" s="348"/>
      <c r="B120" s="341"/>
      <c r="C120" s="342" t="s">
        <v>237</v>
      </c>
      <c r="D120" s="342" t="s">
        <v>81</v>
      </c>
      <c r="E120" s="370">
        <v>0.5</v>
      </c>
      <c r="F120" s="341">
        <f>E120*F112</f>
        <v>19.25</v>
      </c>
      <c r="G120" s="346"/>
      <c r="H120" s="333"/>
      <c r="I120" s="327"/>
      <c r="J120" s="333"/>
      <c r="K120" s="327"/>
      <c r="L120" s="333"/>
      <c r="M120" s="333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  <c r="AQ120" s="356"/>
      <c r="AR120" s="356"/>
      <c r="AS120" s="356"/>
      <c r="AT120" s="356"/>
      <c r="AU120" s="356"/>
      <c r="AV120" s="356"/>
      <c r="AW120" s="356"/>
      <c r="AX120" s="356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</row>
    <row r="121" spans="1:102" s="349" customFormat="1" ht="15.75" hidden="1">
      <c r="A121" s="329"/>
      <c r="B121" s="371"/>
      <c r="C121" s="372" t="s">
        <v>227</v>
      </c>
      <c r="D121" s="359" t="s">
        <v>226</v>
      </c>
      <c r="E121" s="371">
        <f>1.25/2</f>
        <v>0.625</v>
      </c>
      <c r="F121" s="338">
        <f>E121*F112</f>
        <v>24.0625</v>
      </c>
      <c r="G121" s="371"/>
      <c r="H121" s="333"/>
      <c r="I121" s="327"/>
      <c r="J121" s="333"/>
      <c r="K121" s="327"/>
      <c r="L121" s="333"/>
      <c r="M121" s="333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</row>
    <row r="122" spans="1:102" s="349" customFormat="1" ht="40.5" hidden="1">
      <c r="A122" s="328">
        <f>A112+1</f>
        <v>13</v>
      </c>
      <c r="B122" s="341"/>
      <c r="C122" s="342" t="s">
        <v>281</v>
      </c>
      <c r="D122" s="329" t="s">
        <v>5</v>
      </c>
      <c r="E122" s="341"/>
      <c r="F122" s="330">
        <v>0</v>
      </c>
      <c r="G122" s="343"/>
      <c r="H122" s="340"/>
      <c r="I122" s="346"/>
      <c r="J122" s="340"/>
      <c r="K122" s="346"/>
      <c r="L122" s="340"/>
      <c r="M122" s="333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  <c r="AQ122" s="356"/>
      <c r="AR122" s="356"/>
      <c r="AS122" s="356"/>
      <c r="AT122" s="356"/>
      <c r="AU122" s="356"/>
      <c r="AV122" s="356"/>
      <c r="AW122" s="356"/>
      <c r="AX122" s="356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</row>
    <row r="123" spans="1:102" s="349" customFormat="1" ht="15.75" hidden="1">
      <c r="A123" s="345"/>
      <c r="B123" s="346"/>
      <c r="C123" s="347" t="s">
        <v>12</v>
      </c>
      <c r="D123" s="329" t="str">
        <f>D122</f>
        <v>grZ.m.</v>
      </c>
      <c r="E123" s="346">
        <v>1</v>
      </c>
      <c r="F123" s="341">
        <f>F122*E123</f>
        <v>0</v>
      </c>
      <c r="G123" s="339"/>
      <c r="H123" s="333"/>
      <c r="I123" s="327"/>
      <c r="J123" s="333"/>
      <c r="K123" s="327"/>
      <c r="L123" s="333"/>
      <c r="M123" s="333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  <c r="AQ123" s="356"/>
      <c r="AR123" s="356"/>
      <c r="AS123" s="356"/>
      <c r="AT123" s="356"/>
      <c r="AU123" s="356"/>
      <c r="AV123" s="356"/>
      <c r="AW123" s="356"/>
      <c r="AX123" s="356"/>
      <c r="AY123" s="356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</row>
    <row r="124" spans="1:102" s="349" customFormat="1" ht="15.75" hidden="1">
      <c r="A124" s="348"/>
      <c r="B124" s="341"/>
      <c r="C124" s="342" t="s">
        <v>282</v>
      </c>
      <c r="D124" s="361" t="s">
        <v>5</v>
      </c>
      <c r="E124" s="341">
        <f>2.04/2</f>
        <v>1.02</v>
      </c>
      <c r="F124" s="341">
        <f>F122*E124</f>
        <v>0</v>
      </c>
      <c r="G124" s="346"/>
      <c r="H124" s="333"/>
      <c r="I124" s="327"/>
      <c r="J124" s="333"/>
      <c r="K124" s="327"/>
      <c r="L124" s="333"/>
      <c r="M124" s="333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  <c r="AQ124" s="356"/>
      <c r="AR124" s="356"/>
      <c r="AS124" s="356"/>
      <c r="AT124" s="356"/>
      <c r="AU124" s="356"/>
      <c r="AV124" s="356"/>
      <c r="AW124" s="356"/>
      <c r="AX124" s="356"/>
      <c r="AY124" s="356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</row>
    <row r="125" spans="1:102" s="349" customFormat="1" ht="15.75" hidden="1">
      <c r="A125" s="348"/>
      <c r="B125" s="341"/>
      <c r="C125" s="342" t="s">
        <v>284</v>
      </c>
      <c r="D125" s="361" t="s">
        <v>5</v>
      </c>
      <c r="E125" s="370">
        <f>10.8/2</f>
        <v>5.4</v>
      </c>
      <c r="F125" s="341">
        <f>F122*E125</f>
        <v>0</v>
      </c>
      <c r="G125" s="346"/>
      <c r="H125" s="333"/>
      <c r="I125" s="327"/>
      <c r="J125" s="333"/>
      <c r="K125" s="327"/>
      <c r="L125" s="333"/>
      <c r="M125" s="333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</row>
    <row r="126" spans="1:102" s="349" customFormat="1" ht="15.75" hidden="1">
      <c r="A126" s="348"/>
      <c r="B126" s="341"/>
      <c r="C126" s="342" t="s">
        <v>242</v>
      </c>
      <c r="D126" s="361" t="s">
        <v>249</v>
      </c>
      <c r="E126" s="380">
        <f>0.05*0.05</f>
        <v>0.0025000000000000005</v>
      </c>
      <c r="F126" s="341">
        <f>E126*F122</f>
        <v>0</v>
      </c>
      <c r="G126" s="346"/>
      <c r="H126" s="333"/>
      <c r="I126" s="327"/>
      <c r="J126" s="333"/>
      <c r="K126" s="327"/>
      <c r="L126" s="333"/>
      <c r="M126" s="333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</row>
    <row r="127" spans="1:102" s="349" customFormat="1" ht="15.75" hidden="1">
      <c r="A127" s="348"/>
      <c r="B127" s="341"/>
      <c r="C127" s="342" t="s">
        <v>285</v>
      </c>
      <c r="D127" s="361" t="s">
        <v>5</v>
      </c>
      <c r="E127" s="370">
        <v>0.6</v>
      </c>
      <c r="F127" s="341">
        <f>F123*E127</f>
        <v>0</v>
      </c>
      <c r="G127" s="346"/>
      <c r="H127" s="333"/>
      <c r="I127" s="327"/>
      <c r="J127" s="333"/>
      <c r="K127" s="327"/>
      <c r="L127" s="333"/>
      <c r="M127" s="333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  <c r="AQ127" s="356"/>
      <c r="AR127" s="356"/>
      <c r="AS127" s="356"/>
      <c r="AT127" s="356"/>
      <c r="AU127" s="356"/>
      <c r="AV127" s="356"/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</row>
    <row r="128" spans="1:102" s="349" customFormat="1" ht="15.75" hidden="1">
      <c r="A128" s="336"/>
      <c r="B128" s="337"/>
      <c r="C128" s="342" t="s">
        <v>231</v>
      </c>
      <c r="D128" s="329" t="s">
        <v>248</v>
      </c>
      <c r="E128" s="337">
        <f>0.15/2</f>
        <v>0.075</v>
      </c>
      <c r="F128" s="338">
        <f>E128*F122</f>
        <v>0</v>
      </c>
      <c r="G128" s="327"/>
      <c r="H128" s="333"/>
      <c r="I128" s="327"/>
      <c r="J128" s="333"/>
      <c r="K128" s="327"/>
      <c r="L128" s="333"/>
      <c r="M128" s="333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</row>
    <row r="129" spans="1:102" s="349" customFormat="1" ht="15.75" hidden="1">
      <c r="A129" s="348"/>
      <c r="B129" s="341"/>
      <c r="C129" s="342" t="s">
        <v>85</v>
      </c>
      <c r="D129" s="342" t="s">
        <v>10</v>
      </c>
      <c r="E129" s="370">
        <f>1/2</f>
        <v>0.5</v>
      </c>
      <c r="F129" s="341">
        <f>E129*F122</f>
        <v>0</v>
      </c>
      <c r="G129" s="346"/>
      <c r="H129" s="333"/>
      <c r="I129" s="327"/>
      <c r="J129" s="333"/>
      <c r="K129" s="327"/>
      <c r="L129" s="333"/>
      <c r="M129" s="333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</row>
    <row r="130" spans="1:102" s="349" customFormat="1" ht="15.75" hidden="1">
      <c r="A130" s="348"/>
      <c r="B130" s="341"/>
      <c r="C130" s="342" t="s">
        <v>237</v>
      </c>
      <c r="D130" s="342" t="s">
        <v>81</v>
      </c>
      <c r="E130" s="370">
        <v>0.5</v>
      </c>
      <c r="F130" s="341">
        <f>E130*F122</f>
        <v>0</v>
      </c>
      <c r="G130" s="346"/>
      <c r="H130" s="333"/>
      <c r="I130" s="327"/>
      <c r="J130" s="333"/>
      <c r="K130" s="327"/>
      <c r="L130" s="333"/>
      <c r="M130" s="333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6"/>
      <c r="AS130" s="356"/>
      <c r="AT130" s="356"/>
      <c r="AU130" s="356"/>
      <c r="AV130" s="356"/>
      <c r="AW130" s="356"/>
      <c r="AX130" s="356"/>
      <c r="AY130" s="356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</row>
    <row r="131" spans="1:102" s="349" customFormat="1" ht="15.75" hidden="1">
      <c r="A131" s="329"/>
      <c r="B131" s="371"/>
      <c r="C131" s="372" t="s">
        <v>227</v>
      </c>
      <c r="D131" s="359" t="s">
        <v>226</v>
      </c>
      <c r="E131" s="371">
        <f>1.25/2</f>
        <v>0.625</v>
      </c>
      <c r="F131" s="338">
        <f>E131*F122</f>
        <v>0</v>
      </c>
      <c r="G131" s="371"/>
      <c r="H131" s="333"/>
      <c r="I131" s="327"/>
      <c r="J131" s="333"/>
      <c r="K131" s="327"/>
      <c r="L131" s="333"/>
      <c r="M131" s="333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  <c r="AQ131" s="356"/>
      <c r="AR131" s="356"/>
      <c r="AS131" s="356"/>
      <c r="AT131" s="356"/>
      <c r="AU131" s="356"/>
      <c r="AV131" s="356"/>
      <c r="AW131" s="356"/>
      <c r="AX131" s="356"/>
      <c r="AY131" s="356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</row>
    <row r="132" spans="1:102" s="378" customFormat="1" ht="21" customHeight="1" hidden="1">
      <c r="A132" s="328"/>
      <c r="B132" s="337"/>
      <c r="C132" s="326" t="s">
        <v>266</v>
      </c>
      <c r="D132" s="359" t="s">
        <v>10</v>
      </c>
      <c r="E132" s="330"/>
      <c r="F132" s="330">
        <v>0</v>
      </c>
      <c r="G132" s="343"/>
      <c r="H132" s="376"/>
      <c r="I132" s="377"/>
      <c r="J132" s="332"/>
      <c r="K132" s="377"/>
      <c r="L132" s="332"/>
      <c r="M132" s="340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</row>
    <row r="133" spans="1:102" s="379" customFormat="1" ht="15.75" hidden="1">
      <c r="A133" s="345"/>
      <c r="B133" s="341"/>
      <c r="C133" s="342" t="s">
        <v>12</v>
      </c>
      <c r="D133" s="329" t="str">
        <f>D132</f>
        <v>cali</v>
      </c>
      <c r="E133" s="341">
        <v>1</v>
      </c>
      <c r="F133" s="341">
        <f>F132*E133</f>
        <v>0</v>
      </c>
      <c r="G133" s="339"/>
      <c r="H133" s="340"/>
      <c r="I133" s="360"/>
      <c r="J133" s="333"/>
      <c r="K133" s="327"/>
      <c r="L133" s="333"/>
      <c r="M133" s="340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  <c r="AQ133" s="356"/>
      <c r="AR133" s="356"/>
      <c r="AS133" s="356"/>
      <c r="AT133" s="356"/>
      <c r="AU133" s="356"/>
      <c r="AV133" s="356"/>
      <c r="AW133" s="356"/>
      <c r="AX133" s="356"/>
      <c r="AY133" s="356"/>
      <c r="AZ133" s="356"/>
      <c r="BA133" s="356"/>
      <c r="BB133" s="356"/>
      <c r="BC133" s="356"/>
      <c r="BD133" s="356"/>
      <c r="BE133" s="356"/>
      <c r="BF133" s="356"/>
      <c r="BG133" s="356"/>
      <c r="BH133" s="356"/>
      <c r="BI133" s="356"/>
      <c r="BJ133" s="356"/>
      <c r="BK133" s="356"/>
      <c r="BL133" s="356"/>
      <c r="BM133" s="356"/>
      <c r="BN133" s="356"/>
      <c r="BO133" s="356"/>
      <c r="BP133" s="356"/>
      <c r="BQ133" s="356"/>
      <c r="BR133" s="356"/>
      <c r="BS133" s="356"/>
      <c r="BT133" s="356"/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356"/>
      <c r="CJ133" s="356"/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</row>
    <row r="134" spans="1:102" s="349" customFormat="1" ht="15.75" hidden="1">
      <c r="A134" s="348"/>
      <c r="B134" s="341"/>
      <c r="C134" s="342" t="s">
        <v>288</v>
      </c>
      <c r="D134" s="361" t="s">
        <v>5</v>
      </c>
      <c r="E134" s="341">
        <v>3</v>
      </c>
      <c r="F134" s="341">
        <f>F132*E134</f>
        <v>0</v>
      </c>
      <c r="G134" s="346"/>
      <c r="H134" s="333"/>
      <c r="I134" s="327"/>
      <c r="J134" s="333"/>
      <c r="K134" s="327"/>
      <c r="L134" s="333"/>
      <c r="M134" s="333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  <c r="AY134" s="356"/>
      <c r="AZ134" s="356"/>
      <c r="BA134" s="356"/>
      <c r="BB134" s="356"/>
      <c r="BC134" s="356"/>
      <c r="BD134" s="356"/>
      <c r="BE134" s="356"/>
      <c r="BF134" s="356"/>
      <c r="BG134" s="356"/>
      <c r="BH134" s="356"/>
      <c r="BI134" s="356"/>
      <c r="BJ134" s="356"/>
      <c r="BK134" s="356"/>
      <c r="BL134" s="356"/>
      <c r="BM134" s="356"/>
      <c r="BN134" s="356"/>
      <c r="BO134" s="356"/>
      <c r="BP134" s="356"/>
      <c r="BQ134" s="356"/>
      <c r="BR134" s="356"/>
      <c r="BS134" s="356"/>
      <c r="BT134" s="356"/>
      <c r="BU134" s="356"/>
      <c r="BV134" s="356"/>
      <c r="BW134" s="356"/>
      <c r="BX134" s="356"/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</row>
    <row r="135" spans="1:102" s="349" customFormat="1" ht="15.75" hidden="1">
      <c r="A135" s="348"/>
      <c r="B135" s="341"/>
      <c r="C135" s="342" t="s">
        <v>289</v>
      </c>
      <c r="D135" s="361" t="s">
        <v>5</v>
      </c>
      <c r="E135" s="341">
        <v>1.2</v>
      </c>
      <c r="F135" s="341">
        <f>F132*E135</f>
        <v>0</v>
      </c>
      <c r="G135" s="346"/>
      <c r="H135" s="333"/>
      <c r="I135" s="327"/>
      <c r="J135" s="333"/>
      <c r="K135" s="327"/>
      <c r="L135" s="333"/>
      <c r="M135" s="333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6"/>
      <c r="BV135" s="356"/>
      <c r="BW135" s="356"/>
      <c r="BX135" s="356"/>
      <c r="BY135" s="356"/>
      <c r="BZ135" s="356"/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</row>
    <row r="136" spans="1:102" s="349" customFormat="1" ht="15.75" hidden="1">
      <c r="A136" s="348"/>
      <c r="B136" s="341"/>
      <c r="C136" s="342" t="s">
        <v>282</v>
      </c>
      <c r="D136" s="361" t="s">
        <v>5</v>
      </c>
      <c r="E136" s="341">
        <v>5.25</v>
      </c>
      <c r="F136" s="341">
        <f>F132*E136</f>
        <v>0</v>
      </c>
      <c r="G136" s="346"/>
      <c r="H136" s="333"/>
      <c r="I136" s="327"/>
      <c r="J136" s="333"/>
      <c r="K136" s="327"/>
      <c r="L136" s="333"/>
      <c r="M136" s="333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6"/>
      <c r="BF136" s="356"/>
      <c r="BG136" s="356"/>
      <c r="BH136" s="356"/>
      <c r="BI136" s="356"/>
      <c r="BJ136" s="356"/>
      <c r="BK136" s="356"/>
      <c r="BL136" s="356"/>
      <c r="BM136" s="356"/>
      <c r="BN136" s="356"/>
      <c r="BO136" s="356"/>
      <c r="BP136" s="356"/>
      <c r="BQ136" s="356"/>
      <c r="BR136" s="356"/>
      <c r="BS136" s="356"/>
      <c r="BT136" s="356"/>
      <c r="BU136" s="356"/>
      <c r="BV136" s="356"/>
      <c r="BW136" s="356"/>
      <c r="BX136" s="356"/>
      <c r="BY136" s="356"/>
      <c r="BZ136" s="356"/>
      <c r="CA136" s="356"/>
      <c r="CB136" s="356"/>
      <c r="CC136" s="356"/>
      <c r="CD136" s="356"/>
      <c r="CE136" s="356"/>
      <c r="CF136" s="356"/>
      <c r="CG136" s="356"/>
      <c r="CH136" s="356"/>
      <c r="CI136" s="356"/>
      <c r="CJ136" s="356"/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</row>
    <row r="137" spans="1:102" s="349" customFormat="1" ht="15.75" hidden="1">
      <c r="A137" s="348"/>
      <c r="B137" s="341"/>
      <c r="C137" s="342" t="s">
        <v>242</v>
      </c>
      <c r="D137" s="361" t="s">
        <v>249</v>
      </c>
      <c r="E137" s="341">
        <f>0.3*0.3*(6+1)</f>
        <v>0.63</v>
      </c>
      <c r="F137" s="341">
        <f>E137*F132</f>
        <v>0</v>
      </c>
      <c r="G137" s="346"/>
      <c r="H137" s="333"/>
      <c r="I137" s="327"/>
      <c r="J137" s="333"/>
      <c r="K137" s="327"/>
      <c r="L137" s="333"/>
      <c r="M137" s="333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  <c r="AQ137" s="356"/>
      <c r="AR137" s="356"/>
      <c r="AS137" s="356"/>
      <c r="AT137" s="356"/>
      <c r="AU137" s="356"/>
      <c r="AV137" s="356"/>
      <c r="AW137" s="356"/>
      <c r="AX137" s="356"/>
      <c r="AY137" s="356"/>
      <c r="AZ137" s="356"/>
      <c r="BA137" s="356"/>
      <c r="BB137" s="356"/>
      <c r="BC137" s="356"/>
      <c r="BD137" s="356"/>
      <c r="BE137" s="356"/>
      <c r="BF137" s="356"/>
      <c r="BG137" s="356"/>
      <c r="BH137" s="356"/>
      <c r="BI137" s="356"/>
      <c r="BJ137" s="356"/>
      <c r="BK137" s="356"/>
      <c r="BL137" s="356"/>
      <c r="BM137" s="356"/>
      <c r="BN137" s="356"/>
      <c r="BO137" s="356"/>
      <c r="BP137" s="356"/>
      <c r="BQ137" s="356"/>
      <c r="BR137" s="356"/>
      <c r="BS137" s="356"/>
      <c r="BT137" s="356"/>
      <c r="BU137" s="356"/>
      <c r="BV137" s="356"/>
      <c r="BW137" s="356"/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  <c r="CI137" s="356"/>
      <c r="CJ137" s="356"/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</row>
    <row r="138" spans="1:102" s="349" customFormat="1" ht="15.75" hidden="1">
      <c r="A138" s="348"/>
      <c r="B138" s="341"/>
      <c r="C138" s="342" t="s">
        <v>285</v>
      </c>
      <c r="D138" s="361" t="s">
        <v>5</v>
      </c>
      <c r="E138" s="370">
        <v>3.6</v>
      </c>
      <c r="F138" s="341">
        <f>F132*E138</f>
        <v>0</v>
      </c>
      <c r="G138" s="346"/>
      <c r="H138" s="333"/>
      <c r="I138" s="327"/>
      <c r="J138" s="333"/>
      <c r="K138" s="327"/>
      <c r="L138" s="333"/>
      <c r="M138" s="333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/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/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</row>
    <row r="139" spans="1:102" s="349" customFormat="1" ht="15.75" hidden="1">
      <c r="A139" s="336"/>
      <c r="B139" s="337"/>
      <c r="C139" s="342" t="s">
        <v>231</v>
      </c>
      <c r="D139" s="329" t="s">
        <v>248</v>
      </c>
      <c r="E139" s="337">
        <v>0.5</v>
      </c>
      <c r="F139" s="338">
        <f>E139*F132</f>
        <v>0</v>
      </c>
      <c r="G139" s="327"/>
      <c r="H139" s="333"/>
      <c r="I139" s="327"/>
      <c r="J139" s="333"/>
      <c r="K139" s="327"/>
      <c r="L139" s="333"/>
      <c r="M139" s="333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  <c r="AQ139" s="356"/>
      <c r="AR139" s="356"/>
      <c r="AS139" s="356"/>
      <c r="AT139" s="356"/>
      <c r="AU139" s="356"/>
      <c r="AV139" s="356"/>
      <c r="AW139" s="356"/>
      <c r="AX139" s="356"/>
      <c r="AY139" s="356"/>
      <c r="AZ139" s="356"/>
      <c r="BA139" s="356"/>
      <c r="BB139" s="356"/>
      <c r="BC139" s="356"/>
      <c r="BD139" s="356"/>
      <c r="BE139" s="356"/>
      <c r="BF139" s="356"/>
      <c r="BG139" s="356"/>
      <c r="BH139" s="356"/>
      <c r="BI139" s="356"/>
      <c r="BJ139" s="356"/>
      <c r="BK139" s="356"/>
      <c r="BL139" s="356"/>
      <c r="BM139" s="356"/>
      <c r="BN139" s="356"/>
      <c r="BO139" s="356"/>
      <c r="BP139" s="356"/>
      <c r="BQ139" s="356"/>
      <c r="BR139" s="356"/>
      <c r="BS139" s="356"/>
      <c r="BT139" s="356"/>
      <c r="BU139" s="356"/>
      <c r="BV139" s="356"/>
      <c r="BW139" s="356"/>
      <c r="BX139" s="356"/>
      <c r="BY139" s="356"/>
      <c r="BZ139" s="356"/>
      <c r="CA139" s="356"/>
      <c r="CB139" s="356"/>
      <c r="CC139" s="356"/>
      <c r="CD139" s="356"/>
      <c r="CE139" s="356"/>
      <c r="CF139" s="356"/>
      <c r="CG139" s="356"/>
      <c r="CH139" s="356"/>
      <c r="CI139" s="356"/>
      <c r="CJ139" s="356"/>
      <c r="CK139" s="356"/>
      <c r="CL139" s="356"/>
      <c r="CM139" s="356"/>
      <c r="CN139" s="356"/>
      <c r="CO139" s="356"/>
      <c r="CP139" s="356"/>
      <c r="CQ139" s="356"/>
      <c r="CR139" s="356"/>
      <c r="CS139" s="356"/>
      <c r="CT139" s="356"/>
      <c r="CU139" s="356"/>
      <c r="CV139" s="356"/>
      <c r="CW139" s="356"/>
      <c r="CX139" s="356"/>
    </row>
    <row r="140" spans="1:102" s="349" customFormat="1" ht="27" hidden="1">
      <c r="A140" s="329"/>
      <c r="B140" s="327"/>
      <c r="C140" s="372" t="s">
        <v>268</v>
      </c>
      <c r="D140" s="359" t="s">
        <v>248</v>
      </c>
      <c r="E140" s="371">
        <f>14*0.08*0.05</f>
        <v>0.05600000000000001</v>
      </c>
      <c r="F140" s="338">
        <f>F132*E140</f>
        <v>0</v>
      </c>
      <c r="G140" s="371"/>
      <c r="H140" s="333"/>
      <c r="I140" s="327"/>
      <c r="J140" s="333"/>
      <c r="K140" s="327"/>
      <c r="L140" s="333"/>
      <c r="M140" s="333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/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/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</row>
    <row r="141" spans="1:102" s="349" customFormat="1" ht="27" hidden="1">
      <c r="A141" s="329"/>
      <c r="B141" s="327"/>
      <c r="C141" s="372" t="s">
        <v>270</v>
      </c>
      <c r="D141" s="359" t="s">
        <v>248</v>
      </c>
      <c r="E141" s="371">
        <f>14*0.08*0.05</f>
        <v>0.05600000000000001</v>
      </c>
      <c r="F141" s="338">
        <f>F132*E141</f>
        <v>0</v>
      </c>
      <c r="G141" s="371"/>
      <c r="H141" s="333"/>
      <c r="I141" s="327"/>
      <c r="J141" s="333"/>
      <c r="K141" s="327"/>
      <c r="L141" s="333"/>
      <c r="M141" s="333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  <c r="AQ141" s="356"/>
      <c r="AR141" s="356"/>
      <c r="AS141" s="356"/>
      <c r="AT141" s="356"/>
      <c r="AU141" s="356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6"/>
      <c r="BJ141" s="356"/>
      <c r="BK141" s="356"/>
      <c r="BL141" s="356"/>
      <c r="BM141" s="356"/>
      <c r="BN141" s="356"/>
      <c r="BO141" s="356"/>
      <c r="BP141" s="356"/>
      <c r="BQ141" s="356"/>
      <c r="BR141" s="356"/>
      <c r="BS141" s="356"/>
      <c r="BT141" s="356"/>
      <c r="BU141" s="356"/>
      <c r="BV141" s="356"/>
      <c r="BW141" s="356"/>
      <c r="BX141" s="356"/>
      <c r="BY141" s="356"/>
      <c r="BZ141" s="356"/>
      <c r="CA141" s="356"/>
      <c r="CB141" s="356"/>
      <c r="CC141" s="356"/>
      <c r="CD141" s="356"/>
      <c r="CE141" s="356"/>
      <c r="CF141" s="356"/>
      <c r="CG141" s="356"/>
      <c r="CH141" s="356"/>
      <c r="CI141" s="356"/>
      <c r="CJ141" s="356"/>
      <c r="CK141" s="356"/>
      <c r="CL141" s="356"/>
      <c r="CM141" s="356"/>
      <c r="CN141" s="356"/>
      <c r="CO141" s="356"/>
      <c r="CP141" s="356"/>
      <c r="CQ141" s="356"/>
      <c r="CR141" s="356"/>
      <c r="CS141" s="356"/>
      <c r="CT141" s="356"/>
      <c r="CU141" s="356"/>
      <c r="CV141" s="356"/>
      <c r="CW141" s="356"/>
      <c r="CX141" s="356"/>
    </row>
    <row r="142" spans="1:102" s="349" customFormat="1" ht="27" hidden="1">
      <c r="A142" s="329"/>
      <c r="B142" s="327"/>
      <c r="C142" s="372" t="s">
        <v>271</v>
      </c>
      <c r="D142" s="359" t="s">
        <v>248</v>
      </c>
      <c r="E142" s="371">
        <f>3.2*0.08*0.06</f>
        <v>0.01536</v>
      </c>
      <c r="F142" s="338">
        <f>F133*E142</f>
        <v>0</v>
      </c>
      <c r="G142" s="371"/>
      <c r="H142" s="333"/>
      <c r="I142" s="327"/>
      <c r="J142" s="333"/>
      <c r="K142" s="327"/>
      <c r="L142" s="333"/>
      <c r="M142" s="333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  <c r="AQ142" s="356"/>
      <c r="AR142" s="356"/>
      <c r="AS142" s="356"/>
      <c r="AT142" s="356"/>
      <c r="AU142" s="356"/>
      <c r="AV142" s="356"/>
      <c r="AW142" s="356"/>
      <c r="AX142" s="356"/>
      <c r="AY142" s="356"/>
      <c r="AZ142" s="356"/>
      <c r="BA142" s="356"/>
      <c r="BB142" s="356"/>
      <c r="BC142" s="356"/>
      <c r="BD142" s="356"/>
      <c r="BE142" s="356"/>
      <c r="BF142" s="356"/>
      <c r="BG142" s="356"/>
      <c r="BH142" s="356"/>
      <c r="BI142" s="356"/>
      <c r="BJ142" s="356"/>
      <c r="BK142" s="356"/>
      <c r="BL142" s="356"/>
      <c r="BM142" s="356"/>
      <c r="BN142" s="356"/>
      <c r="BO142" s="356"/>
      <c r="BP142" s="356"/>
      <c r="BQ142" s="356"/>
      <c r="BR142" s="356"/>
      <c r="BS142" s="356"/>
      <c r="BT142" s="356"/>
      <c r="BU142" s="356"/>
      <c r="BV142" s="356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356"/>
      <c r="CG142" s="356"/>
      <c r="CH142" s="356"/>
      <c r="CI142" s="356"/>
      <c r="CJ142" s="356"/>
      <c r="CK142" s="356"/>
      <c r="CL142" s="356"/>
      <c r="CM142" s="356"/>
      <c r="CN142" s="356"/>
      <c r="CO142" s="356"/>
      <c r="CP142" s="356"/>
      <c r="CQ142" s="356"/>
      <c r="CR142" s="356"/>
      <c r="CS142" s="356"/>
      <c r="CT142" s="356"/>
      <c r="CU142" s="356"/>
      <c r="CV142" s="356"/>
      <c r="CW142" s="356"/>
      <c r="CX142" s="356"/>
    </row>
    <row r="143" spans="1:102" s="349" customFormat="1" ht="15.75" hidden="1">
      <c r="A143" s="329"/>
      <c r="B143" s="327"/>
      <c r="C143" s="372" t="s">
        <v>290</v>
      </c>
      <c r="D143" s="359" t="s">
        <v>248</v>
      </c>
      <c r="E143" s="371">
        <v>0.07</v>
      </c>
      <c r="F143" s="338">
        <f>F132*E143</f>
        <v>0</v>
      </c>
      <c r="G143" s="371"/>
      <c r="H143" s="333"/>
      <c r="I143" s="327"/>
      <c r="J143" s="333"/>
      <c r="K143" s="327"/>
      <c r="L143" s="333"/>
      <c r="M143" s="333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  <c r="AQ143" s="356"/>
      <c r="AR143" s="356"/>
      <c r="AS143" s="356"/>
      <c r="AT143" s="356"/>
      <c r="AU143" s="356"/>
      <c r="AV143" s="356"/>
      <c r="AW143" s="356"/>
      <c r="AX143" s="356"/>
      <c r="AY143" s="356"/>
      <c r="AZ143" s="356"/>
      <c r="BA143" s="356"/>
      <c r="BB143" s="356"/>
      <c r="BC143" s="356"/>
      <c r="BD143" s="356"/>
      <c r="BE143" s="356"/>
      <c r="BF143" s="356"/>
      <c r="BG143" s="356"/>
      <c r="BH143" s="356"/>
      <c r="BI143" s="356"/>
      <c r="BJ143" s="356"/>
      <c r="BK143" s="356"/>
      <c r="BL143" s="356"/>
      <c r="BM143" s="356"/>
      <c r="BN143" s="356"/>
      <c r="BO143" s="356"/>
      <c r="BP143" s="356"/>
      <c r="BQ143" s="356"/>
      <c r="BR143" s="356"/>
      <c r="BS143" s="356"/>
      <c r="BT143" s="356"/>
      <c r="BU143" s="356"/>
      <c r="BV143" s="356"/>
      <c r="BW143" s="356"/>
      <c r="BX143" s="356"/>
      <c r="BY143" s="356"/>
      <c r="BZ143" s="356"/>
      <c r="CA143" s="356"/>
      <c r="CB143" s="356"/>
      <c r="CC143" s="356"/>
      <c r="CD143" s="356"/>
      <c r="CE143" s="356"/>
      <c r="CF143" s="356"/>
      <c r="CG143" s="356"/>
      <c r="CH143" s="356"/>
      <c r="CI143" s="356"/>
      <c r="CJ143" s="356"/>
      <c r="CK143" s="356"/>
      <c r="CL143" s="356"/>
      <c r="CM143" s="356"/>
      <c r="CN143" s="356"/>
      <c r="CO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</row>
    <row r="144" spans="1:102" s="349" customFormat="1" ht="15.75" hidden="1">
      <c r="A144" s="329"/>
      <c r="B144" s="327"/>
      <c r="C144" s="372" t="s">
        <v>238</v>
      </c>
      <c r="D144" s="359" t="s">
        <v>248</v>
      </c>
      <c r="E144" s="371">
        <f>0.8*0.03*14+14*0.03</f>
        <v>0.756</v>
      </c>
      <c r="F144" s="338">
        <f>F132*E144</f>
        <v>0</v>
      </c>
      <c r="G144" s="371"/>
      <c r="H144" s="333"/>
      <c r="I144" s="327"/>
      <c r="J144" s="333"/>
      <c r="K144" s="327"/>
      <c r="L144" s="333"/>
      <c r="M144" s="333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  <c r="AQ144" s="356"/>
      <c r="AR144" s="356"/>
      <c r="AS144" s="356"/>
      <c r="AT144" s="356"/>
      <c r="AU144" s="356"/>
      <c r="AV144" s="356"/>
      <c r="AW144" s="356"/>
      <c r="AX144" s="356"/>
      <c r="AY144" s="356"/>
      <c r="AZ144" s="356"/>
      <c r="BA144" s="356"/>
      <c r="BB144" s="356"/>
      <c r="BC144" s="356"/>
      <c r="BD144" s="356"/>
      <c r="BE144" s="356"/>
      <c r="BF144" s="356"/>
      <c r="BG144" s="356"/>
      <c r="BH144" s="356"/>
      <c r="BI144" s="356"/>
      <c r="BJ144" s="356"/>
      <c r="BK144" s="356"/>
      <c r="BL144" s="356"/>
      <c r="BM144" s="356"/>
      <c r="BN144" s="356"/>
      <c r="BO144" s="356"/>
      <c r="BP144" s="356"/>
      <c r="BQ144" s="356"/>
      <c r="BR144" s="356"/>
      <c r="BS144" s="356"/>
      <c r="BT144" s="356"/>
      <c r="BU144" s="356"/>
      <c r="BV144" s="356"/>
      <c r="BW144" s="356"/>
      <c r="BX144" s="356"/>
      <c r="BY144" s="356"/>
      <c r="BZ144" s="356"/>
      <c r="CA144" s="356"/>
      <c r="CB144" s="356"/>
      <c r="CC144" s="356"/>
      <c r="CD144" s="356"/>
      <c r="CE144" s="356"/>
      <c r="CF144" s="356"/>
      <c r="CG144" s="356"/>
      <c r="CH144" s="356"/>
      <c r="CI144" s="356"/>
      <c r="CJ144" s="356"/>
      <c r="CK144" s="356"/>
      <c r="CL144" s="356"/>
      <c r="CM144" s="356"/>
      <c r="CN144" s="356"/>
      <c r="CO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</row>
    <row r="145" spans="1:102" s="349" customFormat="1" ht="15.75" hidden="1">
      <c r="A145" s="329"/>
      <c r="B145" s="327"/>
      <c r="C145" s="372" t="s">
        <v>267</v>
      </c>
      <c r="D145" s="359" t="s">
        <v>10</v>
      </c>
      <c r="E145" s="371">
        <v>12</v>
      </c>
      <c r="F145" s="338">
        <f>F132*E145</f>
        <v>0</v>
      </c>
      <c r="G145" s="371"/>
      <c r="H145" s="333"/>
      <c r="I145" s="327"/>
      <c r="J145" s="333"/>
      <c r="K145" s="327"/>
      <c r="L145" s="333"/>
      <c r="M145" s="333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  <c r="AQ145" s="356"/>
      <c r="AR145" s="356"/>
      <c r="AS145" s="356"/>
      <c r="AT145" s="356"/>
      <c r="AU145" s="356"/>
      <c r="AV145" s="356"/>
      <c r="AW145" s="356"/>
      <c r="AX145" s="356"/>
      <c r="AY145" s="356"/>
      <c r="AZ145" s="356"/>
      <c r="BA145" s="356"/>
      <c r="BB145" s="356"/>
      <c r="BC145" s="356"/>
      <c r="BD145" s="356"/>
      <c r="BE145" s="356"/>
      <c r="BF145" s="356"/>
      <c r="BG145" s="356"/>
      <c r="BH145" s="356"/>
      <c r="BI145" s="356"/>
      <c r="BJ145" s="356"/>
      <c r="BK145" s="356"/>
      <c r="BL145" s="356"/>
      <c r="BM145" s="356"/>
      <c r="BN145" s="356"/>
      <c r="BO145" s="356"/>
      <c r="BP145" s="356"/>
      <c r="BQ145" s="356"/>
      <c r="BR145" s="356"/>
      <c r="BS145" s="356"/>
      <c r="BT145" s="356"/>
      <c r="BU145" s="356"/>
      <c r="BV145" s="356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  <c r="CI145" s="356"/>
      <c r="CJ145" s="356"/>
      <c r="CK145" s="356"/>
      <c r="CL145" s="356"/>
      <c r="CM145" s="35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356"/>
      <c r="CX145" s="356"/>
    </row>
    <row r="146" spans="1:102" s="349" customFormat="1" ht="15.75" hidden="1">
      <c r="A146" s="348"/>
      <c r="B146" s="341"/>
      <c r="C146" s="342" t="s">
        <v>85</v>
      </c>
      <c r="D146" s="342" t="s">
        <v>10</v>
      </c>
      <c r="E146" s="370">
        <v>2</v>
      </c>
      <c r="F146" s="341">
        <f>F132*E146</f>
        <v>0</v>
      </c>
      <c r="G146" s="346"/>
      <c r="H146" s="333"/>
      <c r="I146" s="327"/>
      <c r="J146" s="333"/>
      <c r="K146" s="327"/>
      <c r="L146" s="333"/>
      <c r="M146" s="333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/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/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/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</row>
    <row r="147" spans="1:102" s="349" customFormat="1" ht="15.75" hidden="1">
      <c r="A147" s="348"/>
      <c r="B147" s="341"/>
      <c r="C147" s="342" t="s">
        <v>237</v>
      </c>
      <c r="D147" s="342" t="s">
        <v>81</v>
      </c>
      <c r="E147" s="370">
        <v>1</v>
      </c>
      <c r="F147" s="341">
        <f>F132*E147</f>
        <v>0</v>
      </c>
      <c r="G147" s="346"/>
      <c r="H147" s="333"/>
      <c r="I147" s="327"/>
      <c r="J147" s="333"/>
      <c r="K147" s="327"/>
      <c r="L147" s="333"/>
      <c r="M147" s="333"/>
      <c r="N147" s="356"/>
      <c r="O147" s="356"/>
      <c r="P147" s="356"/>
      <c r="Q147" s="356"/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  <c r="AQ147" s="356"/>
      <c r="AR147" s="356"/>
      <c r="AS147" s="356"/>
      <c r="AT147" s="356"/>
      <c r="AU147" s="356"/>
      <c r="AV147" s="356"/>
      <c r="AW147" s="356"/>
      <c r="AX147" s="356"/>
      <c r="AY147" s="356"/>
      <c r="AZ147" s="356"/>
      <c r="BA147" s="356"/>
      <c r="BB147" s="356"/>
      <c r="BC147" s="356"/>
      <c r="BD147" s="356"/>
      <c r="BE147" s="356"/>
      <c r="BF147" s="356"/>
      <c r="BG147" s="356"/>
      <c r="BH147" s="356"/>
      <c r="BI147" s="356"/>
      <c r="BJ147" s="356"/>
      <c r="BK147" s="356"/>
      <c r="BL147" s="356"/>
      <c r="BM147" s="356"/>
      <c r="BN147" s="356"/>
      <c r="BO147" s="356"/>
      <c r="BP147" s="356"/>
      <c r="BQ147" s="356"/>
      <c r="BR147" s="356"/>
      <c r="BS147" s="356"/>
      <c r="BT147" s="356"/>
      <c r="BU147" s="356"/>
      <c r="BV147" s="356"/>
      <c r="BW147" s="356"/>
      <c r="BX147" s="356"/>
      <c r="BY147" s="356"/>
      <c r="BZ147" s="356"/>
      <c r="CA147" s="356"/>
      <c r="CB147" s="356"/>
      <c r="CC147" s="356"/>
      <c r="CD147" s="356"/>
      <c r="CE147" s="356"/>
      <c r="CF147" s="356"/>
      <c r="CG147" s="356"/>
      <c r="CH147" s="356"/>
      <c r="CI147" s="356"/>
      <c r="CJ147" s="356"/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</row>
    <row r="148" spans="1:102" s="349" customFormat="1" ht="15.75" hidden="1">
      <c r="A148" s="329"/>
      <c r="B148" s="371"/>
      <c r="C148" s="372" t="s">
        <v>227</v>
      </c>
      <c r="D148" s="359" t="s">
        <v>226</v>
      </c>
      <c r="E148" s="371">
        <v>22.5</v>
      </c>
      <c r="F148" s="338">
        <f>F132*E148</f>
        <v>0</v>
      </c>
      <c r="G148" s="371"/>
      <c r="H148" s="333"/>
      <c r="I148" s="327"/>
      <c r="J148" s="333"/>
      <c r="K148" s="327"/>
      <c r="L148" s="333"/>
      <c r="M148" s="333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  <c r="AQ148" s="356"/>
      <c r="AR148" s="356"/>
      <c r="AS148" s="356"/>
      <c r="AT148" s="356"/>
      <c r="AU148" s="356"/>
      <c r="AV148" s="356"/>
      <c r="AW148" s="356"/>
      <c r="AX148" s="356"/>
      <c r="AY148" s="356"/>
      <c r="AZ148" s="356"/>
      <c r="BA148" s="356"/>
      <c r="BB148" s="356"/>
      <c r="BC148" s="356"/>
      <c r="BD148" s="356"/>
      <c r="BE148" s="356"/>
      <c r="BF148" s="356"/>
      <c r="BG148" s="356"/>
      <c r="BH148" s="356"/>
      <c r="BI148" s="356"/>
      <c r="BJ148" s="356"/>
      <c r="BK148" s="356"/>
      <c r="BL148" s="356"/>
      <c r="BM148" s="356"/>
      <c r="BN148" s="356"/>
      <c r="BO148" s="356"/>
      <c r="BP148" s="356"/>
      <c r="BQ148" s="356"/>
      <c r="BR148" s="356"/>
      <c r="BS148" s="356"/>
      <c r="BT148" s="356"/>
      <c r="BU148" s="356"/>
      <c r="BV148" s="356"/>
      <c r="BW148" s="356"/>
      <c r="BX148" s="356"/>
      <c r="BY148" s="356"/>
      <c r="BZ148" s="356"/>
      <c r="CA148" s="356"/>
      <c r="CB148" s="356"/>
      <c r="CC148" s="356"/>
      <c r="CD148" s="356"/>
      <c r="CE148" s="356"/>
      <c r="CF148" s="356"/>
      <c r="CG148" s="356"/>
      <c r="CH148" s="356"/>
      <c r="CI148" s="356"/>
      <c r="CJ148" s="356"/>
      <c r="CK148" s="356"/>
      <c r="CL148" s="356"/>
      <c r="CM148" s="356"/>
      <c r="CN148" s="356"/>
      <c r="CO148" s="356"/>
      <c r="CP148" s="356"/>
      <c r="CQ148" s="356"/>
      <c r="CR148" s="356"/>
      <c r="CS148" s="356"/>
      <c r="CT148" s="356"/>
      <c r="CU148" s="356"/>
      <c r="CV148" s="356"/>
      <c r="CW148" s="356"/>
      <c r="CX148" s="356"/>
    </row>
    <row r="149" spans="1:102" s="349" customFormat="1" ht="27" hidden="1">
      <c r="A149" s="328"/>
      <c r="B149" s="371"/>
      <c r="C149" s="363" t="s">
        <v>291</v>
      </c>
      <c r="D149" s="329" t="s">
        <v>249</v>
      </c>
      <c r="E149" s="364"/>
      <c r="F149" s="330">
        <f>F132*14</f>
        <v>0</v>
      </c>
      <c r="G149" s="343"/>
      <c r="H149" s="333"/>
      <c r="I149" s="327"/>
      <c r="J149" s="333"/>
      <c r="K149" s="327"/>
      <c r="L149" s="333"/>
      <c r="M149" s="333"/>
      <c r="N149" s="356"/>
      <c r="O149" s="356"/>
      <c r="P149" s="356"/>
      <c r="Q149" s="356"/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  <c r="AQ149" s="356"/>
      <c r="AR149" s="356"/>
      <c r="AS149" s="356"/>
      <c r="AT149" s="356"/>
      <c r="AU149" s="356"/>
      <c r="AV149" s="356"/>
      <c r="AW149" s="356"/>
      <c r="AX149" s="356"/>
      <c r="AY149" s="356"/>
      <c r="AZ149" s="356"/>
      <c r="BA149" s="356"/>
      <c r="BB149" s="356"/>
      <c r="BC149" s="356"/>
      <c r="BD149" s="356"/>
      <c r="BE149" s="356"/>
      <c r="BF149" s="356"/>
      <c r="BG149" s="356"/>
      <c r="BH149" s="356"/>
      <c r="BI149" s="356"/>
      <c r="BJ149" s="356"/>
      <c r="BK149" s="356"/>
      <c r="BL149" s="356"/>
      <c r="BM149" s="356"/>
      <c r="BN149" s="356"/>
      <c r="BO149" s="356"/>
      <c r="BP149" s="356"/>
      <c r="BQ149" s="356"/>
      <c r="BR149" s="356"/>
      <c r="BS149" s="356"/>
      <c r="BT149" s="356"/>
      <c r="BU149" s="356"/>
      <c r="BV149" s="356"/>
      <c r="BW149" s="356"/>
      <c r="BX149" s="356"/>
      <c r="BY149" s="356"/>
      <c r="BZ149" s="356"/>
      <c r="CA149" s="356"/>
      <c r="CB149" s="356"/>
      <c r="CC149" s="356"/>
      <c r="CD149" s="356"/>
      <c r="CE149" s="356"/>
      <c r="CF149" s="356"/>
      <c r="CG149" s="356"/>
      <c r="CH149" s="356"/>
      <c r="CI149" s="356"/>
      <c r="CJ149" s="356"/>
      <c r="CK149" s="356"/>
      <c r="CL149" s="356"/>
      <c r="CM149" s="356"/>
      <c r="CN149" s="356"/>
      <c r="CO149" s="356"/>
      <c r="CP149" s="356"/>
      <c r="CQ149" s="356"/>
      <c r="CR149" s="356"/>
      <c r="CS149" s="356"/>
      <c r="CT149" s="356"/>
      <c r="CU149" s="356"/>
      <c r="CV149" s="356"/>
      <c r="CW149" s="356"/>
      <c r="CX149" s="356"/>
    </row>
    <row r="150" spans="1:102" s="349" customFormat="1" ht="15.75" hidden="1">
      <c r="A150" s="361"/>
      <c r="B150" s="365"/>
      <c r="C150" s="361" t="s">
        <v>12</v>
      </c>
      <c r="D150" s="361" t="s">
        <v>249</v>
      </c>
      <c r="E150" s="365">
        <v>1</v>
      </c>
      <c r="F150" s="341">
        <f>F149*E150</f>
        <v>0</v>
      </c>
      <c r="G150" s="339"/>
      <c r="H150" s="333"/>
      <c r="I150" s="327"/>
      <c r="J150" s="333"/>
      <c r="K150" s="327"/>
      <c r="L150" s="333"/>
      <c r="M150" s="333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</row>
    <row r="151" spans="1:102" s="349" customFormat="1" ht="15.75" hidden="1">
      <c r="A151" s="361"/>
      <c r="B151" s="365"/>
      <c r="C151" s="361" t="s">
        <v>269</v>
      </c>
      <c r="D151" s="361" t="s">
        <v>249</v>
      </c>
      <c r="E151" s="365">
        <v>1.25</v>
      </c>
      <c r="F151" s="341">
        <f>F149*E151</f>
        <v>0</v>
      </c>
      <c r="G151" s="375"/>
      <c r="H151" s="333"/>
      <c r="I151" s="327"/>
      <c r="J151" s="333"/>
      <c r="K151" s="327"/>
      <c r="L151" s="333"/>
      <c r="M151" s="333"/>
      <c r="N151" s="356"/>
      <c r="O151" s="356"/>
      <c r="P151" s="356"/>
      <c r="Q151" s="356"/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  <c r="AQ151" s="356"/>
      <c r="AR151" s="356"/>
      <c r="AS151" s="356"/>
      <c r="AT151" s="356"/>
      <c r="AU151" s="356"/>
      <c r="AV151" s="356"/>
      <c r="AW151" s="356"/>
      <c r="AX151" s="356"/>
      <c r="AY151" s="356"/>
      <c r="AZ151" s="356"/>
      <c r="BA151" s="356"/>
      <c r="BB151" s="356"/>
      <c r="BC151" s="356"/>
      <c r="BD151" s="356"/>
      <c r="BE151" s="356"/>
      <c r="BF151" s="356"/>
      <c r="BG151" s="356"/>
      <c r="BH151" s="356"/>
      <c r="BI151" s="356"/>
      <c r="BJ151" s="356"/>
      <c r="BK151" s="356"/>
      <c r="BL151" s="356"/>
      <c r="BM151" s="356"/>
      <c r="BN151" s="356"/>
      <c r="BO151" s="356"/>
      <c r="BP151" s="356"/>
      <c r="BQ151" s="356"/>
      <c r="BR151" s="356"/>
      <c r="BS151" s="356"/>
      <c r="BT151" s="356"/>
      <c r="BU151" s="356"/>
      <c r="BV151" s="356"/>
      <c r="BW151" s="356"/>
      <c r="BX151" s="356"/>
      <c r="BY151" s="356"/>
      <c r="BZ151" s="356"/>
      <c r="CA151" s="356"/>
      <c r="CB151" s="356"/>
      <c r="CC151" s="356"/>
      <c r="CD151" s="356"/>
      <c r="CE151" s="356"/>
      <c r="CF151" s="356"/>
      <c r="CG151" s="356"/>
      <c r="CH151" s="356"/>
      <c r="CI151" s="356"/>
      <c r="CJ151" s="356"/>
      <c r="CK151" s="356"/>
      <c r="CL151" s="356"/>
      <c r="CM151" s="356"/>
      <c r="CN151" s="356"/>
      <c r="CO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</row>
    <row r="152" spans="1:102" s="349" customFormat="1" ht="15.75" hidden="1">
      <c r="A152" s="361"/>
      <c r="B152" s="365"/>
      <c r="C152" s="361" t="s">
        <v>227</v>
      </c>
      <c r="D152" s="361" t="s">
        <v>226</v>
      </c>
      <c r="E152" s="365">
        <v>0.77</v>
      </c>
      <c r="F152" s="341">
        <f>F149*E152</f>
        <v>0</v>
      </c>
      <c r="G152" s="375"/>
      <c r="H152" s="333"/>
      <c r="I152" s="327"/>
      <c r="J152" s="333"/>
      <c r="K152" s="327"/>
      <c r="L152" s="333"/>
      <c r="M152" s="333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/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/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/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</row>
    <row r="153" spans="1:102" s="349" customFormat="1" ht="36" customHeight="1">
      <c r="A153" s="328">
        <f>A112+1</f>
        <v>13</v>
      </c>
      <c r="B153" s="341"/>
      <c r="C153" s="348" t="s">
        <v>264</v>
      </c>
      <c r="D153" s="329" t="s">
        <v>249</v>
      </c>
      <c r="E153" s="341"/>
      <c r="F153" s="330">
        <v>28</v>
      </c>
      <c r="G153" s="343"/>
      <c r="H153" s="340"/>
      <c r="I153" s="346"/>
      <c r="J153" s="340"/>
      <c r="K153" s="346"/>
      <c r="L153" s="340"/>
      <c r="M153" s="333"/>
      <c r="N153" s="356"/>
      <c r="O153" s="356"/>
      <c r="P153" s="356"/>
      <c r="Q153" s="356"/>
      <c r="R153" s="356"/>
      <c r="S153" s="356"/>
      <c r="T153" s="356"/>
      <c r="U153" s="356"/>
      <c r="V153" s="356"/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  <c r="AQ153" s="356"/>
      <c r="AR153" s="356"/>
      <c r="AS153" s="356"/>
      <c r="AT153" s="356"/>
      <c r="AU153" s="356"/>
      <c r="AV153" s="356"/>
      <c r="AW153" s="356"/>
      <c r="AX153" s="356"/>
      <c r="AY153" s="356"/>
      <c r="AZ153" s="356"/>
      <c r="BA153" s="356"/>
      <c r="BB153" s="356"/>
      <c r="BC153" s="356"/>
      <c r="BD153" s="356"/>
      <c r="BE153" s="356"/>
      <c r="BF153" s="356"/>
      <c r="BG153" s="356"/>
      <c r="BH153" s="356"/>
      <c r="BI153" s="356"/>
      <c r="BJ153" s="356"/>
      <c r="BK153" s="356"/>
      <c r="BL153" s="356"/>
      <c r="BM153" s="356"/>
      <c r="BN153" s="356"/>
      <c r="BO153" s="356"/>
      <c r="BP153" s="356"/>
      <c r="BQ153" s="356"/>
      <c r="BR153" s="356"/>
      <c r="BS153" s="356"/>
      <c r="BT153" s="356"/>
      <c r="BU153" s="356"/>
      <c r="BV153" s="356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6"/>
      <c r="CI153" s="356"/>
      <c r="CJ153" s="356"/>
      <c r="CK153" s="356"/>
      <c r="CL153" s="356"/>
      <c r="CM153" s="356"/>
      <c r="CN153" s="356"/>
      <c r="CO153" s="356"/>
      <c r="CP153" s="356"/>
      <c r="CQ153" s="356"/>
      <c r="CR153" s="356"/>
      <c r="CS153" s="356"/>
      <c r="CT153" s="356"/>
      <c r="CU153" s="356"/>
      <c r="CV153" s="356"/>
      <c r="CW153" s="356"/>
      <c r="CX153" s="356"/>
    </row>
    <row r="154" spans="1:102" s="349" customFormat="1" ht="15.75" hidden="1">
      <c r="A154" s="345"/>
      <c r="B154" s="346"/>
      <c r="C154" s="347" t="s">
        <v>12</v>
      </c>
      <c r="D154" s="361" t="s">
        <v>249</v>
      </c>
      <c r="E154" s="346">
        <v>1</v>
      </c>
      <c r="F154" s="341">
        <f>F153*E154</f>
        <v>28</v>
      </c>
      <c r="G154" s="339"/>
      <c r="H154" s="333"/>
      <c r="I154" s="327"/>
      <c r="J154" s="333"/>
      <c r="K154" s="327"/>
      <c r="L154" s="333"/>
      <c r="M154" s="333"/>
      <c r="N154" s="356"/>
      <c r="O154" s="356"/>
      <c r="P154" s="356"/>
      <c r="Q154" s="356"/>
      <c r="R154" s="356"/>
      <c r="S154" s="356"/>
      <c r="T154" s="356"/>
      <c r="U154" s="356"/>
      <c r="V154" s="356"/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  <c r="AQ154" s="356"/>
      <c r="AR154" s="356"/>
      <c r="AS154" s="356"/>
      <c r="AT154" s="356"/>
      <c r="AU154" s="356"/>
      <c r="AV154" s="356"/>
      <c r="AW154" s="356"/>
      <c r="AX154" s="356"/>
      <c r="AY154" s="356"/>
      <c r="AZ154" s="356"/>
      <c r="BA154" s="356"/>
      <c r="BB154" s="356"/>
      <c r="BC154" s="356"/>
      <c r="BD154" s="356"/>
      <c r="BE154" s="356"/>
      <c r="BF154" s="356"/>
      <c r="BG154" s="356"/>
      <c r="BH154" s="356"/>
      <c r="BI154" s="356"/>
      <c r="BJ154" s="356"/>
      <c r="BK154" s="356"/>
      <c r="BL154" s="356"/>
      <c r="BM154" s="356"/>
      <c r="BN154" s="356"/>
      <c r="BO154" s="356"/>
      <c r="BP154" s="356"/>
      <c r="BQ154" s="356"/>
      <c r="BR154" s="356"/>
      <c r="BS154" s="356"/>
      <c r="BT154" s="356"/>
      <c r="BU154" s="356"/>
      <c r="BV154" s="356"/>
      <c r="BW154" s="356"/>
      <c r="BX154" s="356"/>
      <c r="BY154" s="356"/>
      <c r="BZ154" s="356"/>
      <c r="CA154" s="356"/>
      <c r="CB154" s="356"/>
      <c r="CC154" s="356"/>
      <c r="CD154" s="356"/>
      <c r="CE154" s="356"/>
      <c r="CF154" s="356"/>
      <c r="CG154" s="356"/>
      <c r="CH154" s="356"/>
      <c r="CI154" s="356"/>
      <c r="CJ154" s="356"/>
      <c r="CK154" s="356"/>
      <c r="CL154" s="356"/>
      <c r="CM154" s="356"/>
      <c r="CN154" s="356"/>
      <c r="CO154" s="356"/>
      <c r="CP154" s="356"/>
      <c r="CQ154" s="356"/>
      <c r="CR154" s="356"/>
      <c r="CS154" s="356"/>
      <c r="CT154" s="356"/>
      <c r="CU154" s="356"/>
      <c r="CV154" s="356"/>
      <c r="CW154" s="356"/>
      <c r="CX154" s="356"/>
    </row>
    <row r="155" spans="1:102" s="349" customFormat="1" ht="15.75" hidden="1">
      <c r="A155" s="345"/>
      <c r="B155" s="346"/>
      <c r="C155" s="347" t="s">
        <v>256</v>
      </c>
      <c r="D155" s="361" t="s">
        <v>249</v>
      </c>
      <c r="E155" s="346">
        <v>1</v>
      </c>
      <c r="F155" s="341">
        <f>E155*F153</f>
        <v>28</v>
      </c>
      <c r="G155" s="344"/>
      <c r="H155" s="333"/>
      <c r="I155" s="327"/>
      <c r="J155" s="333"/>
      <c r="K155" s="327"/>
      <c r="L155" s="333"/>
      <c r="M155" s="333"/>
      <c r="N155" s="356"/>
      <c r="O155" s="356"/>
      <c r="P155" s="356"/>
      <c r="Q155" s="356"/>
      <c r="R155" s="356"/>
      <c r="S155" s="356"/>
      <c r="T155" s="356"/>
      <c r="U155" s="356"/>
      <c r="V155" s="356"/>
      <c r="W155" s="356"/>
      <c r="X155" s="356"/>
      <c r="Y155" s="356"/>
      <c r="Z155" s="356"/>
      <c r="AA155" s="356"/>
      <c r="AB155" s="356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  <c r="AQ155" s="356"/>
      <c r="AR155" s="356"/>
      <c r="AS155" s="356"/>
      <c r="AT155" s="356"/>
      <c r="AU155" s="356"/>
      <c r="AV155" s="356"/>
      <c r="AW155" s="356"/>
      <c r="AX155" s="356"/>
      <c r="AY155" s="356"/>
      <c r="AZ155" s="356"/>
      <c r="BA155" s="356"/>
      <c r="BB155" s="356"/>
      <c r="BC155" s="356"/>
      <c r="BD155" s="356"/>
      <c r="BE155" s="356"/>
      <c r="BF155" s="356"/>
      <c r="BG155" s="356"/>
      <c r="BH155" s="356"/>
      <c r="BI155" s="356"/>
      <c r="BJ155" s="356"/>
      <c r="BK155" s="356"/>
      <c r="BL155" s="356"/>
      <c r="BM155" s="356"/>
      <c r="BN155" s="356"/>
      <c r="BO155" s="356"/>
      <c r="BP155" s="356"/>
      <c r="BQ155" s="356"/>
      <c r="BR155" s="356"/>
      <c r="BS155" s="356"/>
      <c r="BT155" s="356"/>
      <c r="BU155" s="356"/>
      <c r="BV155" s="356"/>
      <c r="BW155" s="356"/>
      <c r="BX155" s="356"/>
      <c r="BY155" s="356"/>
      <c r="BZ155" s="356"/>
      <c r="CA155" s="356"/>
      <c r="CB155" s="356"/>
      <c r="CC155" s="356"/>
      <c r="CD155" s="356"/>
      <c r="CE155" s="356"/>
      <c r="CF155" s="356"/>
      <c r="CG155" s="356"/>
      <c r="CH155" s="356"/>
      <c r="CI155" s="356"/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</row>
    <row r="156" spans="1:102" s="349" customFormat="1" ht="29.25" customHeight="1">
      <c r="A156" s="328">
        <f>A153+1</f>
        <v>14</v>
      </c>
      <c r="B156" s="341"/>
      <c r="C156" s="348" t="s">
        <v>265</v>
      </c>
      <c r="D156" s="329" t="s">
        <v>249</v>
      </c>
      <c r="E156" s="341"/>
      <c r="F156" s="330">
        <f>F153</f>
        <v>28</v>
      </c>
      <c r="G156" s="343"/>
      <c r="H156" s="340"/>
      <c r="I156" s="346"/>
      <c r="J156" s="340"/>
      <c r="K156" s="346"/>
      <c r="L156" s="340"/>
      <c r="M156" s="333"/>
      <c r="N156" s="356"/>
      <c r="O156" s="356"/>
      <c r="P156" s="356"/>
      <c r="Q156" s="356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  <c r="AQ156" s="356"/>
      <c r="AR156" s="356"/>
      <c r="AS156" s="356"/>
      <c r="AT156" s="356"/>
      <c r="AU156" s="356"/>
      <c r="AV156" s="356"/>
      <c r="AW156" s="356"/>
      <c r="AX156" s="356"/>
      <c r="AY156" s="356"/>
      <c r="AZ156" s="356"/>
      <c r="BA156" s="356"/>
      <c r="BB156" s="356"/>
      <c r="BC156" s="356"/>
      <c r="BD156" s="356"/>
      <c r="BE156" s="356"/>
      <c r="BF156" s="356"/>
      <c r="BG156" s="356"/>
      <c r="BH156" s="356"/>
      <c r="BI156" s="356"/>
      <c r="BJ156" s="356"/>
      <c r="BK156" s="356"/>
      <c r="BL156" s="356"/>
      <c r="BM156" s="356"/>
      <c r="BN156" s="356"/>
      <c r="BO156" s="356"/>
      <c r="BP156" s="356"/>
      <c r="BQ156" s="356"/>
      <c r="BR156" s="356"/>
      <c r="BS156" s="356"/>
      <c r="BT156" s="356"/>
      <c r="BU156" s="356"/>
      <c r="BV156" s="356"/>
      <c r="BW156" s="356"/>
      <c r="BX156" s="356"/>
      <c r="BY156" s="356"/>
      <c r="BZ156" s="356"/>
      <c r="CA156" s="356"/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6"/>
      <c r="CO156" s="356"/>
      <c r="CP156" s="356"/>
      <c r="CQ156" s="356"/>
      <c r="CR156" s="356"/>
      <c r="CS156" s="356"/>
      <c r="CT156" s="356"/>
      <c r="CU156" s="356"/>
      <c r="CV156" s="356"/>
      <c r="CW156" s="356"/>
      <c r="CX156" s="356"/>
    </row>
    <row r="157" spans="1:102" s="349" customFormat="1" ht="1.5" customHeight="1" hidden="1">
      <c r="A157" s="345"/>
      <c r="B157" s="346"/>
      <c r="C157" s="347" t="s">
        <v>12</v>
      </c>
      <c r="D157" s="329" t="s">
        <v>226</v>
      </c>
      <c r="E157" s="346">
        <v>1</v>
      </c>
      <c r="F157" s="341">
        <f>F156*E157</f>
        <v>28</v>
      </c>
      <c r="G157" s="339"/>
      <c r="H157" s="333"/>
      <c r="I157" s="327"/>
      <c r="J157" s="333"/>
      <c r="K157" s="327"/>
      <c r="L157" s="333"/>
      <c r="M157" s="333"/>
      <c r="N157" s="356"/>
      <c r="O157" s="356"/>
      <c r="P157" s="356"/>
      <c r="Q157" s="356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  <c r="AQ157" s="356"/>
      <c r="AR157" s="356"/>
      <c r="AS157" s="356"/>
      <c r="AT157" s="356"/>
      <c r="AU157" s="356"/>
      <c r="AV157" s="356"/>
      <c r="AW157" s="356"/>
      <c r="AX157" s="356"/>
      <c r="AY157" s="356"/>
      <c r="AZ157" s="356"/>
      <c r="BA157" s="356"/>
      <c r="BB157" s="356"/>
      <c r="BC157" s="356"/>
      <c r="BD157" s="356"/>
      <c r="BE157" s="356"/>
      <c r="BF157" s="356"/>
      <c r="BG157" s="356"/>
      <c r="BH157" s="356"/>
      <c r="BI157" s="356"/>
      <c r="BJ157" s="356"/>
      <c r="BK157" s="356"/>
      <c r="BL157" s="356"/>
      <c r="BM157" s="356"/>
      <c r="BN157" s="356"/>
      <c r="BO157" s="356"/>
      <c r="BP157" s="356"/>
      <c r="BQ157" s="356"/>
      <c r="BR157" s="356"/>
      <c r="BS157" s="356"/>
      <c r="BT157" s="356"/>
      <c r="BU157" s="356"/>
      <c r="BV157" s="356"/>
      <c r="BW157" s="356"/>
      <c r="BX157" s="356"/>
      <c r="BY157" s="356"/>
      <c r="BZ157" s="356"/>
      <c r="CA157" s="356"/>
      <c r="CB157" s="356"/>
      <c r="CC157" s="356"/>
      <c r="CD157" s="356"/>
      <c r="CE157" s="356"/>
      <c r="CF157" s="356"/>
      <c r="CG157" s="356"/>
      <c r="CH157" s="356"/>
      <c r="CI157" s="356"/>
      <c r="CJ157" s="356"/>
      <c r="CK157" s="356"/>
      <c r="CL157" s="356"/>
      <c r="CM157" s="356"/>
      <c r="CN157" s="356"/>
      <c r="CO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</row>
    <row r="158" spans="1:102" s="349" customFormat="1" ht="15.75" hidden="1">
      <c r="A158" s="345"/>
      <c r="B158" s="346"/>
      <c r="C158" s="347" t="s">
        <v>260</v>
      </c>
      <c r="D158" s="361" t="s">
        <v>81</v>
      </c>
      <c r="E158" s="346">
        <v>1</v>
      </c>
      <c r="F158" s="341">
        <f>E158*F156</f>
        <v>28</v>
      </c>
      <c r="G158" s="344"/>
      <c r="H158" s="333"/>
      <c r="I158" s="327"/>
      <c r="J158" s="333"/>
      <c r="K158" s="327"/>
      <c r="L158" s="333"/>
      <c r="M158" s="333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356"/>
      <c r="BK158" s="356"/>
      <c r="BL158" s="356"/>
      <c r="BM158" s="356"/>
      <c r="BN158" s="356"/>
      <c r="BO158" s="356"/>
      <c r="BP158" s="356"/>
      <c r="BQ158" s="356"/>
      <c r="BR158" s="356"/>
      <c r="BS158" s="356"/>
      <c r="BT158" s="356"/>
      <c r="BU158" s="356"/>
      <c r="BV158" s="356"/>
      <c r="BW158" s="356"/>
      <c r="BX158" s="356"/>
      <c r="BY158" s="356"/>
      <c r="BZ158" s="356"/>
      <c r="CA158" s="356"/>
      <c r="CB158" s="356"/>
      <c r="CC158" s="356"/>
      <c r="CD158" s="356"/>
      <c r="CE158" s="356"/>
      <c r="CF158" s="356"/>
      <c r="CG158" s="356"/>
      <c r="CH158" s="356"/>
      <c r="CI158" s="356"/>
      <c r="CJ158" s="356"/>
      <c r="CK158" s="356"/>
      <c r="CL158" s="356"/>
      <c r="CM158" s="356"/>
      <c r="CN158" s="356"/>
      <c r="CO158" s="356"/>
      <c r="CP158" s="356"/>
      <c r="CQ158" s="356"/>
      <c r="CR158" s="356"/>
      <c r="CS158" s="356"/>
      <c r="CT158" s="356"/>
      <c r="CU158" s="356"/>
      <c r="CV158" s="356"/>
      <c r="CW158" s="356"/>
      <c r="CX158" s="356"/>
    </row>
    <row r="159" spans="1:102" s="349" customFormat="1" ht="31.5" customHeight="1">
      <c r="A159" s="328">
        <f>A156+1</f>
        <v>15</v>
      </c>
      <c r="B159" s="341"/>
      <c r="C159" s="348" t="s">
        <v>253</v>
      </c>
      <c r="D159" s="329" t="s">
        <v>249</v>
      </c>
      <c r="E159" s="341"/>
      <c r="F159" s="330">
        <v>38.5</v>
      </c>
      <c r="G159" s="343"/>
      <c r="H159" s="340"/>
      <c r="I159" s="346"/>
      <c r="J159" s="340"/>
      <c r="K159" s="346"/>
      <c r="L159" s="340"/>
      <c r="M159" s="333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356"/>
      <c r="BB159" s="356"/>
      <c r="BC159" s="356"/>
      <c r="BD159" s="356"/>
      <c r="BE159" s="356"/>
      <c r="BF159" s="356"/>
      <c r="BG159" s="356"/>
      <c r="BH159" s="356"/>
      <c r="BI159" s="356"/>
      <c r="BJ159" s="356"/>
      <c r="BK159" s="356"/>
      <c r="BL159" s="356"/>
      <c r="BM159" s="356"/>
      <c r="BN159" s="356"/>
      <c r="BO159" s="356"/>
      <c r="BP159" s="356"/>
      <c r="BQ159" s="356"/>
      <c r="BR159" s="356"/>
      <c r="BS159" s="356"/>
      <c r="BT159" s="356"/>
      <c r="BU159" s="356"/>
      <c r="BV159" s="356"/>
      <c r="BW159" s="356"/>
      <c r="BX159" s="356"/>
      <c r="BY159" s="356"/>
      <c r="BZ159" s="356"/>
      <c r="CA159" s="356"/>
      <c r="CB159" s="356"/>
      <c r="CC159" s="356"/>
      <c r="CD159" s="356"/>
      <c r="CE159" s="356"/>
      <c r="CF159" s="356"/>
      <c r="CG159" s="356"/>
      <c r="CH159" s="356"/>
      <c r="CI159" s="356"/>
      <c r="CJ159" s="356"/>
      <c r="CK159" s="356"/>
      <c r="CL159" s="356"/>
      <c r="CM159" s="356"/>
      <c r="CN159" s="356"/>
      <c r="CO159" s="356"/>
      <c r="CP159" s="356"/>
      <c r="CQ159" s="356"/>
      <c r="CR159" s="356"/>
      <c r="CS159" s="356"/>
      <c r="CT159" s="356"/>
      <c r="CU159" s="356"/>
      <c r="CV159" s="356"/>
      <c r="CW159" s="356"/>
      <c r="CX159" s="356"/>
    </row>
    <row r="160" spans="1:102" s="349" customFormat="1" ht="15.75" hidden="1">
      <c r="A160" s="345"/>
      <c r="B160" s="346"/>
      <c r="C160" s="347" t="s">
        <v>12</v>
      </c>
      <c r="D160" s="361" t="s">
        <v>249</v>
      </c>
      <c r="E160" s="346">
        <v>1</v>
      </c>
      <c r="F160" s="341">
        <f>F159*E160</f>
        <v>38.5</v>
      </c>
      <c r="G160" s="339"/>
      <c r="H160" s="333"/>
      <c r="I160" s="327"/>
      <c r="J160" s="333"/>
      <c r="K160" s="327"/>
      <c r="L160" s="333"/>
      <c r="M160" s="333"/>
      <c r="N160" s="356"/>
      <c r="O160" s="356"/>
      <c r="P160" s="356"/>
      <c r="Q160" s="356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  <c r="AQ160" s="356"/>
      <c r="AR160" s="356"/>
      <c r="AS160" s="356"/>
      <c r="AT160" s="356"/>
      <c r="AU160" s="356"/>
      <c r="AV160" s="356"/>
      <c r="AW160" s="356"/>
      <c r="AX160" s="356"/>
      <c r="AY160" s="356"/>
      <c r="AZ160" s="356"/>
      <c r="BA160" s="356"/>
      <c r="BB160" s="356"/>
      <c r="BC160" s="356"/>
      <c r="BD160" s="356"/>
      <c r="BE160" s="356"/>
      <c r="BF160" s="356"/>
      <c r="BG160" s="356"/>
      <c r="BH160" s="356"/>
      <c r="BI160" s="356"/>
      <c r="BJ160" s="356"/>
      <c r="BK160" s="356"/>
      <c r="BL160" s="356"/>
      <c r="BM160" s="356"/>
      <c r="BN160" s="356"/>
      <c r="BO160" s="356"/>
      <c r="BP160" s="356"/>
      <c r="BQ160" s="356"/>
      <c r="BR160" s="356"/>
      <c r="BS160" s="356"/>
      <c r="BT160" s="356"/>
      <c r="BU160" s="356"/>
      <c r="BV160" s="356"/>
      <c r="BW160" s="356"/>
      <c r="BX160" s="356"/>
      <c r="BY160" s="356"/>
      <c r="BZ160" s="356"/>
      <c r="CA160" s="356"/>
      <c r="CB160" s="356"/>
      <c r="CC160" s="356"/>
      <c r="CD160" s="356"/>
      <c r="CE160" s="356"/>
      <c r="CF160" s="356"/>
      <c r="CG160" s="356"/>
      <c r="CH160" s="356"/>
      <c r="CI160" s="356"/>
      <c r="CJ160" s="356"/>
      <c r="CK160" s="356"/>
      <c r="CL160" s="356"/>
      <c r="CM160" s="356"/>
      <c r="CN160" s="356"/>
      <c r="CO160" s="356"/>
      <c r="CP160" s="356"/>
      <c r="CQ160" s="356"/>
      <c r="CR160" s="356"/>
      <c r="CS160" s="356"/>
      <c r="CT160" s="356"/>
      <c r="CU160" s="356"/>
      <c r="CV160" s="356"/>
      <c r="CW160" s="356"/>
      <c r="CX160" s="356"/>
    </row>
    <row r="161" spans="1:102" s="349" customFormat="1" ht="15.75" hidden="1">
      <c r="A161" s="345"/>
      <c r="B161" s="346"/>
      <c r="C161" s="347" t="s">
        <v>243</v>
      </c>
      <c r="D161" s="342" t="s">
        <v>81</v>
      </c>
      <c r="E161" s="346">
        <f>0.4*3</f>
        <v>1.2000000000000002</v>
      </c>
      <c r="F161" s="341">
        <f>E161*F159</f>
        <v>46.20000000000001</v>
      </c>
      <c r="G161" s="344"/>
      <c r="H161" s="333"/>
      <c r="I161" s="327"/>
      <c r="J161" s="333"/>
      <c r="K161" s="327"/>
      <c r="L161" s="333"/>
      <c r="M161" s="333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356"/>
      <c r="BB161" s="356"/>
      <c r="BC161" s="356"/>
      <c r="BD161" s="356"/>
      <c r="BE161" s="356"/>
      <c r="BF161" s="356"/>
      <c r="BG161" s="356"/>
      <c r="BH161" s="356"/>
      <c r="BI161" s="356"/>
      <c r="BJ161" s="356"/>
      <c r="BK161" s="356"/>
      <c r="BL161" s="356"/>
      <c r="BM161" s="356"/>
      <c r="BN161" s="356"/>
      <c r="BO161" s="356"/>
      <c r="BP161" s="356"/>
      <c r="BQ161" s="356"/>
      <c r="BR161" s="356"/>
      <c r="BS161" s="356"/>
      <c r="BT161" s="356"/>
      <c r="BU161" s="356"/>
      <c r="BV161" s="356"/>
      <c r="BW161" s="356"/>
      <c r="BX161" s="356"/>
      <c r="BY161" s="356"/>
      <c r="BZ161" s="356"/>
      <c r="CA161" s="356"/>
      <c r="CB161" s="356"/>
      <c r="CC161" s="356"/>
      <c r="CD161" s="356"/>
      <c r="CE161" s="356"/>
      <c r="CF161" s="356"/>
      <c r="CG161" s="356"/>
      <c r="CH161" s="356"/>
      <c r="CI161" s="356"/>
      <c r="CJ161" s="356"/>
      <c r="CK161" s="356"/>
      <c r="CL161" s="356"/>
      <c r="CM161" s="356"/>
      <c r="CN161" s="356"/>
      <c r="CO161" s="356"/>
      <c r="CP161" s="356"/>
      <c r="CQ161" s="356"/>
      <c r="CR161" s="356"/>
      <c r="CS161" s="356"/>
      <c r="CT161" s="356"/>
      <c r="CU161" s="356"/>
      <c r="CV161" s="356"/>
      <c r="CW161" s="356"/>
      <c r="CX161" s="356"/>
    </row>
    <row r="162" spans="1:102" s="349" customFormat="1" ht="3" customHeight="1" hidden="1">
      <c r="A162" s="345"/>
      <c r="B162" s="327"/>
      <c r="C162" s="347" t="s">
        <v>244</v>
      </c>
      <c r="D162" s="342" t="s">
        <v>81</v>
      </c>
      <c r="E162" s="346">
        <f>0.2*3</f>
        <v>0.6000000000000001</v>
      </c>
      <c r="F162" s="346">
        <f>E162*F159</f>
        <v>23.100000000000005</v>
      </c>
      <c r="G162" s="344"/>
      <c r="H162" s="333"/>
      <c r="I162" s="327"/>
      <c r="J162" s="333"/>
      <c r="K162" s="327"/>
      <c r="L162" s="333"/>
      <c r="M162" s="333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  <c r="AQ162" s="356"/>
      <c r="AR162" s="356"/>
      <c r="AS162" s="356"/>
      <c r="AT162" s="356"/>
      <c r="AU162" s="356"/>
      <c r="AV162" s="356"/>
      <c r="AW162" s="356"/>
      <c r="AX162" s="356"/>
      <c r="AY162" s="356"/>
      <c r="AZ162" s="356"/>
      <c r="BA162" s="356"/>
      <c r="BB162" s="356"/>
      <c r="BC162" s="356"/>
      <c r="BD162" s="356"/>
      <c r="BE162" s="356"/>
      <c r="BF162" s="356"/>
      <c r="BG162" s="356"/>
      <c r="BH162" s="356"/>
      <c r="BI162" s="356"/>
      <c r="BJ162" s="356"/>
      <c r="BK162" s="356"/>
      <c r="BL162" s="356"/>
      <c r="BM162" s="356"/>
      <c r="BN162" s="356"/>
      <c r="BO162" s="356"/>
      <c r="BP162" s="356"/>
      <c r="BQ162" s="356"/>
      <c r="BR162" s="356"/>
      <c r="BS162" s="356"/>
      <c r="BT162" s="356"/>
      <c r="BU162" s="356"/>
      <c r="BV162" s="356"/>
      <c r="BW162" s="356"/>
      <c r="BX162" s="356"/>
      <c r="BY162" s="356"/>
      <c r="BZ162" s="356"/>
      <c r="CA162" s="356"/>
      <c r="CB162" s="356"/>
      <c r="CC162" s="356"/>
      <c r="CD162" s="356"/>
      <c r="CE162" s="356"/>
      <c r="CF162" s="356"/>
      <c r="CG162" s="356"/>
      <c r="CH162" s="356"/>
      <c r="CI162" s="356"/>
      <c r="CJ162" s="356"/>
      <c r="CK162" s="356"/>
      <c r="CL162" s="356"/>
      <c r="CM162" s="356"/>
      <c r="CN162" s="356"/>
      <c r="CO162" s="356"/>
      <c r="CP162" s="356"/>
      <c r="CQ162" s="356"/>
      <c r="CR162" s="356"/>
      <c r="CS162" s="356"/>
      <c r="CT162" s="356"/>
      <c r="CU162" s="356"/>
      <c r="CV162" s="356"/>
      <c r="CW162" s="356"/>
      <c r="CX162" s="356"/>
    </row>
    <row r="163" spans="1:102" s="349" customFormat="1" ht="32.25" customHeight="1">
      <c r="A163" s="328">
        <f>A159+1</f>
        <v>16</v>
      </c>
      <c r="B163" s="341" t="s">
        <v>94</v>
      </c>
      <c r="C163" s="348" t="s">
        <v>306</v>
      </c>
      <c r="D163" s="361" t="s">
        <v>35</v>
      </c>
      <c r="E163" s="341"/>
      <c r="F163" s="330">
        <v>54.1</v>
      </c>
      <c r="G163" s="343"/>
      <c r="H163" s="340"/>
      <c r="I163" s="346"/>
      <c r="J163" s="340"/>
      <c r="K163" s="346"/>
      <c r="L163" s="340"/>
      <c r="M163" s="333"/>
      <c r="N163" s="356"/>
      <c r="O163" s="356"/>
      <c r="P163" s="356"/>
      <c r="Q163" s="356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  <c r="AQ163" s="356"/>
      <c r="AR163" s="356"/>
      <c r="AS163" s="356"/>
      <c r="AT163" s="356"/>
      <c r="AU163" s="356"/>
      <c r="AV163" s="356"/>
      <c r="AW163" s="356"/>
      <c r="AX163" s="356"/>
      <c r="AY163" s="356"/>
      <c r="AZ163" s="356"/>
      <c r="BA163" s="356"/>
      <c r="BB163" s="356"/>
      <c r="BC163" s="356"/>
      <c r="BD163" s="356"/>
      <c r="BE163" s="356"/>
      <c r="BF163" s="356"/>
      <c r="BG163" s="356"/>
      <c r="BH163" s="356"/>
      <c r="BI163" s="356"/>
      <c r="BJ163" s="356"/>
      <c r="BK163" s="356"/>
      <c r="BL163" s="356"/>
      <c r="BM163" s="356"/>
      <c r="BN163" s="356"/>
      <c r="BO163" s="356"/>
      <c r="BP163" s="356"/>
      <c r="BQ163" s="356"/>
      <c r="BR163" s="356"/>
      <c r="BS163" s="356"/>
      <c r="BT163" s="356"/>
      <c r="BU163" s="356"/>
      <c r="BV163" s="356"/>
      <c r="BW163" s="356"/>
      <c r="BX163" s="356"/>
      <c r="BY163" s="356"/>
      <c r="BZ163" s="356"/>
      <c r="CA163" s="356"/>
      <c r="CB163" s="356"/>
      <c r="CC163" s="356"/>
      <c r="CD163" s="356"/>
      <c r="CE163" s="356"/>
      <c r="CF163" s="356"/>
      <c r="CG163" s="356"/>
      <c r="CH163" s="356"/>
      <c r="CI163" s="356"/>
      <c r="CJ163" s="356"/>
      <c r="CK163" s="356"/>
      <c r="CL163" s="356"/>
      <c r="CM163" s="356"/>
      <c r="CN163" s="356"/>
      <c r="CO163" s="356"/>
      <c r="CP163" s="356"/>
      <c r="CQ163" s="356"/>
      <c r="CR163" s="356"/>
      <c r="CS163" s="356"/>
      <c r="CT163" s="356"/>
      <c r="CU163" s="356"/>
      <c r="CV163" s="356"/>
      <c r="CW163" s="356"/>
      <c r="CX163" s="356"/>
    </row>
    <row r="164" spans="1:102" s="349" customFormat="1" ht="15.75" hidden="1">
      <c r="A164" s="345"/>
      <c r="B164" s="346"/>
      <c r="C164" s="382" t="s">
        <v>12</v>
      </c>
      <c r="D164" s="329" t="s">
        <v>226</v>
      </c>
      <c r="E164" s="346">
        <v>1</v>
      </c>
      <c r="F164" s="341">
        <f>F163*E164</f>
        <v>54.1</v>
      </c>
      <c r="G164" s="339"/>
      <c r="H164" s="333"/>
      <c r="I164" s="327"/>
      <c r="J164" s="333"/>
      <c r="K164" s="327"/>
      <c r="L164" s="333"/>
      <c r="M164" s="333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  <c r="AQ164" s="356"/>
      <c r="AR164" s="356"/>
      <c r="AS164" s="356"/>
      <c r="AT164" s="356"/>
      <c r="AU164" s="356"/>
      <c r="AV164" s="356"/>
      <c r="AW164" s="356"/>
      <c r="AX164" s="356"/>
      <c r="AY164" s="356"/>
      <c r="AZ164" s="356"/>
      <c r="BA164" s="356"/>
      <c r="BB164" s="356"/>
      <c r="BC164" s="356"/>
      <c r="BD164" s="356"/>
      <c r="BE164" s="356"/>
      <c r="BF164" s="356"/>
      <c r="BG164" s="356"/>
      <c r="BH164" s="356"/>
      <c r="BI164" s="356"/>
      <c r="BJ164" s="356"/>
      <c r="BK164" s="356"/>
      <c r="BL164" s="356"/>
      <c r="BM164" s="356"/>
      <c r="BN164" s="356"/>
      <c r="BO164" s="356"/>
      <c r="BP164" s="356"/>
      <c r="BQ164" s="356"/>
      <c r="BR164" s="356"/>
      <c r="BS164" s="356"/>
      <c r="BT164" s="356"/>
      <c r="BU164" s="356"/>
      <c r="BV164" s="356"/>
      <c r="BW164" s="356"/>
      <c r="BX164" s="356"/>
      <c r="BY164" s="356"/>
      <c r="BZ164" s="356"/>
      <c r="CA164" s="356"/>
      <c r="CB164" s="356"/>
      <c r="CC164" s="356"/>
      <c r="CD164" s="356"/>
      <c r="CE164" s="356"/>
      <c r="CF164" s="356"/>
      <c r="CG164" s="356"/>
      <c r="CH164" s="356"/>
      <c r="CI164" s="356"/>
      <c r="CJ164" s="356"/>
      <c r="CK164" s="356"/>
      <c r="CL164" s="356"/>
      <c r="CM164" s="356"/>
      <c r="CN164" s="356"/>
      <c r="CO164" s="356"/>
      <c r="CP164" s="356"/>
      <c r="CQ164" s="356"/>
      <c r="CR164" s="356"/>
      <c r="CS164" s="356"/>
      <c r="CT164" s="356"/>
      <c r="CU164" s="356"/>
      <c r="CV164" s="356"/>
      <c r="CW164" s="356"/>
      <c r="CX164" s="356"/>
    </row>
    <row r="165" spans="1:102" s="349" customFormat="1" ht="15.75" hidden="1">
      <c r="A165" s="345"/>
      <c r="B165" s="346"/>
      <c r="C165" s="382" t="s">
        <v>234</v>
      </c>
      <c r="D165" s="361" t="s">
        <v>35</v>
      </c>
      <c r="E165" s="346">
        <v>1.02</v>
      </c>
      <c r="F165" s="341">
        <f>E165*F163</f>
        <v>55.182</v>
      </c>
      <c r="G165" s="344"/>
      <c r="H165" s="333"/>
      <c r="I165" s="327"/>
      <c r="J165" s="333"/>
      <c r="K165" s="327"/>
      <c r="L165" s="333"/>
      <c r="M165" s="333"/>
      <c r="N165" s="356"/>
      <c r="O165" s="356"/>
      <c r="P165" s="356"/>
      <c r="Q165" s="356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  <c r="AQ165" s="356"/>
      <c r="AR165" s="356"/>
      <c r="AS165" s="356"/>
      <c r="AT165" s="356"/>
      <c r="AU165" s="356"/>
      <c r="AV165" s="356"/>
      <c r="AW165" s="356"/>
      <c r="AX165" s="356"/>
      <c r="AY165" s="356"/>
      <c r="AZ165" s="356"/>
      <c r="BA165" s="356"/>
      <c r="BB165" s="356"/>
      <c r="BC165" s="356"/>
      <c r="BD165" s="356"/>
      <c r="BE165" s="356"/>
      <c r="BF165" s="356"/>
      <c r="BG165" s="356"/>
      <c r="BH165" s="356"/>
      <c r="BI165" s="356"/>
      <c r="BJ165" s="356"/>
      <c r="BK165" s="356"/>
      <c r="BL165" s="356"/>
      <c r="BM165" s="356"/>
      <c r="BN165" s="356"/>
      <c r="BO165" s="356"/>
      <c r="BP165" s="356"/>
      <c r="BQ165" s="356"/>
      <c r="BR165" s="356"/>
      <c r="BS165" s="356"/>
      <c r="BT165" s="356"/>
      <c r="BU165" s="356"/>
      <c r="BV165" s="356"/>
      <c r="BW165" s="356"/>
      <c r="BX165" s="356"/>
      <c r="BY165" s="356"/>
      <c r="BZ165" s="356"/>
      <c r="CA165" s="356"/>
      <c r="CB165" s="356"/>
      <c r="CC165" s="356"/>
      <c r="CD165" s="356"/>
      <c r="CE165" s="356"/>
      <c r="CF165" s="356"/>
      <c r="CG165" s="356"/>
      <c r="CH165" s="356"/>
      <c r="CI165" s="356"/>
      <c r="CJ165" s="356"/>
      <c r="CK165" s="356"/>
      <c r="CL165" s="356"/>
      <c r="CM165" s="356"/>
      <c r="CN165" s="356"/>
      <c r="CO165" s="356"/>
      <c r="CP165" s="356"/>
      <c r="CQ165" s="356"/>
      <c r="CR165" s="356"/>
      <c r="CS165" s="356"/>
      <c r="CT165" s="356"/>
      <c r="CU165" s="356"/>
      <c r="CV165" s="356"/>
      <c r="CW165" s="356"/>
      <c r="CX165" s="356"/>
    </row>
    <row r="166" spans="1:102" s="349" customFormat="1" ht="15.75" hidden="1">
      <c r="A166" s="345"/>
      <c r="B166" s="346"/>
      <c r="C166" s="382" t="s">
        <v>303</v>
      </c>
      <c r="D166" s="361" t="str">
        <f>D164</f>
        <v>lari</v>
      </c>
      <c r="E166" s="346">
        <v>1</v>
      </c>
      <c r="F166" s="341">
        <f>E166*F164</f>
        <v>54.1</v>
      </c>
      <c r="G166" s="344"/>
      <c r="H166" s="333"/>
      <c r="I166" s="327"/>
      <c r="J166" s="333"/>
      <c r="K166" s="327"/>
      <c r="L166" s="333"/>
      <c r="M166" s="333"/>
      <c r="N166" s="356"/>
      <c r="O166" s="356"/>
      <c r="P166" s="356"/>
      <c r="Q166" s="356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  <c r="AQ166" s="356"/>
      <c r="AR166" s="356"/>
      <c r="AS166" s="356"/>
      <c r="AT166" s="356"/>
      <c r="AU166" s="356"/>
      <c r="AV166" s="356"/>
      <c r="AW166" s="356"/>
      <c r="AX166" s="356"/>
      <c r="AY166" s="356"/>
      <c r="AZ166" s="356"/>
      <c r="BA166" s="356"/>
      <c r="BB166" s="356"/>
      <c r="BC166" s="356"/>
      <c r="BD166" s="356"/>
      <c r="BE166" s="356"/>
      <c r="BF166" s="356"/>
      <c r="BG166" s="356"/>
      <c r="BH166" s="356"/>
      <c r="BI166" s="356"/>
      <c r="BJ166" s="356"/>
      <c r="BK166" s="356"/>
      <c r="BL166" s="356"/>
      <c r="BM166" s="356"/>
      <c r="BN166" s="356"/>
      <c r="BO166" s="356"/>
      <c r="BP166" s="356"/>
      <c r="BQ166" s="356"/>
      <c r="BR166" s="356"/>
      <c r="BS166" s="356"/>
      <c r="BT166" s="356"/>
      <c r="BU166" s="356"/>
      <c r="BV166" s="356"/>
      <c r="BW166" s="356"/>
      <c r="BX166" s="356"/>
      <c r="BY166" s="356"/>
      <c r="BZ166" s="356"/>
      <c r="CA166" s="356"/>
      <c r="CB166" s="356"/>
      <c r="CC166" s="356"/>
      <c r="CD166" s="356"/>
      <c r="CE166" s="356"/>
      <c r="CF166" s="356"/>
      <c r="CG166" s="356"/>
      <c r="CH166" s="356"/>
      <c r="CI166" s="356"/>
      <c r="CJ166" s="356"/>
      <c r="CK166" s="356"/>
      <c r="CL166" s="356"/>
      <c r="CM166" s="356"/>
      <c r="CN166" s="356"/>
      <c r="CO166" s="356"/>
      <c r="CP166" s="356"/>
      <c r="CQ166" s="356"/>
      <c r="CR166" s="356"/>
      <c r="CS166" s="356"/>
      <c r="CT166" s="356"/>
      <c r="CU166" s="356"/>
      <c r="CV166" s="356"/>
      <c r="CW166" s="356"/>
      <c r="CX166" s="356"/>
    </row>
    <row r="167" spans="1:102" s="349" customFormat="1" ht="27" customHeight="1">
      <c r="A167" s="328">
        <f>A163+1</f>
        <v>17</v>
      </c>
      <c r="B167" s="341"/>
      <c r="C167" s="348" t="s">
        <v>245</v>
      </c>
      <c r="D167" s="329" t="s">
        <v>248</v>
      </c>
      <c r="E167" s="341"/>
      <c r="F167" s="343">
        <v>7.7</v>
      </c>
      <c r="G167" s="343"/>
      <c r="H167" s="340"/>
      <c r="I167" s="346"/>
      <c r="J167" s="340"/>
      <c r="K167" s="346"/>
      <c r="L167" s="340"/>
      <c r="M167" s="333"/>
      <c r="N167" s="356"/>
      <c r="O167" s="356"/>
      <c r="P167" s="356"/>
      <c r="Q167" s="356"/>
      <c r="R167" s="356"/>
      <c r="S167" s="356"/>
      <c r="T167" s="356"/>
      <c r="U167" s="356"/>
      <c r="V167" s="356"/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  <c r="AQ167" s="356"/>
      <c r="AR167" s="356"/>
      <c r="AS167" s="356"/>
      <c r="AT167" s="356"/>
      <c r="AU167" s="356"/>
      <c r="AV167" s="356"/>
      <c r="AW167" s="356"/>
      <c r="AX167" s="356"/>
      <c r="AY167" s="356"/>
      <c r="AZ167" s="356"/>
      <c r="BA167" s="356"/>
      <c r="BB167" s="356"/>
      <c r="BC167" s="356"/>
      <c r="BD167" s="356"/>
      <c r="BE167" s="356"/>
      <c r="BF167" s="356"/>
      <c r="BG167" s="356"/>
      <c r="BH167" s="356"/>
      <c r="BI167" s="356"/>
      <c r="BJ167" s="356"/>
      <c r="BK167" s="356"/>
      <c r="BL167" s="356"/>
      <c r="BM167" s="356"/>
      <c r="BN167" s="356"/>
      <c r="BO167" s="356"/>
      <c r="BP167" s="356"/>
      <c r="BQ167" s="356"/>
      <c r="BR167" s="356"/>
      <c r="BS167" s="356"/>
      <c r="BT167" s="356"/>
      <c r="BU167" s="356"/>
      <c r="BV167" s="356"/>
      <c r="BW167" s="356"/>
      <c r="BX167" s="356"/>
      <c r="BY167" s="356"/>
      <c r="BZ167" s="356"/>
      <c r="CA167" s="356"/>
      <c r="CB167" s="356"/>
      <c r="CC167" s="356"/>
      <c r="CD167" s="356"/>
      <c r="CE167" s="356"/>
      <c r="CF167" s="356"/>
      <c r="CG167" s="356"/>
      <c r="CH167" s="356"/>
      <c r="CI167" s="356"/>
      <c r="CJ167" s="356"/>
      <c r="CK167" s="356"/>
      <c r="CL167" s="356"/>
      <c r="CM167" s="356"/>
      <c r="CN167" s="356"/>
      <c r="CO167" s="356"/>
      <c r="CP167" s="356"/>
      <c r="CQ167" s="356"/>
      <c r="CR167" s="356"/>
      <c r="CS167" s="356"/>
      <c r="CT167" s="356"/>
      <c r="CU167" s="356"/>
      <c r="CV167" s="356"/>
      <c r="CW167" s="356"/>
      <c r="CX167" s="356"/>
    </row>
    <row r="168" spans="1:102" s="349" customFormat="1" ht="0.75" customHeight="1" hidden="1">
      <c r="A168" s="336"/>
      <c r="B168" s="337"/>
      <c r="C168" s="329" t="s">
        <v>228</v>
      </c>
      <c r="D168" s="329" t="s">
        <v>248</v>
      </c>
      <c r="E168" s="327">
        <v>1</v>
      </c>
      <c r="F168" s="327">
        <f>F167*E168</f>
        <v>7.7</v>
      </c>
      <c r="G168" s="339"/>
      <c r="H168" s="333"/>
      <c r="I168" s="327"/>
      <c r="J168" s="333"/>
      <c r="K168" s="327"/>
      <c r="L168" s="333"/>
      <c r="M168" s="333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  <c r="CF168" s="356"/>
      <c r="CG168" s="356"/>
      <c r="CH168" s="356"/>
      <c r="CI168" s="356"/>
      <c r="CJ168" s="356"/>
      <c r="CK168" s="356"/>
      <c r="CL168" s="356"/>
      <c r="CM168" s="356"/>
      <c r="CN168" s="356"/>
      <c r="CO168" s="356"/>
      <c r="CP168" s="356"/>
      <c r="CQ168" s="356"/>
      <c r="CR168" s="356"/>
      <c r="CS168" s="356"/>
      <c r="CT168" s="356"/>
      <c r="CU168" s="356"/>
      <c r="CV168" s="356"/>
      <c r="CW168" s="356"/>
      <c r="CX168" s="356"/>
    </row>
    <row r="169" spans="1:102" s="349" customFormat="1" ht="0.75" customHeight="1" hidden="1">
      <c r="A169" s="336"/>
      <c r="B169" s="337"/>
      <c r="C169" s="342" t="s">
        <v>47</v>
      </c>
      <c r="D169" s="329" t="s">
        <v>226</v>
      </c>
      <c r="E169" s="327">
        <v>1</v>
      </c>
      <c r="F169" s="327">
        <f>F167*E169</f>
        <v>7.7</v>
      </c>
      <c r="G169" s="327"/>
      <c r="H169" s="333"/>
      <c r="I169" s="327"/>
      <c r="J169" s="333"/>
      <c r="K169" s="327"/>
      <c r="L169" s="333"/>
      <c r="M169" s="333"/>
      <c r="N169" s="356"/>
      <c r="O169" s="356"/>
      <c r="P169" s="356"/>
      <c r="Q169" s="356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  <c r="AQ169" s="356"/>
      <c r="AR169" s="356"/>
      <c r="AS169" s="356"/>
      <c r="AT169" s="356"/>
      <c r="AU169" s="356"/>
      <c r="AV169" s="356"/>
      <c r="AW169" s="356"/>
      <c r="AX169" s="356"/>
      <c r="AY169" s="356"/>
      <c r="AZ169" s="356"/>
      <c r="BA169" s="356"/>
      <c r="BB169" s="356"/>
      <c r="BC169" s="356"/>
      <c r="BD169" s="356"/>
      <c r="BE169" s="356"/>
      <c r="BF169" s="356"/>
      <c r="BG169" s="356"/>
      <c r="BH169" s="356"/>
      <c r="BI169" s="356"/>
      <c r="BJ169" s="356"/>
      <c r="BK169" s="356"/>
      <c r="BL169" s="356"/>
      <c r="BM169" s="356"/>
      <c r="BN169" s="356"/>
      <c r="BO169" s="356"/>
      <c r="BP169" s="356"/>
      <c r="BQ169" s="356"/>
      <c r="BR169" s="356"/>
      <c r="BS169" s="356"/>
      <c r="BT169" s="356"/>
      <c r="BU169" s="356"/>
      <c r="BV169" s="356"/>
      <c r="BW169" s="356"/>
      <c r="BX169" s="356"/>
      <c r="BY169" s="356"/>
      <c r="BZ169" s="356"/>
      <c r="CA169" s="356"/>
      <c r="CB169" s="356"/>
      <c r="CC169" s="356"/>
      <c r="CD169" s="356"/>
      <c r="CE169" s="356"/>
      <c r="CF169" s="356"/>
      <c r="CG169" s="356"/>
      <c r="CH169" s="356"/>
      <c r="CI169" s="356"/>
      <c r="CJ169" s="356"/>
      <c r="CK169" s="356"/>
      <c r="CL169" s="356"/>
      <c r="CM169" s="356"/>
      <c r="CN169" s="356"/>
      <c r="CO169" s="356"/>
      <c r="CP169" s="356"/>
      <c r="CQ169" s="356"/>
      <c r="CR169" s="356"/>
      <c r="CS169" s="356"/>
      <c r="CT169" s="356"/>
      <c r="CU169" s="356"/>
      <c r="CV169" s="356"/>
      <c r="CW169" s="356"/>
      <c r="CX169" s="356"/>
    </row>
    <row r="170" spans="1:102" s="391" customFormat="1" ht="17.25" customHeight="1">
      <c r="A170" s="383"/>
      <c r="B170" s="384"/>
      <c r="C170" s="385" t="s">
        <v>29</v>
      </c>
      <c r="D170" s="386"/>
      <c r="E170" s="386"/>
      <c r="F170" s="383"/>
      <c r="G170" s="387"/>
      <c r="H170" s="388"/>
      <c r="I170" s="389"/>
      <c r="J170" s="388"/>
      <c r="K170" s="389"/>
      <c r="L170" s="388"/>
      <c r="M170" s="388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</row>
    <row r="171" spans="1:102" s="366" customFormat="1" ht="12.75" customHeight="1" thickBot="1">
      <c r="A171" s="310"/>
      <c r="B171" s="311"/>
      <c r="C171" s="310"/>
      <c r="D171" s="312"/>
      <c r="E171" s="312"/>
      <c r="F171" s="310"/>
      <c r="G171" s="392"/>
      <c r="H171" s="393"/>
      <c r="I171" s="394"/>
      <c r="J171" s="395"/>
      <c r="K171" s="394"/>
      <c r="L171" s="395"/>
      <c r="M171" s="39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  <c r="AQ171" s="356"/>
      <c r="AR171" s="356"/>
      <c r="AS171" s="356"/>
      <c r="AT171" s="356"/>
      <c r="AU171" s="356"/>
      <c r="AV171" s="356"/>
      <c r="AW171" s="356"/>
      <c r="AX171" s="356"/>
      <c r="AY171" s="356"/>
      <c r="AZ171" s="356"/>
      <c r="BA171" s="356"/>
      <c r="BB171" s="356"/>
      <c r="BC171" s="356"/>
      <c r="BD171" s="356"/>
      <c r="BE171" s="356"/>
      <c r="BF171" s="356"/>
      <c r="BG171" s="356"/>
      <c r="BH171" s="356"/>
      <c r="BI171" s="356"/>
      <c r="BJ171" s="356"/>
      <c r="BK171" s="356"/>
      <c r="BL171" s="356"/>
      <c r="BM171" s="356"/>
      <c r="BN171" s="356"/>
      <c r="BO171" s="356"/>
      <c r="BP171" s="356"/>
      <c r="BQ171" s="356"/>
      <c r="BR171" s="356"/>
      <c r="BS171" s="356"/>
      <c r="BT171" s="356"/>
      <c r="BU171" s="356"/>
      <c r="BV171" s="356"/>
      <c r="BW171" s="356"/>
      <c r="BX171" s="356"/>
      <c r="BY171" s="356"/>
      <c r="BZ171" s="356"/>
      <c r="CA171" s="356"/>
      <c r="CB171" s="356"/>
      <c r="CC171" s="356"/>
      <c r="CD171" s="356"/>
      <c r="CE171" s="356"/>
      <c r="CF171" s="356"/>
      <c r="CG171" s="356"/>
      <c r="CH171" s="356"/>
      <c r="CI171" s="356"/>
      <c r="CJ171" s="356"/>
      <c r="CK171" s="356"/>
      <c r="CL171" s="356"/>
      <c r="CM171" s="356"/>
      <c r="CN171" s="356"/>
      <c r="CO171" s="356"/>
      <c r="CP171" s="356"/>
      <c r="CQ171" s="356"/>
      <c r="CR171" s="356"/>
      <c r="CS171" s="356"/>
      <c r="CT171" s="356"/>
      <c r="CU171" s="356"/>
      <c r="CV171" s="356"/>
      <c r="CW171" s="356"/>
      <c r="CX171" s="356"/>
    </row>
    <row r="172" spans="1:102" s="403" customFormat="1" ht="17.25" customHeight="1">
      <c r="A172" s="397"/>
      <c r="B172" s="398"/>
      <c r="C172" s="399" t="s">
        <v>7</v>
      </c>
      <c r="D172" s="400"/>
      <c r="E172" s="400"/>
      <c r="F172" s="399"/>
      <c r="G172" s="399"/>
      <c r="H172" s="401"/>
      <c r="I172" s="402"/>
      <c r="J172" s="401"/>
      <c r="K172" s="402"/>
      <c r="L172" s="401"/>
      <c r="M172" s="40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1"/>
      <c r="AE172" s="381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  <c r="CO172" s="381"/>
      <c r="CP172" s="381"/>
      <c r="CQ172" s="381"/>
      <c r="CR172" s="381"/>
      <c r="CS172" s="381"/>
      <c r="CT172" s="381"/>
      <c r="CU172" s="381"/>
      <c r="CV172" s="381"/>
      <c r="CW172" s="381"/>
      <c r="CX172" s="381"/>
    </row>
    <row r="173" spans="1:102" s="368" customFormat="1" ht="15" customHeight="1">
      <c r="A173" s="404"/>
      <c r="B173" s="359"/>
      <c r="C173" s="329" t="s">
        <v>13</v>
      </c>
      <c r="D173" s="405" t="s">
        <v>316</v>
      </c>
      <c r="E173" s="359"/>
      <c r="F173" s="405"/>
      <c r="G173" s="329"/>
      <c r="H173" s="406"/>
      <c r="I173" s="407"/>
      <c r="J173" s="407"/>
      <c r="K173" s="407"/>
      <c r="L173" s="407"/>
      <c r="M173" s="408"/>
      <c r="N173" s="409"/>
      <c r="O173" s="409"/>
      <c r="P173" s="409"/>
      <c r="Q173" s="409"/>
      <c r="R173" s="409"/>
      <c r="S173" s="409"/>
      <c r="T173" s="409"/>
      <c r="U173" s="409"/>
      <c r="V173" s="409"/>
      <c r="W173" s="409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  <c r="AW173" s="409"/>
      <c r="AX173" s="409"/>
      <c r="AY173" s="409"/>
      <c r="AZ173" s="409"/>
      <c r="BA173" s="409"/>
      <c r="BB173" s="409"/>
      <c r="BC173" s="409"/>
      <c r="BD173" s="409"/>
      <c r="BE173" s="409"/>
      <c r="BF173" s="409"/>
      <c r="BG173" s="409"/>
      <c r="BH173" s="409"/>
      <c r="BI173" s="409"/>
      <c r="BJ173" s="409"/>
      <c r="BK173" s="409"/>
      <c r="BL173" s="409"/>
      <c r="BM173" s="409"/>
      <c r="BN173" s="409"/>
      <c r="BO173" s="409"/>
      <c r="BP173" s="409"/>
      <c r="BQ173" s="409"/>
      <c r="BR173" s="409"/>
      <c r="BS173" s="409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09"/>
      <c r="CK173" s="409"/>
      <c r="CL173" s="409"/>
      <c r="CM173" s="409"/>
      <c r="CN173" s="409"/>
      <c r="CO173" s="409"/>
      <c r="CP173" s="409"/>
      <c r="CQ173" s="409"/>
      <c r="CR173" s="409"/>
      <c r="CS173" s="409"/>
      <c r="CT173" s="409"/>
      <c r="CU173" s="409"/>
      <c r="CV173" s="409"/>
      <c r="CW173" s="409"/>
      <c r="CX173" s="409"/>
    </row>
    <row r="174" spans="1:102" s="367" customFormat="1" ht="15" customHeight="1">
      <c r="A174" s="404"/>
      <c r="B174" s="359"/>
      <c r="C174" s="329" t="s">
        <v>7</v>
      </c>
      <c r="D174" s="359"/>
      <c r="E174" s="359"/>
      <c r="F174" s="363"/>
      <c r="G174" s="328"/>
      <c r="H174" s="410"/>
      <c r="I174" s="411"/>
      <c r="J174" s="411"/>
      <c r="K174" s="411"/>
      <c r="L174" s="411"/>
      <c r="M174" s="408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  <c r="AP174" s="412"/>
      <c r="AQ174" s="412"/>
      <c r="AR174" s="412"/>
      <c r="AS174" s="412"/>
      <c r="AT174" s="412"/>
      <c r="AU174" s="412"/>
      <c r="AV174" s="412"/>
      <c r="AW174" s="412"/>
      <c r="AX174" s="412"/>
      <c r="AY174" s="412"/>
      <c r="AZ174" s="412"/>
      <c r="BA174" s="412"/>
      <c r="BB174" s="412"/>
      <c r="BC174" s="41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2"/>
      <c r="BT174" s="412"/>
      <c r="BU174" s="412"/>
      <c r="BV174" s="412"/>
      <c r="BW174" s="412"/>
      <c r="BX174" s="412"/>
      <c r="BY174" s="412"/>
      <c r="BZ174" s="412"/>
      <c r="CA174" s="412"/>
      <c r="CB174" s="412"/>
      <c r="CC174" s="412"/>
      <c r="CD174" s="412"/>
      <c r="CE174" s="412"/>
      <c r="CF174" s="412"/>
      <c r="CG174" s="412"/>
      <c r="CH174" s="412"/>
      <c r="CI174" s="412"/>
      <c r="CJ174" s="412"/>
      <c r="CK174" s="412"/>
      <c r="CL174" s="412"/>
      <c r="CM174" s="412"/>
      <c r="CN174" s="412"/>
      <c r="CO174" s="412"/>
      <c r="CP174" s="412"/>
      <c r="CQ174" s="412"/>
      <c r="CR174" s="412"/>
      <c r="CS174" s="412"/>
      <c r="CT174" s="412"/>
      <c r="CU174" s="412"/>
      <c r="CV174" s="412"/>
      <c r="CW174" s="412"/>
      <c r="CX174" s="412"/>
    </row>
    <row r="175" spans="1:102" s="368" customFormat="1" ht="15.75" customHeight="1">
      <c r="A175" s="404"/>
      <c r="B175" s="359"/>
      <c r="C175" s="329" t="s">
        <v>9</v>
      </c>
      <c r="D175" s="405" t="s">
        <v>316</v>
      </c>
      <c r="E175" s="359"/>
      <c r="F175" s="405"/>
      <c r="G175" s="329"/>
      <c r="H175" s="406"/>
      <c r="I175" s="407"/>
      <c r="J175" s="407"/>
      <c r="K175" s="407"/>
      <c r="L175" s="407"/>
      <c r="M175" s="408"/>
      <c r="N175" s="409"/>
      <c r="O175" s="409"/>
      <c r="P175" s="409"/>
      <c r="Q175" s="409"/>
      <c r="R175" s="409"/>
      <c r="S175" s="409"/>
      <c r="T175" s="409"/>
      <c r="U175" s="409"/>
      <c r="V175" s="409"/>
      <c r="W175" s="409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  <c r="AW175" s="409"/>
      <c r="AX175" s="409"/>
      <c r="AY175" s="409"/>
      <c r="AZ175" s="409"/>
      <c r="BA175" s="409"/>
      <c r="BB175" s="409"/>
      <c r="BC175" s="409"/>
      <c r="BD175" s="409"/>
      <c r="BE175" s="409"/>
      <c r="BF175" s="409"/>
      <c r="BG175" s="409"/>
      <c r="BH175" s="409"/>
      <c r="BI175" s="409"/>
      <c r="BJ175" s="409"/>
      <c r="BK175" s="409"/>
      <c r="BL175" s="409"/>
      <c r="BM175" s="409"/>
      <c r="BN175" s="409"/>
      <c r="BO175" s="409"/>
      <c r="BP175" s="409"/>
      <c r="BQ175" s="409"/>
      <c r="BR175" s="409"/>
      <c r="BS175" s="409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09"/>
      <c r="CK175" s="409"/>
      <c r="CL175" s="409"/>
      <c r="CM175" s="409"/>
      <c r="CN175" s="409"/>
      <c r="CO175" s="409"/>
      <c r="CP175" s="409"/>
      <c r="CQ175" s="409"/>
      <c r="CR175" s="409"/>
      <c r="CS175" s="409"/>
      <c r="CT175" s="409"/>
      <c r="CU175" s="409"/>
      <c r="CV175" s="409"/>
      <c r="CW175" s="409"/>
      <c r="CX175" s="409"/>
    </row>
    <row r="176" spans="1:102" s="367" customFormat="1" ht="15" customHeight="1">
      <c r="A176" s="404"/>
      <c r="B176" s="359"/>
      <c r="C176" s="329" t="s">
        <v>7</v>
      </c>
      <c r="D176" s="359"/>
      <c r="E176" s="359"/>
      <c r="F176" s="363"/>
      <c r="G176" s="328"/>
      <c r="H176" s="410"/>
      <c r="I176" s="411"/>
      <c r="J176" s="411"/>
      <c r="K176" s="411"/>
      <c r="L176" s="411"/>
      <c r="M176" s="408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2"/>
      <c r="BF176" s="412"/>
      <c r="BG176" s="412"/>
      <c r="BH176" s="412"/>
      <c r="BI176" s="412"/>
      <c r="BJ176" s="412"/>
      <c r="BK176" s="412"/>
      <c r="BL176" s="412"/>
      <c r="BM176" s="412"/>
      <c r="BN176" s="412"/>
      <c r="BO176" s="412"/>
      <c r="BP176" s="412"/>
      <c r="BQ176" s="412"/>
      <c r="BR176" s="412"/>
      <c r="BS176" s="412"/>
      <c r="BT176" s="412"/>
      <c r="BU176" s="412"/>
      <c r="BV176" s="412"/>
      <c r="BW176" s="412"/>
      <c r="BX176" s="412"/>
      <c r="BY176" s="412"/>
      <c r="BZ176" s="412"/>
      <c r="CA176" s="412"/>
      <c r="CB176" s="412"/>
      <c r="CC176" s="412"/>
      <c r="CD176" s="412"/>
      <c r="CE176" s="412"/>
      <c r="CF176" s="412"/>
      <c r="CG176" s="412"/>
      <c r="CH176" s="412"/>
      <c r="CI176" s="412"/>
      <c r="CJ176" s="412"/>
      <c r="CK176" s="412"/>
      <c r="CL176" s="412"/>
      <c r="CM176" s="412"/>
      <c r="CN176" s="412"/>
      <c r="CO176" s="412"/>
      <c r="CP176" s="412"/>
      <c r="CQ176" s="412"/>
      <c r="CR176" s="412"/>
      <c r="CS176" s="412"/>
      <c r="CT176" s="412"/>
      <c r="CU176" s="412"/>
      <c r="CV176" s="412"/>
      <c r="CW176" s="412"/>
      <c r="CX176" s="412"/>
    </row>
    <row r="177" spans="1:102" s="368" customFormat="1" ht="15" customHeight="1">
      <c r="A177" s="404"/>
      <c r="B177" s="359"/>
      <c r="C177" s="329" t="s">
        <v>61</v>
      </c>
      <c r="D177" s="405">
        <v>0.03</v>
      </c>
      <c r="E177" s="359"/>
      <c r="F177" s="405"/>
      <c r="G177" s="329"/>
      <c r="H177" s="406"/>
      <c r="I177" s="407"/>
      <c r="J177" s="407"/>
      <c r="K177" s="407"/>
      <c r="L177" s="407"/>
      <c r="M177" s="408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  <c r="AW177" s="409"/>
      <c r="AX177" s="409"/>
      <c r="AY177" s="409"/>
      <c r="AZ177" s="409"/>
      <c r="BA177" s="409"/>
      <c r="BB177" s="409"/>
      <c r="BC177" s="409"/>
      <c r="BD177" s="409"/>
      <c r="BE177" s="409"/>
      <c r="BF177" s="409"/>
      <c r="BG177" s="409"/>
      <c r="BH177" s="409"/>
      <c r="BI177" s="409"/>
      <c r="BJ177" s="409"/>
      <c r="BK177" s="409"/>
      <c r="BL177" s="409"/>
      <c r="BM177" s="409"/>
      <c r="BN177" s="409"/>
      <c r="BO177" s="409"/>
      <c r="BP177" s="409"/>
      <c r="BQ177" s="409"/>
      <c r="BR177" s="409"/>
      <c r="BS177" s="409"/>
      <c r="BT177" s="409"/>
      <c r="BU177" s="409"/>
      <c r="BV177" s="409"/>
      <c r="BW177" s="409"/>
      <c r="BX177" s="409"/>
      <c r="BY177" s="409"/>
      <c r="BZ177" s="409"/>
      <c r="CA177" s="409"/>
      <c r="CB177" s="409"/>
      <c r="CC177" s="409"/>
      <c r="CD177" s="409"/>
      <c r="CE177" s="409"/>
      <c r="CF177" s="409"/>
      <c r="CG177" s="409"/>
      <c r="CH177" s="409"/>
      <c r="CI177" s="409"/>
      <c r="CJ177" s="409"/>
      <c r="CK177" s="409"/>
      <c r="CL177" s="409"/>
      <c r="CM177" s="409"/>
      <c r="CN177" s="409"/>
      <c r="CO177" s="409"/>
      <c r="CP177" s="409"/>
      <c r="CQ177" s="409"/>
      <c r="CR177" s="409"/>
      <c r="CS177" s="409"/>
      <c r="CT177" s="409"/>
      <c r="CU177" s="409"/>
      <c r="CV177" s="409"/>
      <c r="CW177" s="409"/>
      <c r="CX177" s="409"/>
    </row>
    <row r="178" spans="1:102" s="367" customFormat="1" ht="15" customHeight="1">
      <c r="A178" s="404"/>
      <c r="B178" s="359"/>
      <c r="C178" s="328" t="s">
        <v>7</v>
      </c>
      <c r="D178" s="359"/>
      <c r="E178" s="359"/>
      <c r="F178" s="363"/>
      <c r="G178" s="328"/>
      <c r="H178" s="410"/>
      <c r="I178" s="411"/>
      <c r="J178" s="411"/>
      <c r="K178" s="411"/>
      <c r="L178" s="411"/>
      <c r="M178" s="413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2"/>
      <c r="BF178" s="412"/>
      <c r="BG178" s="412"/>
      <c r="BH178" s="412"/>
      <c r="BI178" s="412"/>
      <c r="BJ178" s="412"/>
      <c r="BK178" s="412"/>
      <c r="BL178" s="412"/>
      <c r="BM178" s="412"/>
      <c r="BN178" s="412"/>
      <c r="BO178" s="412"/>
      <c r="BP178" s="412"/>
      <c r="BQ178" s="412"/>
      <c r="BR178" s="412"/>
      <c r="BS178" s="412"/>
      <c r="BT178" s="412"/>
      <c r="BU178" s="412"/>
      <c r="BV178" s="412"/>
      <c r="BW178" s="412"/>
      <c r="BX178" s="412"/>
      <c r="BY178" s="412"/>
      <c r="BZ178" s="412"/>
      <c r="CA178" s="412"/>
      <c r="CB178" s="412"/>
      <c r="CC178" s="412"/>
      <c r="CD178" s="412"/>
      <c r="CE178" s="412"/>
      <c r="CF178" s="412"/>
      <c r="CG178" s="412"/>
      <c r="CH178" s="412"/>
      <c r="CI178" s="412"/>
      <c r="CJ178" s="412"/>
      <c r="CK178" s="412"/>
      <c r="CL178" s="412"/>
      <c r="CM178" s="412"/>
      <c r="CN178" s="412"/>
      <c r="CO178" s="412"/>
      <c r="CP178" s="412"/>
      <c r="CQ178" s="412"/>
      <c r="CR178" s="412"/>
      <c r="CS178" s="412"/>
      <c r="CT178" s="412"/>
      <c r="CU178" s="412"/>
      <c r="CV178" s="412"/>
      <c r="CW178" s="412"/>
      <c r="CX178" s="412"/>
    </row>
    <row r="179" spans="1:102" s="368" customFormat="1" ht="15.75" customHeight="1">
      <c r="A179" s="404"/>
      <c r="B179" s="359"/>
      <c r="C179" s="329" t="s">
        <v>62</v>
      </c>
      <c r="D179" s="405">
        <v>0.18</v>
      </c>
      <c r="E179" s="359"/>
      <c r="F179" s="405"/>
      <c r="G179" s="329"/>
      <c r="H179" s="406"/>
      <c r="I179" s="407"/>
      <c r="J179" s="407"/>
      <c r="K179" s="407"/>
      <c r="L179" s="407"/>
      <c r="M179" s="408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09"/>
      <c r="Z179" s="409"/>
      <c r="AA179" s="409"/>
      <c r="AB179" s="409"/>
      <c r="AC179" s="409"/>
      <c r="AD179" s="409"/>
      <c r="AE179" s="409"/>
      <c r="AF179" s="409"/>
      <c r="AG179" s="409"/>
      <c r="AH179" s="409"/>
      <c r="AI179" s="409"/>
      <c r="AJ179" s="409"/>
      <c r="AK179" s="409"/>
      <c r="AL179" s="409"/>
      <c r="AM179" s="409"/>
      <c r="AN179" s="409"/>
      <c r="AO179" s="409"/>
      <c r="AP179" s="409"/>
      <c r="AQ179" s="409"/>
      <c r="AR179" s="409"/>
      <c r="AS179" s="409"/>
      <c r="AT179" s="409"/>
      <c r="AU179" s="409"/>
      <c r="AV179" s="409"/>
      <c r="AW179" s="409"/>
      <c r="AX179" s="409"/>
      <c r="AY179" s="409"/>
      <c r="AZ179" s="409"/>
      <c r="BA179" s="409"/>
      <c r="BB179" s="409"/>
      <c r="BC179" s="409"/>
      <c r="BD179" s="409"/>
      <c r="BE179" s="409"/>
      <c r="BF179" s="409"/>
      <c r="BG179" s="409"/>
      <c r="BH179" s="409"/>
      <c r="BI179" s="409"/>
      <c r="BJ179" s="409"/>
      <c r="BK179" s="409"/>
      <c r="BL179" s="409"/>
      <c r="BM179" s="409"/>
      <c r="BN179" s="409"/>
      <c r="BO179" s="409"/>
      <c r="BP179" s="409"/>
      <c r="BQ179" s="409"/>
      <c r="BR179" s="409"/>
      <c r="BS179" s="409"/>
      <c r="BT179" s="409"/>
      <c r="BU179" s="409"/>
      <c r="BV179" s="409"/>
      <c r="BW179" s="409"/>
      <c r="BX179" s="409"/>
      <c r="BY179" s="409"/>
      <c r="BZ179" s="409"/>
      <c r="CA179" s="409"/>
      <c r="CB179" s="409"/>
      <c r="CC179" s="409"/>
      <c r="CD179" s="409"/>
      <c r="CE179" s="409"/>
      <c r="CF179" s="409"/>
      <c r="CG179" s="409"/>
      <c r="CH179" s="409"/>
      <c r="CI179" s="409"/>
      <c r="CJ179" s="409"/>
      <c r="CK179" s="409"/>
      <c r="CL179" s="409"/>
      <c r="CM179" s="409"/>
      <c r="CN179" s="409"/>
      <c r="CO179" s="409"/>
      <c r="CP179" s="409"/>
      <c r="CQ179" s="409"/>
      <c r="CR179" s="409"/>
      <c r="CS179" s="409"/>
      <c r="CT179" s="409"/>
      <c r="CU179" s="409"/>
      <c r="CV179" s="409"/>
      <c r="CW179" s="409"/>
      <c r="CX179" s="409"/>
    </row>
    <row r="180" spans="1:102" s="403" customFormat="1" ht="18" customHeight="1" thickBot="1">
      <c r="A180" s="414"/>
      <c r="B180" s="415"/>
      <c r="C180" s="416" t="s">
        <v>8</v>
      </c>
      <c r="D180" s="417"/>
      <c r="E180" s="417"/>
      <c r="F180" s="416"/>
      <c r="G180" s="416"/>
      <c r="H180" s="418"/>
      <c r="I180" s="419"/>
      <c r="J180" s="418"/>
      <c r="K180" s="419"/>
      <c r="L180" s="418"/>
      <c r="M180" s="420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381"/>
      <c r="CR180" s="381"/>
      <c r="CS180" s="381"/>
      <c r="CT180" s="381"/>
      <c r="CU180" s="381"/>
      <c r="CV180" s="381"/>
      <c r="CW180" s="381"/>
      <c r="CX180" s="381"/>
    </row>
    <row r="181" spans="1:102" ht="20.25" customHeight="1">
      <c r="A181" s="404"/>
      <c r="B181" s="359"/>
      <c r="C181" s="329" t="s">
        <v>317</v>
      </c>
      <c r="D181" s="421" t="s">
        <v>316</v>
      </c>
      <c r="E181" s="359"/>
      <c r="F181" s="405"/>
      <c r="G181" s="329"/>
      <c r="H181" s="406"/>
      <c r="I181" s="407"/>
      <c r="J181" s="407"/>
      <c r="K181" s="407"/>
      <c r="L181" s="407"/>
      <c r="M181" s="408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  <c r="CO181" s="422"/>
      <c r="CP181" s="422"/>
      <c r="CQ181" s="422"/>
      <c r="CR181" s="422"/>
      <c r="CS181" s="422"/>
      <c r="CT181" s="422"/>
      <c r="CU181" s="422"/>
      <c r="CV181" s="422"/>
      <c r="CW181" s="422"/>
      <c r="CX181" s="422"/>
    </row>
    <row r="182" spans="1:102" ht="24.75" customHeight="1" thickBot="1">
      <c r="A182" s="414"/>
      <c r="B182" s="415"/>
      <c r="C182" s="416" t="s">
        <v>8</v>
      </c>
      <c r="D182" s="417"/>
      <c r="E182" s="417"/>
      <c r="F182" s="416"/>
      <c r="G182" s="416"/>
      <c r="H182" s="418"/>
      <c r="I182" s="419"/>
      <c r="J182" s="418"/>
      <c r="K182" s="419"/>
      <c r="L182" s="418"/>
      <c r="M182" s="420"/>
      <c r="N182" s="422"/>
      <c r="O182" s="422"/>
      <c r="P182" s="422"/>
      <c r="Q182" s="422"/>
      <c r="R182" s="422"/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  <c r="CO182" s="422"/>
      <c r="CP182" s="422"/>
      <c r="CQ182" s="422"/>
      <c r="CR182" s="422"/>
      <c r="CS182" s="422"/>
      <c r="CT182" s="422"/>
      <c r="CU182" s="422"/>
      <c r="CV182" s="422"/>
      <c r="CW182" s="422"/>
      <c r="CX182" s="422"/>
    </row>
    <row r="183" spans="1:102" ht="13.5" customHeight="1">
      <c r="A183" s="424"/>
      <c r="B183" s="425"/>
      <c r="C183" s="426"/>
      <c r="D183" s="426"/>
      <c r="E183" s="427"/>
      <c r="F183" s="426"/>
      <c r="G183" s="428"/>
      <c r="H183" s="428"/>
      <c r="I183" s="429"/>
      <c r="J183" s="426"/>
      <c r="K183" s="429"/>
      <c r="L183" s="426"/>
      <c r="N183" s="422"/>
      <c r="O183" s="422"/>
      <c r="P183" s="422"/>
      <c r="Q183" s="422"/>
      <c r="R183" s="422"/>
      <c r="S183" s="422"/>
      <c r="T183" s="422"/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  <c r="CO183" s="422"/>
      <c r="CP183" s="422"/>
      <c r="CQ183" s="422"/>
      <c r="CR183" s="422"/>
      <c r="CS183" s="422"/>
      <c r="CT183" s="422"/>
      <c r="CU183" s="422"/>
      <c r="CV183" s="422"/>
      <c r="CW183" s="422"/>
      <c r="CX183" s="422"/>
    </row>
    <row r="184" spans="2:102" s="431" customFormat="1" ht="18" customHeight="1">
      <c r="B184" s="432"/>
      <c r="C184" s="482" t="s">
        <v>318</v>
      </c>
      <c r="D184" s="482"/>
      <c r="E184" s="482"/>
      <c r="F184" s="482"/>
      <c r="G184" s="482"/>
      <c r="H184" s="482"/>
      <c r="I184" s="482"/>
      <c r="J184" s="482"/>
      <c r="K184" s="482"/>
      <c r="L184" s="482"/>
      <c r="M184" s="433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5"/>
      <c r="BD184" s="435"/>
      <c r="BE184" s="435"/>
      <c r="BF184" s="435"/>
      <c r="BG184" s="435"/>
      <c r="BH184" s="435"/>
      <c r="BI184" s="435"/>
      <c r="BJ184" s="435"/>
      <c r="BK184" s="435"/>
      <c r="BL184" s="435"/>
      <c r="BM184" s="435"/>
      <c r="BN184" s="435"/>
      <c r="BO184" s="435"/>
      <c r="BP184" s="435"/>
      <c r="BQ184" s="435"/>
      <c r="BR184" s="435"/>
      <c r="BS184" s="435"/>
      <c r="BT184" s="435"/>
      <c r="BU184" s="435"/>
      <c r="BV184" s="435"/>
      <c r="BW184" s="435"/>
      <c r="BX184" s="435"/>
      <c r="BY184" s="435"/>
      <c r="BZ184" s="435"/>
      <c r="CA184" s="435"/>
      <c r="CB184" s="435"/>
      <c r="CC184" s="435"/>
      <c r="CD184" s="435"/>
      <c r="CE184" s="435"/>
      <c r="CF184" s="435"/>
      <c r="CG184" s="435"/>
      <c r="CH184" s="435"/>
      <c r="CI184" s="435"/>
      <c r="CJ184" s="435"/>
      <c r="CK184" s="435"/>
      <c r="CL184" s="435"/>
      <c r="CM184" s="435"/>
      <c r="CN184" s="435"/>
      <c r="CO184" s="435"/>
      <c r="CP184" s="435"/>
      <c r="CQ184" s="435"/>
      <c r="CR184" s="435"/>
      <c r="CS184" s="435"/>
      <c r="CT184" s="435"/>
      <c r="CU184" s="435"/>
      <c r="CV184" s="435"/>
      <c r="CW184" s="435"/>
      <c r="CX184" s="435"/>
    </row>
    <row r="185" spans="1:102" ht="15">
      <c r="A185" s="424"/>
      <c r="B185" s="425"/>
      <c r="C185" s="426"/>
      <c r="D185" s="426"/>
      <c r="E185" s="427"/>
      <c r="F185" s="426"/>
      <c r="G185" s="428"/>
      <c r="H185" s="428"/>
      <c r="I185" s="429"/>
      <c r="J185" s="426"/>
      <c r="K185" s="429"/>
      <c r="L185" s="426"/>
      <c r="N185" s="422"/>
      <c r="O185" s="422"/>
      <c r="P185" s="422"/>
      <c r="Q185" s="422"/>
      <c r="R185" s="422"/>
      <c r="S185" s="422"/>
      <c r="T185" s="422"/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  <c r="CO185" s="422"/>
      <c r="CP185" s="422"/>
      <c r="CQ185" s="422"/>
      <c r="CR185" s="422"/>
      <c r="CS185" s="422"/>
      <c r="CT185" s="422"/>
      <c r="CU185" s="422"/>
      <c r="CV185" s="422"/>
      <c r="CW185" s="422"/>
      <c r="CX185" s="422"/>
    </row>
    <row r="186" spans="1:102" ht="15">
      <c r="A186" s="424"/>
      <c r="B186" s="425"/>
      <c r="C186" s="426"/>
      <c r="D186" s="426"/>
      <c r="E186" s="427"/>
      <c r="F186" s="426"/>
      <c r="G186" s="428"/>
      <c r="H186" s="428"/>
      <c r="I186" s="429"/>
      <c r="J186" s="426"/>
      <c r="K186" s="429"/>
      <c r="L186" s="426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  <c r="CO186" s="422"/>
      <c r="CP186" s="422"/>
      <c r="CQ186" s="422"/>
      <c r="CR186" s="422"/>
      <c r="CS186" s="422"/>
      <c r="CT186" s="422"/>
      <c r="CU186" s="422"/>
      <c r="CV186" s="422"/>
      <c r="CW186" s="422"/>
      <c r="CX186" s="422"/>
    </row>
    <row r="187" spans="1:102" ht="15">
      <c r="A187" s="424"/>
      <c r="B187" s="425"/>
      <c r="C187" s="426"/>
      <c r="D187" s="426"/>
      <c r="E187" s="427"/>
      <c r="F187" s="426"/>
      <c r="G187" s="428"/>
      <c r="H187" s="428"/>
      <c r="I187" s="429"/>
      <c r="J187" s="436"/>
      <c r="K187" s="429"/>
      <c r="L187" s="426"/>
      <c r="M187" s="437"/>
      <c r="N187" s="422"/>
      <c r="O187" s="422"/>
      <c r="P187" s="422"/>
      <c r="Q187" s="422"/>
      <c r="R187" s="422"/>
      <c r="S187" s="422"/>
      <c r="T187" s="422"/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  <c r="CO187" s="422"/>
      <c r="CP187" s="422"/>
      <c r="CQ187" s="422"/>
      <c r="CR187" s="422"/>
      <c r="CS187" s="422"/>
      <c r="CT187" s="422"/>
      <c r="CU187" s="422"/>
      <c r="CV187" s="422"/>
      <c r="CW187" s="422"/>
      <c r="CX187" s="422"/>
    </row>
    <row r="188" spans="1:102" ht="16.5">
      <c r="A188" s="467"/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422"/>
      <c r="O188" s="422"/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  <c r="CO188" s="422"/>
      <c r="CP188" s="422"/>
      <c r="CQ188" s="422"/>
      <c r="CR188" s="422"/>
      <c r="CS188" s="422"/>
      <c r="CT188" s="422"/>
      <c r="CU188" s="422"/>
      <c r="CV188" s="422"/>
      <c r="CW188" s="422"/>
      <c r="CX188" s="422"/>
    </row>
    <row r="189" spans="1:102" ht="15.75">
      <c r="A189" s="305"/>
      <c r="B189" s="306"/>
      <c r="C189" s="307"/>
      <c r="D189" s="307"/>
      <c r="E189" s="307"/>
      <c r="F189" s="307"/>
      <c r="G189" s="308"/>
      <c r="H189" s="468"/>
      <c r="I189" s="468"/>
      <c r="J189" s="468"/>
      <c r="K189" s="468"/>
      <c r="L189" s="309"/>
      <c r="M189" s="305"/>
      <c r="N189" s="422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  <c r="CO189" s="422"/>
      <c r="CP189" s="422"/>
      <c r="CQ189" s="422"/>
      <c r="CR189" s="422"/>
      <c r="CS189" s="422"/>
      <c r="CT189" s="422"/>
      <c r="CU189" s="422"/>
      <c r="CV189" s="422"/>
      <c r="CW189" s="422"/>
      <c r="CX189" s="422"/>
    </row>
    <row r="190" spans="1:102" ht="16.5">
      <c r="A190" s="469"/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  <c r="M190" s="469"/>
      <c r="N190" s="422"/>
      <c r="O190" s="422"/>
      <c r="P190" s="422"/>
      <c r="Q190" s="422"/>
      <c r="R190" s="422"/>
      <c r="S190" s="422"/>
      <c r="T190" s="422"/>
      <c r="U190" s="422"/>
      <c r="V190" s="422"/>
      <c r="W190" s="422"/>
      <c r="X190" s="422"/>
      <c r="Y190" s="422"/>
      <c r="Z190" s="422"/>
      <c r="AA190" s="422"/>
      <c r="AB190" s="422"/>
      <c r="AC190" s="422"/>
      <c r="AD190" s="422"/>
      <c r="AE190" s="422"/>
      <c r="AF190" s="422"/>
      <c r="AG190" s="422"/>
      <c r="AH190" s="422"/>
      <c r="AI190" s="422"/>
      <c r="AJ190" s="422"/>
      <c r="AK190" s="422"/>
      <c r="AL190" s="422"/>
      <c r="AM190" s="422"/>
      <c r="AN190" s="422"/>
      <c r="AO190" s="422"/>
      <c r="AP190" s="422"/>
      <c r="AQ190" s="422"/>
      <c r="AR190" s="422"/>
      <c r="AS190" s="422"/>
      <c r="AT190" s="422"/>
      <c r="AU190" s="422"/>
      <c r="AV190" s="422"/>
      <c r="AW190" s="422"/>
      <c r="AX190" s="422"/>
      <c r="AY190" s="422"/>
      <c r="AZ190" s="422"/>
      <c r="BA190" s="422"/>
      <c r="BB190" s="422"/>
      <c r="BC190" s="422"/>
      <c r="BD190" s="422"/>
      <c r="BE190" s="422"/>
      <c r="BF190" s="422"/>
      <c r="BG190" s="422"/>
      <c r="BH190" s="422"/>
      <c r="BI190" s="422"/>
      <c r="BJ190" s="422"/>
      <c r="BK190" s="422"/>
      <c r="BL190" s="422"/>
      <c r="BM190" s="422"/>
      <c r="BN190" s="422"/>
      <c r="BO190" s="422"/>
      <c r="BP190" s="422"/>
      <c r="BQ190" s="422"/>
      <c r="BR190" s="422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422"/>
      <c r="CE190" s="422"/>
      <c r="CF190" s="422"/>
      <c r="CG190" s="422"/>
      <c r="CH190" s="422"/>
      <c r="CI190" s="422"/>
      <c r="CJ190" s="422"/>
      <c r="CK190" s="422"/>
      <c r="CL190" s="422"/>
      <c r="CM190" s="422"/>
      <c r="CN190" s="422"/>
      <c r="CO190" s="422"/>
      <c r="CP190" s="422"/>
      <c r="CQ190" s="422"/>
      <c r="CR190" s="422"/>
      <c r="CS190" s="422"/>
      <c r="CT190" s="422"/>
      <c r="CU190" s="422"/>
      <c r="CV190" s="422"/>
      <c r="CW190" s="422"/>
      <c r="CX190" s="422"/>
    </row>
    <row r="191" spans="1:102" ht="15.75">
      <c r="A191" s="310"/>
      <c r="B191" s="311"/>
      <c r="C191" s="312"/>
      <c r="D191" s="312"/>
      <c r="E191" s="312"/>
      <c r="F191" s="312"/>
      <c r="G191" s="313"/>
      <c r="H191" s="313"/>
      <c r="I191" s="314"/>
      <c r="J191" s="312"/>
      <c r="K191" s="314"/>
      <c r="L191" s="312"/>
      <c r="M191" s="312"/>
      <c r="N191" s="422"/>
      <c r="O191" s="422"/>
      <c r="P191" s="422"/>
      <c r="Q191" s="422"/>
      <c r="R191" s="422"/>
      <c r="S191" s="422"/>
      <c r="T191" s="422"/>
      <c r="U191" s="422"/>
      <c r="V191" s="422"/>
      <c r="W191" s="422"/>
      <c r="X191" s="422"/>
      <c r="Y191" s="422"/>
      <c r="Z191" s="422"/>
      <c r="AA191" s="422"/>
      <c r="AB191" s="422"/>
      <c r="AC191" s="422"/>
      <c r="AD191" s="422"/>
      <c r="AE191" s="422"/>
      <c r="AF191" s="422"/>
      <c r="AG191" s="422"/>
      <c r="AH191" s="422"/>
      <c r="AI191" s="422"/>
      <c r="AJ191" s="422"/>
      <c r="AK191" s="422"/>
      <c r="AL191" s="422"/>
      <c r="AM191" s="422"/>
      <c r="AN191" s="422"/>
      <c r="AO191" s="422"/>
      <c r="AP191" s="422"/>
      <c r="AQ191" s="422"/>
      <c r="AR191" s="422"/>
      <c r="AS191" s="422"/>
      <c r="AT191" s="422"/>
      <c r="AU191" s="422"/>
      <c r="AV191" s="422"/>
      <c r="AW191" s="422"/>
      <c r="AX191" s="422"/>
      <c r="AY191" s="422"/>
      <c r="AZ191" s="422"/>
      <c r="BA191" s="422"/>
      <c r="BB191" s="422"/>
      <c r="BC191" s="422"/>
      <c r="BD191" s="422"/>
      <c r="BE191" s="422"/>
      <c r="BF191" s="422"/>
      <c r="BG191" s="422"/>
      <c r="BH191" s="422"/>
      <c r="BI191" s="422"/>
      <c r="BJ191" s="422"/>
      <c r="BK191" s="422"/>
      <c r="BL191" s="422"/>
      <c r="BM191" s="422"/>
      <c r="BN191" s="422"/>
      <c r="BO191" s="422"/>
      <c r="BP191" s="422"/>
      <c r="BQ191" s="422"/>
      <c r="BR191" s="422"/>
      <c r="BS191" s="422"/>
      <c r="BT191" s="422"/>
      <c r="BU191" s="422"/>
      <c r="BV191" s="422"/>
      <c r="BW191" s="422"/>
      <c r="BX191" s="422"/>
      <c r="BY191" s="422"/>
      <c r="BZ191" s="422"/>
      <c r="CA191" s="422"/>
      <c r="CB191" s="422"/>
      <c r="CC191" s="422"/>
      <c r="CD191" s="422"/>
      <c r="CE191" s="422"/>
      <c r="CF191" s="422"/>
      <c r="CG191" s="422"/>
      <c r="CH191" s="422"/>
      <c r="CI191" s="422"/>
      <c r="CJ191" s="422"/>
      <c r="CK191" s="422"/>
      <c r="CL191" s="422"/>
      <c r="CM191" s="422"/>
      <c r="CN191" s="422"/>
      <c r="CO191" s="422"/>
      <c r="CP191" s="422"/>
      <c r="CQ191" s="422"/>
      <c r="CR191" s="422"/>
      <c r="CS191" s="422"/>
      <c r="CT191" s="422"/>
      <c r="CU191" s="422"/>
      <c r="CV191" s="422"/>
      <c r="CW191" s="422"/>
      <c r="CX191" s="422"/>
    </row>
    <row r="192" spans="1:102" ht="15.75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22"/>
      <c r="O192" s="422"/>
      <c r="P192" s="422"/>
      <c r="Q192" s="422"/>
      <c r="R192" s="422"/>
      <c r="S192" s="422"/>
      <c r="T192" s="422"/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  <c r="CO192" s="422"/>
      <c r="CP192" s="422"/>
      <c r="CQ192" s="422"/>
      <c r="CR192" s="422"/>
      <c r="CS192" s="422"/>
      <c r="CT192" s="422"/>
      <c r="CU192" s="422"/>
      <c r="CV192" s="422"/>
      <c r="CW192" s="422"/>
      <c r="CX192" s="422"/>
    </row>
    <row r="193" spans="1:102" ht="15.75">
      <c r="A193" s="310"/>
      <c r="B193" s="311"/>
      <c r="C193" s="312"/>
      <c r="D193" s="312"/>
      <c r="E193" s="312"/>
      <c r="F193" s="312"/>
      <c r="G193" s="313"/>
      <c r="H193" s="313"/>
      <c r="I193" s="314"/>
      <c r="J193" s="312"/>
      <c r="K193" s="314"/>
      <c r="L193" s="312"/>
      <c r="M193" s="31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  <c r="CO193" s="422"/>
      <c r="CP193" s="422"/>
      <c r="CQ193" s="422"/>
      <c r="CR193" s="422"/>
      <c r="CS193" s="422"/>
      <c r="CT193" s="422"/>
      <c r="CU193" s="422"/>
      <c r="CV193" s="422"/>
      <c r="CW193" s="422"/>
      <c r="CX193" s="422"/>
    </row>
    <row r="194" spans="1:13" ht="15.75">
      <c r="A194" s="305"/>
      <c r="B194" s="306"/>
      <c r="C194" s="307"/>
      <c r="D194" s="307"/>
      <c r="E194" s="307"/>
      <c r="F194" s="307"/>
      <c r="G194" s="308"/>
      <c r="H194" s="471"/>
      <c r="I194" s="471"/>
      <c r="J194" s="471"/>
      <c r="K194" s="471"/>
      <c r="L194" s="471"/>
      <c r="M194" s="315"/>
    </row>
    <row r="195" spans="1:12" ht="15">
      <c r="A195" s="424"/>
      <c r="B195" s="425"/>
      <c r="C195" s="426"/>
      <c r="D195" s="426"/>
      <c r="E195" s="427"/>
      <c r="F195" s="426"/>
      <c r="G195" s="428"/>
      <c r="H195" s="428"/>
      <c r="I195" s="429"/>
      <c r="J195" s="426"/>
      <c r="K195" s="429"/>
      <c r="L195" s="426"/>
    </row>
    <row r="196" spans="1:13" ht="15.75">
      <c r="A196" s="431"/>
      <c r="B196" s="432"/>
      <c r="C196" s="431"/>
      <c r="D196" s="433"/>
      <c r="E196" s="307"/>
      <c r="F196" s="431"/>
      <c r="G196" s="472"/>
      <c r="H196" s="472"/>
      <c r="I196" s="472"/>
      <c r="J196" s="431"/>
      <c r="K196" s="434"/>
      <c r="L196" s="431"/>
      <c r="M196" s="433"/>
    </row>
    <row r="197" spans="1:12" ht="15">
      <c r="A197" s="424"/>
      <c r="B197" s="425"/>
      <c r="C197" s="426"/>
      <c r="D197" s="426"/>
      <c r="E197" s="427"/>
      <c r="F197" s="426"/>
      <c r="G197" s="428"/>
      <c r="H197" s="428"/>
      <c r="I197" s="429"/>
      <c r="J197" s="426"/>
      <c r="K197" s="429"/>
      <c r="L197" s="426"/>
    </row>
    <row r="198" spans="1:12" ht="15">
      <c r="A198" s="424"/>
      <c r="B198" s="425"/>
      <c r="C198" s="426"/>
      <c r="D198" s="426"/>
      <c r="E198" s="427"/>
      <c r="F198" s="426"/>
      <c r="G198" s="428"/>
      <c r="H198" s="428"/>
      <c r="I198" s="429"/>
      <c r="J198" s="426"/>
      <c r="K198" s="429"/>
      <c r="L198" s="426"/>
    </row>
    <row r="199" spans="1:13" ht="15.75">
      <c r="A199" s="439"/>
      <c r="B199" s="368"/>
      <c r="C199" s="440"/>
      <c r="D199" s="440"/>
      <c r="E199" s="366"/>
      <c r="F199" s="440"/>
      <c r="G199" s="441"/>
      <c r="H199" s="441"/>
      <c r="I199" s="442"/>
      <c r="J199" s="440"/>
      <c r="K199" s="442"/>
      <c r="L199" s="440"/>
      <c r="M199" s="366"/>
    </row>
    <row r="200" spans="1:13" ht="15.75">
      <c r="A200" s="439"/>
      <c r="B200" s="368"/>
      <c r="C200" s="440"/>
      <c r="D200" s="440"/>
      <c r="E200" s="366"/>
      <c r="F200" s="440"/>
      <c r="G200" s="441"/>
      <c r="H200" s="441"/>
      <c r="I200" s="442"/>
      <c r="J200" s="440"/>
      <c r="K200" s="442"/>
      <c r="L200" s="440"/>
      <c r="M200" s="366"/>
    </row>
    <row r="201" spans="1:13" ht="15.75">
      <c r="A201" s="439"/>
      <c r="B201" s="368"/>
      <c r="C201" s="440"/>
      <c r="D201" s="440"/>
      <c r="E201" s="366"/>
      <c r="F201" s="440"/>
      <c r="G201" s="441"/>
      <c r="H201" s="441"/>
      <c r="I201" s="442"/>
      <c r="J201" s="440"/>
      <c r="K201" s="442"/>
      <c r="L201" s="440"/>
      <c r="M201" s="366"/>
    </row>
    <row r="202" spans="1:13" ht="15.75">
      <c r="A202" s="439"/>
      <c r="B202" s="368"/>
      <c r="C202" s="440"/>
      <c r="D202" s="440"/>
      <c r="E202" s="366"/>
      <c r="F202" s="440"/>
      <c r="G202" s="441"/>
      <c r="H202" s="441"/>
      <c r="I202" s="442"/>
      <c r="J202" s="440"/>
      <c r="K202" s="442"/>
      <c r="L202" s="440"/>
      <c r="M202" s="366"/>
    </row>
    <row r="203" spans="1:13" ht="15.75">
      <c r="A203" s="439"/>
      <c r="B203" s="368"/>
      <c r="C203" s="440"/>
      <c r="D203" s="440"/>
      <c r="E203" s="366"/>
      <c r="F203" s="440"/>
      <c r="G203" s="441"/>
      <c r="H203" s="441"/>
      <c r="I203" s="442"/>
      <c r="J203" s="440"/>
      <c r="K203" s="442"/>
      <c r="L203" s="440"/>
      <c r="M203" s="366"/>
    </row>
    <row r="204" spans="1:13" ht="15.75">
      <c r="A204" s="439"/>
      <c r="B204" s="368"/>
      <c r="C204" s="440"/>
      <c r="D204" s="440"/>
      <c r="E204" s="366"/>
      <c r="F204" s="440"/>
      <c r="G204" s="441"/>
      <c r="H204" s="441"/>
      <c r="I204" s="442"/>
      <c r="J204" s="440"/>
      <c r="K204" s="442"/>
      <c r="L204" s="440"/>
      <c r="M204" s="366"/>
    </row>
    <row r="205" spans="1:13" ht="15.75">
      <c r="A205" s="439"/>
      <c r="B205" s="368"/>
      <c r="C205" s="440"/>
      <c r="D205" s="440"/>
      <c r="E205" s="366"/>
      <c r="F205" s="440"/>
      <c r="G205" s="441"/>
      <c r="H205" s="441"/>
      <c r="I205" s="442"/>
      <c r="J205" s="440"/>
      <c r="K205" s="442"/>
      <c r="L205" s="440"/>
      <c r="M205" s="366"/>
    </row>
    <row r="206" spans="1:13" ht="15.75">
      <c r="A206" s="439"/>
      <c r="B206" s="368"/>
      <c r="C206" s="440"/>
      <c r="D206" s="440"/>
      <c r="E206" s="366"/>
      <c r="F206" s="440"/>
      <c r="G206" s="441"/>
      <c r="H206" s="441"/>
      <c r="I206" s="442"/>
      <c r="J206" s="440"/>
      <c r="K206" s="442"/>
      <c r="L206" s="440"/>
      <c r="M206" s="366"/>
    </row>
    <row r="207" spans="1:13" ht="15.75">
      <c r="A207" s="439"/>
      <c r="B207" s="368"/>
      <c r="C207" s="440"/>
      <c r="D207" s="440"/>
      <c r="E207" s="366"/>
      <c r="F207" s="440"/>
      <c r="G207" s="441"/>
      <c r="H207" s="441"/>
      <c r="I207" s="442"/>
      <c r="J207" s="440"/>
      <c r="K207" s="442"/>
      <c r="L207" s="440"/>
      <c r="M207" s="366"/>
    </row>
    <row r="208" spans="1:13" ht="15.75">
      <c r="A208" s="439"/>
      <c r="B208" s="368"/>
      <c r="C208" s="440"/>
      <c r="D208" s="440"/>
      <c r="E208" s="366"/>
      <c r="F208" s="440"/>
      <c r="G208" s="441"/>
      <c r="H208" s="441"/>
      <c r="I208" s="442"/>
      <c r="J208" s="440"/>
      <c r="K208" s="442"/>
      <c r="L208" s="440"/>
      <c r="M208" s="366"/>
    </row>
    <row r="209" spans="1:13" ht="15.75">
      <c r="A209" s="439"/>
      <c r="B209" s="368"/>
      <c r="C209" s="440"/>
      <c r="D209" s="440"/>
      <c r="E209" s="366"/>
      <c r="F209" s="440"/>
      <c r="G209" s="441"/>
      <c r="H209" s="441"/>
      <c r="I209" s="442"/>
      <c r="J209" s="440"/>
      <c r="K209" s="442"/>
      <c r="L209" s="440"/>
      <c r="M209" s="366"/>
    </row>
    <row r="210" spans="1:13" ht="15.75">
      <c r="A210" s="439"/>
      <c r="B210" s="368"/>
      <c r="C210" s="440"/>
      <c r="D210" s="440"/>
      <c r="E210" s="366"/>
      <c r="F210" s="440"/>
      <c r="G210" s="441"/>
      <c r="H210" s="441"/>
      <c r="I210" s="442"/>
      <c r="J210" s="440"/>
      <c r="K210" s="442"/>
      <c r="L210" s="440"/>
      <c r="M210" s="366"/>
    </row>
    <row r="211" spans="1:13" ht="15.75">
      <c r="A211" s="439"/>
      <c r="B211" s="368"/>
      <c r="C211" s="440"/>
      <c r="D211" s="440"/>
      <c r="E211" s="366"/>
      <c r="F211" s="440"/>
      <c r="G211" s="441"/>
      <c r="H211" s="441"/>
      <c r="I211" s="442"/>
      <c r="J211" s="440"/>
      <c r="K211" s="442"/>
      <c r="L211" s="440"/>
      <c r="M211" s="366"/>
    </row>
    <row r="212" spans="1:13" ht="15.75">
      <c r="A212" s="439"/>
      <c r="B212" s="368"/>
      <c r="C212" s="440"/>
      <c r="D212" s="440"/>
      <c r="E212" s="366"/>
      <c r="F212" s="440"/>
      <c r="G212" s="441"/>
      <c r="H212" s="441"/>
      <c r="I212" s="442"/>
      <c r="J212" s="440"/>
      <c r="K212" s="442"/>
      <c r="L212" s="440"/>
      <c r="M212" s="366"/>
    </row>
    <row r="213" spans="1:13" ht="15.75">
      <c r="A213" s="439"/>
      <c r="B213" s="368"/>
      <c r="C213" s="440"/>
      <c r="D213" s="440"/>
      <c r="E213" s="366"/>
      <c r="F213" s="440"/>
      <c r="G213" s="441"/>
      <c r="H213" s="441"/>
      <c r="I213" s="442"/>
      <c r="J213" s="440"/>
      <c r="K213" s="442"/>
      <c r="L213" s="440"/>
      <c r="M213" s="366"/>
    </row>
    <row r="214" spans="1:13" ht="15.75">
      <c r="A214" s="439"/>
      <c r="B214" s="368"/>
      <c r="C214" s="440"/>
      <c r="D214" s="440"/>
      <c r="E214" s="366"/>
      <c r="F214" s="440"/>
      <c r="G214" s="441"/>
      <c r="H214" s="441"/>
      <c r="I214" s="442"/>
      <c r="J214" s="440"/>
      <c r="K214" s="442"/>
      <c r="L214" s="440"/>
      <c r="M214" s="366"/>
    </row>
    <row r="215" spans="1:13" ht="15.75">
      <c r="A215" s="439"/>
      <c r="B215" s="368"/>
      <c r="C215" s="440"/>
      <c r="D215" s="440"/>
      <c r="E215" s="366"/>
      <c r="F215" s="440"/>
      <c r="G215" s="441"/>
      <c r="H215" s="441"/>
      <c r="I215" s="442"/>
      <c r="J215" s="440"/>
      <c r="K215" s="442"/>
      <c r="L215" s="440"/>
      <c r="M215" s="366"/>
    </row>
    <row r="216" spans="1:13" ht="15.75">
      <c r="A216" s="439"/>
      <c r="B216" s="368"/>
      <c r="C216" s="440"/>
      <c r="D216" s="440"/>
      <c r="E216" s="366"/>
      <c r="F216" s="440"/>
      <c r="G216" s="441"/>
      <c r="H216" s="441"/>
      <c r="I216" s="442"/>
      <c r="J216" s="440"/>
      <c r="K216" s="442"/>
      <c r="L216" s="440"/>
      <c r="M216" s="366"/>
    </row>
    <row r="217" spans="1:13" ht="15.75">
      <c r="A217" s="439"/>
      <c r="B217" s="368"/>
      <c r="C217" s="440"/>
      <c r="D217" s="440"/>
      <c r="E217" s="366"/>
      <c r="F217" s="440"/>
      <c r="G217" s="441"/>
      <c r="H217" s="441"/>
      <c r="I217" s="442"/>
      <c r="J217" s="440"/>
      <c r="K217" s="442"/>
      <c r="L217" s="440"/>
      <c r="M217" s="366"/>
    </row>
    <row r="218" spans="1:13" ht="15.75">
      <c r="A218" s="439"/>
      <c r="B218" s="368"/>
      <c r="C218" s="440"/>
      <c r="D218" s="440"/>
      <c r="E218" s="366"/>
      <c r="F218" s="440"/>
      <c r="G218" s="441"/>
      <c r="H218" s="441"/>
      <c r="I218" s="442"/>
      <c r="J218" s="440"/>
      <c r="K218" s="442"/>
      <c r="L218" s="440"/>
      <c r="M218" s="366"/>
    </row>
    <row r="219" spans="1:13" ht="15.75">
      <c r="A219" s="439"/>
      <c r="B219" s="368"/>
      <c r="C219" s="440"/>
      <c r="D219" s="440"/>
      <c r="E219" s="366"/>
      <c r="F219" s="440"/>
      <c r="G219" s="441"/>
      <c r="H219" s="441"/>
      <c r="I219" s="442"/>
      <c r="J219" s="440"/>
      <c r="K219" s="442"/>
      <c r="L219" s="440"/>
      <c r="M219" s="366"/>
    </row>
    <row r="220" spans="1:13" ht="15.75">
      <c r="A220" s="439"/>
      <c r="B220" s="368"/>
      <c r="C220" s="440"/>
      <c r="D220" s="440"/>
      <c r="E220" s="366"/>
      <c r="F220" s="440"/>
      <c r="G220" s="441"/>
      <c r="H220" s="441"/>
      <c r="I220" s="442"/>
      <c r="J220" s="440"/>
      <c r="K220" s="442"/>
      <c r="L220" s="440"/>
      <c r="M220" s="366"/>
    </row>
    <row r="221" spans="1:13" ht="15.75">
      <c r="A221" s="439"/>
      <c r="B221" s="368"/>
      <c r="C221" s="440"/>
      <c r="D221" s="440"/>
      <c r="E221" s="366"/>
      <c r="F221" s="440"/>
      <c r="G221" s="441"/>
      <c r="H221" s="441"/>
      <c r="I221" s="442"/>
      <c r="J221" s="440"/>
      <c r="K221" s="442"/>
      <c r="L221" s="440"/>
      <c r="M221" s="366"/>
    </row>
    <row r="222" spans="1:13" ht="15.75">
      <c r="A222" s="439"/>
      <c r="B222" s="368"/>
      <c r="C222" s="440"/>
      <c r="D222" s="440"/>
      <c r="E222" s="366"/>
      <c r="F222" s="440"/>
      <c r="G222" s="441"/>
      <c r="H222" s="441"/>
      <c r="I222" s="442"/>
      <c r="J222" s="440"/>
      <c r="K222" s="442"/>
      <c r="L222" s="440"/>
      <c r="M222" s="366"/>
    </row>
    <row r="223" spans="1:13" ht="15.75">
      <c r="A223" s="439"/>
      <c r="B223" s="368"/>
      <c r="C223" s="440"/>
      <c r="D223" s="440"/>
      <c r="E223" s="366"/>
      <c r="F223" s="440"/>
      <c r="G223" s="441"/>
      <c r="H223" s="441"/>
      <c r="I223" s="442"/>
      <c r="J223" s="440"/>
      <c r="K223" s="442"/>
      <c r="L223" s="440"/>
      <c r="M223" s="366"/>
    </row>
    <row r="224" spans="1:13" ht="15.75">
      <c r="A224" s="439"/>
      <c r="B224" s="368"/>
      <c r="C224" s="440"/>
      <c r="D224" s="440"/>
      <c r="E224" s="366"/>
      <c r="F224" s="440"/>
      <c r="G224" s="441"/>
      <c r="H224" s="441"/>
      <c r="I224" s="442"/>
      <c r="J224" s="440"/>
      <c r="K224" s="442"/>
      <c r="L224" s="440"/>
      <c r="M224" s="366"/>
    </row>
    <row r="225" spans="1:13" ht="15.75">
      <c r="A225" s="439"/>
      <c r="B225" s="368"/>
      <c r="C225" s="440"/>
      <c r="D225" s="440"/>
      <c r="E225" s="366"/>
      <c r="F225" s="440"/>
      <c r="G225" s="441"/>
      <c r="H225" s="441"/>
      <c r="I225" s="442"/>
      <c r="J225" s="440"/>
      <c r="K225" s="442"/>
      <c r="L225" s="440"/>
      <c r="M225" s="366"/>
    </row>
    <row r="226" spans="1:13" ht="15.75">
      <c r="A226" s="439"/>
      <c r="B226" s="368"/>
      <c r="C226" s="440"/>
      <c r="D226" s="440"/>
      <c r="E226" s="366"/>
      <c r="F226" s="440"/>
      <c r="G226" s="441"/>
      <c r="H226" s="441"/>
      <c r="I226" s="442"/>
      <c r="J226" s="440"/>
      <c r="K226" s="442"/>
      <c r="L226" s="440"/>
      <c r="M226" s="366"/>
    </row>
    <row r="227" spans="1:13" ht="15.75">
      <c r="A227" s="439"/>
      <c r="B227" s="368"/>
      <c r="C227" s="440"/>
      <c r="D227" s="440"/>
      <c r="E227" s="366"/>
      <c r="F227" s="440"/>
      <c r="G227" s="441"/>
      <c r="H227" s="441"/>
      <c r="I227" s="442"/>
      <c r="J227" s="440"/>
      <c r="K227" s="442"/>
      <c r="L227" s="440"/>
      <c r="M227" s="366"/>
    </row>
    <row r="228" spans="1:13" ht="15.75">
      <c r="A228" s="439"/>
      <c r="B228" s="368"/>
      <c r="C228" s="440"/>
      <c r="D228" s="440"/>
      <c r="E228" s="366"/>
      <c r="F228" s="440"/>
      <c r="G228" s="441"/>
      <c r="H228" s="441"/>
      <c r="I228" s="442"/>
      <c r="J228" s="440"/>
      <c r="K228" s="442"/>
      <c r="L228" s="440"/>
      <c r="M228" s="366"/>
    </row>
    <row r="229" spans="1:13" ht="15.75">
      <c r="A229" s="439"/>
      <c r="B229" s="368"/>
      <c r="C229" s="440"/>
      <c r="D229" s="440"/>
      <c r="E229" s="366"/>
      <c r="F229" s="440"/>
      <c r="G229" s="441"/>
      <c r="H229" s="441"/>
      <c r="I229" s="442"/>
      <c r="J229" s="440"/>
      <c r="K229" s="442"/>
      <c r="L229" s="440"/>
      <c r="M229" s="366"/>
    </row>
    <row r="230" spans="1:13" ht="15.75">
      <c r="A230" s="439"/>
      <c r="B230" s="368"/>
      <c r="C230" s="440"/>
      <c r="D230" s="440"/>
      <c r="E230" s="366"/>
      <c r="F230" s="440"/>
      <c r="G230" s="441"/>
      <c r="H230" s="441"/>
      <c r="I230" s="442"/>
      <c r="J230" s="440"/>
      <c r="K230" s="442"/>
      <c r="L230" s="440"/>
      <c r="M230" s="366"/>
    </row>
    <row r="231" spans="1:13" ht="15.75">
      <c r="A231" s="439"/>
      <c r="B231" s="368"/>
      <c r="C231" s="440"/>
      <c r="D231" s="440"/>
      <c r="E231" s="366"/>
      <c r="F231" s="440"/>
      <c r="G231" s="441"/>
      <c r="H231" s="441"/>
      <c r="I231" s="442"/>
      <c r="J231" s="440"/>
      <c r="K231" s="442"/>
      <c r="L231" s="440"/>
      <c r="M231" s="366"/>
    </row>
    <row r="232" spans="1:13" ht="15.75">
      <c r="A232" s="439"/>
      <c r="B232" s="368"/>
      <c r="C232" s="440"/>
      <c r="D232" s="440"/>
      <c r="E232" s="366"/>
      <c r="F232" s="440"/>
      <c r="G232" s="441"/>
      <c r="H232" s="441"/>
      <c r="I232" s="442"/>
      <c r="J232" s="440"/>
      <c r="K232" s="442"/>
      <c r="L232" s="440"/>
      <c r="M232" s="366"/>
    </row>
    <row r="233" spans="1:13" ht="15.75">
      <c r="A233" s="439"/>
      <c r="B233" s="368"/>
      <c r="C233" s="440"/>
      <c r="D233" s="440"/>
      <c r="E233" s="366"/>
      <c r="F233" s="440"/>
      <c r="G233" s="441"/>
      <c r="H233" s="441"/>
      <c r="I233" s="442"/>
      <c r="J233" s="440"/>
      <c r="K233" s="442"/>
      <c r="L233" s="440"/>
      <c r="M233" s="366"/>
    </row>
    <row r="234" spans="1:13" ht="15.75">
      <c r="A234" s="439"/>
      <c r="B234" s="368"/>
      <c r="C234" s="440"/>
      <c r="D234" s="440"/>
      <c r="E234" s="366"/>
      <c r="F234" s="440"/>
      <c r="G234" s="441"/>
      <c r="H234" s="441"/>
      <c r="I234" s="442"/>
      <c r="J234" s="440"/>
      <c r="K234" s="442"/>
      <c r="L234" s="440"/>
      <c r="M234" s="366"/>
    </row>
    <row r="235" spans="1:13" ht="15.75">
      <c r="A235" s="439"/>
      <c r="B235" s="368"/>
      <c r="C235" s="440"/>
      <c r="D235" s="440"/>
      <c r="E235" s="366"/>
      <c r="F235" s="440"/>
      <c r="G235" s="441"/>
      <c r="H235" s="441"/>
      <c r="I235" s="442"/>
      <c r="J235" s="440"/>
      <c r="K235" s="442"/>
      <c r="L235" s="440"/>
      <c r="M235" s="366"/>
    </row>
    <row r="236" spans="1:13" ht="15.75">
      <c r="A236" s="439"/>
      <c r="B236" s="368"/>
      <c r="C236" s="440"/>
      <c r="D236" s="440"/>
      <c r="E236" s="366"/>
      <c r="F236" s="440"/>
      <c r="G236" s="441"/>
      <c r="H236" s="441"/>
      <c r="I236" s="442"/>
      <c r="J236" s="440"/>
      <c r="K236" s="442"/>
      <c r="L236" s="440"/>
      <c r="M236" s="366"/>
    </row>
    <row r="237" spans="1:13" ht="15.75">
      <c r="A237" s="439"/>
      <c r="B237" s="368"/>
      <c r="C237" s="440"/>
      <c r="D237" s="440"/>
      <c r="E237" s="366"/>
      <c r="F237" s="440"/>
      <c r="G237" s="441"/>
      <c r="H237" s="441"/>
      <c r="I237" s="442"/>
      <c r="J237" s="440"/>
      <c r="K237" s="442"/>
      <c r="L237" s="440"/>
      <c r="M237" s="366"/>
    </row>
    <row r="238" spans="1:13" ht="15.75">
      <c r="A238" s="439"/>
      <c r="B238" s="368"/>
      <c r="C238" s="440"/>
      <c r="D238" s="440"/>
      <c r="E238" s="366"/>
      <c r="F238" s="440"/>
      <c r="G238" s="441"/>
      <c r="H238" s="441"/>
      <c r="I238" s="442"/>
      <c r="J238" s="440"/>
      <c r="K238" s="442"/>
      <c r="L238" s="440"/>
      <c r="M238" s="366"/>
    </row>
    <row r="239" spans="1:13" ht="15.75">
      <c r="A239" s="439"/>
      <c r="B239" s="368"/>
      <c r="C239" s="440"/>
      <c r="D239" s="440"/>
      <c r="E239" s="366"/>
      <c r="F239" s="440"/>
      <c r="G239" s="441"/>
      <c r="H239" s="441"/>
      <c r="I239" s="442"/>
      <c r="J239" s="440"/>
      <c r="K239" s="442"/>
      <c r="L239" s="440"/>
      <c r="M239" s="366"/>
    </row>
    <row r="240" spans="1:13" ht="15.75">
      <c r="A240" s="439"/>
      <c r="B240" s="368"/>
      <c r="C240" s="440"/>
      <c r="D240" s="440"/>
      <c r="E240" s="366"/>
      <c r="F240" s="440"/>
      <c r="G240" s="441"/>
      <c r="H240" s="441"/>
      <c r="I240" s="442"/>
      <c r="J240" s="440"/>
      <c r="K240" s="442"/>
      <c r="L240" s="440"/>
      <c r="M240" s="366"/>
    </row>
    <row r="241" spans="1:13" ht="15.75">
      <c r="A241" s="439"/>
      <c r="B241" s="368"/>
      <c r="C241" s="440"/>
      <c r="D241" s="440"/>
      <c r="E241" s="366"/>
      <c r="F241" s="440"/>
      <c r="G241" s="441"/>
      <c r="H241" s="441"/>
      <c r="I241" s="442"/>
      <c r="J241" s="440"/>
      <c r="K241" s="442"/>
      <c r="L241" s="440"/>
      <c r="M241" s="366"/>
    </row>
    <row r="242" spans="1:13" ht="15.75">
      <c r="A242" s="439"/>
      <c r="B242" s="368"/>
      <c r="C242" s="440"/>
      <c r="D242" s="440"/>
      <c r="E242" s="366"/>
      <c r="F242" s="440"/>
      <c r="G242" s="441"/>
      <c r="H242" s="441"/>
      <c r="I242" s="442"/>
      <c r="J242" s="440"/>
      <c r="K242" s="442"/>
      <c r="L242" s="440"/>
      <c r="M242" s="366"/>
    </row>
    <row r="243" spans="1:13" ht="15.75">
      <c r="A243" s="439"/>
      <c r="B243" s="368"/>
      <c r="C243" s="440"/>
      <c r="D243" s="440"/>
      <c r="E243" s="366"/>
      <c r="F243" s="440"/>
      <c r="G243" s="441"/>
      <c r="H243" s="441"/>
      <c r="I243" s="442"/>
      <c r="J243" s="440"/>
      <c r="K243" s="442"/>
      <c r="L243" s="440"/>
      <c r="M243" s="366"/>
    </row>
    <row r="244" spans="1:13" ht="15.75">
      <c r="A244" s="439"/>
      <c r="B244" s="368"/>
      <c r="C244" s="440"/>
      <c r="D244" s="440"/>
      <c r="E244" s="366"/>
      <c r="F244" s="440"/>
      <c r="G244" s="441"/>
      <c r="H244" s="441"/>
      <c r="I244" s="442"/>
      <c r="J244" s="440"/>
      <c r="K244" s="442"/>
      <c r="L244" s="440"/>
      <c r="M244" s="366"/>
    </row>
    <row r="245" spans="1:13" ht="15.75">
      <c r="A245" s="439"/>
      <c r="B245" s="368"/>
      <c r="C245" s="440"/>
      <c r="D245" s="440"/>
      <c r="E245" s="366"/>
      <c r="F245" s="440"/>
      <c r="G245" s="441"/>
      <c r="H245" s="441"/>
      <c r="I245" s="442"/>
      <c r="J245" s="440"/>
      <c r="K245" s="442"/>
      <c r="L245" s="440"/>
      <c r="M245" s="366"/>
    </row>
    <row r="246" spans="1:13" ht="15.75">
      <c r="A246" s="439"/>
      <c r="B246" s="368"/>
      <c r="C246" s="440"/>
      <c r="D246" s="440"/>
      <c r="E246" s="366"/>
      <c r="F246" s="440"/>
      <c r="G246" s="441"/>
      <c r="H246" s="441"/>
      <c r="I246" s="442"/>
      <c r="J246" s="440"/>
      <c r="K246" s="442"/>
      <c r="L246" s="440"/>
      <c r="M246" s="366"/>
    </row>
    <row r="247" spans="1:13" ht="15.75">
      <c r="A247" s="439"/>
      <c r="B247" s="368"/>
      <c r="C247" s="440"/>
      <c r="D247" s="440"/>
      <c r="E247" s="366"/>
      <c r="F247" s="440"/>
      <c r="G247" s="441"/>
      <c r="H247" s="441"/>
      <c r="I247" s="442"/>
      <c r="J247" s="440"/>
      <c r="K247" s="442"/>
      <c r="L247" s="440"/>
      <c r="M247" s="366"/>
    </row>
    <row r="248" spans="1:13" ht="15.75">
      <c r="A248" s="439"/>
      <c r="B248" s="368"/>
      <c r="C248" s="440"/>
      <c r="D248" s="440"/>
      <c r="E248" s="366"/>
      <c r="F248" s="440"/>
      <c r="G248" s="441"/>
      <c r="H248" s="441"/>
      <c r="I248" s="442"/>
      <c r="J248" s="440"/>
      <c r="K248" s="442"/>
      <c r="L248" s="440"/>
      <c r="M248" s="366"/>
    </row>
    <row r="249" spans="1:13" ht="15.75">
      <c r="A249" s="439"/>
      <c r="B249" s="368"/>
      <c r="C249" s="440"/>
      <c r="D249" s="440"/>
      <c r="E249" s="366"/>
      <c r="F249" s="440"/>
      <c r="G249" s="441"/>
      <c r="H249" s="441"/>
      <c r="I249" s="442"/>
      <c r="J249" s="440"/>
      <c r="K249" s="442"/>
      <c r="L249" s="440"/>
      <c r="M249" s="366"/>
    </row>
    <row r="250" spans="1:13" ht="15.75">
      <c r="A250" s="439"/>
      <c r="B250" s="368"/>
      <c r="C250" s="440"/>
      <c r="D250" s="440"/>
      <c r="E250" s="366"/>
      <c r="F250" s="440"/>
      <c r="G250" s="441"/>
      <c r="H250" s="441"/>
      <c r="I250" s="442"/>
      <c r="J250" s="440"/>
      <c r="K250" s="442"/>
      <c r="L250" s="440"/>
      <c r="M250" s="366"/>
    </row>
    <row r="251" spans="1:13" ht="15.75">
      <c r="A251" s="439"/>
      <c r="B251" s="368"/>
      <c r="C251" s="440"/>
      <c r="D251" s="440"/>
      <c r="E251" s="366"/>
      <c r="F251" s="440"/>
      <c r="G251" s="441"/>
      <c r="H251" s="441"/>
      <c r="I251" s="442"/>
      <c r="J251" s="440"/>
      <c r="K251" s="442"/>
      <c r="L251" s="440"/>
      <c r="M251" s="366"/>
    </row>
    <row r="252" spans="1:13" ht="15.75">
      <c r="A252" s="439"/>
      <c r="B252" s="368"/>
      <c r="C252" s="440"/>
      <c r="D252" s="440"/>
      <c r="E252" s="366"/>
      <c r="F252" s="440"/>
      <c r="G252" s="441"/>
      <c r="H252" s="441"/>
      <c r="I252" s="442"/>
      <c r="J252" s="440"/>
      <c r="K252" s="442"/>
      <c r="L252" s="440"/>
      <c r="M252" s="366"/>
    </row>
    <row r="253" spans="1:13" ht="15.75">
      <c r="A253" s="439"/>
      <c r="B253" s="368"/>
      <c r="C253" s="440"/>
      <c r="D253" s="440"/>
      <c r="E253" s="366"/>
      <c r="F253" s="440"/>
      <c r="G253" s="441"/>
      <c r="H253" s="441"/>
      <c r="I253" s="442"/>
      <c r="J253" s="440"/>
      <c r="K253" s="442"/>
      <c r="L253" s="440"/>
      <c r="M253" s="366"/>
    </row>
    <row r="254" spans="1:13" ht="15.75">
      <c r="A254" s="439"/>
      <c r="B254" s="368"/>
      <c r="C254" s="440"/>
      <c r="D254" s="440"/>
      <c r="E254" s="366"/>
      <c r="F254" s="440"/>
      <c r="G254" s="441"/>
      <c r="H254" s="441"/>
      <c r="I254" s="442"/>
      <c r="J254" s="440"/>
      <c r="K254" s="442"/>
      <c r="L254" s="440"/>
      <c r="M254" s="366"/>
    </row>
    <row r="255" spans="1:13" ht="15.75">
      <c r="A255" s="439"/>
      <c r="B255" s="368"/>
      <c r="C255" s="440"/>
      <c r="D255" s="440"/>
      <c r="E255" s="366"/>
      <c r="F255" s="440"/>
      <c r="G255" s="441"/>
      <c r="H255" s="441"/>
      <c r="I255" s="442"/>
      <c r="J255" s="440"/>
      <c r="K255" s="442"/>
      <c r="L255" s="440"/>
      <c r="M255" s="366"/>
    </row>
    <row r="256" spans="1:13" ht="15.75">
      <c r="A256" s="439"/>
      <c r="B256" s="368"/>
      <c r="C256" s="440"/>
      <c r="D256" s="440"/>
      <c r="E256" s="366"/>
      <c r="F256" s="440"/>
      <c r="G256" s="441"/>
      <c r="H256" s="441"/>
      <c r="I256" s="442"/>
      <c r="J256" s="440"/>
      <c r="K256" s="442"/>
      <c r="L256" s="440"/>
      <c r="M256" s="366"/>
    </row>
    <row r="257" spans="1:13" ht="15.75">
      <c r="A257" s="439"/>
      <c r="B257" s="368"/>
      <c r="C257" s="440"/>
      <c r="D257" s="440"/>
      <c r="E257" s="366"/>
      <c r="F257" s="440"/>
      <c r="G257" s="441"/>
      <c r="H257" s="441"/>
      <c r="I257" s="442"/>
      <c r="J257" s="440"/>
      <c r="K257" s="442"/>
      <c r="L257" s="440"/>
      <c r="M257" s="366"/>
    </row>
    <row r="258" spans="1:13" ht="15.75">
      <c r="A258" s="439"/>
      <c r="B258" s="368"/>
      <c r="C258" s="440"/>
      <c r="D258" s="440"/>
      <c r="E258" s="366"/>
      <c r="F258" s="440"/>
      <c r="G258" s="441"/>
      <c r="H258" s="441"/>
      <c r="I258" s="442"/>
      <c r="J258" s="440"/>
      <c r="K258" s="442"/>
      <c r="L258" s="440"/>
      <c r="M258" s="366"/>
    </row>
    <row r="259" spans="1:13" ht="15.75">
      <c r="A259" s="439"/>
      <c r="B259" s="368"/>
      <c r="C259" s="440"/>
      <c r="D259" s="440"/>
      <c r="E259" s="366"/>
      <c r="F259" s="440"/>
      <c r="G259" s="441"/>
      <c r="H259" s="441"/>
      <c r="I259" s="442"/>
      <c r="J259" s="440"/>
      <c r="K259" s="442"/>
      <c r="L259" s="440"/>
      <c r="M259" s="366"/>
    </row>
    <row r="260" spans="1:13" ht="15.75">
      <c r="A260" s="439"/>
      <c r="B260" s="368"/>
      <c r="C260" s="440"/>
      <c r="D260" s="440"/>
      <c r="E260" s="366"/>
      <c r="F260" s="440"/>
      <c r="G260" s="441"/>
      <c r="H260" s="441"/>
      <c r="I260" s="442"/>
      <c r="J260" s="440"/>
      <c r="K260" s="442"/>
      <c r="L260" s="440"/>
      <c r="M260" s="366"/>
    </row>
    <row r="261" spans="1:13" ht="15.75">
      <c r="A261" s="439"/>
      <c r="B261" s="368"/>
      <c r="C261" s="440"/>
      <c r="D261" s="440"/>
      <c r="E261" s="366"/>
      <c r="F261" s="440"/>
      <c r="G261" s="441"/>
      <c r="H261" s="441"/>
      <c r="I261" s="442"/>
      <c r="J261" s="440"/>
      <c r="K261" s="442"/>
      <c r="L261" s="440"/>
      <c r="M261" s="366"/>
    </row>
    <row r="262" spans="1:13" ht="15.75">
      <c r="A262" s="439"/>
      <c r="B262" s="368"/>
      <c r="C262" s="440"/>
      <c r="D262" s="440"/>
      <c r="E262" s="366"/>
      <c r="F262" s="440"/>
      <c r="G262" s="441"/>
      <c r="H262" s="441"/>
      <c r="I262" s="442"/>
      <c r="J262" s="440"/>
      <c r="K262" s="442"/>
      <c r="L262" s="440"/>
      <c r="M262" s="366"/>
    </row>
    <row r="263" spans="1:13" ht="15.75">
      <c r="A263" s="439"/>
      <c r="B263" s="368"/>
      <c r="C263" s="440"/>
      <c r="D263" s="440"/>
      <c r="E263" s="366"/>
      <c r="F263" s="440"/>
      <c r="G263" s="441"/>
      <c r="H263" s="441"/>
      <c r="I263" s="442"/>
      <c r="J263" s="440"/>
      <c r="K263" s="442"/>
      <c r="L263" s="440"/>
      <c r="M263" s="366"/>
    </row>
    <row r="264" spans="1:13" ht="15.75">
      <c r="A264" s="439"/>
      <c r="B264" s="368"/>
      <c r="C264" s="440"/>
      <c r="D264" s="440"/>
      <c r="E264" s="366"/>
      <c r="F264" s="440"/>
      <c r="G264" s="441"/>
      <c r="H264" s="441"/>
      <c r="I264" s="442"/>
      <c r="J264" s="440"/>
      <c r="K264" s="442"/>
      <c r="L264" s="440"/>
      <c r="M264" s="366"/>
    </row>
    <row r="265" spans="1:13" ht="15.75">
      <c r="A265" s="439"/>
      <c r="B265" s="368"/>
      <c r="C265" s="440"/>
      <c r="D265" s="440"/>
      <c r="E265" s="366"/>
      <c r="F265" s="440"/>
      <c r="G265" s="441"/>
      <c r="H265" s="441"/>
      <c r="I265" s="442"/>
      <c r="J265" s="440"/>
      <c r="K265" s="442"/>
      <c r="L265" s="440"/>
      <c r="M265" s="366"/>
    </row>
    <row r="266" spans="1:13" ht="15.75">
      <c r="A266" s="439"/>
      <c r="B266" s="368"/>
      <c r="C266" s="440"/>
      <c r="D266" s="440"/>
      <c r="E266" s="366"/>
      <c r="F266" s="440"/>
      <c r="G266" s="441"/>
      <c r="H266" s="441"/>
      <c r="I266" s="442"/>
      <c r="J266" s="440"/>
      <c r="K266" s="442"/>
      <c r="L266" s="440"/>
      <c r="M266" s="366"/>
    </row>
    <row r="267" spans="1:13" ht="15.75">
      <c r="A267" s="439"/>
      <c r="B267" s="368"/>
      <c r="C267" s="440"/>
      <c r="D267" s="440"/>
      <c r="E267" s="366"/>
      <c r="F267" s="440"/>
      <c r="G267" s="441"/>
      <c r="H267" s="441"/>
      <c r="I267" s="442"/>
      <c r="J267" s="440"/>
      <c r="K267" s="442"/>
      <c r="L267" s="440"/>
      <c r="M267" s="366"/>
    </row>
    <row r="268" spans="1:13" ht="15.75">
      <c r="A268" s="439"/>
      <c r="B268" s="368"/>
      <c r="C268" s="440"/>
      <c r="D268" s="440"/>
      <c r="E268" s="366"/>
      <c r="F268" s="440"/>
      <c r="G268" s="441"/>
      <c r="H268" s="441"/>
      <c r="I268" s="442"/>
      <c r="J268" s="440"/>
      <c r="K268" s="442"/>
      <c r="L268" s="440"/>
      <c r="M268" s="366"/>
    </row>
    <row r="269" spans="1:13" ht="15.75">
      <c r="A269" s="439"/>
      <c r="B269" s="368"/>
      <c r="C269" s="440"/>
      <c r="D269" s="440"/>
      <c r="E269" s="366"/>
      <c r="F269" s="440"/>
      <c r="G269" s="441"/>
      <c r="H269" s="441"/>
      <c r="I269" s="442"/>
      <c r="J269" s="440"/>
      <c r="K269" s="442"/>
      <c r="L269" s="440"/>
      <c r="M269" s="366"/>
    </row>
    <row r="270" spans="1:13" ht="15.75">
      <c r="A270" s="439"/>
      <c r="B270" s="368"/>
      <c r="C270" s="440"/>
      <c r="D270" s="440"/>
      <c r="E270" s="366"/>
      <c r="F270" s="440"/>
      <c r="G270" s="441"/>
      <c r="H270" s="441"/>
      <c r="I270" s="442"/>
      <c r="J270" s="440"/>
      <c r="K270" s="442"/>
      <c r="L270" s="440"/>
      <c r="M270" s="366"/>
    </row>
    <row r="271" spans="1:13" ht="15.75">
      <c r="A271" s="439"/>
      <c r="B271" s="368"/>
      <c r="C271" s="440"/>
      <c r="D271" s="440"/>
      <c r="E271" s="366"/>
      <c r="F271" s="440"/>
      <c r="G271" s="441"/>
      <c r="H271" s="441"/>
      <c r="I271" s="442"/>
      <c r="J271" s="440"/>
      <c r="K271" s="442"/>
      <c r="L271" s="440"/>
      <c r="M271" s="366"/>
    </row>
    <row r="272" spans="1:13" ht="15.75">
      <c r="A272" s="439"/>
      <c r="B272" s="368"/>
      <c r="C272" s="440"/>
      <c r="D272" s="440"/>
      <c r="E272" s="366"/>
      <c r="F272" s="440"/>
      <c r="G272" s="441"/>
      <c r="H272" s="441"/>
      <c r="I272" s="442"/>
      <c r="J272" s="440"/>
      <c r="K272" s="442"/>
      <c r="L272" s="440"/>
      <c r="M272" s="366"/>
    </row>
    <row r="273" spans="1:13" ht="15.75">
      <c r="A273" s="439"/>
      <c r="B273" s="368"/>
      <c r="C273" s="440"/>
      <c r="D273" s="440"/>
      <c r="E273" s="366"/>
      <c r="F273" s="440"/>
      <c r="G273" s="441"/>
      <c r="H273" s="441"/>
      <c r="I273" s="442"/>
      <c r="J273" s="440"/>
      <c r="K273" s="442"/>
      <c r="L273" s="440"/>
      <c r="M273" s="366"/>
    </row>
    <row r="274" spans="1:13" ht="15.75">
      <c r="A274" s="439"/>
      <c r="B274" s="368"/>
      <c r="C274" s="440"/>
      <c r="D274" s="440"/>
      <c r="E274" s="366"/>
      <c r="F274" s="440"/>
      <c r="G274" s="441"/>
      <c r="H274" s="441"/>
      <c r="I274" s="442"/>
      <c r="J274" s="440"/>
      <c r="K274" s="442"/>
      <c r="L274" s="440"/>
      <c r="M274" s="366"/>
    </row>
    <row r="275" spans="1:13" ht="15.75">
      <c r="A275" s="439"/>
      <c r="B275" s="368"/>
      <c r="C275" s="440"/>
      <c r="D275" s="440"/>
      <c r="E275" s="366"/>
      <c r="F275" s="440"/>
      <c r="G275" s="441"/>
      <c r="H275" s="441"/>
      <c r="I275" s="442"/>
      <c r="J275" s="440"/>
      <c r="K275" s="442"/>
      <c r="L275" s="440"/>
      <c r="M275" s="366"/>
    </row>
    <row r="276" spans="1:13" ht="15.75">
      <c r="A276" s="439"/>
      <c r="B276" s="368"/>
      <c r="C276" s="440"/>
      <c r="D276" s="440"/>
      <c r="E276" s="366"/>
      <c r="F276" s="440"/>
      <c r="G276" s="441"/>
      <c r="H276" s="441"/>
      <c r="I276" s="442"/>
      <c r="J276" s="440"/>
      <c r="K276" s="442"/>
      <c r="L276" s="440"/>
      <c r="M276" s="366"/>
    </row>
    <row r="277" spans="1:13" ht="15.75">
      <c r="A277" s="439"/>
      <c r="B277" s="368"/>
      <c r="C277" s="440"/>
      <c r="D277" s="440"/>
      <c r="E277" s="366"/>
      <c r="F277" s="440"/>
      <c r="G277" s="441"/>
      <c r="H277" s="441"/>
      <c r="I277" s="442"/>
      <c r="J277" s="440"/>
      <c r="K277" s="442"/>
      <c r="L277" s="440"/>
      <c r="M277" s="366"/>
    </row>
    <row r="278" spans="1:13" ht="15.75">
      <c r="A278" s="439"/>
      <c r="B278" s="368"/>
      <c r="C278" s="440"/>
      <c r="D278" s="440"/>
      <c r="E278" s="366"/>
      <c r="F278" s="440"/>
      <c r="G278" s="441"/>
      <c r="H278" s="441"/>
      <c r="I278" s="442"/>
      <c r="J278" s="440"/>
      <c r="K278" s="442"/>
      <c r="L278" s="440"/>
      <c r="M278" s="366"/>
    </row>
    <row r="279" spans="1:13" ht="15.75">
      <c r="A279" s="439"/>
      <c r="B279" s="368"/>
      <c r="C279" s="440"/>
      <c r="D279" s="440"/>
      <c r="E279" s="366"/>
      <c r="F279" s="440"/>
      <c r="G279" s="441"/>
      <c r="H279" s="441"/>
      <c r="I279" s="442"/>
      <c r="J279" s="440"/>
      <c r="K279" s="442"/>
      <c r="L279" s="440"/>
      <c r="M279" s="366"/>
    </row>
    <row r="280" spans="1:13" ht="15.75">
      <c r="A280" s="439"/>
      <c r="B280" s="368"/>
      <c r="C280" s="440"/>
      <c r="D280" s="440"/>
      <c r="E280" s="366"/>
      <c r="F280" s="440"/>
      <c r="G280" s="441"/>
      <c r="H280" s="441"/>
      <c r="I280" s="442"/>
      <c r="J280" s="440"/>
      <c r="K280" s="442"/>
      <c r="L280" s="440"/>
      <c r="M280" s="366"/>
    </row>
    <row r="281" spans="1:13" ht="15.75">
      <c r="A281" s="439"/>
      <c r="B281" s="368"/>
      <c r="C281" s="440"/>
      <c r="D281" s="440"/>
      <c r="E281" s="366"/>
      <c r="F281" s="440"/>
      <c r="G281" s="441"/>
      <c r="H281" s="441"/>
      <c r="I281" s="442"/>
      <c r="J281" s="440"/>
      <c r="K281" s="442"/>
      <c r="L281" s="440"/>
      <c r="M281" s="366"/>
    </row>
    <row r="282" spans="1:13" ht="15.75">
      <c r="A282" s="439"/>
      <c r="B282" s="368"/>
      <c r="C282" s="440"/>
      <c r="D282" s="440"/>
      <c r="E282" s="366"/>
      <c r="F282" s="440"/>
      <c r="G282" s="441"/>
      <c r="H282" s="441"/>
      <c r="I282" s="442"/>
      <c r="J282" s="440"/>
      <c r="K282" s="442"/>
      <c r="L282" s="440"/>
      <c r="M282" s="366"/>
    </row>
    <row r="283" spans="1:13" ht="15.75">
      <c r="A283" s="439"/>
      <c r="B283" s="368"/>
      <c r="C283" s="440"/>
      <c r="D283" s="440"/>
      <c r="E283" s="366"/>
      <c r="F283" s="440"/>
      <c r="G283" s="441"/>
      <c r="H283" s="441"/>
      <c r="I283" s="442"/>
      <c r="J283" s="440"/>
      <c r="K283" s="442"/>
      <c r="L283" s="440"/>
      <c r="M283" s="366"/>
    </row>
    <row r="284" spans="1:13" ht="15.75">
      <c r="A284" s="439"/>
      <c r="B284" s="368"/>
      <c r="C284" s="440"/>
      <c r="D284" s="440"/>
      <c r="E284" s="366"/>
      <c r="F284" s="440"/>
      <c r="G284" s="441"/>
      <c r="H284" s="441"/>
      <c r="I284" s="442"/>
      <c r="J284" s="440"/>
      <c r="K284" s="442"/>
      <c r="L284" s="440"/>
      <c r="M284" s="366"/>
    </row>
    <row r="285" spans="1:13" ht="15.75">
      <c r="A285" s="439"/>
      <c r="B285" s="368"/>
      <c r="C285" s="440"/>
      <c r="D285" s="440"/>
      <c r="E285" s="366"/>
      <c r="F285" s="440"/>
      <c r="G285" s="441"/>
      <c r="H285" s="441"/>
      <c r="I285" s="442"/>
      <c r="J285" s="440"/>
      <c r="K285" s="442"/>
      <c r="L285" s="440"/>
      <c r="M285" s="366"/>
    </row>
    <row r="286" spans="1:13" ht="15.75">
      <c r="A286" s="439"/>
      <c r="B286" s="368"/>
      <c r="C286" s="440"/>
      <c r="D286" s="440"/>
      <c r="E286" s="366"/>
      <c r="F286" s="440"/>
      <c r="G286" s="441"/>
      <c r="H286" s="441"/>
      <c r="I286" s="442"/>
      <c r="J286" s="440"/>
      <c r="K286" s="442"/>
      <c r="L286" s="440"/>
      <c r="M286" s="366"/>
    </row>
    <row r="287" spans="1:13" ht="15.75">
      <c r="A287" s="439"/>
      <c r="B287" s="368"/>
      <c r="C287" s="440"/>
      <c r="D287" s="440"/>
      <c r="E287" s="366"/>
      <c r="F287" s="440"/>
      <c r="G287" s="441"/>
      <c r="H287" s="441"/>
      <c r="I287" s="442"/>
      <c r="J287" s="440"/>
      <c r="K287" s="442"/>
      <c r="L287" s="440"/>
      <c r="M287" s="366"/>
    </row>
    <row r="288" spans="1:13" ht="15.75">
      <c r="A288" s="439"/>
      <c r="B288" s="368"/>
      <c r="C288" s="440"/>
      <c r="D288" s="440"/>
      <c r="E288" s="366"/>
      <c r="F288" s="440"/>
      <c r="G288" s="441"/>
      <c r="H288" s="441"/>
      <c r="I288" s="442"/>
      <c r="J288" s="440"/>
      <c r="K288" s="442"/>
      <c r="L288" s="440"/>
      <c r="M288" s="366"/>
    </row>
    <row r="289" spans="1:13" ht="15.75">
      <c r="A289" s="439"/>
      <c r="B289" s="368"/>
      <c r="C289" s="440"/>
      <c r="D289" s="440"/>
      <c r="E289" s="366"/>
      <c r="F289" s="440"/>
      <c r="G289" s="441"/>
      <c r="H289" s="441"/>
      <c r="I289" s="442"/>
      <c r="J289" s="440"/>
      <c r="K289" s="442"/>
      <c r="L289" s="440"/>
      <c r="M289" s="366"/>
    </row>
    <row r="290" spans="1:13" ht="15.75">
      <c r="A290" s="439"/>
      <c r="B290" s="368"/>
      <c r="C290" s="440"/>
      <c r="D290" s="440"/>
      <c r="E290" s="366"/>
      <c r="F290" s="440"/>
      <c r="G290" s="441"/>
      <c r="H290" s="441"/>
      <c r="I290" s="442"/>
      <c r="J290" s="440"/>
      <c r="K290" s="442"/>
      <c r="L290" s="440"/>
      <c r="M290" s="366"/>
    </row>
    <row r="291" spans="1:13" ht="15.75">
      <c r="A291" s="439"/>
      <c r="B291" s="368"/>
      <c r="C291" s="440"/>
      <c r="D291" s="440"/>
      <c r="E291" s="366"/>
      <c r="F291" s="440"/>
      <c r="G291" s="441"/>
      <c r="H291" s="441"/>
      <c r="I291" s="442"/>
      <c r="J291" s="440"/>
      <c r="K291" s="442"/>
      <c r="L291" s="440"/>
      <c r="M291" s="366"/>
    </row>
    <row r="292" spans="1:13" ht="15.75">
      <c r="A292" s="439"/>
      <c r="B292" s="368"/>
      <c r="C292" s="440"/>
      <c r="D292" s="440"/>
      <c r="E292" s="366"/>
      <c r="F292" s="440"/>
      <c r="G292" s="441"/>
      <c r="H292" s="441"/>
      <c r="I292" s="442"/>
      <c r="J292" s="440"/>
      <c r="K292" s="442"/>
      <c r="L292" s="440"/>
      <c r="M292" s="366"/>
    </row>
    <row r="293" spans="1:13" ht="15.75">
      <c r="A293" s="439"/>
      <c r="B293" s="368"/>
      <c r="C293" s="440"/>
      <c r="D293" s="440"/>
      <c r="E293" s="366"/>
      <c r="F293" s="440"/>
      <c r="G293" s="441"/>
      <c r="H293" s="441"/>
      <c r="I293" s="442"/>
      <c r="J293" s="440"/>
      <c r="K293" s="442"/>
      <c r="L293" s="440"/>
      <c r="M293" s="366"/>
    </row>
    <row r="294" spans="1:13" ht="15.75">
      <c r="A294" s="439"/>
      <c r="B294" s="368"/>
      <c r="C294" s="440"/>
      <c r="D294" s="440"/>
      <c r="E294" s="366"/>
      <c r="F294" s="440"/>
      <c r="G294" s="441"/>
      <c r="H294" s="441"/>
      <c r="I294" s="442"/>
      <c r="J294" s="440"/>
      <c r="K294" s="442"/>
      <c r="L294" s="440"/>
      <c r="M294" s="366"/>
    </row>
    <row r="295" spans="1:13" ht="15.75">
      <c r="A295" s="439"/>
      <c r="B295" s="368"/>
      <c r="C295" s="440"/>
      <c r="D295" s="440"/>
      <c r="E295" s="366"/>
      <c r="F295" s="440"/>
      <c r="G295" s="441"/>
      <c r="H295" s="441"/>
      <c r="I295" s="442"/>
      <c r="J295" s="440"/>
      <c r="K295" s="442"/>
      <c r="L295" s="440"/>
      <c r="M295" s="366"/>
    </row>
    <row r="296" spans="1:13" ht="15.75">
      <c r="A296" s="439"/>
      <c r="B296" s="368"/>
      <c r="C296" s="440"/>
      <c r="D296" s="440"/>
      <c r="E296" s="366"/>
      <c r="F296" s="440"/>
      <c r="G296" s="441"/>
      <c r="H296" s="441"/>
      <c r="I296" s="442"/>
      <c r="J296" s="440"/>
      <c r="K296" s="442"/>
      <c r="L296" s="440"/>
      <c r="M296" s="366"/>
    </row>
    <row r="297" spans="1:13" ht="15.75">
      <c r="A297" s="439"/>
      <c r="B297" s="368"/>
      <c r="C297" s="440"/>
      <c r="D297" s="440"/>
      <c r="E297" s="366"/>
      <c r="F297" s="440"/>
      <c r="G297" s="441"/>
      <c r="H297" s="441"/>
      <c r="I297" s="442"/>
      <c r="J297" s="440"/>
      <c r="K297" s="442"/>
      <c r="L297" s="440"/>
      <c r="M297" s="366"/>
    </row>
    <row r="298" spans="1:13" ht="15.75">
      <c r="A298" s="439"/>
      <c r="B298" s="368"/>
      <c r="C298" s="440"/>
      <c r="D298" s="440"/>
      <c r="E298" s="366"/>
      <c r="F298" s="440"/>
      <c r="G298" s="441"/>
      <c r="H298" s="441"/>
      <c r="I298" s="442"/>
      <c r="J298" s="440"/>
      <c r="K298" s="442"/>
      <c r="L298" s="440"/>
      <c r="M298" s="366"/>
    </row>
    <row r="299" spans="1:13" ht="15.75">
      <c r="A299" s="439"/>
      <c r="B299" s="368"/>
      <c r="C299" s="440"/>
      <c r="D299" s="440"/>
      <c r="E299" s="366"/>
      <c r="F299" s="440"/>
      <c r="G299" s="441"/>
      <c r="H299" s="441"/>
      <c r="I299" s="442"/>
      <c r="J299" s="440"/>
      <c r="K299" s="442"/>
      <c r="L299" s="440"/>
      <c r="M299" s="366"/>
    </row>
    <row r="300" spans="1:13" ht="15.75">
      <c r="A300" s="439"/>
      <c r="B300" s="368"/>
      <c r="C300" s="440"/>
      <c r="D300" s="440"/>
      <c r="E300" s="366"/>
      <c r="F300" s="440"/>
      <c r="G300" s="441"/>
      <c r="H300" s="441"/>
      <c r="I300" s="442"/>
      <c r="J300" s="440"/>
      <c r="K300" s="442"/>
      <c r="L300" s="440"/>
      <c r="M300" s="366"/>
    </row>
    <row r="301" spans="1:13" ht="15.75">
      <c r="A301" s="439"/>
      <c r="B301" s="368"/>
      <c r="C301" s="440"/>
      <c r="D301" s="440"/>
      <c r="E301" s="366"/>
      <c r="F301" s="440"/>
      <c r="G301" s="441"/>
      <c r="H301" s="441"/>
      <c r="I301" s="442"/>
      <c r="J301" s="440"/>
      <c r="K301" s="442"/>
      <c r="L301" s="440"/>
      <c r="M301" s="366"/>
    </row>
    <row r="302" spans="1:13" ht="15.75">
      <c r="A302" s="439"/>
      <c r="B302" s="368"/>
      <c r="C302" s="440"/>
      <c r="D302" s="440"/>
      <c r="E302" s="366"/>
      <c r="F302" s="440"/>
      <c r="G302" s="441"/>
      <c r="H302" s="441"/>
      <c r="I302" s="442"/>
      <c r="J302" s="440"/>
      <c r="K302" s="442"/>
      <c r="L302" s="440"/>
      <c r="M302" s="366"/>
    </row>
    <row r="303" spans="1:13" ht="15.75">
      <c r="A303" s="439"/>
      <c r="B303" s="368"/>
      <c r="C303" s="440"/>
      <c r="D303" s="440"/>
      <c r="E303" s="366"/>
      <c r="F303" s="440"/>
      <c r="G303" s="441"/>
      <c r="H303" s="441"/>
      <c r="I303" s="442"/>
      <c r="J303" s="440"/>
      <c r="K303" s="442"/>
      <c r="L303" s="440"/>
      <c r="M303" s="366"/>
    </row>
    <row r="304" spans="1:13" ht="15.75">
      <c r="A304" s="439"/>
      <c r="B304" s="368"/>
      <c r="C304" s="440"/>
      <c r="D304" s="440"/>
      <c r="E304" s="366"/>
      <c r="F304" s="440"/>
      <c r="G304" s="441"/>
      <c r="H304" s="441"/>
      <c r="I304" s="442"/>
      <c r="J304" s="440"/>
      <c r="K304" s="442"/>
      <c r="L304" s="440"/>
      <c r="M304" s="366"/>
    </row>
    <row r="305" spans="1:13" ht="15.75">
      <c r="A305" s="439"/>
      <c r="B305" s="368"/>
      <c r="C305" s="440"/>
      <c r="D305" s="440"/>
      <c r="E305" s="366"/>
      <c r="F305" s="440"/>
      <c r="G305" s="441"/>
      <c r="H305" s="441"/>
      <c r="I305" s="442"/>
      <c r="J305" s="440"/>
      <c r="K305" s="442"/>
      <c r="L305" s="440"/>
      <c r="M305" s="366"/>
    </row>
    <row r="306" spans="1:13" ht="15.75">
      <c r="A306" s="439"/>
      <c r="B306" s="368"/>
      <c r="C306" s="440"/>
      <c r="D306" s="440"/>
      <c r="E306" s="366"/>
      <c r="F306" s="440"/>
      <c r="G306" s="441"/>
      <c r="H306" s="441"/>
      <c r="I306" s="442"/>
      <c r="J306" s="440"/>
      <c r="K306" s="442"/>
      <c r="L306" s="440"/>
      <c r="M306" s="366"/>
    </row>
    <row r="307" spans="1:13" ht="15.75">
      <c r="A307" s="439"/>
      <c r="B307" s="368"/>
      <c r="C307" s="440"/>
      <c r="D307" s="440"/>
      <c r="E307" s="366"/>
      <c r="F307" s="440"/>
      <c r="G307" s="441"/>
      <c r="H307" s="441"/>
      <c r="I307" s="442"/>
      <c r="J307" s="440"/>
      <c r="K307" s="442"/>
      <c r="L307" s="440"/>
      <c r="M307" s="366"/>
    </row>
    <row r="308" spans="1:13" ht="15.75">
      <c r="A308" s="439"/>
      <c r="B308" s="368"/>
      <c r="C308" s="440"/>
      <c r="D308" s="440"/>
      <c r="E308" s="366"/>
      <c r="F308" s="440"/>
      <c r="G308" s="441"/>
      <c r="H308" s="441"/>
      <c r="I308" s="442"/>
      <c r="J308" s="440"/>
      <c r="K308" s="442"/>
      <c r="L308" s="440"/>
      <c r="M308" s="366"/>
    </row>
    <row r="309" spans="1:13" ht="15.75">
      <c r="A309" s="439"/>
      <c r="B309" s="368"/>
      <c r="C309" s="440"/>
      <c r="D309" s="440"/>
      <c r="E309" s="366"/>
      <c r="F309" s="440"/>
      <c r="G309" s="441"/>
      <c r="H309" s="441"/>
      <c r="I309" s="442"/>
      <c r="J309" s="440"/>
      <c r="K309" s="442"/>
      <c r="L309" s="440"/>
      <c r="M309" s="366"/>
    </row>
    <row r="310" spans="1:13" ht="15.75">
      <c r="A310" s="439"/>
      <c r="B310" s="368"/>
      <c r="C310" s="440"/>
      <c r="D310" s="440"/>
      <c r="E310" s="366"/>
      <c r="F310" s="440"/>
      <c r="G310" s="441"/>
      <c r="H310" s="441"/>
      <c r="I310" s="442"/>
      <c r="J310" s="440"/>
      <c r="K310" s="442"/>
      <c r="L310" s="440"/>
      <c r="M310" s="366"/>
    </row>
    <row r="311" spans="1:13" ht="15.75">
      <c r="A311" s="439"/>
      <c r="B311" s="368"/>
      <c r="C311" s="440"/>
      <c r="D311" s="440"/>
      <c r="E311" s="366"/>
      <c r="F311" s="440"/>
      <c r="G311" s="441"/>
      <c r="H311" s="441"/>
      <c r="I311" s="442"/>
      <c r="J311" s="440"/>
      <c r="K311" s="442"/>
      <c r="L311" s="440"/>
      <c r="M311" s="366"/>
    </row>
    <row r="312" spans="1:13" ht="15.75">
      <c r="A312" s="439"/>
      <c r="B312" s="368"/>
      <c r="C312" s="440"/>
      <c r="D312" s="440"/>
      <c r="E312" s="366"/>
      <c r="F312" s="440"/>
      <c r="G312" s="441"/>
      <c r="H312" s="441"/>
      <c r="I312" s="442"/>
      <c r="J312" s="440"/>
      <c r="K312" s="442"/>
      <c r="L312" s="440"/>
      <c r="M312" s="366"/>
    </row>
    <row r="313" spans="1:13" ht="15.75">
      <c r="A313" s="439"/>
      <c r="B313" s="368"/>
      <c r="C313" s="440"/>
      <c r="D313" s="440"/>
      <c r="E313" s="366"/>
      <c r="F313" s="440"/>
      <c r="G313" s="441"/>
      <c r="H313" s="441"/>
      <c r="I313" s="442"/>
      <c r="J313" s="440"/>
      <c r="K313" s="442"/>
      <c r="L313" s="440"/>
      <c r="M313" s="366"/>
    </row>
    <row r="314" spans="1:13" ht="15.75">
      <c r="A314" s="439"/>
      <c r="B314" s="368"/>
      <c r="C314" s="440"/>
      <c r="D314" s="440"/>
      <c r="E314" s="366"/>
      <c r="F314" s="440"/>
      <c r="G314" s="441"/>
      <c r="H314" s="441"/>
      <c r="I314" s="442"/>
      <c r="J314" s="440"/>
      <c r="K314" s="442"/>
      <c r="L314" s="440"/>
      <c r="M314" s="366"/>
    </row>
    <row r="315" spans="1:13" ht="15.75">
      <c r="A315" s="439"/>
      <c r="B315" s="368"/>
      <c r="C315" s="440"/>
      <c r="D315" s="440"/>
      <c r="E315" s="366"/>
      <c r="F315" s="440"/>
      <c r="G315" s="441"/>
      <c r="H315" s="441"/>
      <c r="I315" s="442"/>
      <c r="J315" s="440"/>
      <c r="K315" s="442"/>
      <c r="L315" s="440"/>
      <c r="M315" s="366"/>
    </row>
    <row r="316" spans="1:13" ht="15.75">
      <c r="A316" s="439"/>
      <c r="B316" s="368"/>
      <c r="C316" s="440"/>
      <c r="D316" s="440"/>
      <c r="E316" s="366"/>
      <c r="F316" s="440"/>
      <c r="G316" s="441"/>
      <c r="H316" s="441"/>
      <c r="I316" s="442"/>
      <c r="J316" s="440"/>
      <c r="K316" s="442"/>
      <c r="L316" s="440"/>
      <c r="M316" s="366"/>
    </row>
    <row r="317" spans="1:13" ht="15.75">
      <c r="A317" s="439"/>
      <c r="B317" s="368"/>
      <c r="C317" s="440"/>
      <c r="D317" s="440"/>
      <c r="E317" s="366"/>
      <c r="F317" s="440"/>
      <c r="G317" s="441"/>
      <c r="H317" s="441"/>
      <c r="I317" s="442"/>
      <c r="J317" s="440"/>
      <c r="K317" s="442"/>
      <c r="L317" s="440"/>
      <c r="M317" s="366"/>
    </row>
    <row r="318" spans="1:13" ht="15.75">
      <c r="A318" s="439"/>
      <c r="B318" s="368"/>
      <c r="C318" s="440"/>
      <c r="D318" s="440"/>
      <c r="E318" s="366"/>
      <c r="F318" s="440"/>
      <c r="G318" s="441"/>
      <c r="H318" s="441"/>
      <c r="I318" s="442"/>
      <c r="J318" s="440"/>
      <c r="K318" s="442"/>
      <c r="L318" s="440"/>
      <c r="M318" s="366"/>
    </row>
    <row r="319" spans="1:13" ht="15.75">
      <c r="A319" s="439"/>
      <c r="B319" s="368"/>
      <c r="C319" s="440"/>
      <c r="D319" s="440"/>
      <c r="E319" s="366"/>
      <c r="F319" s="440"/>
      <c r="G319" s="441"/>
      <c r="H319" s="441"/>
      <c r="I319" s="442"/>
      <c r="J319" s="440"/>
      <c r="K319" s="442"/>
      <c r="L319" s="440"/>
      <c r="M319" s="366"/>
    </row>
    <row r="320" spans="1:13" ht="15.75">
      <c r="A320" s="439"/>
      <c r="B320" s="368"/>
      <c r="C320" s="440"/>
      <c r="D320" s="440"/>
      <c r="E320" s="366"/>
      <c r="F320" s="440"/>
      <c r="G320" s="441"/>
      <c r="H320" s="441"/>
      <c r="I320" s="442"/>
      <c r="J320" s="440"/>
      <c r="K320" s="442"/>
      <c r="L320" s="440"/>
      <c r="M320" s="366"/>
    </row>
    <row r="321" spans="1:13" ht="15.75">
      <c r="A321" s="439"/>
      <c r="B321" s="368"/>
      <c r="C321" s="440"/>
      <c r="D321" s="440"/>
      <c r="E321" s="366"/>
      <c r="F321" s="440"/>
      <c r="G321" s="441"/>
      <c r="H321" s="441"/>
      <c r="I321" s="442"/>
      <c r="J321" s="440"/>
      <c r="K321" s="442"/>
      <c r="L321" s="440"/>
      <c r="M321" s="366"/>
    </row>
    <row r="322" spans="1:13" ht="15.75">
      <c r="A322" s="439"/>
      <c r="B322" s="368"/>
      <c r="C322" s="440"/>
      <c r="D322" s="440"/>
      <c r="E322" s="366"/>
      <c r="F322" s="440"/>
      <c r="G322" s="441"/>
      <c r="H322" s="441"/>
      <c r="I322" s="442"/>
      <c r="J322" s="440"/>
      <c r="K322" s="442"/>
      <c r="L322" s="440"/>
      <c r="M322" s="366"/>
    </row>
    <row r="323" spans="1:13" ht="15.75">
      <c r="A323" s="439"/>
      <c r="B323" s="368"/>
      <c r="C323" s="440"/>
      <c r="D323" s="440"/>
      <c r="E323" s="366"/>
      <c r="F323" s="440"/>
      <c r="G323" s="441"/>
      <c r="H323" s="441"/>
      <c r="I323" s="442"/>
      <c r="J323" s="440"/>
      <c r="K323" s="442"/>
      <c r="L323" s="440"/>
      <c r="M323" s="366"/>
    </row>
    <row r="324" spans="1:13" ht="15.75">
      <c r="A324" s="439"/>
      <c r="B324" s="368"/>
      <c r="C324" s="440"/>
      <c r="D324" s="440"/>
      <c r="E324" s="366"/>
      <c r="F324" s="440"/>
      <c r="G324" s="441"/>
      <c r="H324" s="441"/>
      <c r="I324" s="442"/>
      <c r="J324" s="440"/>
      <c r="K324" s="442"/>
      <c r="L324" s="440"/>
      <c r="M324" s="366"/>
    </row>
    <row r="325" spans="1:13" ht="15.75">
      <c r="A325" s="439"/>
      <c r="B325" s="368"/>
      <c r="C325" s="440"/>
      <c r="D325" s="440"/>
      <c r="E325" s="366"/>
      <c r="F325" s="440"/>
      <c r="G325" s="441"/>
      <c r="H325" s="441"/>
      <c r="I325" s="442"/>
      <c r="J325" s="440"/>
      <c r="K325" s="442"/>
      <c r="L325" s="440"/>
      <c r="M325" s="366"/>
    </row>
    <row r="326" spans="1:13" ht="15.75">
      <c r="A326" s="439"/>
      <c r="B326" s="368"/>
      <c r="C326" s="440"/>
      <c r="D326" s="440"/>
      <c r="E326" s="366"/>
      <c r="F326" s="440"/>
      <c r="G326" s="441"/>
      <c r="H326" s="441"/>
      <c r="I326" s="442"/>
      <c r="J326" s="440"/>
      <c r="K326" s="442"/>
      <c r="L326" s="440"/>
      <c r="M326" s="366"/>
    </row>
    <row r="327" spans="1:13" ht="15.75">
      <c r="A327" s="439"/>
      <c r="B327" s="368"/>
      <c r="C327" s="440"/>
      <c r="D327" s="440"/>
      <c r="E327" s="366"/>
      <c r="F327" s="440"/>
      <c r="G327" s="441"/>
      <c r="H327" s="441"/>
      <c r="I327" s="442"/>
      <c r="J327" s="440"/>
      <c r="K327" s="442"/>
      <c r="L327" s="440"/>
      <c r="M327" s="366"/>
    </row>
    <row r="328" spans="1:13" ht="15.75">
      <c r="A328" s="439"/>
      <c r="B328" s="368"/>
      <c r="C328" s="440"/>
      <c r="D328" s="440"/>
      <c r="E328" s="366"/>
      <c r="F328" s="440"/>
      <c r="G328" s="441"/>
      <c r="H328" s="441"/>
      <c r="I328" s="442"/>
      <c r="J328" s="440"/>
      <c r="K328" s="442"/>
      <c r="L328" s="440"/>
      <c r="M328" s="366"/>
    </row>
    <row r="329" spans="1:13" ht="15.75">
      <c r="A329" s="439"/>
      <c r="B329" s="368"/>
      <c r="C329" s="440"/>
      <c r="D329" s="440"/>
      <c r="E329" s="366"/>
      <c r="F329" s="440"/>
      <c r="G329" s="441"/>
      <c r="H329" s="441"/>
      <c r="I329" s="442"/>
      <c r="J329" s="440"/>
      <c r="K329" s="442"/>
      <c r="L329" s="440"/>
      <c r="M329" s="366"/>
    </row>
    <row r="330" spans="1:13" ht="15.75">
      <c r="A330" s="439"/>
      <c r="B330" s="368"/>
      <c r="C330" s="440"/>
      <c r="D330" s="440"/>
      <c r="E330" s="366"/>
      <c r="F330" s="440"/>
      <c r="G330" s="441"/>
      <c r="H330" s="441"/>
      <c r="I330" s="442"/>
      <c r="J330" s="440"/>
      <c r="K330" s="442"/>
      <c r="L330" s="440"/>
      <c r="M330" s="366"/>
    </row>
    <row r="331" spans="1:13" ht="15.75">
      <c r="A331" s="439"/>
      <c r="B331" s="368"/>
      <c r="C331" s="440"/>
      <c r="D331" s="440"/>
      <c r="E331" s="366"/>
      <c r="F331" s="440"/>
      <c r="G331" s="441"/>
      <c r="H331" s="441"/>
      <c r="I331" s="442"/>
      <c r="J331" s="440"/>
      <c r="K331" s="442"/>
      <c r="L331" s="440"/>
      <c r="M331" s="366"/>
    </row>
    <row r="332" spans="1:13" ht="15.75">
      <c r="A332" s="439"/>
      <c r="B332" s="368"/>
      <c r="C332" s="440"/>
      <c r="D332" s="440"/>
      <c r="E332" s="366"/>
      <c r="F332" s="440"/>
      <c r="G332" s="441"/>
      <c r="H332" s="441"/>
      <c r="I332" s="442"/>
      <c r="J332" s="440"/>
      <c r="K332" s="442"/>
      <c r="L332" s="440"/>
      <c r="M332" s="366"/>
    </row>
    <row r="333" spans="1:13" ht="15.75">
      <c r="A333" s="439"/>
      <c r="B333" s="368"/>
      <c r="C333" s="440"/>
      <c r="D333" s="440"/>
      <c r="E333" s="366"/>
      <c r="F333" s="440"/>
      <c r="G333" s="441"/>
      <c r="H333" s="441"/>
      <c r="I333" s="442"/>
      <c r="J333" s="440"/>
      <c r="K333" s="442"/>
      <c r="L333" s="440"/>
      <c r="M333" s="366"/>
    </row>
    <row r="334" spans="1:13" ht="15.75">
      <c r="A334" s="439"/>
      <c r="B334" s="368"/>
      <c r="C334" s="440"/>
      <c r="D334" s="440"/>
      <c r="E334" s="366"/>
      <c r="F334" s="440"/>
      <c r="G334" s="441"/>
      <c r="H334" s="441"/>
      <c r="I334" s="442"/>
      <c r="J334" s="440"/>
      <c r="K334" s="442"/>
      <c r="L334" s="440"/>
      <c r="M334" s="366"/>
    </row>
    <row r="335" spans="1:13" ht="15.75">
      <c r="A335" s="439"/>
      <c r="B335" s="368"/>
      <c r="C335" s="440"/>
      <c r="D335" s="440"/>
      <c r="E335" s="366"/>
      <c r="F335" s="440"/>
      <c r="G335" s="441"/>
      <c r="H335" s="441"/>
      <c r="I335" s="442"/>
      <c r="J335" s="440"/>
      <c r="K335" s="442"/>
      <c r="L335" s="440"/>
      <c r="M335" s="366"/>
    </row>
    <row r="336" spans="1:13" ht="15.75">
      <c r="A336" s="439"/>
      <c r="B336" s="368"/>
      <c r="C336" s="440"/>
      <c r="D336" s="440"/>
      <c r="E336" s="366"/>
      <c r="F336" s="440"/>
      <c r="G336" s="441"/>
      <c r="H336" s="441"/>
      <c r="I336" s="442"/>
      <c r="J336" s="440"/>
      <c r="K336" s="442"/>
      <c r="L336" s="440"/>
      <c r="M336" s="366"/>
    </row>
    <row r="337" spans="1:13" ht="15.75">
      <c r="A337" s="439"/>
      <c r="B337" s="368"/>
      <c r="C337" s="440"/>
      <c r="D337" s="440"/>
      <c r="E337" s="366"/>
      <c r="F337" s="440"/>
      <c r="G337" s="441"/>
      <c r="H337" s="441"/>
      <c r="I337" s="442"/>
      <c r="J337" s="440"/>
      <c r="K337" s="442"/>
      <c r="L337" s="440"/>
      <c r="M337" s="366"/>
    </row>
    <row r="338" spans="1:13" ht="15.75">
      <c r="A338" s="439"/>
      <c r="B338" s="368"/>
      <c r="C338" s="440"/>
      <c r="D338" s="440"/>
      <c r="E338" s="366"/>
      <c r="F338" s="440"/>
      <c r="G338" s="441"/>
      <c r="H338" s="441"/>
      <c r="I338" s="442"/>
      <c r="J338" s="440"/>
      <c r="K338" s="442"/>
      <c r="L338" s="440"/>
      <c r="M338" s="366"/>
    </row>
    <row r="339" spans="1:13" ht="15.75">
      <c r="A339" s="439"/>
      <c r="B339" s="368"/>
      <c r="C339" s="440"/>
      <c r="D339" s="440"/>
      <c r="E339" s="366"/>
      <c r="F339" s="440"/>
      <c r="G339" s="441"/>
      <c r="H339" s="441"/>
      <c r="I339" s="442"/>
      <c r="J339" s="440"/>
      <c r="K339" s="442"/>
      <c r="L339" s="440"/>
      <c r="M339" s="366"/>
    </row>
    <row r="340" spans="1:13" ht="15.75">
      <c r="A340" s="439"/>
      <c r="B340" s="368"/>
      <c r="C340" s="440"/>
      <c r="D340" s="440"/>
      <c r="E340" s="366"/>
      <c r="F340" s="440"/>
      <c r="G340" s="441"/>
      <c r="H340" s="441"/>
      <c r="I340" s="442"/>
      <c r="J340" s="440"/>
      <c r="K340" s="442"/>
      <c r="L340" s="440"/>
      <c r="M340" s="366"/>
    </row>
    <row r="341" spans="1:13" ht="15.75">
      <c r="A341" s="439"/>
      <c r="B341" s="368"/>
      <c r="C341" s="440"/>
      <c r="D341" s="440"/>
      <c r="E341" s="366"/>
      <c r="F341" s="440"/>
      <c r="G341" s="441"/>
      <c r="H341" s="441"/>
      <c r="I341" s="442"/>
      <c r="J341" s="440"/>
      <c r="K341" s="442"/>
      <c r="L341" s="440"/>
      <c r="M341" s="366"/>
    </row>
    <row r="342" spans="1:13" ht="15.75">
      <c r="A342" s="439"/>
      <c r="B342" s="368"/>
      <c r="C342" s="440"/>
      <c r="D342" s="440"/>
      <c r="E342" s="366"/>
      <c r="F342" s="440"/>
      <c r="G342" s="441"/>
      <c r="H342" s="441"/>
      <c r="I342" s="442"/>
      <c r="J342" s="440"/>
      <c r="K342" s="442"/>
      <c r="L342" s="440"/>
      <c r="M342" s="366"/>
    </row>
    <row r="343" spans="1:13" ht="15.75">
      <c r="A343" s="439"/>
      <c r="B343" s="368"/>
      <c r="C343" s="440"/>
      <c r="D343" s="440"/>
      <c r="E343" s="366"/>
      <c r="F343" s="440"/>
      <c r="G343" s="441"/>
      <c r="H343" s="441"/>
      <c r="I343" s="442"/>
      <c r="J343" s="440"/>
      <c r="K343" s="442"/>
      <c r="L343" s="440"/>
      <c r="M343" s="366"/>
    </row>
    <row r="344" spans="1:13" ht="15.75">
      <c r="A344" s="439"/>
      <c r="B344" s="368"/>
      <c r="C344" s="440"/>
      <c r="D344" s="440"/>
      <c r="E344" s="366"/>
      <c r="F344" s="440"/>
      <c r="G344" s="441"/>
      <c r="H344" s="441"/>
      <c r="I344" s="442"/>
      <c r="J344" s="440"/>
      <c r="K344" s="442"/>
      <c r="L344" s="440"/>
      <c r="M344" s="366"/>
    </row>
    <row r="345" spans="1:13" ht="15.75">
      <c r="A345" s="439"/>
      <c r="B345" s="368"/>
      <c r="C345" s="440"/>
      <c r="D345" s="440"/>
      <c r="E345" s="366"/>
      <c r="F345" s="440"/>
      <c r="G345" s="441"/>
      <c r="H345" s="441"/>
      <c r="I345" s="442"/>
      <c r="J345" s="440"/>
      <c r="K345" s="442"/>
      <c r="L345" s="440"/>
      <c r="M345" s="366"/>
    </row>
    <row r="346" spans="1:13" ht="15.75">
      <c r="A346" s="439"/>
      <c r="B346" s="368"/>
      <c r="C346" s="440"/>
      <c r="D346" s="440"/>
      <c r="E346" s="366"/>
      <c r="F346" s="440"/>
      <c r="G346" s="441"/>
      <c r="H346" s="441"/>
      <c r="I346" s="442"/>
      <c r="J346" s="440"/>
      <c r="K346" s="442"/>
      <c r="L346" s="440"/>
      <c r="M346" s="366"/>
    </row>
    <row r="347" spans="1:13" ht="15.75">
      <c r="A347" s="439"/>
      <c r="B347" s="368"/>
      <c r="C347" s="440"/>
      <c r="D347" s="440"/>
      <c r="E347" s="366"/>
      <c r="F347" s="440"/>
      <c r="G347" s="441"/>
      <c r="H347" s="441"/>
      <c r="I347" s="442"/>
      <c r="J347" s="440"/>
      <c r="K347" s="442"/>
      <c r="L347" s="440"/>
      <c r="M347" s="366"/>
    </row>
    <row r="348" spans="1:13" ht="15.75">
      <c r="A348" s="439"/>
      <c r="B348" s="368"/>
      <c r="C348" s="440"/>
      <c r="D348" s="440"/>
      <c r="E348" s="366"/>
      <c r="F348" s="440"/>
      <c r="G348" s="441"/>
      <c r="H348" s="441"/>
      <c r="I348" s="442"/>
      <c r="J348" s="440"/>
      <c r="K348" s="442"/>
      <c r="L348" s="440"/>
      <c r="M348" s="366"/>
    </row>
    <row r="349" spans="1:13" ht="15.75">
      <c r="A349" s="439"/>
      <c r="B349" s="368"/>
      <c r="C349" s="440"/>
      <c r="D349" s="440"/>
      <c r="E349" s="366"/>
      <c r="F349" s="440"/>
      <c r="G349" s="441"/>
      <c r="H349" s="441"/>
      <c r="I349" s="442"/>
      <c r="J349" s="440"/>
      <c r="K349" s="442"/>
      <c r="L349" s="440"/>
      <c r="M349" s="366"/>
    </row>
    <row r="350" spans="1:13" ht="15.75">
      <c r="A350" s="439"/>
      <c r="B350" s="368"/>
      <c r="C350" s="440"/>
      <c r="D350" s="440"/>
      <c r="E350" s="366"/>
      <c r="F350" s="440"/>
      <c r="G350" s="441"/>
      <c r="H350" s="441"/>
      <c r="I350" s="442"/>
      <c r="J350" s="440"/>
      <c r="K350" s="442"/>
      <c r="L350" s="440"/>
      <c r="M350" s="366"/>
    </row>
    <row r="351" spans="1:13" ht="15.75">
      <c r="A351" s="439"/>
      <c r="B351" s="368"/>
      <c r="C351" s="440"/>
      <c r="D351" s="440"/>
      <c r="E351" s="366"/>
      <c r="F351" s="440"/>
      <c r="G351" s="441"/>
      <c r="H351" s="441"/>
      <c r="I351" s="442"/>
      <c r="J351" s="440"/>
      <c r="K351" s="442"/>
      <c r="L351" s="440"/>
      <c r="M351" s="366"/>
    </row>
    <row r="352" spans="1:13" ht="15.75">
      <c r="A352" s="439"/>
      <c r="B352" s="368"/>
      <c r="C352" s="440"/>
      <c r="D352" s="440"/>
      <c r="E352" s="366"/>
      <c r="F352" s="440"/>
      <c r="G352" s="441"/>
      <c r="H352" s="441"/>
      <c r="I352" s="442"/>
      <c r="J352" s="440"/>
      <c r="K352" s="442"/>
      <c r="L352" s="440"/>
      <c r="M352" s="366"/>
    </row>
    <row r="353" spans="1:13" ht="15.75">
      <c r="A353" s="439"/>
      <c r="B353" s="368"/>
      <c r="C353" s="440"/>
      <c r="D353" s="440"/>
      <c r="E353" s="366"/>
      <c r="F353" s="440"/>
      <c r="G353" s="441"/>
      <c r="H353" s="441"/>
      <c r="I353" s="442"/>
      <c r="J353" s="440"/>
      <c r="K353" s="442"/>
      <c r="L353" s="440"/>
      <c r="M353" s="366"/>
    </row>
    <row r="354" spans="1:13" ht="15.75">
      <c r="A354" s="439"/>
      <c r="B354" s="368"/>
      <c r="C354" s="440"/>
      <c r="D354" s="440"/>
      <c r="E354" s="366"/>
      <c r="F354" s="440"/>
      <c r="G354" s="441"/>
      <c r="H354" s="441"/>
      <c r="I354" s="442"/>
      <c r="J354" s="440"/>
      <c r="K354" s="442"/>
      <c r="L354" s="440"/>
      <c r="M354" s="366"/>
    </row>
    <row r="355" spans="1:13" ht="15.75">
      <c r="A355" s="439"/>
      <c r="B355" s="368"/>
      <c r="C355" s="440"/>
      <c r="D355" s="440"/>
      <c r="E355" s="366"/>
      <c r="F355" s="440"/>
      <c r="G355" s="441"/>
      <c r="H355" s="441"/>
      <c r="I355" s="442"/>
      <c r="J355" s="440"/>
      <c r="K355" s="442"/>
      <c r="L355" s="440"/>
      <c r="M355" s="366"/>
    </row>
    <row r="356" spans="1:13" ht="15.75">
      <c r="A356" s="439"/>
      <c r="B356" s="368"/>
      <c r="C356" s="440"/>
      <c r="D356" s="440"/>
      <c r="E356" s="366"/>
      <c r="F356" s="440"/>
      <c r="G356" s="441"/>
      <c r="H356" s="441"/>
      <c r="I356" s="442"/>
      <c r="J356" s="440"/>
      <c r="K356" s="442"/>
      <c r="L356" s="440"/>
      <c r="M356" s="366"/>
    </row>
    <row r="357" spans="1:13" ht="15.75">
      <c r="A357" s="439"/>
      <c r="B357" s="368"/>
      <c r="C357" s="440"/>
      <c r="D357" s="440"/>
      <c r="E357" s="366"/>
      <c r="F357" s="440"/>
      <c r="G357" s="441"/>
      <c r="H357" s="441"/>
      <c r="I357" s="442"/>
      <c r="J357" s="440"/>
      <c r="K357" s="442"/>
      <c r="L357" s="440"/>
      <c r="M357" s="366"/>
    </row>
    <row r="358" spans="1:13" ht="15.75">
      <c r="A358" s="439"/>
      <c r="B358" s="368"/>
      <c r="C358" s="440"/>
      <c r="D358" s="440"/>
      <c r="E358" s="366"/>
      <c r="F358" s="440"/>
      <c r="G358" s="441"/>
      <c r="H358" s="441"/>
      <c r="I358" s="442"/>
      <c r="J358" s="440"/>
      <c r="K358" s="442"/>
      <c r="L358" s="440"/>
      <c r="M358" s="366"/>
    </row>
    <row r="359" spans="1:13" ht="15.75">
      <c r="A359" s="439"/>
      <c r="B359" s="368"/>
      <c r="C359" s="440"/>
      <c r="D359" s="440"/>
      <c r="E359" s="366"/>
      <c r="F359" s="440"/>
      <c r="G359" s="441"/>
      <c r="H359" s="441"/>
      <c r="I359" s="442"/>
      <c r="J359" s="440"/>
      <c r="K359" s="442"/>
      <c r="L359" s="440"/>
      <c r="M359" s="366"/>
    </row>
    <row r="360" spans="1:13" ht="15.75">
      <c r="A360" s="439"/>
      <c r="B360" s="368"/>
      <c r="C360" s="440"/>
      <c r="D360" s="440"/>
      <c r="E360" s="366"/>
      <c r="F360" s="440"/>
      <c r="G360" s="441"/>
      <c r="H360" s="441"/>
      <c r="I360" s="442"/>
      <c r="J360" s="440"/>
      <c r="K360" s="442"/>
      <c r="L360" s="440"/>
      <c r="M360" s="366"/>
    </row>
    <row r="361" spans="1:13" ht="15.75">
      <c r="A361" s="439"/>
      <c r="B361" s="368"/>
      <c r="C361" s="440"/>
      <c r="D361" s="440"/>
      <c r="E361" s="366"/>
      <c r="F361" s="440"/>
      <c r="G361" s="441"/>
      <c r="H361" s="441"/>
      <c r="I361" s="442"/>
      <c r="J361" s="440"/>
      <c r="K361" s="442"/>
      <c r="L361" s="440"/>
      <c r="M361" s="366"/>
    </row>
    <row r="362" spans="1:13" ht="15.75">
      <c r="A362" s="439"/>
      <c r="B362" s="368"/>
      <c r="C362" s="440"/>
      <c r="D362" s="440"/>
      <c r="E362" s="366"/>
      <c r="F362" s="440"/>
      <c r="G362" s="441"/>
      <c r="H362" s="441"/>
      <c r="I362" s="442"/>
      <c r="J362" s="440"/>
      <c r="K362" s="442"/>
      <c r="L362" s="440"/>
      <c r="M362" s="366"/>
    </row>
    <row r="363" spans="1:13" ht="15.75">
      <c r="A363" s="439"/>
      <c r="B363" s="368"/>
      <c r="C363" s="440"/>
      <c r="D363" s="440"/>
      <c r="E363" s="366"/>
      <c r="F363" s="440"/>
      <c r="G363" s="441"/>
      <c r="H363" s="441"/>
      <c r="I363" s="442"/>
      <c r="J363" s="440"/>
      <c r="K363" s="442"/>
      <c r="L363" s="440"/>
      <c r="M363" s="366"/>
    </row>
    <row r="364" spans="1:13" ht="15.75">
      <c r="A364" s="439"/>
      <c r="B364" s="368"/>
      <c r="C364" s="440"/>
      <c r="D364" s="440"/>
      <c r="E364" s="366"/>
      <c r="F364" s="440"/>
      <c r="G364" s="441"/>
      <c r="H364" s="441"/>
      <c r="I364" s="442"/>
      <c r="J364" s="440"/>
      <c r="K364" s="442"/>
      <c r="L364" s="440"/>
      <c r="M364" s="366"/>
    </row>
    <row r="365" spans="1:13" ht="15.75">
      <c r="A365" s="439"/>
      <c r="B365" s="368"/>
      <c r="C365" s="440"/>
      <c r="D365" s="440"/>
      <c r="E365" s="366"/>
      <c r="F365" s="440"/>
      <c r="G365" s="441"/>
      <c r="H365" s="441"/>
      <c r="I365" s="442"/>
      <c r="J365" s="440"/>
      <c r="K365" s="442"/>
      <c r="L365" s="440"/>
      <c r="M365" s="366"/>
    </row>
    <row r="366" spans="1:13" ht="15.75">
      <c r="A366" s="439"/>
      <c r="B366" s="368"/>
      <c r="C366" s="440"/>
      <c r="D366" s="440"/>
      <c r="E366" s="366"/>
      <c r="F366" s="440"/>
      <c r="G366" s="441"/>
      <c r="H366" s="441"/>
      <c r="I366" s="442"/>
      <c r="J366" s="440"/>
      <c r="K366" s="442"/>
      <c r="L366" s="440"/>
      <c r="M366" s="366"/>
    </row>
    <row r="367" spans="1:13" ht="15.75">
      <c r="A367" s="439"/>
      <c r="B367" s="368"/>
      <c r="C367" s="440"/>
      <c r="D367" s="440"/>
      <c r="E367" s="366"/>
      <c r="F367" s="440"/>
      <c r="G367" s="441"/>
      <c r="H367" s="441"/>
      <c r="I367" s="442"/>
      <c r="J367" s="440"/>
      <c r="K367" s="442"/>
      <c r="L367" s="440"/>
      <c r="M367" s="366"/>
    </row>
    <row r="368" spans="1:13" ht="15.75">
      <c r="A368" s="439"/>
      <c r="B368" s="368"/>
      <c r="C368" s="440"/>
      <c r="D368" s="440"/>
      <c r="E368" s="366"/>
      <c r="F368" s="440"/>
      <c r="G368" s="441"/>
      <c r="H368" s="441"/>
      <c r="I368" s="442"/>
      <c r="J368" s="440"/>
      <c r="K368" s="442"/>
      <c r="L368" s="440"/>
      <c r="M368" s="366"/>
    </row>
    <row r="369" spans="1:13" ht="15.75">
      <c r="A369" s="439"/>
      <c r="B369" s="368"/>
      <c r="C369" s="440"/>
      <c r="D369" s="440"/>
      <c r="E369" s="366"/>
      <c r="F369" s="440"/>
      <c r="G369" s="441"/>
      <c r="H369" s="441"/>
      <c r="I369" s="442"/>
      <c r="J369" s="440"/>
      <c r="K369" s="442"/>
      <c r="L369" s="440"/>
      <c r="M369" s="366"/>
    </row>
    <row r="370" spans="1:13" ht="15.75">
      <c r="A370" s="439"/>
      <c r="B370" s="368"/>
      <c r="C370" s="440"/>
      <c r="D370" s="440"/>
      <c r="E370" s="366"/>
      <c r="F370" s="440"/>
      <c r="G370" s="441"/>
      <c r="H370" s="441"/>
      <c r="I370" s="442"/>
      <c r="J370" s="440"/>
      <c r="K370" s="442"/>
      <c r="L370" s="440"/>
      <c r="M370" s="366"/>
    </row>
    <row r="371" spans="1:13" ht="15.75">
      <c r="A371" s="439"/>
      <c r="B371" s="368"/>
      <c r="C371" s="440"/>
      <c r="D371" s="440"/>
      <c r="E371" s="366"/>
      <c r="F371" s="440"/>
      <c r="G371" s="441"/>
      <c r="H371" s="441"/>
      <c r="I371" s="442"/>
      <c r="J371" s="440"/>
      <c r="K371" s="442"/>
      <c r="L371" s="440"/>
      <c r="M371" s="366"/>
    </row>
    <row r="372" spans="1:13" ht="15.75">
      <c r="A372" s="439"/>
      <c r="B372" s="368"/>
      <c r="C372" s="440"/>
      <c r="D372" s="440"/>
      <c r="E372" s="366"/>
      <c r="F372" s="440"/>
      <c r="G372" s="441"/>
      <c r="H372" s="441"/>
      <c r="I372" s="442"/>
      <c r="J372" s="440"/>
      <c r="K372" s="442"/>
      <c r="L372" s="440"/>
      <c r="M372" s="366"/>
    </row>
    <row r="373" spans="1:13" ht="15.75">
      <c r="A373" s="439"/>
      <c r="B373" s="368"/>
      <c r="C373" s="440"/>
      <c r="D373" s="440"/>
      <c r="E373" s="366"/>
      <c r="F373" s="440"/>
      <c r="G373" s="441"/>
      <c r="H373" s="441"/>
      <c r="I373" s="442"/>
      <c r="J373" s="440"/>
      <c r="K373" s="442"/>
      <c r="L373" s="440"/>
      <c r="M373" s="366"/>
    </row>
    <row r="374" spans="1:13" ht="15.75">
      <c r="A374" s="439"/>
      <c r="B374" s="368"/>
      <c r="C374" s="440"/>
      <c r="D374" s="440"/>
      <c r="E374" s="366"/>
      <c r="F374" s="440"/>
      <c r="G374" s="441"/>
      <c r="H374" s="441"/>
      <c r="I374" s="442"/>
      <c r="J374" s="440"/>
      <c r="K374" s="442"/>
      <c r="L374" s="440"/>
      <c r="M374" s="366"/>
    </row>
    <row r="375" spans="1:13" ht="15.75">
      <c r="A375" s="439"/>
      <c r="B375" s="368"/>
      <c r="C375" s="440"/>
      <c r="D375" s="440"/>
      <c r="E375" s="366"/>
      <c r="F375" s="440"/>
      <c r="G375" s="441"/>
      <c r="H375" s="441"/>
      <c r="I375" s="442"/>
      <c r="J375" s="440"/>
      <c r="K375" s="442"/>
      <c r="L375" s="440"/>
      <c r="M375" s="366"/>
    </row>
    <row r="376" spans="1:13" ht="15.75">
      <c r="A376" s="439"/>
      <c r="B376" s="368"/>
      <c r="C376" s="440"/>
      <c r="D376" s="440"/>
      <c r="E376" s="366"/>
      <c r="F376" s="440"/>
      <c r="G376" s="441"/>
      <c r="H376" s="441"/>
      <c r="I376" s="442"/>
      <c r="J376" s="440"/>
      <c r="K376" s="442"/>
      <c r="L376" s="440"/>
      <c r="M376" s="366"/>
    </row>
    <row r="377" spans="1:13" ht="15.75">
      <c r="A377" s="439"/>
      <c r="B377" s="368"/>
      <c r="C377" s="440"/>
      <c r="D377" s="440"/>
      <c r="E377" s="366"/>
      <c r="F377" s="440"/>
      <c r="G377" s="441"/>
      <c r="H377" s="441"/>
      <c r="I377" s="442"/>
      <c r="J377" s="440"/>
      <c r="K377" s="442"/>
      <c r="L377" s="440"/>
      <c r="M377" s="366"/>
    </row>
    <row r="378" spans="1:13" ht="15.75">
      <c r="A378" s="439"/>
      <c r="B378" s="368"/>
      <c r="C378" s="440"/>
      <c r="D378" s="440"/>
      <c r="E378" s="366"/>
      <c r="F378" s="440"/>
      <c r="G378" s="441"/>
      <c r="H378" s="441"/>
      <c r="I378" s="442"/>
      <c r="J378" s="440"/>
      <c r="K378" s="442"/>
      <c r="L378" s="440"/>
      <c r="M378" s="366"/>
    </row>
    <row r="379" spans="1:13" ht="15.75">
      <c r="A379" s="439"/>
      <c r="B379" s="368"/>
      <c r="C379" s="440"/>
      <c r="D379" s="440"/>
      <c r="E379" s="366"/>
      <c r="F379" s="440"/>
      <c r="G379" s="441"/>
      <c r="H379" s="441"/>
      <c r="I379" s="442"/>
      <c r="J379" s="440"/>
      <c r="K379" s="442"/>
      <c r="L379" s="440"/>
      <c r="M379" s="366"/>
    </row>
    <row r="380" spans="1:13" ht="15.75">
      <c r="A380" s="439"/>
      <c r="B380" s="368"/>
      <c r="C380" s="440"/>
      <c r="D380" s="440"/>
      <c r="E380" s="366"/>
      <c r="F380" s="440"/>
      <c r="G380" s="441"/>
      <c r="H380" s="441"/>
      <c r="I380" s="442"/>
      <c r="J380" s="440"/>
      <c r="K380" s="442"/>
      <c r="L380" s="440"/>
      <c r="M380" s="366"/>
    </row>
    <row r="381" spans="1:13" ht="15.75">
      <c r="A381" s="439"/>
      <c r="B381" s="368"/>
      <c r="C381" s="440"/>
      <c r="D381" s="440"/>
      <c r="E381" s="366"/>
      <c r="F381" s="440"/>
      <c r="G381" s="441"/>
      <c r="H381" s="441"/>
      <c r="I381" s="442"/>
      <c r="J381" s="440"/>
      <c r="K381" s="442"/>
      <c r="L381" s="440"/>
      <c r="M381" s="366"/>
    </row>
    <row r="382" spans="1:13" ht="15.75">
      <c r="A382" s="439"/>
      <c r="B382" s="368"/>
      <c r="C382" s="440"/>
      <c r="D382" s="440"/>
      <c r="E382" s="366"/>
      <c r="F382" s="440"/>
      <c r="G382" s="441"/>
      <c r="H382" s="441"/>
      <c r="I382" s="442"/>
      <c r="J382" s="440"/>
      <c r="K382" s="442"/>
      <c r="L382" s="440"/>
      <c r="M382" s="366"/>
    </row>
    <row r="383" spans="1:13" ht="15.75">
      <c r="A383" s="439"/>
      <c r="B383" s="368"/>
      <c r="C383" s="440"/>
      <c r="D383" s="440"/>
      <c r="E383" s="366"/>
      <c r="F383" s="440"/>
      <c r="G383" s="441"/>
      <c r="H383" s="441"/>
      <c r="I383" s="442"/>
      <c r="J383" s="440"/>
      <c r="K383" s="442"/>
      <c r="L383" s="440"/>
      <c r="M383" s="366"/>
    </row>
    <row r="384" spans="1:13" ht="15.75">
      <c r="A384" s="439"/>
      <c r="B384" s="368"/>
      <c r="C384" s="440"/>
      <c r="D384" s="440"/>
      <c r="E384" s="366"/>
      <c r="F384" s="440"/>
      <c r="G384" s="441"/>
      <c r="H384" s="441"/>
      <c r="I384" s="442"/>
      <c r="J384" s="440"/>
      <c r="K384" s="442"/>
      <c r="L384" s="440"/>
      <c r="M384" s="366"/>
    </row>
    <row r="385" spans="1:13" ht="15.75">
      <c r="A385" s="439"/>
      <c r="B385" s="368"/>
      <c r="C385" s="440"/>
      <c r="D385" s="440"/>
      <c r="E385" s="366"/>
      <c r="F385" s="440"/>
      <c r="G385" s="441"/>
      <c r="H385" s="441"/>
      <c r="I385" s="442"/>
      <c r="J385" s="440"/>
      <c r="K385" s="442"/>
      <c r="L385" s="440"/>
      <c r="M385" s="366"/>
    </row>
    <row r="386" spans="1:13" ht="15.75">
      <c r="A386" s="439"/>
      <c r="B386" s="368"/>
      <c r="C386" s="440"/>
      <c r="D386" s="440"/>
      <c r="E386" s="366"/>
      <c r="F386" s="440"/>
      <c r="G386" s="441"/>
      <c r="H386" s="441"/>
      <c r="I386" s="442"/>
      <c r="J386" s="440"/>
      <c r="K386" s="442"/>
      <c r="L386" s="440"/>
      <c r="M386" s="366"/>
    </row>
    <row r="387" spans="1:13" ht="15.75">
      <c r="A387" s="439"/>
      <c r="B387" s="368"/>
      <c r="C387" s="440"/>
      <c r="D387" s="440"/>
      <c r="E387" s="366"/>
      <c r="F387" s="440"/>
      <c r="G387" s="441"/>
      <c r="H387" s="441"/>
      <c r="I387" s="442"/>
      <c r="J387" s="440"/>
      <c r="K387" s="442"/>
      <c r="L387" s="440"/>
      <c r="M387" s="366"/>
    </row>
    <row r="388" spans="1:13" ht="15.75">
      <c r="A388" s="439"/>
      <c r="B388" s="368"/>
      <c r="C388" s="440"/>
      <c r="D388" s="440"/>
      <c r="E388" s="366"/>
      <c r="F388" s="440"/>
      <c r="G388" s="441"/>
      <c r="H388" s="441"/>
      <c r="I388" s="442"/>
      <c r="J388" s="440"/>
      <c r="K388" s="442"/>
      <c r="L388" s="440"/>
      <c r="M388" s="366"/>
    </row>
    <row r="389" spans="1:13" ht="15.75">
      <c r="A389" s="439"/>
      <c r="B389" s="368"/>
      <c r="C389" s="440"/>
      <c r="D389" s="440"/>
      <c r="E389" s="366"/>
      <c r="F389" s="440"/>
      <c r="G389" s="441"/>
      <c r="H389" s="441"/>
      <c r="I389" s="442"/>
      <c r="J389" s="440"/>
      <c r="K389" s="442"/>
      <c r="L389" s="440"/>
      <c r="M389" s="366"/>
    </row>
    <row r="390" spans="1:13" ht="15.75">
      <c r="A390" s="439"/>
      <c r="B390" s="368"/>
      <c r="C390" s="440"/>
      <c r="D390" s="440"/>
      <c r="E390" s="366"/>
      <c r="F390" s="440"/>
      <c r="G390" s="441"/>
      <c r="H390" s="441"/>
      <c r="I390" s="442"/>
      <c r="J390" s="440"/>
      <c r="K390" s="442"/>
      <c r="L390" s="440"/>
      <c r="M390" s="366"/>
    </row>
    <row r="391" spans="1:13" ht="15.75">
      <c r="A391" s="439"/>
      <c r="B391" s="368"/>
      <c r="C391" s="440"/>
      <c r="D391" s="440"/>
      <c r="E391" s="366"/>
      <c r="F391" s="440"/>
      <c r="G391" s="441"/>
      <c r="H391" s="441"/>
      <c r="I391" s="442"/>
      <c r="J391" s="440"/>
      <c r="K391" s="442"/>
      <c r="L391" s="440"/>
      <c r="M391" s="366"/>
    </row>
    <row r="392" spans="1:13" ht="15.75">
      <c r="A392" s="439"/>
      <c r="B392" s="368"/>
      <c r="C392" s="440"/>
      <c r="D392" s="440"/>
      <c r="E392" s="366"/>
      <c r="F392" s="440"/>
      <c r="G392" s="441"/>
      <c r="H392" s="441"/>
      <c r="I392" s="442"/>
      <c r="J392" s="440"/>
      <c r="K392" s="442"/>
      <c r="L392" s="440"/>
      <c r="M392" s="366"/>
    </row>
    <row r="393" spans="1:13" ht="15.75">
      <c r="A393" s="439"/>
      <c r="B393" s="368"/>
      <c r="C393" s="440"/>
      <c r="D393" s="440"/>
      <c r="E393" s="366"/>
      <c r="F393" s="440"/>
      <c r="G393" s="441"/>
      <c r="H393" s="441"/>
      <c r="I393" s="442"/>
      <c r="J393" s="440"/>
      <c r="K393" s="442"/>
      <c r="L393" s="440"/>
      <c r="M393" s="366"/>
    </row>
    <row r="394" spans="1:13" ht="15.75">
      <c r="A394" s="439"/>
      <c r="B394" s="368"/>
      <c r="C394" s="440"/>
      <c r="D394" s="440"/>
      <c r="E394" s="366"/>
      <c r="F394" s="440"/>
      <c r="G394" s="441"/>
      <c r="H394" s="441"/>
      <c r="I394" s="442"/>
      <c r="J394" s="440"/>
      <c r="K394" s="442"/>
      <c r="L394" s="440"/>
      <c r="M394" s="366"/>
    </row>
    <row r="395" spans="1:13" ht="15.75">
      <c r="A395" s="439"/>
      <c r="B395" s="368"/>
      <c r="C395" s="440"/>
      <c r="D395" s="440"/>
      <c r="E395" s="366"/>
      <c r="F395" s="440"/>
      <c r="G395" s="441"/>
      <c r="H395" s="441"/>
      <c r="I395" s="442"/>
      <c r="J395" s="440"/>
      <c r="K395" s="442"/>
      <c r="L395" s="440"/>
      <c r="M395" s="366"/>
    </row>
    <row r="396" spans="1:13" ht="15.75">
      <c r="A396" s="439"/>
      <c r="B396" s="368"/>
      <c r="C396" s="440"/>
      <c r="D396" s="440"/>
      <c r="E396" s="366"/>
      <c r="F396" s="440"/>
      <c r="G396" s="441"/>
      <c r="H396" s="441"/>
      <c r="I396" s="442"/>
      <c r="J396" s="440"/>
      <c r="K396" s="442"/>
      <c r="L396" s="440"/>
      <c r="M396" s="366"/>
    </row>
    <row r="397" spans="1:13" ht="15.75">
      <c r="A397" s="439"/>
      <c r="B397" s="368"/>
      <c r="C397" s="440"/>
      <c r="D397" s="440"/>
      <c r="E397" s="366"/>
      <c r="F397" s="440"/>
      <c r="G397" s="441"/>
      <c r="H397" s="441"/>
      <c r="I397" s="442"/>
      <c r="J397" s="440"/>
      <c r="K397" s="442"/>
      <c r="L397" s="440"/>
      <c r="M397" s="366"/>
    </row>
    <row r="398" spans="1:13" ht="15.75">
      <c r="A398" s="439"/>
      <c r="B398" s="368"/>
      <c r="C398" s="440"/>
      <c r="D398" s="440"/>
      <c r="E398" s="366"/>
      <c r="F398" s="440"/>
      <c r="G398" s="441"/>
      <c r="H398" s="441"/>
      <c r="I398" s="442"/>
      <c r="J398" s="440"/>
      <c r="K398" s="442"/>
      <c r="L398" s="440"/>
      <c r="M398" s="366"/>
    </row>
    <row r="399" spans="1:13" ht="15.75">
      <c r="A399" s="439"/>
      <c r="B399" s="368"/>
      <c r="C399" s="440"/>
      <c r="D399" s="440"/>
      <c r="E399" s="366"/>
      <c r="F399" s="440"/>
      <c r="G399" s="441"/>
      <c r="H399" s="441"/>
      <c r="I399" s="442"/>
      <c r="J399" s="440"/>
      <c r="K399" s="442"/>
      <c r="L399" s="440"/>
      <c r="M399" s="366"/>
    </row>
    <row r="400" spans="1:13" ht="15.75">
      <c r="A400" s="439"/>
      <c r="B400" s="368"/>
      <c r="C400" s="440"/>
      <c r="D400" s="440"/>
      <c r="E400" s="366"/>
      <c r="F400" s="440"/>
      <c r="G400" s="441"/>
      <c r="H400" s="441"/>
      <c r="I400" s="442"/>
      <c r="J400" s="440"/>
      <c r="K400" s="442"/>
      <c r="L400" s="440"/>
      <c r="M400" s="366"/>
    </row>
    <row r="401" spans="1:13" ht="15.75">
      <c r="A401" s="439"/>
      <c r="B401" s="368"/>
      <c r="C401" s="440"/>
      <c r="D401" s="440"/>
      <c r="E401" s="366"/>
      <c r="F401" s="440"/>
      <c r="G401" s="441"/>
      <c r="H401" s="441"/>
      <c r="I401" s="442"/>
      <c r="J401" s="440"/>
      <c r="K401" s="442"/>
      <c r="L401" s="440"/>
      <c r="M401" s="366"/>
    </row>
    <row r="402" spans="1:13" ht="15.75">
      <c r="A402" s="439"/>
      <c r="B402" s="368"/>
      <c r="C402" s="440"/>
      <c r="D402" s="440"/>
      <c r="E402" s="366"/>
      <c r="F402" s="440"/>
      <c r="G402" s="441"/>
      <c r="H402" s="441"/>
      <c r="I402" s="442"/>
      <c r="J402" s="440"/>
      <c r="K402" s="442"/>
      <c r="L402" s="440"/>
      <c r="M402" s="366"/>
    </row>
    <row r="403" spans="1:13" ht="15.75">
      <c r="A403" s="439"/>
      <c r="B403" s="368"/>
      <c r="C403" s="440"/>
      <c r="D403" s="440"/>
      <c r="E403" s="366"/>
      <c r="F403" s="440"/>
      <c r="G403" s="441"/>
      <c r="H403" s="441"/>
      <c r="I403" s="442"/>
      <c r="J403" s="440"/>
      <c r="K403" s="442"/>
      <c r="L403" s="440"/>
      <c r="M403" s="366"/>
    </row>
    <row r="404" spans="1:13" ht="15.75">
      <c r="A404" s="439"/>
      <c r="B404" s="368"/>
      <c r="C404" s="440"/>
      <c r="D404" s="440"/>
      <c r="E404" s="366"/>
      <c r="F404" s="440"/>
      <c r="G404" s="441"/>
      <c r="H404" s="441"/>
      <c r="I404" s="442"/>
      <c r="J404" s="440"/>
      <c r="K404" s="442"/>
      <c r="L404" s="440"/>
      <c r="M404" s="366"/>
    </row>
    <row r="405" spans="1:13" ht="15.75">
      <c r="A405" s="439"/>
      <c r="B405" s="368"/>
      <c r="C405" s="440"/>
      <c r="D405" s="440"/>
      <c r="E405" s="366"/>
      <c r="F405" s="440"/>
      <c r="G405" s="441"/>
      <c r="H405" s="441"/>
      <c r="I405" s="442"/>
      <c r="J405" s="440"/>
      <c r="K405" s="442"/>
      <c r="L405" s="440"/>
      <c r="M405" s="366"/>
    </row>
    <row r="406" spans="1:13" ht="15.75">
      <c r="A406" s="439"/>
      <c r="B406" s="368"/>
      <c r="C406" s="440"/>
      <c r="D406" s="440"/>
      <c r="E406" s="366"/>
      <c r="F406" s="440"/>
      <c r="G406" s="441"/>
      <c r="H406" s="441"/>
      <c r="I406" s="442"/>
      <c r="J406" s="440"/>
      <c r="K406" s="442"/>
      <c r="L406" s="440"/>
      <c r="M406" s="366"/>
    </row>
    <row r="407" spans="1:13" ht="15.75">
      <c r="A407" s="439"/>
      <c r="B407" s="368"/>
      <c r="C407" s="440"/>
      <c r="D407" s="440"/>
      <c r="E407" s="366"/>
      <c r="F407" s="440"/>
      <c r="G407" s="441"/>
      <c r="H407" s="441"/>
      <c r="I407" s="442"/>
      <c r="J407" s="440"/>
      <c r="K407" s="442"/>
      <c r="L407" s="440"/>
      <c r="M407" s="366"/>
    </row>
    <row r="408" spans="1:13" ht="15.75">
      <c r="A408" s="439"/>
      <c r="B408" s="368"/>
      <c r="C408" s="440"/>
      <c r="D408" s="440"/>
      <c r="E408" s="366"/>
      <c r="F408" s="440"/>
      <c r="G408" s="441"/>
      <c r="H408" s="441"/>
      <c r="I408" s="442"/>
      <c r="J408" s="440"/>
      <c r="K408" s="442"/>
      <c r="L408" s="440"/>
      <c r="M408" s="366"/>
    </row>
    <row r="409" spans="1:13" ht="15.75">
      <c r="A409" s="439"/>
      <c r="B409" s="368"/>
      <c r="C409" s="440"/>
      <c r="D409" s="440"/>
      <c r="E409" s="366"/>
      <c r="F409" s="440"/>
      <c r="G409" s="441"/>
      <c r="H409" s="441"/>
      <c r="I409" s="442"/>
      <c r="J409" s="440"/>
      <c r="K409" s="442"/>
      <c r="L409" s="440"/>
      <c r="M409" s="366"/>
    </row>
    <row r="410" spans="1:13" ht="15.75">
      <c r="A410" s="439"/>
      <c r="B410" s="368"/>
      <c r="C410" s="440"/>
      <c r="D410" s="440"/>
      <c r="E410" s="366"/>
      <c r="F410" s="440"/>
      <c r="G410" s="441"/>
      <c r="H410" s="441"/>
      <c r="I410" s="442"/>
      <c r="J410" s="440"/>
      <c r="K410" s="442"/>
      <c r="L410" s="440"/>
      <c r="M410" s="366"/>
    </row>
    <row r="411" spans="1:13" ht="15.75">
      <c r="A411" s="439"/>
      <c r="B411" s="368"/>
      <c r="C411" s="440"/>
      <c r="D411" s="440"/>
      <c r="E411" s="366"/>
      <c r="F411" s="440"/>
      <c r="G411" s="441"/>
      <c r="H411" s="441"/>
      <c r="I411" s="442"/>
      <c r="J411" s="440"/>
      <c r="K411" s="442"/>
      <c r="L411" s="440"/>
      <c r="M411" s="366"/>
    </row>
    <row r="412" spans="1:13" ht="15.75">
      <c r="A412" s="439"/>
      <c r="B412" s="368"/>
      <c r="C412" s="440"/>
      <c r="D412" s="440"/>
      <c r="E412" s="366"/>
      <c r="F412" s="440"/>
      <c r="G412" s="441"/>
      <c r="H412" s="441"/>
      <c r="I412" s="442"/>
      <c r="J412" s="440"/>
      <c r="K412" s="442"/>
      <c r="L412" s="440"/>
      <c r="M412" s="366"/>
    </row>
    <row r="413" spans="1:13" ht="15.75">
      <c r="A413" s="439"/>
      <c r="B413" s="368"/>
      <c r="C413" s="440"/>
      <c r="D413" s="440"/>
      <c r="E413" s="366"/>
      <c r="F413" s="440"/>
      <c r="G413" s="441"/>
      <c r="H413" s="441"/>
      <c r="I413" s="442"/>
      <c r="J413" s="440"/>
      <c r="K413" s="442"/>
      <c r="L413" s="440"/>
      <c r="M413" s="366"/>
    </row>
    <row r="414" spans="1:13" ht="15.75">
      <c r="A414" s="439"/>
      <c r="B414" s="368"/>
      <c r="C414" s="440"/>
      <c r="D414" s="440"/>
      <c r="E414" s="366"/>
      <c r="F414" s="440"/>
      <c r="G414" s="441"/>
      <c r="H414" s="441"/>
      <c r="I414" s="442"/>
      <c r="J414" s="440"/>
      <c r="K414" s="442"/>
      <c r="L414" s="440"/>
      <c r="M414" s="366"/>
    </row>
    <row r="415" spans="1:13" ht="15.75">
      <c r="A415" s="439"/>
      <c r="B415" s="368"/>
      <c r="C415" s="440"/>
      <c r="D415" s="440"/>
      <c r="E415" s="366"/>
      <c r="F415" s="440"/>
      <c r="G415" s="441"/>
      <c r="H415" s="441"/>
      <c r="I415" s="442"/>
      <c r="J415" s="440"/>
      <c r="K415" s="442"/>
      <c r="L415" s="440"/>
      <c r="M415" s="366"/>
    </row>
    <row r="416" spans="1:13" ht="15.75">
      <c r="A416" s="439"/>
      <c r="B416" s="368"/>
      <c r="C416" s="440"/>
      <c r="D416" s="440"/>
      <c r="E416" s="366"/>
      <c r="F416" s="440"/>
      <c r="G416" s="441"/>
      <c r="H416" s="441"/>
      <c r="I416" s="442"/>
      <c r="J416" s="440"/>
      <c r="K416" s="442"/>
      <c r="L416" s="440"/>
      <c r="M416" s="366"/>
    </row>
    <row r="417" spans="1:13" ht="15.75">
      <c r="A417" s="439"/>
      <c r="B417" s="368"/>
      <c r="C417" s="440"/>
      <c r="D417" s="440"/>
      <c r="E417" s="366"/>
      <c r="F417" s="440"/>
      <c r="G417" s="441"/>
      <c r="H417" s="441"/>
      <c r="I417" s="442"/>
      <c r="J417" s="440"/>
      <c r="K417" s="442"/>
      <c r="L417" s="440"/>
      <c r="M417" s="366"/>
    </row>
    <row r="418" spans="1:13" ht="15.75">
      <c r="A418" s="439"/>
      <c r="B418" s="368"/>
      <c r="C418" s="440"/>
      <c r="D418" s="440"/>
      <c r="E418" s="366"/>
      <c r="F418" s="440"/>
      <c r="G418" s="441"/>
      <c r="H418" s="441"/>
      <c r="I418" s="442"/>
      <c r="J418" s="440"/>
      <c r="K418" s="442"/>
      <c r="L418" s="440"/>
      <c r="M418" s="366"/>
    </row>
    <row r="419" spans="1:13" ht="15.75">
      <c r="A419" s="439"/>
      <c r="B419" s="368"/>
      <c r="C419" s="440"/>
      <c r="D419" s="440"/>
      <c r="E419" s="366"/>
      <c r="F419" s="440"/>
      <c r="G419" s="441"/>
      <c r="H419" s="441"/>
      <c r="I419" s="442"/>
      <c r="J419" s="440"/>
      <c r="K419" s="442"/>
      <c r="L419" s="440"/>
      <c r="M419" s="366"/>
    </row>
    <row r="420" spans="1:13" ht="15.75">
      <c r="A420" s="439"/>
      <c r="B420" s="368"/>
      <c r="C420" s="440"/>
      <c r="D420" s="440"/>
      <c r="E420" s="366"/>
      <c r="F420" s="440"/>
      <c r="G420" s="441"/>
      <c r="H420" s="441"/>
      <c r="I420" s="442"/>
      <c r="J420" s="440"/>
      <c r="K420" s="442"/>
      <c r="L420" s="440"/>
      <c r="M420" s="366"/>
    </row>
    <row r="421" spans="1:13" ht="15.75">
      <c r="A421" s="439"/>
      <c r="B421" s="368"/>
      <c r="C421" s="440"/>
      <c r="D421" s="440"/>
      <c r="E421" s="366"/>
      <c r="F421" s="440"/>
      <c r="G421" s="441"/>
      <c r="H421" s="441"/>
      <c r="I421" s="442"/>
      <c r="J421" s="440"/>
      <c r="K421" s="442"/>
      <c r="L421" s="440"/>
      <c r="M421" s="366"/>
    </row>
    <row r="422" spans="1:13" ht="15.75">
      <c r="A422" s="439"/>
      <c r="B422" s="368"/>
      <c r="C422" s="440"/>
      <c r="D422" s="440"/>
      <c r="E422" s="366"/>
      <c r="F422" s="440"/>
      <c r="G422" s="441"/>
      <c r="H422" s="441"/>
      <c r="I422" s="442"/>
      <c r="J422" s="440"/>
      <c r="K422" s="442"/>
      <c r="L422" s="440"/>
      <c r="M422" s="366"/>
    </row>
    <row r="423" spans="1:13" ht="15.75">
      <c r="A423" s="439"/>
      <c r="B423" s="368"/>
      <c r="C423" s="440"/>
      <c r="D423" s="440"/>
      <c r="E423" s="366"/>
      <c r="F423" s="440"/>
      <c r="G423" s="441"/>
      <c r="H423" s="441"/>
      <c r="I423" s="442"/>
      <c r="J423" s="440"/>
      <c r="K423" s="442"/>
      <c r="L423" s="440"/>
      <c r="M423" s="366"/>
    </row>
    <row r="424" spans="1:13" ht="15.75">
      <c r="A424" s="439"/>
      <c r="B424" s="368"/>
      <c r="C424" s="440"/>
      <c r="D424" s="440"/>
      <c r="E424" s="366"/>
      <c r="F424" s="440"/>
      <c r="G424" s="441"/>
      <c r="H424" s="441"/>
      <c r="I424" s="442"/>
      <c r="J424" s="440"/>
      <c r="K424" s="442"/>
      <c r="L424" s="440"/>
      <c r="M424" s="366"/>
    </row>
    <row r="425" spans="1:13" ht="15.75">
      <c r="A425" s="439"/>
      <c r="B425" s="368"/>
      <c r="C425" s="440"/>
      <c r="D425" s="440"/>
      <c r="E425" s="366"/>
      <c r="F425" s="440"/>
      <c r="G425" s="441"/>
      <c r="H425" s="441"/>
      <c r="I425" s="442"/>
      <c r="J425" s="440"/>
      <c r="K425" s="442"/>
      <c r="L425" s="440"/>
      <c r="M425" s="366"/>
    </row>
    <row r="426" spans="1:13" ht="15.75">
      <c r="A426" s="439"/>
      <c r="B426" s="368"/>
      <c r="C426" s="440"/>
      <c r="D426" s="440"/>
      <c r="E426" s="366"/>
      <c r="F426" s="440"/>
      <c r="G426" s="441"/>
      <c r="H426" s="441"/>
      <c r="I426" s="442"/>
      <c r="J426" s="440"/>
      <c r="K426" s="442"/>
      <c r="L426" s="440"/>
      <c r="M426" s="366"/>
    </row>
    <row r="427" spans="1:13" ht="15.75">
      <c r="A427" s="439"/>
      <c r="B427" s="368"/>
      <c r="C427" s="440"/>
      <c r="D427" s="440"/>
      <c r="E427" s="366"/>
      <c r="F427" s="440"/>
      <c r="G427" s="441"/>
      <c r="H427" s="441"/>
      <c r="I427" s="442"/>
      <c r="J427" s="440"/>
      <c r="K427" s="442"/>
      <c r="L427" s="440"/>
      <c r="M427" s="366"/>
    </row>
    <row r="428" spans="1:13" ht="15.75">
      <c r="A428" s="439"/>
      <c r="B428" s="368"/>
      <c r="C428" s="440"/>
      <c r="D428" s="440"/>
      <c r="E428" s="366"/>
      <c r="F428" s="440"/>
      <c r="G428" s="441"/>
      <c r="H428" s="441"/>
      <c r="I428" s="442"/>
      <c r="J428" s="440"/>
      <c r="K428" s="442"/>
      <c r="L428" s="440"/>
      <c r="M428" s="366"/>
    </row>
    <row r="429" spans="1:13" ht="15.75">
      <c r="A429" s="439"/>
      <c r="B429" s="368"/>
      <c r="C429" s="440"/>
      <c r="D429" s="440"/>
      <c r="E429" s="366"/>
      <c r="F429" s="440"/>
      <c r="G429" s="441"/>
      <c r="H429" s="441"/>
      <c r="I429" s="442"/>
      <c r="J429" s="440"/>
      <c r="K429" s="442"/>
      <c r="L429" s="440"/>
      <c r="M429" s="366"/>
    </row>
    <row r="430" spans="1:13" ht="15.75">
      <c r="A430" s="439"/>
      <c r="B430" s="368"/>
      <c r="C430" s="440"/>
      <c r="D430" s="440"/>
      <c r="E430" s="366"/>
      <c r="F430" s="440"/>
      <c r="G430" s="441"/>
      <c r="H430" s="441"/>
      <c r="I430" s="442"/>
      <c r="J430" s="440"/>
      <c r="K430" s="442"/>
      <c r="L430" s="440"/>
      <c r="M430" s="366"/>
    </row>
    <row r="431" spans="1:13" ht="15.75">
      <c r="A431" s="439"/>
      <c r="B431" s="368"/>
      <c r="C431" s="440"/>
      <c r="D431" s="440"/>
      <c r="E431" s="366"/>
      <c r="F431" s="440"/>
      <c r="G431" s="441"/>
      <c r="H431" s="441"/>
      <c r="I431" s="442"/>
      <c r="J431" s="440"/>
      <c r="K431" s="442"/>
      <c r="L431" s="440"/>
      <c r="M431" s="366"/>
    </row>
    <row r="432" spans="1:13" ht="15.75">
      <c r="A432" s="439"/>
      <c r="B432" s="368"/>
      <c r="C432" s="440"/>
      <c r="D432" s="440"/>
      <c r="E432" s="366"/>
      <c r="F432" s="440"/>
      <c r="G432" s="441"/>
      <c r="H432" s="441"/>
      <c r="I432" s="442"/>
      <c r="J432" s="440"/>
      <c r="K432" s="442"/>
      <c r="L432" s="440"/>
      <c r="M432" s="366"/>
    </row>
    <row r="433" spans="1:13" ht="15.75">
      <c r="A433" s="439"/>
      <c r="B433" s="368"/>
      <c r="C433" s="440"/>
      <c r="D433" s="440"/>
      <c r="E433" s="366"/>
      <c r="F433" s="440"/>
      <c r="G433" s="441"/>
      <c r="H433" s="441"/>
      <c r="I433" s="442"/>
      <c r="J433" s="440"/>
      <c r="K433" s="442"/>
      <c r="L433" s="440"/>
      <c r="M433" s="366"/>
    </row>
    <row r="434" spans="1:13" ht="15.75">
      <c r="A434" s="439"/>
      <c r="B434" s="368"/>
      <c r="C434" s="440"/>
      <c r="D434" s="440"/>
      <c r="E434" s="366"/>
      <c r="F434" s="440"/>
      <c r="G434" s="441"/>
      <c r="H434" s="441"/>
      <c r="I434" s="442"/>
      <c r="J434" s="440"/>
      <c r="K434" s="442"/>
      <c r="L434" s="440"/>
      <c r="M434" s="366"/>
    </row>
    <row r="435" spans="1:13" ht="15.75">
      <c r="A435" s="439"/>
      <c r="B435" s="368"/>
      <c r="C435" s="440"/>
      <c r="D435" s="440"/>
      <c r="E435" s="366"/>
      <c r="F435" s="440"/>
      <c r="G435" s="441"/>
      <c r="H435" s="441"/>
      <c r="I435" s="442"/>
      <c r="J435" s="440"/>
      <c r="K435" s="442"/>
      <c r="L435" s="440"/>
      <c r="M435" s="366"/>
    </row>
    <row r="436" spans="1:13" ht="15.75">
      <c r="A436" s="439"/>
      <c r="B436" s="368"/>
      <c r="C436" s="440"/>
      <c r="D436" s="440"/>
      <c r="E436" s="366"/>
      <c r="F436" s="440"/>
      <c r="G436" s="441"/>
      <c r="H436" s="441"/>
      <c r="I436" s="442"/>
      <c r="J436" s="440"/>
      <c r="K436" s="442"/>
      <c r="L436" s="440"/>
      <c r="M436" s="366"/>
    </row>
    <row r="437" spans="1:13" ht="15.75">
      <c r="A437" s="439"/>
      <c r="B437" s="368"/>
      <c r="C437" s="440"/>
      <c r="D437" s="440"/>
      <c r="E437" s="366"/>
      <c r="F437" s="440"/>
      <c r="G437" s="441"/>
      <c r="H437" s="441"/>
      <c r="I437" s="442"/>
      <c r="J437" s="440"/>
      <c r="K437" s="442"/>
      <c r="L437" s="440"/>
      <c r="M437" s="366"/>
    </row>
    <row r="438" spans="1:13" ht="15.75">
      <c r="A438" s="439"/>
      <c r="B438" s="368"/>
      <c r="C438" s="440"/>
      <c r="D438" s="440"/>
      <c r="E438" s="366"/>
      <c r="F438" s="440"/>
      <c r="G438" s="441"/>
      <c r="H438" s="441"/>
      <c r="I438" s="442"/>
      <c r="J438" s="440"/>
      <c r="K438" s="442"/>
      <c r="L438" s="440"/>
      <c r="M438" s="366"/>
    </row>
    <row r="439" spans="1:13" ht="15.75">
      <c r="A439" s="439"/>
      <c r="B439" s="368"/>
      <c r="C439" s="440"/>
      <c r="D439" s="440"/>
      <c r="E439" s="366"/>
      <c r="F439" s="440"/>
      <c r="G439" s="441"/>
      <c r="H439" s="441"/>
      <c r="I439" s="442"/>
      <c r="J439" s="440"/>
      <c r="K439" s="442"/>
      <c r="L439" s="440"/>
      <c r="M439" s="366"/>
    </row>
    <row r="440" spans="1:13" ht="15.75">
      <c r="A440" s="439"/>
      <c r="B440" s="368"/>
      <c r="C440" s="440"/>
      <c r="D440" s="440"/>
      <c r="E440" s="366"/>
      <c r="F440" s="440"/>
      <c r="G440" s="441"/>
      <c r="H440" s="441"/>
      <c r="I440" s="442"/>
      <c r="J440" s="440"/>
      <c r="K440" s="442"/>
      <c r="L440" s="440"/>
      <c r="M440" s="366"/>
    </row>
    <row r="441" spans="1:13" ht="15.75">
      <c r="A441" s="439"/>
      <c r="B441" s="368"/>
      <c r="C441" s="440"/>
      <c r="D441" s="440"/>
      <c r="E441" s="366"/>
      <c r="F441" s="440"/>
      <c r="G441" s="441"/>
      <c r="H441" s="441"/>
      <c r="I441" s="442"/>
      <c r="J441" s="440"/>
      <c r="K441" s="442"/>
      <c r="L441" s="440"/>
      <c r="M441" s="366"/>
    </row>
    <row r="442" spans="1:13" ht="15.75">
      <c r="A442" s="439"/>
      <c r="B442" s="368"/>
      <c r="C442" s="440"/>
      <c r="D442" s="440"/>
      <c r="E442" s="366"/>
      <c r="F442" s="440"/>
      <c r="G442" s="441"/>
      <c r="H442" s="441"/>
      <c r="I442" s="442"/>
      <c r="J442" s="440"/>
      <c r="K442" s="442"/>
      <c r="L442" s="440"/>
      <c r="M442" s="366"/>
    </row>
    <row r="443" spans="1:13" ht="15.75">
      <c r="A443" s="439"/>
      <c r="B443" s="368"/>
      <c r="C443" s="440"/>
      <c r="D443" s="440"/>
      <c r="E443" s="366"/>
      <c r="F443" s="440"/>
      <c r="G443" s="441"/>
      <c r="H443" s="441"/>
      <c r="I443" s="442"/>
      <c r="J443" s="440"/>
      <c r="K443" s="442"/>
      <c r="L443" s="440"/>
      <c r="M443" s="366"/>
    </row>
    <row r="444" spans="1:13" ht="15.75">
      <c r="A444" s="439"/>
      <c r="B444" s="368"/>
      <c r="C444" s="440"/>
      <c r="D444" s="440"/>
      <c r="E444" s="366"/>
      <c r="F444" s="440"/>
      <c r="G444" s="441"/>
      <c r="H444" s="441"/>
      <c r="I444" s="442"/>
      <c r="J444" s="440"/>
      <c r="K444" s="442"/>
      <c r="L444" s="440"/>
      <c r="M444" s="366"/>
    </row>
    <row r="445" spans="1:13" ht="15.75">
      <c r="A445" s="439"/>
      <c r="B445" s="368"/>
      <c r="C445" s="440"/>
      <c r="D445" s="440"/>
      <c r="E445" s="366"/>
      <c r="F445" s="440"/>
      <c r="G445" s="441"/>
      <c r="H445" s="441"/>
      <c r="I445" s="442"/>
      <c r="J445" s="440"/>
      <c r="K445" s="442"/>
      <c r="L445" s="440"/>
      <c r="M445" s="366"/>
    </row>
    <row r="446" spans="1:13" ht="15.75">
      <c r="A446" s="439"/>
      <c r="B446" s="368"/>
      <c r="C446" s="440"/>
      <c r="D446" s="440"/>
      <c r="E446" s="366"/>
      <c r="F446" s="440"/>
      <c r="G446" s="441"/>
      <c r="H446" s="441"/>
      <c r="I446" s="442"/>
      <c r="J446" s="440"/>
      <c r="K446" s="442"/>
      <c r="L446" s="440"/>
      <c r="M446" s="366"/>
    </row>
    <row r="447" spans="1:13" ht="15.75">
      <c r="A447" s="439"/>
      <c r="B447" s="368"/>
      <c r="C447" s="440"/>
      <c r="D447" s="440"/>
      <c r="E447" s="366"/>
      <c r="F447" s="440"/>
      <c r="G447" s="441"/>
      <c r="H447" s="441"/>
      <c r="I447" s="442"/>
      <c r="J447" s="440"/>
      <c r="K447" s="442"/>
      <c r="L447" s="440"/>
      <c r="M447" s="366"/>
    </row>
    <row r="448" spans="1:13" ht="15.75">
      <c r="A448" s="439"/>
      <c r="B448" s="368"/>
      <c r="C448" s="440"/>
      <c r="D448" s="440"/>
      <c r="E448" s="366"/>
      <c r="F448" s="440"/>
      <c r="G448" s="441"/>
      <c r="H448" s="441"/>
      <c r="I448" s="442"/>
      <c r="J448" s="440"/>
      <c r="K448" s="442"/>
      <c r="L448" s="440"/>
      <c r="M448" s="366"/>
    </row>
    <row r="449" spans="1:13" ht="15.75">
      <c r="A449" s="439"/>
      <c r="B449" s="368"/>
      <c r="C449" s="440"/>
      <c r="D449" s="440"/>
      <c r="E449" s="366"/>
      <c r="F449" s="440"/>
      <c r="G449" s="441"/>
      <c r="H449" s="441"/>
      <c r="I449" s="442"/>
      <c r="J449" s="440"/>
      <c r="K449" s="442"/>
      <c r="L449" s="440"/>
      <c r="M449" s="366"/>
    </row>
    <row r="450" spans="1:13" ht="15.75">
      <c r="A450" s="439"/>
      <c r="B450" s="368"/>
      <c r="C450" s="440"/>
      <c r="D450" s="440"/>
      <c r="E450" s="366"/>
      <c r="F450" s="440"/>
      <c r="G450" s="441"/>
      <c r="H450" s="441"/>
      <c r="I450" s="442"/>
      <c r="J450" s="440"/>
      <c r="K450" s="442"/>
      <c r="L450" s="440"/>
      <c r="M450" s="366"/>
    </row>
    <row r="451" spans="1:13" ht="15.75">
      <c r="A451" s="439"/>
      <c r="B451" s="368"/>
      <c r="C451" s="440"/>
      <c r="D451" s="440"/>
      <c r="E451" s="366"/>
      <c r="F451" s="440"/>
      <c r="G451" s="441"/>
      <c r="H451" s="441"/>
      <c r="I451" s="442"/>
      <c r="J451" s="440"/>
      <c r="K451" s="442"/>
      <c r="L451" s="440"/>
      <c r="M451" s="366"/>
    </row>
    <row r="452" spans="1:13" ht="15.75">
      <c r="A452" s="439"/>
      <c r="B452" s="368"/>
      <c r="C452" s="440"/>
      <c r="D452" s="440"/>
      <c r="E452" s="366"/>
      <c r="F452" s="440"/>
      <c r="G452" s="441"/>
      <c r="H452" s="441"/>
      <c r="I452" s="442"/>
      <c r="J452" s="440"/>
      <c r="K452" s="442"/>
      <c r="L452" s="440"/>
      <c r="M452" s="366"/>
    </row>
    <row r="453" spans="1:13" ht="15.75">
      <c r="A453" s="439"/>
      <c r="B453" s="368"/>
      <c r="C453" s="440"/>
      <c r="D453" s="440"/>
      <c r="E453" s="366"/>
      <c r="F453" s="440"/>
      <c r="G453" s="441"/>
      <c r="H453" s="441"/>
      <c r="I453" s="442"/>
      <c r="J453" s="440"/>
      <c r="K453" s="442"/>
      <c r="L453" s="440"/>
      <c r="M453" s="366"/>
    </row>
    <row r="454" spans="1:13" ht="15.75">
      <c r="A454" s="439"/>
      <c r="B454" s="368"/>
      <c r="C454" s="440"/>
      <c r="D454" s="440"/>
      <c r="E454" s="366"/>
      <c r="F454" s="440"/>
      <c r="G454" s="441"/>
      <c r="H454" s="441"/>
      <c r="I454" s="442"/>
      <c r="J454" s="440"/>
      <c r="K454" s="442"/>
      <c r="L454" s="440"/>
      <c r="M454" s="366"/>
    </row>
    <row r="455" spans="1:13" ht="15.75">
      <c r="A455" s="439"/>
      <c r="B455" s="368"/>
      <c r="C455" s="440"/>
      <c r="D455" s="440"/>
      <c r="E455" s="366"/>
      <c r="F455" s="440"/>
      <c r="G455" s="441"/>
      <c r="H455" s="441"/>
      <c r="I455" s="442"/>
      <c r="J455" s="440"/>
      <c r="K455" s="442"/>
      <c r="L455" s="440"/>
      <c r="M455" s="366"/>
    </row>
    <row r="456" spans="1:13" ht="15.75">
      <c r="A456" s="439"/>
      <c r="B456" s="368"/>
      <c r="C456" s="440"/>
      <c r="D456" s="440"/>
      <c r="E456" s="366"/>
      <c r="F456" s="440"/>
      <c r="G456" s="441"/>
      <c r="H456" s="441"/>
      <c r="I456" s="442"/>
      <c r="J456" s="440"/>
      <c r="K456" s="442"/>
      <c r="L456" s="440"/>
      <c r="M456" s="366"/>
    </row>
    <row r="457" spans="1:13" ht="15.75">
      <c r="A457" s="439"/>
      <c r="B457" s="368"/>
      <c r="C457" s="440"/>
      <c r="D457" s="440"/>
      <c r="E457" s="366"/>
      <c r="F457" s="440"/>
      <c r="G457" s="441"/>
      <c r="H457" s="441"/>
      <c r="I457" s="442"/>
      <c r="J457" s="440"/>
      <c r="K457" s="442"/>
      <c r="L457" s="440"/>
      <c r="M457" s="366"/>
    </row>
    <row r="458" spans="1:13" ht="15.75">
      <c r="A458" s="439"/>
      <c r="B458" s="368"/>
      <c r="C458" s="440"/>
      <c r="D458" s="440"/>
      <c r="E458" s="366"/>
      <c r="F458" s="440"/>
      <c r="G458" s="441"/>
      <c r="H458" s="441"/>
      <c r="I458" s="442"/>
      <c r="J458" s="440"/>
      <c r="K458" s="442"/>
      <c r="L458" s="440"/>
      <c r="M458" s="366"/>
    </row>
    <row r="459" spans="1:13" ht="15.75">
      <c r="A459" s="439"/>
      <c r="B459" s="368"/>
      <c r="C459" s="440"/>
      <c r="D459" s="440"/>
      <c r="E459" s="366"/>
      <c r="F459" s="440"/>
      <c r="G459" s="441"/>
      <c r="H459" s="441"/>
      <c r="I459" s="442"/>
      <c r="J459" s="440"/>
      <c r="K459" s="442"/>
      <c r="L459" s="440"/>
      <c r="M459" s="366"/>
    </row>
    <row r="460" spans="1:13" ht="15.75">
      <c r="A460" s="439"/>
      <c r="B460" s="368"/>
      <c r="C460" s="440"/>
      <c r="D460" s="440"/>
      <c r="E460" s="366"/>
      <c r="F460" s="440"/>
      <c r="G460" s="441"/>
      <c r="H460" s="441"/>
      <c r="I460" s="442"/>
      <c r="J460" s="440"/>
      <c r="K460" s="442"/>
      <c r="L460" s="440"/>
      <c r="M460" s="366"/>
    </row>
    <row r="461" spans="1:13" ht="15.75">
      <c r="A461" s="439"/>
      <c r="B461" s="368"/>
      <c r="C461" s="440"/>
      <c r="D461" s="440"/>
      <c r="E461" s="366"/>
      <c r="F461" s="440"/>
      <c r="G461" s="441"/>
      <c r="H461" s="441"/>
      <c r="I461" s="442"/>
      <c r="J461" s="440"/>
      <c r="K461" s="442"/>
      <c r="L461" s="440"/>
      <c r="M461" s="366"/>
    </row>
    <row r="462" spans="1:13" ht="15.75">
      <c r="A462" s="439"/>
      <c r="B462" s="368"/>
      <c r="C462" s="440"/>
      <c r="D462" s="440"/>
      <c r="E462" s="366"/>
      <c r="F462" s="440"/>
      <c r="G462" s="441"/>
      <c r="H462" s="441"/>
      <c r="I462" s="442"/>
      <c r="J462" s="440"/>
      <c r="K462" s="442"/>
      <c r="L462" s="440"/>
      <c r="M462" s="366"/>
    </row>
    <row r="463" spans="1:13" ht="15.75">
      <c r="A463" s="439"/>
      <c r="B463" s="368"/>
      <c r="C463" s="440"/>
      <c r="D463" s="440"/>
      <c r="E463" s="366"/>
      <c r="F463" s="440"/>
      <c r="G463" s="441"/>
      <c r="H463" s="441"/>
      <c r="I463" s="442"/>
      <c r="J463" s="440"/>
      <c r="K463" s="442"/>
      <c r="L463" s="440"/>
      <c r="M463" s="366"/>
    </row>
    <row r="464" spans="1:13" ht="15.75">
      <c r="A464" s="439"/>
      <c r="B464" s="368"/>
      <c r="C464" s="440"/>
      <c r="D464" s="440"/>
      <c r="E464" s="366"/>
      <c r="F464" s="440"/>
      <c r="G464" s="441"/>
      <c r="H464" s="441"/>
      <c r="I464" s="442"/>
      <c r="J464" s="440"/>
      <c r="K464" s="442"/>
      <c r="L464" s="440"/>
      <c r="M464" s="366"/>
    </row>
    <row r="465" spans="1:13" ht="15.75">
      <c r="A465" s="439"/>
      <c r="B465" s="368"/>
      <c r="C465" s="440"/>
      <c r="D465" s="440"/>
      <c r="E465" s="366"/>
      <c r="F465" s="440"/>
      <c r="G465" s="441"/>
      <c r="H465" s="441"/>
      <c r="I465" s="442"/>
      <c r="J465" s="440"/>
      <c r="K465" s="442"/>
      <c r="L465" s="440"/>
      <c r="M465" s="366"/>
    </row>
    <row r="466" spans="1:13" ht="15.75">
      <c r="A466" s="439"/>
      <c r="B466" s="368"/>
      <c r="C466" s="440"/>
      <c r="D466" s="440"/>
      <c r="E466" s="366"/>
      <c r="F466" s="440"/>
      <c r="G466" s="441"/>
      <c r="H466" s="441"/>
      <c r="I466" s="442"/>
      <c r="J466" s="440"/>
      <c r="K466" s="442"/>
      <c r="L466" s="440"/>
      <c r="M466" s="366"/>
    </row>
    <row r="467" spans="1:13" ht="15.75">
      <c r="A467" s="439"/>
      <c r="B467" s="368"/>
      <c r="C467" s="440"/>
      <c r="D467" s="440"/>
      <c r="E467" s="366"/>
      <c r="F467" s="440"/>
      <c r="G467" s="441"/>
      <c r="H467" s="441"/>
      <c r="I467" s="442"/>
      <c r="J467" s="440"/>
      <c r="K467" s="442"/>
      <c r="L467" s="440"/>
      <c r="M467" s="366"/>
    </row>
    <row r="468" spans="1:13" ht="15.75">
      <c r="A468" s="439"/>
      <c r="B468" s="368"/>
      <c r="C468" s="440"/>
      <c r="D468" s="440"/>
      <c r="E468" s="366"/>
      <c r="F468" s="440"/>
      <c r="G468" s="441"/>
      <c r="H468" s="441"/>
      <c r="I468" s="442"/>
      <c r="J468" s="440"/>
      <c r="K468" s="442"/>
      <c r="L468" s="440"/>
      <c r="M468" s="366"/>
    </row>
    <row r="469" spans="1:13" ht="15.75">
      <c r="A469" s="439"/>
      <c r="B469" s="368"/>
      <c r="C469" s="440"/>
      <c r="D469" s="440"/>
      <c r="E469" s="366"/>
      <c r="F469" s="440"/>
      <c r="G469" s="441"/>
      <c r="H469" s="441"/>
      <c r="I469" s="442"/>
      <c r="J469" s="440"/>
      <c r="K469" s="442"/>
      <c r="L469" s="440"/>
      <c r="M469" s="366"/>
    </row>
    <row r="470" spans="1:13" ht="15.75">
      <c r="A470" s="439"/>
      <c r="B470" s="368"/>
      <c r="C470" s="440"/>
      <c r="D470" s="440"/>
      <c r="E470" s="366"/>
      <c r="F470" s="440"/>
      <c r="G470" s="441"/>
      <c r="H470" s="441"/>
      <c r="I470" s="442"/>
      <c r="J470" s="440"/>
      <c r="K470" s="442"/>
      <c r="L470" s="440"/>
      <c r="M470" s="366"/>
    </row>
    <row r="471" spans="1:13" ht="15.75">
      <c r="A471" s="439"/>
      <c r="B471" s="368"/>
      <c r="C471" s="440"/>
      <c r="D471" s="440"/>
      <c r="E471" s="366"/>
      <c r="F471" s="440"/>
      <c r="G471" s="441"/>
      <c r="H471" s="441"/>
      <c r="I471" s="442"/>
      <c r="J471" s="440"/>
      <c r="K471" s="442"/>
      <c r="L471" s="440"/>
      <c r="M471" s="366"/>
    </row>
    <row r="472" spans="1:13" ht="15.75">
      <c r="A472" s="439"/>
      <c r="B472" s="368"/>
      <c r="C472" s="440"/>
      <c r="D472" s="440"/>
      <c r="E472" s="366"/>
      <c r="F472" s="440"/>
      <c r="G472" s="441"/>
      <c r="H472" s="441"/>
      <c r="I472" s="442"/>
      <c r="J472" s="440"/>
      <c r="K472" s="442"/>
      <c r="L472" s="440"/>
      <c r="M472" s="366"/>
    </row>
    <row r="473" spans="1:13" ht="15.75">
      <c r="A473" s="439"/>
      <c r="B473" s="368"/>
      <c r="C473" s="440"/>
      <c r="D473" s="440"/>
      <c r="E473" s="366"/>
      <c r="F473" s="440"/>
      <c r="G473" s="441"/>
      <c r="H473" s="441"/>
      <c r="I473" s="442"/>
      <c r="J473" s="440"/>
      <c r="K473" s="442"/>
      <c r="L473" s="440"/>
      <c r="M473" s="366"/>
    </row>
    <row r="474" spans="1:13" ht="15.75">
      <c r="A474" s="439"/>
      <c r="B474" s="368"/>
      <c r="C474" s="440"/>
      <c r="D474" s="440"/>
      <c r="E474" s="366"/>
      <c r="F474" s="440"/>
      <c r="G474" s="441"/>
      <c r="H474" s="441"/>
      <c r="I474" s="442"/>
      <c r="J474" s="440"/>
      <c r="K474" s="442"/>
      <c r="L474" s="440"/>
      <c r="M474" s="366"/>
    </row>
    <row r="475" spans="1:13" ht="15.75">
      <c r="A475" s="439"/>
      <c r="B475" s="368"/>
      <c r="C475" s="440"/>
      <c r="D475" s="440"/>
      <c r="E475" s="366"/>
      <c r="F475" s="440"/>
      <c r="G475" s="441"/>
      <c r="H475" s="441"/>
      <c r="I475" s="442"/>
      <c r="J475" s="440"/>
      <c r="K475" s="442"/>
      <c r="L475" s="440"/>
      <c r="M475" s="366"/>
    </row>
    <row r="476" spans="1:13" ht="15.75">
      <c r="A476" s="439"/>
      <c r="B476" s="368"/>
      <c r="C476" s="440"/>
      <c r="D476" s="440"/>
      <c r="E476" s="366"/>
      <c r="F476" s="440"/>
      <c r="G476" s="441"/>
      <c r="H476" s="441"/>
      <c r="I476" s="442"/>
      <c r="J476" s="440"/>
      <c r="K476" s="442"/>
      <c r="L476" s="440"/>
      <c r="M476" s="366"/>
    </row>
    <row r="477" spans="1:13" ht="15.75">
      <c r="A477" s="439"/>
      <c r="B477" s="368"/>
      <c r="C477" s="440"/>
      <c r="D477" s="440"/>
      <c r="E477" s="366"/>
      <c r="F477" s="440"/>
      <c r="G477" s="441"/>
      <c r="H477" s="441"/>
      <c r="I477" s="442"/>
      <c r="J477" s="440"/>
      <c r="K477" s="442"/>
      <c r="L477" s="440"/>
      <c r="M477" s="366"/>
    </row>
    <row r="478" spans="1:13" ht="15.75">
      <c r="A478" s="439"/>
      <c r="B478" s="368"/>
      <c r="C478" s="440"/>
      <c r="D478" s="440"/>
      <c r="E478" s="366"/>
      <c r="F478" s="440"/>
      <c r="G478" s="441"/>
      <c r="H478" s="441"/>
      <c r="I478" s="442"/>
      <c r="J478" s="440"/>
      <c r="K478" s="442"/>
      <c r="L478" s="440"/>
      <c r="M478" s="366"/>
    </row>
    <row r="479" spans="1:13" ht="15.75">
      <c r="A479" s="439"/>
      <c r="B479" s="368"/>
      <c r="C479" s="440"/>
      <c r="D479" s="440"/>
      <c r="E479" s="366"/>
      <c r="F479" s="440"/>
      <c r="G479" s="441"/>
      <c r="H479" s="441"/>
      <c r="I479" s="442"/>
      <c r="J479" s="440"/>
      <c r="K479" s="442"/>
      <c r="L479" s="440"/>
      <c r="M479" s="366"/>
    </row>
    <row r="480" spans="1:13" ht="15.75">
      <c r="A480" s="439"/>
      <c r="B480" s="368"/>
      <c r="C480" s="440"/>
      <c r="D480" s="440"/>
      <c r="E480" s="366"/>
      <c r="F480" s="440"/>
      <c r="G480" s="441"/>
      <c r="H480" s="441"/>
      <c r="I480" s="442"/>
      <c r="J480" s="440"/>
      <c r="K480" s="442"/>
      <c r="L480" s="440"/>
      <c r="M480" s="366"/>
    </row>
    <row r="481" spans="1:13" ht="15.75">
      <c r="A481" s="439"/>
      <c r="B481" s="368"/>
      <c r="C481" s="440"/>
      <c r="D481" s="440"/>
      <c r="E481" s="366"/>
      <c r="F481" s="440"/>
      <c r="G481" s="441"/>
      <c r="H481" s="441"/>
      <c r="I481" s="442"/>
      <c r="J481" s="440"/>
      <c r="K481" s="442"/>
      <c r="L481" s="440"/>
      <c r="M481" s="366"/>
    </row>
    <row r="482" spans="1:13" ht="15.75">
      <c r="A482" s="439"/>
      <c r="B482" s="368"/>
      <c r="C482" s="440"/>
      <c r="D482" s="440"/>
      <c r="E482" s="366"/>
      <c r="F482" s="440"/>
      <c r="G482" s="441"/>
      <c r="H482" s="441"/>
      <c r="I482" s="442"/>
      <c r="J482" s="440"/>
      <c r="K482" s="442"/>
      <c r="L482" s="440"/>
      <c r="M482" s="366"/>
    </row>
    <row r="483" spans="1:13" ht="15.75">
      <c r="A483" s="439"/>
      <c r="B483" s="368"/>
      <c r="C483" s="440"/>
      <c r="D483" s="440"/>
      <c r="E483" s="366"/>
      <c r="F483" s="440"/>
      <c r="G483" s="441"/>
      <c r="H483" s="441"/>
      <c r="I483" s="442"/>
      <c r="J483" s="440"/>
      <c r="K483" s="442"/>
      <c r="L483" s="440"/>
      <c r="M483" s="366"/>
    </row>
    <row r="484" spans="1:13" ht="15.75">
      <c r="A484" s="439"/>
      <c r="B484" s="368"/>
      <c r="C484" s="440"/>
      <c r="D484" s="440"/>
      <c r="E484" s="366"/>
      <c r="F484" s="440"/>
      <c r="G484" s="441"/>
      <c r="H484" s="441"/>
      <c r="I484" s="442"/>
      <c r="J484" s="440"/>
      <c r="K484" s="442"/>
      <c r="L484" s="440"/>
      <c r="M484" s="366"/>
    </row>
    <row r="485" spans="1:13" ht="15.75">
      <c r="A485" s="439"/>
      <c r="B485" s="368"/>
      <c r="C485" s="440"/>
      <c r="D485" s="440"/>
      <c r="E485" s="366"/>
      <c r="F485" s="440"/>
      <c r="G485" s="441"/>
      <c r="H485" s="441"/>
      <c r="I485" s="442"/>
      <c r="J485" s="440"/>
      <c r="K485" s="442"/>
      <c r="L485" s="440"/>
      <c r="M485" s="366"/>
    </row>
    <row r="486" spans="1:13" ht="15.75">
      <c r="A486" s="439"/>
      <c r="B486" s="368"/>
      <c r="C486" s="440"/>
      <c r="D486" s="440"/>
      <c r="E486" s="366"/>
      <c r="F486" s="440"/>
      <c r="G486" s="441"/>
      <c r="H486" s="441"/>
      <c r="I486" s="442"/>
      <c r="J486" s="440"/>
      <c r="K486" s="442"/>
      <c r="L486" s="440"/>
      <c r="M486" s="366"/>
    </row>
    <row r="487" spans="1:13" ht="15.75">
      <c r="A487" s="439"/>
      <c r="B487" s="368"/>
      <c r="C487" s="440"/>
      <c r="D487" s="440"/>
      <c r="E487" s="366"/>
      <c r="F487" s="440"/>
      <c r="G487" s="441"/>
      <c r="H487" s="441"/>
      <c r="I487" s="442"/>
      <c r="J487" s="440"/>
      <c r="K487" s="442"/>
      <c r="L487" s="440"/>
      <c r="M487" s="366"/>
    </row>
    <row r="488" spans="1:13" ht="15.75">
      <c r="A488" s="439"/>
      <c r="B488" s="368"/>
      <c r="C488" s="440"/>
      <c r="D488" s="440"/>
      <c r="E488" s="366"/>
      <c r="F488" s="440"/>
      <c r="G488" s="441"/>
      <c r="H488" s="441"/>
      <c r="I488" s="442"/>
      <c r="J488" s="440"/>
      <c r="K488" s="442"/>
      <c r="L488" s="440"/>
      <c r="M488" s="366"/>
    </row>
    <row r="489" spans="1:13" ht="15.75">
      <c r="A489" s="439"/>
      <c r="B489" s="368"/>
      <c r="C489" s="440"/>
      <c r="D489" s="440"/>
      <c r="E489" s="366"/>
      <c r="F489" s="440"/>
      <c r="G489" s="441"/>
      <c r="H489" s="441"/>
      <c r="I489" s="442"/>
      <c r="J489" s="440"/>
      <c r="K489" s="442"/>
      <c r="L489" s="440"/>
      <c r="M489" s="366"/>
    </row>
    <row r="490" spans="1:13" ht="15.75">
      <c r="A490" s="439"/>
      <c r="B490" s="368"/>
      <c r="C490" s="440"/>
      <c r="D490" s="440"/>
      <c r="E490" s="366"/>
      <c r="F490" s="440"/>
      <c r="G490" s="441"/>
      <c r="H490" s="441"/>
      <c r="I490" s="442"/>
      <c r="J490" s="440"/>
      <c r="K490" s="442"/>
      <c r="L490" s="440"/>
      <c r="M490" s="366"/>
    </row>
    <row r="491" spans="1:13" ht="15.75">
      <c r="A491" s="439"/>
      <c r="B491" s="368"/>
      <c r="C491" s="440"/>
      <c r="D491" s="440"/>
      <c r="E491" s="366"/>
      <c r="F491" s="440"/>
      <c r="G491" s="441"/>
      <c r="H491" s="441"/>
      <c r="I491" s="442"/>
      <c r="J491" s="440"/>
      <c r="K491" s="442"/>
      <c r="L491" s="440"/>
      <c r="M491" s="366"/>
    </row>
    <row r="492" spans="1:13" ht="15.75">
      <c r="A492" s="439"/>
      <c r="B492" s="368"/>
      <c r="C492" s="440"/>
      <c r="D492" s="440"/>
      <c r="E492" s="366"/>
      <c r="F492" s="440"/>
      <c r="G492" s="441"/>
      <c r="H492" s="441"/>
      <c r="I492" s="442"/>
      <c r="J492" s="440"/>
      <c r="K492" s="442"/>
      <c r="L492" s="440"/>
      <c r="M492" s="366"/>
    </row>
    <row r="493" spans="1:13" ht="15.75">
      <c r="A493" s="439"/>
      <c r="B493" s="368"/>
      <c r="C493" s="440"/>
      <c r="D493" s="440"/>
      <c r="E493" s="366"/>
      <c r="F493" s="440"/>
      <c r="G493" s="441"/>
      <c r="H493" s="441"/>
      <c r="I493" s="442"/>
      <c r="J493" s="440"/>
      <c r="K493" s="442"/>
      <c r="L493" s="440"/>
      <c r="M493" s="366"/>
    </row>
    <row r="494" spans="1:13" ht="15.75">
      <c r="A494" s="439"/>
      <c r="B494" s="368"/>
      <c r="C494" s="440"/>
      <c r="D494" s="440"/>
      <c r="E494" s="366"/>
      <c r="F494" s="440"/>
      <c r="G494" s="441"/>
      <c r="H494" s="441"/>
      <c r="I494" s="442"/>
      <c r="J494" s="440"/>
      <c r="K494" s="442"/>
      <c r="L494" s="440"/>
      <c r="M494" s="366"/>
    </row>
    <row r="495" spans="1:13" ht="15.75">
      <c r="A495" s="439"/>
      <c r="B495" s="368"/>
      <c r="C495" s="440"/>
      <c r="D495" s="440"/>
      <c r="E495" s="366"/>
      <c r="F495" s="440"/>
      <c r="G495" s="441"/>
      <c r="H495" s="441"/>
      <c r="I495" s="442"/>
      <c r="J495" s="440"/>
      <c r="K495" s="442"/>
      <c r="L495" s="440"/>
      <c r="M495" s="366"/>
    </row>
    <row r="496" spans="1:13" ht="15.75">
      <c r="A496" s="439"/>
      <c r="B496" s="368"/>
      <c r="C496" s="440"/>
      <c r="D496" s="440"/>
      <c r="E496" s="366"/>
      <c r="F496" s="440"/>
      <c r="G496" s="441"/>
      <c r="H496" s="441"/>
      <c r="I496" s="442"/>
      <c r="J496" s="440"/>
      <c r="K496" s="442"/>
      <c r="L496" s="440"/>
      <c r="M496" s="366"/>
    </row>
    <row r="497" spans="1:13" ht="15.75">
      <c r="A497" s="439"/>
      <c r="B497" s="368"/>
      <c r="C497" s="440"/>
      <c r="D497" s="440"/>
      <c r="E497" s="366"/>
      <c r="F497" s="440"/>
      <c r="G497" s="441"/>
      <c r="H497" s="441"/>
      <c r="I497" s="442"/>
      <c r="J497" s="440"/>
      <c r="K497" s="442"/>
      <c r="L497" s="440"/>
      <c r="M497" s="366"/>
    </row>
    <row r="498" spans="1:13" ht="15.75">
      <c r="A498" s="439"/>
      <c r="B498" s="368"/>
      <c r="C498" s="440"/>
      <c r="D498" s="440"/>
      <c r="E498" s="366"/>
      <c r="F498" s="440"/>
      <c r="G498" s="441"/>
      <c r="H498" s="441"/>
      <c r="I498" s="442"/>
      <c r="J498" s="440"/>
      <c r="K498" s="442"/>
      <c r="L498" s="440"/>
      <c r="M498" s="366"/>
    </row>
    <row r="499" spans="1:13" ht="15.75">
      <c r="A499" s="439"/>
      <c r="B499" s="368"/>
      <c r="C499" s="440"/>
      <c r="D499" s="440"/>
      <c r="E499" s="366"/>
      <c r="F499" s="440"/>
      <c r="G499" s="441"/>
      <c r="H499" s="441"/>
      <c r="I499" s="442"/>
      <c r="J499" s="440"/>
      <c r="K499" s="442"/>
      <c r="L499" s="440"/>
      <c r="M499" s="366"/>
    </row>
    <row r="500" spans="1:13" ht="15.75">
      <c r="A500" s="439"/>
      <c r="B500" s="368"/>
      <c r="C500" s="440"/>
      <c r="D500" s="440"/>
      <c r="E500" s="366"/>
      <c r="F500" s="440"/>
      <c r="G500" s="441"/>
      <c r="H500" s="441"/>
      <c r="I500" s="442"/>
      <c r="J500" s="440"/>
      <c r="K500" s="442"/>
      <c r="L500" s="440"/>
      <c r="M500" s="366"/>
    </row>
    <row r="501" spans="1:13" ht="15.75">
      <c r="A501" s="439"/>
      <c r="B501" s="368"/>
      <c r="C501" s="440"/>
      <c r="D501" s="440"/>
      <c r="E501" s="366"/>
      <c r="F501" s="440"/>
      <c r="G501" s="441"/>
      <c r="H501" s="441"/>
      <c r="I501" s="442"/>
      <c r="J501" s="440"/>
      <c r="K501" s="442"/>
      <c r="L501" s="440"/>
      <c r="M501" s="366"/>
    </row>
    <row r="502" spans="1:13" ht="15.75">
      <c r="A502" s="439"/>
      <c r="B502" s="368"/>
      <c r="C502" s="440"/>
      <c r="D502" s="440"/>
      <c r="E502" s="366"/>
      <c r="F502" s="440"/>
      <c r="G502" s="441"/>
      <c r="H502" s="441"/>
      <c r="I502" s="442"/>
      <c r="J502" s="440"/>
      <c r="K502" s="442"/>
      <c r="L502" s="440"/>
      <c r="M502" s="366"/>
    </row>
    <row r="503" spans="1:13" ht="15.75">
      <c r="A503" s="439"/>
      <c r="B503" s="368"/>
      <c r="C503" s="440"/>
      <c r="D503" s="440"/>
      <c r="E503" s="366"/>
      <c r="F503" s="440"/>
      <c r="G503" s="441"/>
      <c r="H503" s="441"/>
      <c r="I503" s="442"/>
      <c r="J503" s="440"/>
      <c r="K503" s="442"/>
      <c r="L503" s="440"/>
      <c r="M503" s="366"/>
    </row>
    <row r="504" spans="1:13" ht="15.75">
      <c r="A504" s="439"/>
      <c r="B504" s="368"/>
      <c r="C504" s="440"/>
      <c r="D504" s="440"/>
      <c r="E504" s="366"/>
      <c r="F504" s="440"/>
      <c r="G504" s="441"/>
      <c r="H504" s="441"/>
      <c r="I504" s="442"/>
      <c r="J504" s="440"/>
      <c r="K504" s="442"/>
      <c r="L504" s="440"/>
      <c r="M504" s="366"/>
    </row>
    <row r="505" spans="1:13" ht="15.75">
      <c r="A505" s="439"/>
      <c r="B505" s="368"/>
      <c r="C505" s="440"/>
      <c r="D505" s="440"/>
      <c r="E505" s="366"/>
      <c r="F505" s="440"/>
      <c r="G505" s="441"/>
      <c r="H505" s="441"/>
      <c r="I505" s="442"/>
      <c r="J505" s="440"/>
      <c r="K505" s="442"/>
      <c r="L505" s="440"/>
      <c r="M505" s="366"/>
    </row>
    <row r="506" spans="1:13" ht="15.75">
      <c r="A506" s="439"/>
      <c r="B506" s="368"/>
      <c r="C506" s="440"/>
      <c r="D506" s="440"/>
      <c r="E506" s="366"/>
      <c r="F506" s="440"/>
      <c r="G506" s="441"/>
      <c r="H506" s="441"/>
      <c r="I506" s="442"/>
      <c r="J506" s="440"/>
      <c r="K506" s="442"/>
      <c r="L506" s="440"/>
      <c r="M506" s="366"/>
    </row>
    <row r="507" spans="1:13" ht="15.75">
      <c r="A507" s="439"/>
      <c r="B507" s="368"/>
      <c r="C507" s="440"/>
      <c r="D507" s="440"/>
      <c r="E507" s="366"/>
      <c r="F507" s="440"/>
      <c r="G507" s="441"/>
      <c r="H507" s="441"/>
      <c r="I507" s="442"/>
      <c r="J507" s="440"/>
      <c r="K507" s="442"/>
      <c r="L507" s="440"/>
      <c r="M507" s="366"/>
    </row>
    <row r="508" spans="1:13" ht="15.75">
      <c r="A508" s="439"/>
      <c r="B508" s="368"/>
      <c r="C508" s="440"/>
      <c r="D508" s="440"/>
      <c r="E508" s="366"/>
      <c r="F508" s="440"/>
      <c r="G508" s="441"/>
      <c r="H508" s="441"/>
      <c r="I508" s="442"/>
      <c r="J508" s="440"/>
      <c r="K508" s="442"/>
      <c r="L508" s="440"/>
      <c r="M508" s="366"/>
    </row>
    <row r="509" spans="1:13" ht="15.75">
      <c r="A509" s="439"/>
      <c r="B509" s="368"/>
      <c r="C509" s="440"/>
      <c r="D509" s="440"/>
      <c r="E509" s="366"/>
      <c r="F509" s="440"/>
      <c r="G509" s="441"/>
      <c r="H509" s="441"/>
      <c r="I509" s="442"/>
      <c r="J509" s="440"/>
      <c r="K509" s="442"/>
      <c r="L509" s="440"/>
      <c r="M509" s="366"/>
    </row>
    <row r="510" spans="1:13" ht="15.75">
      <c r="A510" s="439"/>
      <c r="B510" s="368"/>
      <c r="C510" s="440"/>
      <c r="D510" s="440"/>
      <c r="E510" s="366"/>
      <c r="F510" s="440"/>
      <c r="G510" s="441"/>
      <c r="H510" s="441"/>
      <c r="I510" s="442"/>
      <c r="J510" s="440"/>
      <c r="K510" s="442"/>
      <c r="L510" s="440"/>
      <c r="M510" s="366"/>
    </row>
    <row r="511" spans="1:13" ht="15.75">
      <c r="A511" s="439"/>
      <c r="B511" s="368"/>
      <c r="C511" s="440"/>
      <c r="D511" s="440"/>
      <c r="E511" s="366"/>
      <c r="F511" s="440"/>
      <c r="G511" s="441"/>
      <c r="H511" s="441"/>
      <c r="I511" s="442"/>
      <c r="J511" s="440"/>
      <c r="K511" s="442"/>
      <c r="L511" s="440"/>
      <c r="M511" s="366"/>
    </row>
    <row r="512" spans="1:13" ht="15.75">
      <c r="A512" s="439"/>
      <c r="B512" s="368"/>
      <c r="C512" s="440"/>
      <c r="D512" s="440"/>
      <c r="E512" s="366"/>
      <c r="F512" s="440"/>
      <c r="G512" s="441"/>
      <c r="H512" s="441"/>
      <c r="I512" s="442"/>
      <c r="J512" s="440"/>
      <c r="K512" s="442"/>
      <c r="L512" s="440"/>
      <c r="M512" s="366"/>
    </row>
    <row r="513" spans="1:13" ht="15.75">
      <c r="A513" s="439"/>
      <c r="B513" s="368"/>
      <c r="C513" s="440"/>
      <c r="D513" s="440"/>
      <c r="E513" s="366"/>
      <c r="F513" s="440"/>
      <c r="G513" s="441"/>
      <c r="H513" s="441"/>
      <c r="I513" s="442"/>
      <c r="J513" s="440"/>
      <c r="K513" s="442"/>
      <c r="L513" s="440"/>
      <c r="M513" s="366"/>
    </row>
    <row r="514" spans="1:13" ht="15.75">
      <c r="A514" s="439"/>
      <c r="B514" s="368"/>
      <c r="C514" s="440"/>
      <c r="D514" s="440"/>
      <c r="E514" s="366"/>
      <c r="F514" s="440"/>
      <c r="G514" s="441"/>
      <c r="H514" s="441"/>
      <c r="I514" s="442"/>
      <c r="J514" s="440"/>
      <c r="K514" s="442"/>
      <c r="L514" s="440"/>
      <c r="M514" s="366"/>
    </row>
    <row r="515" spans="1:13" ht="15.75">
      <c r="A515" s="439"/>
      <c r="B515" s="368"/>
      <c r="C515" s="440"/>
      <c r="D515" s="440"/>
      <c r="E515" s="366"/>
      <c r="F515" s="440"/>
      <c r="G515" s="441"/>
      <c r="H515" s="441"/>
      <c r="I515" s="442"/>
      <c r="J515" s="440"/>
      <c r="K515" s="442"/>
      <c r="L515" s="440"/>
      <c r="M515" s="366"/>
    </row>
    <row r="516" spans="1:13" ht="15.75">
      <c r="A516" s="439"/>
      <c r="B516" s="368"/>
      <c r="C516" s="440"/>
      <c r="D516" s="440"/>
      <c r="E516" s="366"/>
      <c r="F516" s="440"/>
      <c r="G516" s="441"/>
      <c r="H516" s="441"/>
      <c r="I516" s="442"/>
      <c r="J516" s="440"/>
      <c r="K516" s="442"/>
      <c r="L516" s="440"/>
      <c r="M516" s="366"/>
    </row>
    <row r="517" spans="1:13" ht="15.75">
      <c r="A517" s="439"/>
      <c r="B517" s="368"/>
      <c r="C517" s="440"/>
      <c r="D517" s="440"/>
      <c r="E517" s="366"/>
      <c r="F517" s="440"/>
      <c r="G517" s="441"/>
      <c r="H517" s="441"/>
      <c r="I517" s="442"/>
      <c r="J517" s="440"/>
      <c r="K517" s="442"/>
      <c r="L517" s="440"/>
      <c r="M517" s="366"/>
    </row>
    <row r="518" spans="1:13" ht="15.75">
      <c r="A518" s="439"/>
      <c r="B518" s="368"/>
      <c r="C518" s="440"/>
      <c r="D518" s="440"/>
      <c r="E518" s="366"/>
      <c r="F518" s="440"/>
      <c r="G518" s="441"/>
      <c r="H518" s="441"/>
      <c r="I518" s="442"/>
      <c r="J518" s="440"/>
      <c r="K518" s="442"/>
      <c r="L518" s="440"/>
      <c r="M518" s="366"/>
    </row>
    <row r="519" spans="1:13" ht="15.75">
      <c r="A519" s="439"/>
      <c r="B519" s="368"/>
      <c r="C519" s="440"/>
      <c r="D519" s="440"/>
      <c r="E519" s="366"/>
      <c r="F519" s="440"/>
      <c r="G519" s="441"/>
      <c r="H519" s="441"/>
      <c r="I519" s="442"/>
      <c r="J519" s="440"/>
      <c r="K519" s="442"/>
      <c r="L519" s="440"/>
      <c r="M519" s="366"/>
    </row>
    <row r="520" spans="1:13" ht="15.75">
      <c r="A520" s="439"/>
      <c r="B520" s="368"/>
      <c r="C520" s="440"/>
      <c r="D520" s="440"/>
      <c r="E520" s="366"/>
      <c r="F520" s="440"/>
      <c r="G520" s="441"/>
      <c r="H520" s="441"/>
      <c r="I520" s="442"/>
      <c r="J520" s="440"/>
      <c r="K520" s="442"/>
      <c r="L520" s="440"/>
      <c r="M520" s="366"/>
    </row>
    <row r="521" spans="1:13" ht="15.75">
      <c r="A521" s="439"/>
      <c r="B521" s="368"/>
      <c r="C521" s="440"/>
      <c r="D521" s="440"/>
      <c r="E521" s="366"/>
      <c r="F521" s="440"/>
      <c r="G521" s="441"/>
      <c r="H521" s="441"/>
      <c r="I521" s="442"/>
      <c r="J521" s="440"/>
      <c r="K521" s="442"/>
      <c r="L521" s="440"/>
      <c r="M521" s="366"/>
    </row>
    <row r="522" spans="1:13" ht="15.75">
      <c r="A522" s="439"/>
      <c r="B522" s="368"/>
      <c r="C522" s="440"/>
      <c r="D522" s="440"/>
      <c r="E522" s="366"/>
      <c r="F522" s="440"/>
      <c r="G522" s="441"/>
      <c r="H522" s="441"/>
      <c r="I522" s="442"/>
      <c r="J522" s="440"/>
      <c r="K522" s="442"/>
      <c r="L522" s="440"/>
      <c r="M522" s="366"/>
    </row>
    <row r="523" spans="1:13" ht="15.75">
      <c r="A523" s="439"/>
      <c r="B523" s="368"/>
      <c r="C523" s="440"/>
      <c r="D523" s="440"/>
      <c r="E523" s="366"/>
      <c r="F523" s="440"/>
      <c r="G523" s="441"/>
      <c r="H523" s="441"/>
      <c r="I523" s="442"/>
      <c r="J523" s="440"/>
      <c r="K523" s="442"/>
      <c r="L523" s="440"/>
      <c r="M523" s="366"/>
    </row>
    <row r="524" spans="1:13" ht="15.75">
      <c r="A524" s="439"/>
      <c r="B524" s="368"/>
      <c r="C524" s="440"/>
      <c r="D524" s="440"/>
      <c r="E524" s="366"/>
      <c r="F524" s="440"/>
      <c r="G524" s="441"/>
      <c r="H524" s="441"/>
      <c r="I524" s="442"/>
      <c r="J524" s="440"/>
      <c r="K524" s="442"/>
      <c r="L524" s="440"/>
      <c r="M524" s="366"/>
    </row>
    <row r="525" spans="1:13" ht="15.75">
      <c r="A525" s="439"/>
      <c r="B525" s="368"/>
      <c r="C525" s="440"/>
      <c r="D525" s="440"/>
      <c r="E525" s="366"/>
      <c r="F525" s="440"/>
      <c r="G525" s="441"/>
      <c r="H525" s="441"/>
      <c r="I525" s="442"/>
      <c r="J525" s="440"/>
      <c r="K525" s="442"/>
      <c r="L525" s="440"/>
      <c r="M525" s="366"/>
    </row>
    <row r="526" spans="1:13" ht="15.75">
      <c r="A526" s="439"/>
      <c r="B526" s="368"/>
      <c r="C526" s="440"/>
      <c r="D526" s="440"/>
      <c r="E526" s="366"/>
      <c r="F526" s="440"/>
      <c r="G526" s="441"/>
      <c r="H526" s="441"/>
      <c r="I526" s="442"/>
      <c r="J526" s="440"/>
      <c r="K526" s="442"/>
      <c r="L526" s="440"/>
      <c r="M526" s="366"/>
    </row>
    <row r="527" spans="1:13" ht="15.75">
      <c r="A527" s="439"/>
      <c r="B527" s="368"/>
      <c r="C527" s="440"/>
      <c r="D527" s="440"/>
      <c r="E527" s="366"/>
      <c r="F527" s="440"/>
      <c r="G527" s="441"/>
      <c r="H527" s="441"/>
      <c r="I527" s="442"/>
      <c r="J527" s="440"/>
      <c r="K527" s="442"/>
      <c r="L527" s="440"/>
      <c r="M527" s="366"/>
    </row>
    <row r="528" spans="1:13" ht="15.75">
      <c r="A528" s="439"/>
      <c r="B528" s="368"/>
      <c r="C528" s="440"/>
      <c r="D528" s="440"/>
      <c r="E528" s="366"/>
      <c r="F528" s="440"/>
      <c r="G528" s="441"/>
      <c r="H528" s="441"/>
      <c r="I528" s="442"/>
      <c r="J528" s="440"/>
      <c r="K528" s="442"/>
      <c r="L528" s="440"/>
      <c r="M528" s="366"/>
    </row>
    <row r="529" spans="1:13" ht="15.75">
      <c r="A529" s="439"/>
      <c r="B529" s="368"/>
      <c r="C529" s="440"/>
      <c r="D529" s="440"/>
      <c r="E529" s="366"/>
      <c r="F529" s="440"/>
      <c r="G529" s="441"/>
      <c r="H529" s="441"/>
      <c r="I529" s="442"/>
      <c r="J529" s="440"/>
      <c r="K529" s="442"/>
      <c r="L529" s="440"/>
      <c r="M529" s="366"/>
    </row>
    <row r="530" spans="1:13" ht="15.75">
      <c r="A530" s="439"/>
      <c r="B530" s="368"/>
      <c r="C530" s="440"/>
      <c r="D530" s="440"/>
      <c r="E530" s="366"/>
      <c r="F530" s="440"/>
      <c r="G530" s="441"/>
      <c r="H530" s="441"/>
      <c r="I530" s="442"/>
      <c r="J530" s="440"/>
      <c r="K530" s="442"/>
      <c r="L530" s="440"/>
      <c r="M530" s="366"/>
    </row>
    <row r="531" spans="1:13" ht="15.75">
      <c r="A531" s="439"/>
      <c r="B531" s="368"/>
      <c r="C531" s="440"/>
      <c r="D531" s="440"/>
      <c r="E531" s="366"/>
      <c r="F531" s="440"/>
      <c r="G531" s="441"/>
      <c r="H531" s="441"/>
      <c r="I531" s="442"/>
      <c r="J531" s="440"/>
      <c r="K531" s="442"/>
      <c r="L531" s="440"/>
      <c r="M531" s="366"/>
    </row>
    <row r="532" spans="1:13" ht="15.75">
      <c r="A532" s="439"/>
      <c r="B532" s="368"/>
      <c r="C532" s="440"/>
      <c r="D532" s="440"/>
      <c r="E532" s="366"/>
      <c r="F532" s="440"/>
      <c r="G532" s="441"/>
      <c r="H532" s="441"/>
      <c r="I532" s="442"/>
      <c r="J532" s="440"/>
      <c r="K532" s="442"/>
      <c r="L532" s="440"/>
      <c r="M532" s="366"/>
    </row>
    <row r="533" spans="1:13" ht="15.75">
      <c r="A533" s="439"/>
      <c r="B533" s="368"/>
      <c r="C533" s="440"/>
      <c r="D533" s="440"/>
      <c r="E533" s="366"/>
      <c r="F533" s="440"/>
      <c r="G533" s="441"/>
      <c r="H533" s="441"/>
      <c r="I533" s="442"/>
      <c r="J533" s="440"/>
      <c r="K533" s="442"/>
      <c r="L533" s="440"/>
      <c r="M533" s="366"/>
    </row>
    <row r="534" spans="1:13" ht="15.75">
      <c r="A534" s="439"/>
      <c r="B534" s="368"/>
      <c r="C534" s="440"/>
      <c r="D534" s="440"/>
      <c r="E534" s="366"/>
      <c r="F534" s="440"/>
      <c r="G534" s="441"/>
      <c r="H534" s="441"/>
      <c r="I534" s="442"/>
      <c r="J534" s="440"/>
      <c r="K534" s="442"/>
      <c r="L534" s="440"/>
      <c r="M534" s="366"/>
    </row>
    <row r="535" spans="1:13" ht="15.75">
      <c r="A535" s="439"/>
      <c r="B535" s="368"/>
      <c r="C535" s="440"/>
      <c r="D535" s="440"/>
      <c r="E535" s="366"/>
      <c r="F535" s="440"/>
      <c r="G535" s="441"/>
      <c r="H535" s="441"/>
      <c r="I535" s="442"/>
      <c r="J535" s="440"/>
      <c r="K535" s="442"/>
      <c r="L535" s="440"/>
      <c r="M535" s="366"/>
    </row>
    <row r="536" spans="1:13" ht="15.75">
      <c r="A536" s="439"/>
      <c r="B536" s="368"/>
      <c r="C536" s="440"/>
      <c r="D536" s="440"/>
      <c r="E536" s="366"/>
      <c r="F536" s="440"/>
      <c r="G536" s="441"/>
      <c r="H536" s="441"/>
      <c r="I536" s="442"/>
      <c r="J536" s="440"/>
      <c r="K536" s="442"/>
      <c r="L536" s="440"/>
      <c r="M536" s="366"/>
    </row>
    <row r="537" spans="1:13" ht="15.75">
      <c r="A537" s="439"/>
      <c r="B537" s="368"/>
      <c r="C537" s="440"/>
      <c r="D537" s="440"/>
      <c r="E537" s="366"/>
      <c r="F537" s="440"/>
      <c r="G537" s="441"/>
      <c r="H537" s="441"/>
      <c r="I537" s="442"/>
      <c r="J537" s="440"/>
      <c r="K537" s="442"/>
      <c r="L537" s="440"/>
      <c r="M537" s="366"/>
    </row>
    <row r="538" spans="1:13" ht="15.75">
      <c r="A538" s="439"/>
      <c r="B538" s="368"/>
      <c r="C538" s="440"/>
      <c r="D538" s="440"/>
      <c r="E538" s="366"/>
      <c r="F538" s="440"/>
      <c r="G538" s="441"/>
      <c r="H538" s="441"/>
      <c r="I538" s="442"/>
      <c r="J538" s="440"/>
      <c r="K538" s="442"/>
      <c r="L538" s="440"/>
      <c r="M538" s="366"/>
    </row>
    <row r="539" spans="1:13" ht="15.75">
      <c r="A539" s="439"/>
      <c r="B539" s="368"/>
      <c r="C539" s="440"/>
      <c r="D539" s="440"/>
      <c r="E539" s="366"/>
      <c r="F539" s="440"/>
      <c r="G539" s="441"/>
      <c r="H539" s="441"/>
      <c r="I539" s="442"/>
      <c r="J539" s="440"/>
      <c r="K539" s="442"/>
      <c r="L539" s="440"/>
      <c r="M539" s="366"/>
    </row>
    <row r="540" spans="1:13" ht="15.75">
      <c r="A540" s="439"/>
      <c r="B540" s="368"/>
      <c r="C540" s="440"/>
      <c r="D540" s="440"/>
      <c r="E540" s="366"/>
      <c r="F540" s="440"/>
      <c r="G540" s="441"/>
      <c r="H540" s="441"/>
      <c r="I540" s="442"/>
      <c r="J540" s="440"/>
      <c r="K540" s="442"/>
      <c r="L540" s="440"/>
      <c r="M540" s="366"/>
    </row>
    <row r="541" spans="1:13" ht="15.75">
      <c r="A541" s="439"/>
      <c r="B541" s="368"/>
      <c r="C541" s="440"/>
      <c r="D541" s="440"/>
      <c r="E541" s="366"/>
      <c r="F541" s="440"/>
      <c r="G541" s="441"/>
      <c r="H541" s="441"/>
      <c r="I541" s="442"/>
      <c r="J541" s="440"/>
      <c r="K541" s="442"/>
      <c r="L541" s="440"/>
      <c r="M541" s="366"/>
    </row>
    <row r="542" spans="1:13" ht="15.75">
      <c r="A542" s="439"/>
      <c r="B542" s="368"/>
      <c r="C542" s="440"/>
      <c r="D542" s="440"/>
      <c r="E542" s="366"/>
      <c r="F542" s="440"/>
      <c r="G542" s="441"/>
      <c r="H542" s="441"/>
      <c r="I542" s="442"/>
      <c r="J542" s="440"/>
      <c r="K542" s="442"/>
      <c r="L542" s="440"/>
      <c r="M542" s="366"/>
    </row>
    <row r="543" spans="1:13" ht="15.75">
      <c r="A543" s="439"/>
      <c r="B543" s="368"/>
      <c r="C543" s="440"/>
      <c r="D543" s="440"/>
      <c r="E543" s="366"/>
      <c r="F543" s="440"/>
      <c r="G543" s="441"/>
      <c r="H543" s="441"/>
      <c r="I543" s="442"/>
      <c r="J543" s="440"/>
      <c r="K543" s="442"/>
      <c r="L543" s="440"/>
      <c r="M543" s="366"/>
    </row>
    <row r="544" spans="1:13" ht="15.75">
      <c r="A544" s="439"/>
      <c r="B544" s="368"/>
      <c r="C544" s="440"/>
      <c r="D544" s="440"/>
      <c r="E544" s="366"/>
      <c r="F544" s="440"/>
      <c r="G544" s="441"/>
      <c r="H544" s="441"/>
      <c r="I544" s="442"/>
      <c r="J544" s="440"/>
      <c r="K544" s="442"/>
      <c r="L544" s="440"/>
      <c r="M544" s="366"/>
    </row>
    <row r="545" spans="1:13" ht="15.75">
      <c r="A545" s="439"/>
      <c r="B545" s="368"/>
      <c r="C545" s="440"/>
      <c r="D545" s="440"/>
      <c r="E545" s="366"/>
      <c r="F545" s="440"/>
      <c r="G545" s="441"/>
      <c r="H545" s="441"/>
      <c r="I545" s="442"/>
      <c r="J545" s="440"/>
      <c r="K545" s="442"/>
      <c r="L545" s="440"/>
      <c r="M545" s="366"/>
    </row>
    <row r="546" spans="1:13" ht="15.75">
      <c r="A546" s="439"/>
      <c r="B546" s="368"/>
      <c r="C546" s="440"/>
      <c r="D546" s="440"/>
      <c r="E546" s="366"/>
      <c r="F546" s="440"/>
      <c r="G546" s="441"/>
      <c r="H546" s="441"/>
      <c r="I546" s="442"/>
      <c r="J546" s="440"/>
      <c r="K546" s="442"/>
      <c r="L546" s="440"/>
      <c r="M546" s="366"/>
    </row>
    <row r="547" spans="1:13" ht="15.75">
      <c r="A547" s="439"/>
      <c r="B547" s="368"/>
      <c r="C547" s="440"/>
      <c r="D547" s="440"/>
      <c r="E547" s="366"/>
      <c r="F547" s="440"/>
      <c r="G547" s="441"/>
      <c r="H547" s="441"/>
      <c r="I547" s="442"/>
      <c r="J547" s="440"/>
      <c r="K547" s="442"/>
      <c r="L547" s="440"/>
      <c r="M547" s="366"/>
    </row>
    <row r="548" spans="1:13" ht="15.75">
      <c r="A548" s="439"/>
      <c r="B548" s="368"/>
      <c r="C548" s="440"/>
      <c r="D548" s="440"/>
      <c r="E548" s="366"/>
      <c r="F548" s="440"/>
      <c r="G548" s="441"/>
      <c r="H548" s="441"/>
      <c r="I548" s="442"/>
      <c r="J548" s="440"/>
      <c r="K548" s="442"/>
      <c r="L548" s="440"/>
      <c r="M548" s="366"/>
    </row>
    <row r="549" spans="1:13" ht="15.75">
      <c r="A549" s="439"/>
      <c r="B549" s="368"/>
      <c r="C549" s="440"/>
      <c r="D549" s="440"/>
      <c r="E549" s="366"/>
      <c r="F549" s="440"/>
      <c r="G549" s="441"/>
      <c r="H549" s="441"/>
      <c r="I549" s="442"/>
      <c r="J549" s="440"/>
      <c r="K549" s="442"/>
      <c r="L549" s="440"/>
      <c r="M549" s="366"/>
    </row>
    <row r="550" spans="1:13" ht="15.75">
      <c r="A550" s="439"/>
      <c r="B550" s="368"/>
      <c r="C550" s="440"/>
      <c r="D550" s="440"/>
      <c r="E550" s="366"/>
      <c r="F550" s="440"/>
      <c r="G550" s="441"/>
      <c r="H550" s="441"/>
      <c r="I550" s="442"/>
      <c r="J550" s="440"/>
      <c r="K550" s="442"/>
      <c r="L550" s="440"/>
      <c r="M550" s="366"/>
    </row>
    <row r="551" spans="1:13" ht="15.75">
      <c r="A551" s="439"/>
      <c r="B551" s="368"/>
      <c r="C551" s="440"/>
      <c r="D551" s="440"/>
      <c r="E551" s="366"/>
      <c r="F551" s="440"/>
      <c r="G551" s="441"/>
      <c r="H551" s="441"/>
      <c r="I551" s="442"/>
      <c r="J551" s="440"/>
      <c r="K551" s="442"/>
      <c r="L551" s="440"/>
      <c r="M551" s="366"/>
    </row>
    <row r="552" spans="1:13" ht="15.75">
      <c r="A552" s="439"/>
      <c r="B552" s="368"/>
      <c r="C552" s="440"/>
      <c r="D552" s="440"/>
      <c r="E552" s="366"/>
      <c r="F552" s="440"/>
      <c r="G552" s="441"/>
      <c r="H552" s="441"/>
      <c r="I552" s="442"/>
      <c r="J552" s="440"/>
      <c r="K552" s="442"/>
      <c r="L552" s="440"/>
      <c r="M552" s="366"/>
    </row>
    <row r="553" spans="1:13" ht="15.75">
      <c r="A553" s="439"/>
      <c r="B553" s="368"/>
      <c r="C553" s="440"/>
      <c r="D553" s="440"/>
      <c r="E553" s="366"/>
      <c r="F553" s="440"/>
      <c r="G553" s="441"/>
      <c r="H553" s="441"/>
      <c r="I553" s="442"/>
      <c r="J553" s="440"/>
      <c r="K553" s="442"/>
      <c r="L553" s="440"/>
      <c r="M553" s="366"/>
    </row>
    <row r="554" spans="1:13" ht="15.75">
      <c r="A554" s="439"/>
      <c r="B554" s="368"/>
      <c r="C554" s="440"/>
      <c r="D554" s="440"/>
      <c r="E554" s="366"/>
      <c r="F554" s="440"/>
      <c r="G554" s="441"/>
      <c r="H554" s="441"/>
      <c r="I554" s="442"/>
      <c r="J554" s="440"/>
      <c r="K554" s="442"/>
      <c r="L554" s="440"/>
      <c r="M554" s="366"/>
    </row>
    <row r="555" spans="1:13" ht="15.75">
      <c r="A555" s="439"/>
      <c r="B555" s="368"/>
      <c r="C555" s="440"/>
      <c r="D555" s="440"/>
      <c r="E555" s="366"/>
      <c r="F555" s="440"/>
      <c r="G555" s="441"/>
      <c r="H555" s="441"/>
      <c r="I555" s="442"/>
      <c r="J555" s="440"/>
      <c r="K555" s="442"/>
      <c r="L555" s="440"/>
      <c r="M555" s="366"/>
    </row>
    <row r="556" spans="1:13" ht="15.75">
      <c r="A556" s="439"/>
      <c r="B556" s="368"/>
      <c r="C556" s="440"/>
      <c r="D556" s="440"/>
      <c r="E556" s="366"/>
      <c r="F556" s="440"/>
      <c r="G556" s="441"/>
      <c r="H556" s="441"/>
      <c r="I556" s="442"/>
      <c r="J556" s="440"/>
      <c r="K556" s="442"/>
      <c r="L556" s="440"/>
      <c r="M556" s="366"/>
    </row>
    <row r="557" spans="1:13" ht="15.75">
      <c r="A557" s="439"/>
      <c r="B557" s="368"/>
      <c r="C557" s="440"/>
      <c r="D557" s="440"/>
      <c r="E557" s="366"/>
      <c r="F557" s="440"/>
      <c r="G557" s="441"/>
      <c r="H557" s="441"/>
      <c r="I557" s="442"/>
      <c r="J557" s="440"/>
      <c r="K557" s="442"/>
      <c r="L557" s="440"/>
      <c r="M557" s="366"/>
    </row>
    <row r="558" spans="1:13" ht="15.75">
      <c r="A558" s="439"/>
      <c r="B558" s="368"/>
      <c r="C558" s="440"/>
      <c r="D558" s="440"/>
      <c r="E558" s="366"/>
      <c r="F558" s="440"/>
      <c r="G558" s="441"/>
      <c r="H558" s="441"/>
      <c r="I558" s="442"/>
      <c r="J558" s="440"/>
      <c r="K558" s="442"/>
      <c r="L558" s="440"/>
      <c r="M558" s="366"/>
    </row>
    <row r="559" spans="1:13" ht="15.75">
      <c r="A559" s="439"/>
      <c r="B559" s="368"/>
      <c r="C559" s="440"/>
      <c r="D559" s="440"/>
      <c r="E559" s="366"/>
      <c r="F559" s="440"/>
      <c r="G559" s="441"/>
      <c r="H559" s="441"/>
      <c r="I559" s="442"/>
      <c r="J559" s="440"/>
      <c r="K559" s="442"/>
      <c r="L559" s="440"/>
      <c r="M559" s="366"/>
    </row>
    <row r="560" spans="1:13" ht="15.75">
      <c r="A560" s="439"/>
      <c r="B560" s="368"/>
      <c r="C560" s="440"/>
      <c r="D560" s="440"/>
      <c r="E560" s="366"/>
      <c r="F560" s="440"/>
      <c r="G560" s="441"/>
      <c r="H560" s="441"/>
      <c r="I560" s="442"/>
      <c r="J560" s="440"/>
      <c r="K560" s="442"/>
      <c r="L560" s="440"/>
      <c r="M560" s="366"/>
    </row>
    <row r="561" spans="1:13" ht="15.75">
      <c r="A561" s="439"/>
      <c r="B561" s="368"/>
      <c r="C561" s="440"/>
      <c r="D561" s="440"/>
      <c r="E561" s="366"/>
      <c r="F561" s="440"/>
      <c r="G561" s="441"/>
      <c r="H561" s="441"/>
      <c r="I561" s="442"/>
      <c r="J561" s="440"/>
      <c r="K561" s="442"/>
      <c r="L561" s="440"/>
      <c r="M561" s="366"/>
    </row>
    <row r="562" spans="1:13" ht="15.75">
      <c r="A562" s="439"/>
      <c r="B562" s="368"/>
      <c r="C562" s="440"/>
      <c r="D562" s="440"/>
      <c r="E562" s="366"/>
      <c r="F562" s="440"/>
      <c r="G562" s="441"/>
      <c r="H562" s="441"/>
      <c r="I562" s="442"/>
      <c r="J562" s="440"/>
      <c r="K562" s="442"/>
      <c r="L562" s="440"/>
      <c r="M562" s="366"/>
    </row>
    <row r="563" spans="1:13" ht="15.75">
      <c r="A563" s="439"/>
      <c r="B563" s="368"/>
      <c r="C563" s="440"/>
      <c r="D563" s="440"/>
      <c r="E563" s="366"/>
      <c r="F563" s="440"/>
      <c r="G563" s="441"/>
      <c r="H563" s="441"/>
      <c r="I563" s="442"/>
      <c r="J563" s="440"/>
      <c r="K563" s="442"/>
      <c r="L563" s="440"/>
      <c r="M563" s="366"/>
    </row>
    <row r="564" spans="1:13" ht="15.75">
      <c r="A564" s="439"/>
      <c r="B564" s="368"/>
      <c r="C564" s="440"/>
      <c r="D564" s="440"/>
      <c r="E564" s="366"/>
      <c r="F564" s="440"/>
      <c r="G564" s="441"/>
      <c r="H564" s="441"/>
      <c r="I564" s="442"/>
      <c r="J564" s="440"/>
      <c r="K564" s="442"/>
      <c r="L564" s="440"/>
      <c r="M564" s="366"/>
    </row>
    <row r="565" spans="1:13" ht="15.75">
      <c r="A565" s="439"/>
      <c r="B565" s="368"/>
      <c r="C565" s="440"/>
      <c r="D565" s="440"/>
      <c r="E565" s="366"/>
      <c r="F565" s="440"/>
      <c r="G565" s="441"/>
      <c r="H565" s="441"/>
      <c r="I565" s="442"/>
      <c r="J565" s="440"/>
      <c r="K565" s="442"/>
      <c r="L565" s="440"/>
      <c r="M565" s="366"/>
    </row>
    <row r="566" spans="1:13" ht="15.75">
      <c r="A566" s="439"/>
      <c r="B566" s="368"/>
      <c r="C566" s="440"/>
      <c r="D566" s="440"/>
      <c r="E566" s="366"/>
      <c r="F566" s="440"/>
      <c r="G566" s="441"/>
      <c r="H566" s="441"/>
      <c r="I566" s="442"/>
      <c r="J566" s="440"/>
      <c r="K566" s="442"/>
      <c r="L566" s="440"/>
      <c r="M566" s="366"/>
    </row>
    <row r="567" spans="1:13" ht="15.75">
      <c r="A567" s="439"/>
      <c r="B567" s="368"/>
      <c r="C567" s="440"/>
      <c r="D567" s="440"/>
      <c r="E567" s="366"/>
      <c r="F567" s="440"/>
      <c r="G567" s="441"/>
      <c r="H567" s="441"/>
      <c r="I567" s="442"/>
      <c r="J567" s="440"/>
      <c r="K567" s="442"/>
      <c r="L567" s="440"/>
      <c r="M567" s="366"/>
    </row>
    <row r="568" spans="1:13" ht="15.75">
      <c r="A568" s="439"/>
      <c r="B568" s="368"/>
      <c r="C568" s="440"/>
      <c r="D568" s="440"/>
      <c r="E568" s="366"/>
      <c r="F568" s="440"/>
      <c r="G568" s="441"/>
      <c r="H568" s="441"/>
      <c r="I568" s="442"/>
      <c r="J568" s="440"/>
      <c r="K568" s="442"/>
      <c r="L568" s="440"/>
      <c r="M568" s="366"/>
    </row>
    <row r="569" spans="1:13" ht="15.75">
      <c r="A569" s="439"/>
      <c r="B569" s="368"/>
      <c r="C569" s="440"/>
      <c r="D569" s="440"/>
      <c r="E569" s="366"/>
      <c r="F569" s="440"/>
      <c r="G569" s="441"/>
      <c r="H569" s="441"/>
      <c r="I569" s="442"/>
      <c r="J569" s="440"/>
      <c r="K569" s="442"/>
      <c r="L569" s="440"/>
      <c r="M569" s="366"/>
    </row>
    <row r="570" spans="1:13" ht="15.75">
      <c r="A570" s="439"/>
      <c r="B570" s="368"/>
      <c r="C570" s="440"/>
      <c r="D570" s="440"/>
      <c r="E570" s="366"/>
      <c r="F570" s="440"/>
      <c r="G570" s="441"/>
      <c r="H570" s="441"/>
      <c r="I570" s="442"/>
      <c r="J570" s="440"/>
      <c r="K570" s="442"/>
      <c r="L570" s="440"/>
      <c r="M570" s="366"/>
    </row>
    <row r="571" spans="1:13" ht="15.75">
      <c r="A571" s="439"/>
      <c r="B571" s="368"/>
      <c r="C571" s="440"/>
      <c r="D571" s="440"/>
      <c r="E571" s="366"/>
      <c r="F571" s="440"/>
      <c r="G571" s="441"/>
      <c r="H571" s="441"/>
      <c r="I571" s="442"/>
      <c r="J571" s="440"/>
      <c r="K571" s="442"/>
      <c r="L571" s="440"/>
      <c r="M571" s="366"/>
    </row>
    <row r="572" spans="1:13" ht="15.75">
      <c r="A572" s="439"/>
      <c r="B572" s="368"/>
      <c r="C572" s="440"/>
      <c r="D572" s="440"/>
      <c r="E572" s="366"/>
      <c r="F572" s="440"/>
      <c r="G572" s="441"/>
      <c r="H572" s="441"/>
      <c r="I572" s="442"/>
      <c r="J572" s="440"/>
      <c r="K572" s="442"/>
      <c r="L572" s="440"/>
      <c r="M572" s="366"/>
    </row>
    <row r="573" spans="1:13" ht="15.75">
      <c r="A573" s="439"/>
      <c r="B573" s="368"/>
      <c r="C573" s="440"/>
      <c r="D573" s="440"/>
      <c r="E573" s="366"/>
      <c r="F573" s="440"/>
      <c r="G573" s="441"/>
      <c r="H573" s="441"/>
      <c r="I573" s="442"/>
      <c r="J573" s="440"/>
      <c r="K573" s="442"/>
      <c r="L573" s="440"/>
      <c r="M573" s="366"/>
    </row>
    <row r="574" spans="1:13" ht="15.75">
      <c r="A574" s="439"/>
      <c r="B574" s="368"/>
      <c r="C574" s="440"/>
      <c r="D574" s="440"/>
      <c r="E574" s="366"/>
      <c r="F574" s="440"/>
      <c r="G574" s="441"/>
      <c r="H574" s="441"/>
      <c r="I574" s="442"/>
      <c r="J574" s="440"/>
      <c r="K574" s="442"/>
      <c r="L574" s="440"/>
      <c r="M574" s="366"/>
    </row>
    <row r="575" spans="1:13" ht="15.75">
      <c r="A575" s="439"/>
      <c r="B575" s="368"/>
      <c r="C575" s="440"/>
      <c r="D575" s="440"/>
      <c r="E575" s="366"/>
      <c r="F575" s="440"/>
      <c r="G575" s="441"/>
      <c r="H575" s="441"/>
      <c r="I575" s="442"/>
      <c r="J575" s="440"/>
      <c r="K575" s="442"/>
      <c r="L575" s="440"/>
      <c r="M575" s="366"/>
    </row>
    <row r="576" spans="1:13" ht="15.75">
      <c r="A576" s="439"/>
      <c r="B576" s="368"/>
      <c r="C576" s="440"/>
      <c r="D576" s="440"/>
      <c r="E576" s="366"/>
      <c r="F576" s="440"/>
      <c r="G576" s="441"/>
      <c r="H576" s="441"/>
      <c r="I576" s="442"/>
      <c r="J576" s="440"/>
      <c r="K576" s="442"/>
      <c r="L576" s="440"/>
      <c r="M576" s="366"/>
    </row>
    <row r="577" spans="1:13" ht="15.75">
      <c r="A577" s="439"/>
      <c r="B577" s="368"/>
      <c r="C577" s="440"/>
      <c r="D577" s="440"/>
      <c r="E577" s="366"/>
      <c r="F577" s="440"/>
      <c r="G577" s="441"/>
      <c r="H577" s="441"/>
      <c r="I577" s="442"/>
      <c r="J577" s="440"/>
      <c r="K577" s="442"/>
      <c r="L577" s="440"/>
      <c r="M577" s="366"/>
    </row>
    <row r="578" spans="1:13" ht="15.75">
      <c r="A578" s="439"/>
      <c r="B578" s="368"/>
      <c r="C578" s="440"/>
      <c r="D578" s="440"/>
      <c r="E578" s="366"/>
      <c r="F578" s="440"/>
      <c r="G578" s="441"/>
      <c r="H578" s="441"/>
      <c r="I578" s="442"/>
      <c r="J578" s="440"/>
      <c r="K578" s="442"/>
      <c r="L578" s="440"/>
      <c r="M578" s="366"/>
    </row>
    <row r="579" spans="1:13" ht="15.75">
      <c r="A579" s="439"/>
      <c r="B579" s="368"/>
      <c r="C579" s="440"/>
      <c r="D579" s="440"/>
      <c r="E579" s="366"/>
      <c r="F579" s="440"/>
      <c r="G579" s="441"/>
      <c r="H579" s="441"/>
      <c r="I579" s="442"/>
      <c r="J579" s="440"/>
      <c r="K579" s="442"/>
      <c r="L579" s="440"/>
      <c r="M579" s="366"/>
    </row>
    <row r="580" spans="1:13" ht="15.75">
      <c r="A580" s="439"/>
      <c r="B580" s="368"/>
      <c r="C580" s="440"/>
      <c r="D580" s="440"/>
      <c r="E580" s="366"/>
      <c r="F580" s="440"/>
      <c r="G580" s="441"/>
      <c r="H580" s="441"/>
      <c r="I580" s="442"/>
      <c r="J580" s="440"/>
      <c r="K580" s="442"/>
      <c r="L580" s="440"/>
      <c r="M580" s="366"/>
    </row>
    <row r="581" spans="1:13" ht="15.75">
      <c r="A581" s="439"/>
      <c r="B581" s="368"/>
      <c r="C581" s="440"/>
      <c r="D581" s="440"/>
      <c r="E581" s="366"/>
      <c r="F581" s="440"/>
      <c r="G581" s="441"/>
      <c r="H581" s="441"/>
      <c r="I581" s="442"/>
      <c r="J581" s="440"/>
      <c r="K581" s="442"/>
      <c r="L581" s="440"/>
      <c r="M581" s="366"/>
    </row>
    <row r="582" spans="1:13" ht="15.75">
      <c r="A582" s="439"/>
      <c r="B582" s="368"/>
      <c r="C582" s="440"/>
      <c r="D582" s="440"/>
      <c r="E582" s="366"/>
      <c r="F582" s="440"/>
      <c r="G582" s="441"/>
      <c r="H582" s="441"/>
      <c r="I582" s="442"/>
      <c r="J582" s="440"/>
      <c r="K582" s="442"/>
      <c r="L582" s="440"/>
      <c r="M582" s="366"/>
    </row>
    <row r="583" spans="1:13" ht="15.75">
      <c r="A583" s="439"/>
      <c r="B583" s="368"/>
      <c r="C583" s="440"/>
      <c r="D583" s="440"/>
      <c r="E583" s="366"/>
      <c r="F583" s="440"/>
      <c r="G583" s="441"/>
      <c r="H583" s="441"/>
      <c r="I583" s="442"/>
      <c r="J583" s="440"/>
      <c r="K583" s="442"/>
      <c r="L583" s="440"/>
      <c r="M583" s="366"/>
    </row>
    <row r="584" spans="1:13" ht="15.75">
      <c r="A584" s="439"/>
      <c r="B584" s="368"/>
      <c r="C584" s="440"/>
      <c r="D584" s="440"/>
      <c r="E584" s="366"/>
      <c r="F584" s="440"/>
      <c r="G584" s="441"/>
      <c r="H584" s="441"/>
      <c r="I584" s="442"/>
      <c r="J584" s="440"/>
      <c r="K584" s="442"/>
      <c r="L584" s="440"/>
      <c r="M584" s="366"/>
    </row>
    <row r="585" spans="1:13" ht="15.75">
      <c r="A585" s="439"/>
      <c r="B585" s="368"/>
      <c r="C585" s="440"/>
      <c r="D585" s="440"/>
      <c r="E585" s="366"/>
      <c r="F585" s="440"/>
      <c r="G585" s="441"/>
      <c r="H585" s="441"/>
      <c r="I585" s="442"/>
      <c r="J585" s="440"/>
      <c r="K585" s="442"/>
      <c r="L585" s="440"/>
      <c r="M585" s="366"/>
    </row>
    <row r="586" spans="1:13" ht="15.75">
      <c r="A586" s="439"/>
      <c r="B586" s="368"/>
      <c r="C586" s="440"/>
      <c r="D586" s="440"/>
      <c r="E586" s="366"/>
      <c r="F586" s="440"/>
      <c r="G586" s="441"/>
      <c r="H586" s="441"/>
      <c r="I586" s="442"/>
      <c r="J586" s="440"/>
      <c r="K586" s="442"/>
      <c r="L586" s="440"/>
      <c r="M586" s="366"/>
    </row>
    <row r="587" spans="1:13" ht="15.75">
      <c r="A587" s="439"/>
      <c r="B587" s="368"/>
      <c r="C587" s="440"/>
      <c r="D587" s="440"/>
      <c r="E587" s="366"/>
      <c r="F587" s="440"/>
      <c r="G587" s="441"/>
      <c r="H587" s="441"/>
      <c r="I587" s="442"/>
      <c r="J587" s="440"/>
      <c r="K587" s="442"/>
      <c r="L587" s="440"/>
      <c r="M587" s="366"/>
    </row>
    <row r="588" spans="1:13" ht="15.75">
      <c r="A588" s="439"/>
      <c r="B588" s="368"/>
      <c r="C588" s="440"/>
      <c r="D588" s="440"/>
      <c r="E588" s="366"/>
      <c r="F588" s="440"/>
      <c r="G588" s="441"/>
      <c r="H588" s="441"/>
      <c r="I588" s="442"/>
      <c r="J588" s="440"/>
      <c r="K588" s="442"/>
      <c r="L588" s="440"/>
      <c r="M588" s="366"/>
    </row>
    <row r="589" spans="1:13" ht="15.75">
      <c r="A589" s="439"/>
      <c r="B589" s="368"/>
      <c r="C589" s="440"/>
      <c r="D589" s="440"/>
      <c r="E589" s="366"/>
      <c r="F589" s="440"/>
      <c r="G589" s="441"/>
      <c r="H589" s="441"/>
      <c r="I589" s="442"/>
      <c r="J589" s="440"/>
      <c r="K589" s="442"/>
      <c r="L589" s="440"/>
      <c r="M589" s="366"/>
    </row>
    <row r="590" spans="1:13" ht="15.75">
      <c r="A590" s="439"/>
      <c r="B590" s="368"/>
      <c r="C590" s="440"/>
      <c r="D590" s="440"/>
      <c r="E590" s="366"/>
      <c r="F590" s="440"/>
      <c r="G590" s="441"/>
      <c r="H590" s="441"/>
      <c r="I590" s="442"/>
      <c r="J590" s="440"/>
      <c r="K590" s="442"/>
      <c r="L590" s="440"/>
      <c r="M590" s="366"/>
    </row>
    <row r="591" spans="1:13" ht="15.75">
      <c r="A591" s="439"/>
      <c r="B591" s="368"/>
      <c r="C591" s="440"/>
      <c r="D591" s="440"/>
      <c r="E591" s="366"/>
      <c r="F591" s="440"/>
      <c r="G591" s="441"/>
      <c r="H591" s="441"/>
      <c r="I591" s="442"/>
      <c r="J591" s="440"/>
      <c r="K591" s="442"/>
      <c r="L591" s="440"/>
      <c r="M591" s="366"/>
    </row>
    <row r="592" spans="1:13" ht="15.75">
      <c r="A592" s="439"/>
      <c r="B592" s="368"/>
      <c r="C592" s="440"/>
      <c r="D592" s="440"/>
      <c r="E592" s="366"/>
      <c r="F592" s="440"/>
      <c r="G592" s="441"/>
      <c r="H592" s="441"/>
      <c r="I592" s="442"/>
      <c r="J592" s="440"/>
      <c r="K592" s="442"/>
      <c r="L592" s="440"/>
      <c r="M592" s="366"/>
    </row>
    <row r="593" spans="1:13" ht="15.75">
      <c r="A593" s="439"/>
      <c r="B593" s="368"/>
      <c r="C593" s="440"/>
      <c r="D593" s="440"/>
      <c r="E593" s="366"/>
      <c r="F593" s="440"/>
      <c r="G593" s="441"/>
      <c r="H593" s="441"/>
      <c r="I593" s="442"/>
      <c r="J593" s="440"/>
      <c r="K593" s="442"/>
      <c r="L593" s="440"/>
      <c r="M593" s="366"/>
    </row>
  </sheetData>
  <sheetProtection/>
  <autoFilter ref="A4:M170"/>
  <mergeCells count="18">
    <mergeCell ref="A188:M188"/>
    <mergeCell ref="H189:K189"/>
    <mergeCell ref="A190:M190"/>
    <mergeCell ref="A192:M192"/>
    <mergeCell ref="H194:L194"/>
    <mergeCell ref="G196:I196"/>
    <mergeCell ref="F2:F3"/>
    <mergeCell ref="G2:H2"/>
    <mergeCell ref="I2:J2"/>
    <mergeCell ref="K2:L2"/>
    <mergeCell ref="M2:M3"/>
    <mergeCell ref="C184:L184"/>
    <mergeCell ref="A1:M1"/>
    <mergeCell ref="A2:A3"/>
    <mergeCell ref="B2:B3"/>
    <mergeCell ref="C2:C3"/>
    <mergeCell ref="D2:D3"/>
    <mergeCell ref="E2:E3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Shota Kamkhadze</cp:lastModifiedBy>
  <cp:lastPrinted>2015-03-16T19:51:19Z</cp:lastPrinted>
  <dcterms:created xsi:type="dcterms:W3CDTF">2004-08-24T15:11:32Z</dcterms:created>
  <dcterms:modified xsi:type="dcterms:W3CDTF">2016-12-21T09:21:05Z</dcterms:modified>
  <cp:category/>
  <cp:version/>
  <cp:contentType/>
  <cp:contentStatus/>
</cp:coreProperties>
</file>