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Sheet2" sheetId="1" state="hidden" r:id="rId1"/>
    <sheet name="Krebsiti" sheetId="2" r:id="rId2"/>
    <sheet name="B-1" sheetId="3" r:id="rId3"/>
    <sheet name="B-1-1" sheetId="4" r:id="rId4"/>
    <sheet name="B-1-2" sheetId="5" r:id="rId5"/>
    <sheet name="B-1-3" sheetId="6" r:id="rId6"/>
    <sheet name="B-1-4" sheetId="7" r:id="rId7"/>
    <sheet name="B-1-5" sheetId="8" r:id="rId8"/>
    <sheet name="B-1-6" sheetId="9" r:id="rId9"/>
    <sheet name="B-2" sheetId="10" r:id="rId10"/>
    <sheet name="B-2-1" sheetId="11" r:id="rId11"/>
    <sheet name="B-2-2" sheetId="12" r:id="rId12"/>
    <sheet name="B-2-3" sheetId="13" r:id="rId13"/>
    <sheet name="B-2-4" sheetId="14" r:id="rId14"/>
    <sheet name="B-2-5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<sst xmlns="http://schemas.openxmlformats.org/spreadsheetml/2006/main" count="1559" uniqueCount="647">
  <si>
    <t>#</t>
  </si>
  <si>
    <t>jami</t>
  </si>
  <si>
    <t>safuZ
veli</t>
  </si>
  <si>
    <t>samuSaoebis, resursebis dasaxeleba</t>
  </si>
  <si>
    <t>ganz.</t>
  </si>
  <si>
    <t>normatiuli
resursi</t>
  </si>
  <si>
    <t>masala</t>
  </si>
  <si>
    <t>xelfasi</t>
  </si>
  <si>
    <t>manqana
meqanizmebi</t>
  </si>
  <si>
    <t xml:space="preserve">erT.
</t>
  </si>
  <si>
    <t>sul</t>
  </si>
  <si>
    <t>erT.
fasi</t>
  </si>
  <si>
    <t>SromiTi danaxarji</t>
  </si>
  <si>
    <t>kac/sT</t>
  </si>
  <si>
    <t>srf</t>
  </si>
  <si>
    <t>sn1</t>
  </si>
  <si>
    <t>sxvadasxva manqanebi</t>
  </si>
  <si>
    <t>lari</t>
  </si>
  <si>
    <t>sxvadasxva masalebi</t>
  </si>
  <si>
    <t>satransporto xarjebi 5% masalebze</t>
  </si>
  <si>
    <t>gegmiuri dagroveba 8%</t>
  </si>
  <si>
    <t>Seadgina:                   /m.CiraZe/</t>
  </si>
  <si>
    <t xml:space="preserve">zednadebi xarjebi 10% </t>
  </si>
  <si>
    <r>
      <t xml:space="preserve"> m</t>
    </r>
    <r>
      <rPr>
        <sz val="8"/>
        <rFont val="Arial"/>
        <family val="2"/>
      </rPr>
      <t>³</t>
    </r>
  </si>
  <si>
    <r>
      <t>100 m</t>
    </r>
    <r>
      <rPr>
        <sz val="8"/>
        <rFont val="Arial"/>
        <family val="2"/>
      </rPr>
      <t>³</t>
    </r>
  </si>
  <si>
    <t>manq/sT</t>
  </si>
  <si>
    <t>c</t>
  </si>
  <si>
    <t>"</t>
  </si>
  <si>
    <t>8-1</t>
  </si>
  <si>
    <t>komp</t>
  </si>
  <si>
    <t>m</t>
  </si>
  <si>
    <t>8-2</t>
  </si>
  <si>
    <t>avtogreideri 108 cx.Z</t>
  </si>
  <si>
    <t>damtkepni 5 t.</t>
  </si>
  <si>
    <t>RorRi transportirebiT</t>
  </si>
  <si>
    <t>t</t>
  </si>
  <si>
    <r>
      <t>1000 m</t>
    </r>
    <r>
      <rPr>
        <sz val="8"/>
        <rFont val="Arial"/>
        <family val="2"/>
      </rPr>
      <t>³</t>
    </r>
  </si>
  <si>
    <t>adg</t>
  </si>
  <si>
    <t>80-3</t>
  </si>
  <si>
    <t>sabazro</t>
  </si>
  <si>
    <t xml:space="preserve"> </t>
  </si>
  <si>
    <t>sn22</t>
  </si>
  <si>
    <t xml:space="preserve"> " </t>
  </si>
  <si>
    <t>1000 m³</t>
  </si>
  <si>
    <t>23-3</t>
  </si>
  <si>
    <r>
      <t>1000 m</t>
    </r>
    <r>
      <rPr>
        <sz val="8"/>
        <rFont val="Arial"/>
        <family val="2"/>
      </rPr>
      <t>²</t>
    </r>
  </si>
  <si>
    <r>
      <t>10 m</t>
    </r>
    <r>
      <rPr>
        <sz val="8"/>
        <rFont val="Arial"/>
        <family val="2"/>
      </rPr>
      <t>³</t>
    </r>
  </si>
  <si>
    <t>sn 23</t>
  </si>
  <si>
    <t>1-1</t>
  </si>
  <si>
    <t>4-142</t>
  </si>
  <si>
    <t>qviSa transportirebiT</t>
  </si>
  <si>
    <t>transportireba a/TviTmcleliT 10 km-ze</t>
  </si>
  <si>
    <r>
      <t xml:space="preserve"> eqskavatori 0,5 m</t>
    </r>
    <r>
      <rPr>
        <sz val="8"/>
        <rFont val="Arial"/>
        <family val="2"/>
      </rPr>
      <t xml:space="preserve">³ </t>
    </r>
    <r>
      <rPr>
        <sz val="8"/>
        <rFont val="AcadNusx"/>
        <family val="0"/>
      </rPr>
      <t xml:space="preserve">moculobis cacxviT </t>
    </r>
  </si>
  <si>
    <t>sn 27</t>
  </si>
  <si>
    <t>4-176</t>
  </si>
  <si>
    <t>balasti transportirebiT</t>
  </si>
  <si>
    <t xml:space="preserve">sn 22 </t>
  </si>
  <si>
    <t>daerTeba wyalsadenis arsebul qselSi</t>
  </si>
  <si>
    <t>samSeneblo samuSaoebi</t>
  </si>
  <si>
    <t>dRg 18%</t>
  </si>
  <si>
    <t>miwis moWra TxrilSi da ormoSi me-III kategoriis gruntSi eqskavatoriT da gataniT 10 km-ze</t>
  </si>
  <si>
    <t>Txrilis Sevseba qviSiT milis zemodan 20 sm da Txrilis fskerze 10 sm</t>
  </si>
  <si>
    <t xml:space="preserve">Txrilis Sevseba balastiT buldozeriT </t>
  </si>
  <si>
    <t>1000 m</t>
  </si>
  <si>
    <t>34-5-10</t>
  </si>
  <si>
    <t>34-5</t>
  </si>
  <si>
    <t>sxvadasxva manqanebii</t>
  </si>
  <si>
    <t>buldozeri 108 cx.Z</t>
  </si>
  <si>
    <t>sab</t>
  </si>
  <si>
    <t>miwis xeliT damatebiTi III kategoriis gruntSi damuSaveba</t>
  </si>
  <si>
    <t>27-3</t>
  </si>
  <si>
    <t>RorRis fenis mowyoba Txrilis Tavze balastis gamkvrivebiT saSualod sisqiT 0,20 m.</t>
  </si>
  <si>
    <r>
      <t xml:space="preserve">polieTilenis milebis montaJi </t>
    </r>
    <r>
      <rPr>
        <sz val="8"/>
        <rFont val="Arial"/>
        <family val="2"/>
      </rPr>
      <t>d</t>
    </r>
    <r>
      <rPr>
        <sz val="8"/>
        <rFont val="AcadNusx"/>
        <family val="0"/>
      </rPr>
      <t>110 mm</t>
    </r>
  </si>
  <si>
    <t>8-3</t>
  </si>
  <si>
    <r>
      <t xml:space="preserve">polieTilenis mili   </t>
    </r>
    <r>
      <rPr>
        <sz val="8"/>
        <rFont val="Arial"/>
        <family val="2"/>
      </rPr>
      <t>PE-100   SDR   17PN10  d 110X6,6</t>
    </r>
  </si>
  <si>
    <r>
      <t xml:space="preserve">polieTilenis milebis montaJi </t>
    </r>
    <r>
      <rPr>
        <sz val="8"/>
        <rFont val="Arial"/>
        <family val="2"/>
      </rPr>
      <t>d</t>
    </r>
    <r>
      <rPr>
        <sz val="8"/>
        <rFont val="AcadNusx"/>
        <family val="0"/>
      </rPr>
      <t>40 mm</t>
    </r>
  </si>
  <si>
    <r>
      <t xml:space="preserve">polieTilenis mili   </t>
    </r>
    <r>
      <rPr>
        <sz val="8"/>
        <rFont val="Arial"/>
        <family val="2"/>
      </rPr>
      <t>PE-100   SDR   17PN10   d40X2,4</t>
    </r>
  </si>
  <si>
    <r>
      <t xml:space="preserve">polieTilenis milebis montaJi </t>
    </r>
    <r>
      <rPr>
        <sz val="8"/>
        <rFont val="Arial"/>
        <family val="2"/>
      </rPr>
      <t>d</t>
    </r>
    <r>
      <rPr>
        <sz val="8"/>
        <rFont val="AcadNusx"/>
        <family val="0"/>
      </rPr>
      <t>25mm</t>
    </r>
  </si>
  <si>
    <r>
      <t xml:space="preserve">polieTilenis mili  </t>
    </r>
    <r>
      <rPr>
        <sz val="8"/>
        <rFont val="Arial"/>
        <family val="2"/>
      </rPr>
      <t xml:space="preserve">  d25</t>
    </r>
  </si>
  <si>
    <t>SeduRebiTi unagirebis montaJi</t>
  </si>
  <si>
    <t>10 c</t>
  </si>
  <si>
    <t>23-1</t>
  </si>
  <si>
    <r>
      <t xml:space="preserve">SeduRebiTi unagirebi </t>
    </r>
    <r>
      <rPr>
        <sz val="8"/>
        <rFont val="Arial"/>
        <family val="2"/>
      </rPr>
      <t>d</t>
    </r>
    <r>
      <rPr>
        <sz val="8"/>
        <rFont val="AcadNusx"/>
        <family val="0"/>
      </rPr>
      <t>=110X40</t>
    </r>
  </si>
  <si>
    <r>
      <t xml:space="preserve">SeduRebiTi unagirebi </t>
    </r>
    <r>
      <rPr>
        <sz val="8"/>
        <rFont val="Arial"/>
        <family val="2"/>
      </rPr>
      <t>d</t>
    </r>
    <r>
      <rPr>
        <sz val="8"/>
        <rFont val="AcadNusx"/>
        <family val="0"/>
      </rPr>
      <t>=110X25</t>
    </r>
  </si>
  <si>
    <r>
      <t xml:space="preserve">quro </t>
    </r>
    <r>
      <rPr>
        <sz val="8"/>
        <rFont val="Arial"/>
        <family val="2"/>
      </rPr>
      <t>d</t>
    </r>
    <r>
      <rPr>
        <sz val="8"/>
        <rFont val="AcadNusx"/>
        <family val="0"/>
      </rPr>
      <t>=40</t>
    </r>
  </si>
  <si>
    <r>
      <t xml:space="preserve">quro </t>
    </r>
    <r>
      <rPr>
        <sz val="8"/>
        <rFont val="Arial"/>
        <family val="2"/>
      </rPr>
      <t>d</t>
    </r>
    <r>
      <rPr>
        <sz val="8"/>
        <rFont val="AcadNusx"/>
        <family val="0"/>
      </rPr>
      <t>=25</t>
    </r>
  </si>
  <si>
    <r>
      <t xml:space="preserve">adaftori  </t>
    </r>
    <r>
      <rPr>
        <sz val="8"/>
        <rFont val="Arial"/>
        <family val="2"/>
      </rPr>
      <t>d</t>
    </r>
    <r>
      <rPr>
        <sz val="8"/>
        <rFont val="AcadNusx"/>
        <family val="0"/>
      </rPr>
      <t>=110</t>
    </r>
  </si>
  <si>
    <t xml:space="preserve">sn </t>
  </si>
  <si>
    <t>wyalmzomi kvanZis sakani saxuraviT</t>
  </si>
  <si>
    <r>
      <t xml:space="preserve">Camketi ventili fitingebiT </t>
    </r>
    <r>
      <rPr>
        <sz val="8"/>
        <rFont val="Arial"/>
        <family val="2"/>
      </rPr>
      <t>d</t>
    </r>
    <r>
      <rPr>
        <sz val="8"/>
        <rFont val="AcadNusx"/>
        <family val="0"/>
      </rPr>
      <t>=20 mm</t>
    </r>
  </si>
  <si>
    <r>
      <t xml:space="preserve">polieTilenis mili  </t>
    </r>
    <r>
      <rPr>
        <sz val="8"/>
        <rFont val="Arial"/>
        <family val="2"/>
      </rPr>
      <t xml:space="preserve">  d20</t>
    </r>
  </si>
  <si>
    <t xml:space="preserve">wyalmzomi saknebis mowyoba </t>
  </si>
  <si>
    <r>
      <t xml:space="preserve">Camketi ventili fitingebiT </t>
    </r>
    <r>
      <rPr>
        <sz val="8"/>
        <rFont val="Arial"/>
        <family val="2"/>
      </rPr>
      <t>d</t>
    </r>
    <r>
      <rPr>
        <sz val="8"/>
        <rFont val="AcadNusx"/>
        <family val="0"/>
      </rPr>
      <t>=40 mm</t>
    </r>
  </si>
  <si>
    <r>
      <t xml:space="preserve">polieTilenis mili  </t>
    </r>
    <r>
      <rPr>
        <sz val="8"/>
        <rFont val="Arial"/>
        <family val="2"/>
      </rPr>
      <t xml:space="preserve">  d32</t>
    </r>
  </si>
  <si>
    <r>
      <t xml:space="preserve">adaftori "amerikanka" </t>
    </r>
    <r>
      <rPr>
        <sz val="8"/>
        <rFont val="Arial"/>
        <family val="2"/>
      </rPr>
      <t>d25</t>
    </r>
  </si>
  <si>
    <r>
      <t xml:space="preserve">adaftori "amerikanka" </t>
    </r>
    <r>
      <rPr>
        <sz val="8"/>
        <rFont val="Arial"/>
        <family val="2"/>
      </rPr>
      <t>d40</t>
    </r>
  </si>
  <si>
    <t>q. onis. wyalsadenis qselze urdulebis reabilitacia</t>
  </si>
  <si>
    <t>lokaluri xarjTaRricxva #2-3</t>
  </si>
  <si>
    <t>kg</t>
  </si>
  <si>
    <t>Item</t>
  </si>
  <si>
    <t>Description</t>
  </si>
  <si>
    <t>Cost, GEL</t>
  </si>
  <si>
    <t>dasaxeleba</t>
  </si>
  <si>
    <t>Rirebuleba</t>
  </si>
  <si>
    <t>B-6</t>
  </si>
  <si>
    <t>koleqtori #II-1</t>
  </si>
  <si>
    <t>B-7</t>
  </si>
  <si>
    <t>koleqtori #II-2</t>
  </si>
  <si>
    <t>B-8</t>
  </si>
  <si>
    <t>koleqtori #II-3</t>
  </si>
  <si>
    <t>B-9</t>
  </si>
  <si>
    <t>koleqtori #II-4</t>
  </si>
  <si>
    <t>B-10</t>
  </si>
  <si>
    <t>koleqtori #II-5</t>
  </si>
  <si>
    <t>B-11</t>
  </si>
  <si>
    <t>koleqtori #II-5-1</t>
  </si>
  <si>
    <t>B-12</t>
  </si>
  <si>
    <t>koleqtori #III</t>
  </si>
  <si>
    <t>B-13</t>
  </si>
  <si>
    <t>koleqtori #IV</t>
  </si>
  <si>
    <t>B-14</t>
  </si>
  <si>
    <t>koleqtori #IV-1</t>
  </si>
  <si>
    <t>B-15</t>
  </si>
  <si>
    <t>koleqtori #V</t>
  </si>
  <si>
    <t>B-16</t>
  </si>
  <si>
    <t>koleqtori #V-1</t>
  </si>
  <si>
    <t>B-17</t>
  </si>
  <si>
    <t>koleqtori #V-2</t>
  </si>
  <si>
    <t>cali</t>
  </si>
  <si>
    <r>
      <t>m</t>
    </r>
    <r>
      <rPr>
        <sz val="8"/>
        <rFont val="Arial"/>
        <family val="2"/>
      </rPr>
      <t>²</t>
    </r>
  </si>
  <si>
    <r>
      <t>m</t>
    </r>
    <r>
      <rPr>
        <sz val="8"/>
        <rFont val="Arial"/>
        <family val="2"/>
      </rPr>
      <t>³</t>
    </r>
  </si>
  <si>
    <t>grZ.m</t>
  </si>
  <si>
    <r>
      <t xml:space="preserve"> m</t>
    </r>
    <r>
      <rPr>
        <sz val="8"/>
        <rFont val="Arial"/>
        <family val="2"/>
      </rPr>
      <t>²</t>
    </r>
  </si>
  <si>
    <r>
      <t>m</t>
    </r>
    <r>
      <rPr>
        <vertAlign val="superscript"/>
        <sz val="8"/>
        <rFont val="LitNusx"/>
        <family val="0"/>
      </rPr>
      <t>3</t>
    </r>
  </si>
  <si>
    <t>bade salesi</t>
  </si>
  <si>
    <t>darRveviTi samuSaoebi</t>
  </si>
  <si>
    <t>tn</t>
  </si>
  <si>
    <t>transportireba 3 km-ze</t>
  </si>
  <si>
    <t>tixrebis mowyoba wvrili samSeneblo blokiT sisqiT 0,2 m</t>
  </si>
  <si>
    <t>minis blokis kedlebis mowyoba samzareuloSi 1,5 m-is simaRleze</t>
  </si>
  <si>
    <t>tixrebis mowyoba wvrili samSeneblo blokiT sisqiT 0,1 m</t>
  </si>
  <si>
    <t>keramikuli filis iatakis mowyoba mosamzadebeli SreebiT naxazis mixedviT (tipi 3)</t>
  </si>
  <si>
    <t>tualetis iatakis hidroizolacia 2 fena hidroizoliT bitumis mastikaze (tipi #3)</t>
  </si>
  <si>
    <t>betonis iatakis mowyoba (tipi #6)</t>
  </si>
  <si>
    <t>Siga kedlebisa, Riobis ferdebis  da Weris SefiTxvna Dda SeRebva  wyalmedegi saRebaviT</t>
  </si>
  <si>
    <t xml:space="preserve"> mdf-is yru da Seminuli karis blokebis mowyoba tixrebsa da mzid kedlebSi</t>
  </si>
  <si>
    <t xml:space="preserve"> m</t>
  </si>
  <si>
    <r>
      <t xml:space="preserve"> sawvimari Rari </t>
    </r>
    <r>
      <rPr>
        <sz val="8"/>
        <rFont val="Arial"/>
        <family val="2"/>
      </rPr>
      <t>d</t>
    </r>
    <r>
      <rPr>
        <sz val="8"/>
        <rFont val="AcadNusx"/>
        <family val="0"/>
      </rPr>
      <t>100</t>
    </r>
  </si>
  <si>
    <r>
      <t xml:space="preserve">sawvimari dgari </t>
    </r>
    <r>
      <rPr>
        <sz val="8"/>
        <rFont val="Arial"/>
        <family val="2"/>
      </rPr>
      <t>d</t>
    </r>
    <r>
      <rPr>
        <sz val="8"/>
        <rFont val="AcadNusx"/>
        <family val="0"/>
      </rPr>
      <t>100</t>
    </r>
  </si>
  <si>
    <t>sawvimari Zabri</t>
  </si>
  <si>
    <t>sawvimari Raris daboloveba</t>
  </si>
  <si>
    <t xml:space="preserve">xis masala  </t>
  </si>
  <si>
    <t>fasadis kedlebis SeRebva fasadis saRebaviT</t>
  </si>
  <si>
    <r>
      <t xml:space="preserve">kuTxovana </t>
    </r>
    <r>
      <rPr>
        <sz val="8"/>
        <rFont val="Arial"/>
        <family val="2"/>
      </rPr>
      <t>L</t>
    </r>
    <r>
      <rPr>
        <sz val="9.6"/>
        <rFont val="AcadNusx"/>
        <family val="0"/>
      </rPr>
      <t xml:space="preserve"> 50X50X5</t>
    </r>
  </si>
  <si>
    <t xml:space="preserve">foladis furceli sisqiT 2 mm </t>
  </si>
  <si>
    <r>
      <t xml:space="preserve">sxvenSi asasvleli liTonis kibis mowyoba </t>
    </r>
    <r>
      <rPr>
        <sz val="8"/>
        <rFont val="Arial"/>
        <family val="2"/>
      </rPr>
      <t>ℓ</t>
    </r>
    <r>
      <rPr>
        <sz val="10.4"/>
        <rFont val="AcadNusx"/>
        <family val="0"/>
      </rPr>
      <t>=2,0 m</t>
    </r>
  </si>
  <si>
    <r>
      <rPr>
        <sz val="8"/>
        <rFont val="Arial"/>
        <family val="2"/>
      </rPr>
      <t>Ø</t>
    </r>
    <r>
      <rPr>
        <sz val="9.6"/>
        <rFont val="AcadNusx"/>
        <family val="0"/>
      </rPr>
      <t xml:space="preserve">20 </t>
    </r>
    <r>
      <rPr>
        <sz val="9.6"/>
        <rFont val="Arial"/>
        <family val="2"/>
      </rPr>
      <t>A</t>
    </r>
    <r>
      <rPr>
        <sz val="8"/>
        <rFont val="AcadNusx"/>
        <family val="0"/>
      </rPr>
      <t>-III</t>
    </r>
  </si>
  <si>
    <r>
      <t>1m</t>
    </r>
    <r>
      <rPr>
        <sz val="8"/>
        <rFont val="Arial"/>
        <family val="2"/>
      </rPr>
      <t>³</t>
    </r>
  </si>
  <si>
    <t>balasti sisqiT 0,1 m</t>
  </si>
  <si>
    <t xml:space="preserve">balastis Cayra datkepniT </t>
  </si>
  <si>
    <t>RorRis fenis mowyoba balastis Tavze sisqiT 0,1m</t>
  </si>
  <si>
    <t>kibis safexurebis da pandususis zedapiris dafarva daxerxili bazaltis filebiT sisqiT 0,02 m</t>
  </si>
  <si>
    <t>mili kvadratuli</t>
  </si>
  <si>
    <t>moajiris SeRebva antikoroziuli saRebaviT</t>
  </si>
  <si>
    <t>Sesasvlelis iatakis mowyoba daxerxili bazaltis filebiT sisqiT 0,02 m</t>
  </si>
  <si>
    <r>
      <t xml:space="preserve">mZime betoni </t>
    </r>
    <r>
      <rPr>
        <sz val="8"/>
        <rFont val="Arial"/>
        <family val="2"/>
      </rPr>
      <t>B</t>
    </r>
    <r>
      <rPr>
        <sz val="8.8"/>
        <rFont val="AcadNusx"/>
        <family val="0"/>
      </rPr>
      <t>25</t>
    </r>
  </si>
  <si>
    <r>
      <t xml:space="preserve">armatura </t>
    </r>
    <r>
      <rPr>
        <sz val="8"/>
        <rFont val="Arial"/>
        <family val="2"/>
      </rPr>
      <t>A500C Ф8</t>
    </r>
  </si>
  <si>
    <r>
      <t xml:space="preserve">armatura </t>
    </r>
    <r>
      <rPr>
        <sz val="8"/>
        <rFont val="Arial"/>
        <family val="2"/>
      </rPr>
      <t>A500C Ф20</t>
    </r>
  </si>
  <si>
    <r>
      <t xml:space="preserve">betonis baliSebi rk.betonis svetebis qveS  betoni </t>
    </r>
    <r>
      <rPr>
        <sz val="8"/>
        <rFont val="Arial"/>
        <family val="2"/>
      </rPr>
      <t>B10</t>
    </r>
  </si>
  <si>
    <r>
      <t xml:space="preserve">armatura </t>
    </r>
    <r>
      <rPr>
        <sz val="8"/>
        <rFont val="Arial"/>
        <family val="2"/>
      </rPr>
      <t>A240C Ф8</t>
    </r>
  </si>
  <si>
    <r>
      <t xml:space="preserve">armatura </t>
    </r>
    <r>
      <rPr>
        <sz val="8"/>
        <rFont val="Arial"/>
        <family val="2"/>
      </rPr>
      <t>A500C Ф16</t>
    </r>
  </si>
  <si>
    <r>
      <t xml:space="preserve">armatura </t>
    </r>
    <r>
      <rPr>
        <sz val="8"/>
        <rFont val="Arial"/>
        <family val="2"/>
      </rPr>
      <t>A240C Ф6</t>
    </r>
  </si>
  <si>
    <r>
      <t xml:space="preserve">armatura </t>
    </r>
    <r>
      <rPr>
        <sz val="8"/>
        <rFont val="Arial"/>
        <family val="2"/>
      </rPr>
      <t>A500C</t>
    </r>
  </si>
  <si>
    <r>
      <t xml:space="preserve">armatura </t>
    </r>
    <r>
      <rPr>
        <sz val="8"/>
        <rFont val="Arial"/>
        <family val="2"/>
      </rPr>
      <t>A240C</t>
    </r>
  </si>
  <si>
    <t>monoliTuri r/betonis zRudarebis mowyoba</t>
  </si>
  <si>
    <t xml:space="preserve">wvrili pemzobetonis samSeneblo blokis mzidi kedlebis mowyoba kompleqsuri wyobiT da armirebiT sisqiT 0,4 m </t>
  </si>
  <si>
    <r>
      <t xml:space="preserve">sxvenis iatakis daTbuneba </t>
    </r>
    <r>
      <rPr>
        <sz val="8"/>
        <rFont val="Arial"/>
        <family val="2"/>
      </rPr>
      <t xml:space="preserve">XPS </t>
    </r>
    <r>
      <rPr>
        <sz val="8"/>
        <rFont val="AcadNusx"/>
        <family val="0"/>
      </rPr>
      <t>eqstrudirebuli polistirolis Tbosaizolacio filebiT sisqiT 0,05 m . orTqlsaizolacio membranis mowyobiT</t>
    </r>
  </si>
  <si>
    <t>liTonis furceli 200X200X8</t>
  </si>
  <si>
    <t>samSeneblo narCenebis datvirTva avtomanqanaze eqskavatoriT da gatana 3 km-ze</t>
  </si>
  <si>
    <t>miwis damatebiTi damuSaveba xeliT</t>
  </si>
  <si>
    <t>teqnikuri sarTulis miwisqveSa kedlebis gare zedapiris vertikaluri hidroizolacia saproeqto niSnulamde  biTumis mastikis orjeradi wasmiT</t>
  </si>
  <si>
    <t>saxuravis naSveris mowyoba Sublis dafarviT metalokramitis Txeli furcliT, xis karkasis mowyobiT</t>
  </si>
  <si>
    <t xml:space="preserve"> Siga kedlebisa da  Riobis ferdebis  Selesva qviSa-cementis xsnariT </t>
  </si>
  <si>
    <t>fasadis kedlebis da ferdebis Selesva rTuli xsnariT xaraCoebis dayenebiT</t>
  </si>
  <si>
    <t>miwis moWra xeliT me-3 kategoriis gruntSi adgilze dayriT gare kibeebis da pandusis mosawyobad</t>
  </si>
  <si>
    <r>
      <t xml:space="preserve">gare kibeebis da pandusisaTvis monoliTuri betonis kedlebis mowyoba qargilis dayenebiT betoniT </t>
    </r>
    <r>
      <rPr>
        <sz val="8"/>
        <rFont val="Arial"/>
        <family val="2"/>
      </rPr>
      <t>B</t>
    </r>
    <r>
      <rPr>
        <sz val="8"/>
        <rFont val="AcadNusx"/>
        <family val="0"/>
      </rPr>
      <t xml:space="preserve"> 10</t>
    </r>
  </si>
  <si>
    <r>
      <t xml:space="preserve">betonis fila mTavari SesasvlelisTvis monoliTuri betoniT markiT </t>
    </r>
    <r>
      <rPr>
        <sz val="8"/>
        <rFont val="Arial"/>
        <family val="2"/>
      </rPr>
      <t>B</t>
    </r>
    <r>
      <rPr>
        <sz val="8"/>
        <rFont val="AcadNusx"/>
        <family val="0"/>
      </rPr>
      <t>15 sisqiT 0,1 m</t>
    </r>
  </si>
  <si>
    <t>kuTxovana 75X50X5</t>
  </si>
  <si>
    <t>foladis furceli 200X200X8</t>
  </si>
  <si>
    <t>mili kvadratuli 100X100X6</t>
  </si>
  <si>
    <t>saxuravis qveda Ziris Semosva damuSavebuli da galaquli ficriT sisqiT 17 mm</t>
  </si>
  <si>
    <t>baRis teritoriis keTilmowyobis samuSaoebi</t>
  </si>
  <si>
    <t>samanqano gzis monoliTuri betonis safaris mowyoba mosamzadebeli SreebiT</t>
  </si>
  <si>
    <r>
      <t xml:space="preserve">betoni </t>
    </r>
    <r>
      <rPr>
        <sz val="8"/>
        <rFont val="Arial"/>
        <family val="2"/>
      </rPr>
      <t>B22,5</t>
    </r>
  </si>
  <si>
    <t xml:space="preserve">qviSa </t>
  </si>
  <si>
    <t>balasti sisqiT 0,15 m</t>
  </si>
  <si>
    <t>RorRi sisqiT 0,15 fraqciiT 20-40 mm, m 600-1200</t>
  </si>
  <si>
    <t>sagazoned miwis Semotana</t>
  </si>
  <si>
    <t>bade liTonis  CarCoSi 3X1,5</t>
  </si>
  <si>
    <r>
      <t xml:space="preserve">betoni </t>
    </r>
    <r>
      <rPr>
        <sz val="8"/>
        <rFont val="Arial"/>
        <family val="2"/>
      </rPr>
      <t>B</t>
    </r>
    <r>
      <rPr>
        <sz val="8.8"/>
        <rFont val="AcadNusx"/>
        <family val="0"/>
      </rPr>
      <t>15</t>
    </r>
    <r>
      <rPr>
        <sz val="8"/>
        <rFont val="AcadNusx"/>
        <family val="0"/>
      </rPr>
      <t xml:space="preserve"> </t>
    </r>
  </si>
  <si>
    <t>ventilacia</t>
  </si>
  <si>
    <r>
      <t xml:space="preserve">haergamwovi </t>
    </r>
    <r>
      <rPr>
        <sz val="8"/>
        <rFont val="Arial"/>
        <family val="2"/>
      </rPr>
      <t>DLQ-4-AK 250X262X250</t>
    </r>
  </si>
  <si>
    <r>
      <t xml:space="preserve">haergamwovi </t>
    </r>
    <r>
      <rPr>
        <sz val="8"/>
        <rFont val="Arial"/>
        <family val="2"/>
      </rPr>
      <t>DLQ-4-AK 600X420X600</t>
    </r>
  </si>
  <si>
    <r>
      <t>ventiliatori 800 m</t>
    </r>
    <r>
      <rPr>
        <sz val="8"/>
        <rFont val="Arial"/>
        <family val="2"/>
      </rPr>
      <t>³</t>
    </r>
    <r>
      <rPr>
        <sz val="8"/>
        <rFont val="AcadNusx"/>
        <family val="0"/>
      </rPr>
      <t xml:space="preserve">/sT </t>
    </r>
  </si>
  <si>
    <r>
      <t>ventiliatori 150 m</t>
    </r>
    <r>
      <rPr>
        <sz val="8"/>
        <rFont val="Arial"/>
        <family val="2"/>
      </rPr>
      <t>³</t>
    </r>
    <r>
      <rPr>
        <sz val="8"/>
        <rFont val="AcadNusx"/>
        <family val="0"/>
      </rPr>
      <t xml:space="preserve">/sT </t>
    </r>
  </si>
  <si>
    <t>Siga civi da cxeli wyalmomarageba  da kanalizacia</t>
  </si>
  <si>
    <r>
      <t xml:space="preserve">Siga  milgayvanilobis mowyoba polipropilenis milebiT </t>
    </r>
    <r>
      <rPr>
        <sz val="8"/>
        <rFont val="Arial"/>
        <family val="2"/>
      </rPr>
      <t xml:space="preserve">d20÷32 </t>
    </r>
    <r>
      <rPr>
        <sz val="8"/>
        <rFont val="AcadNusx"/>
        <family val="0"/>
      </rPr>
      <t>hidravlikuri gamocdiT da garecxviT</t>
    </r>
  </si>
  <si>
    <r>
      <t xml:space="preserve">polipropilenis mili </t>
    </r>
    <r>
      <rPr>
        <sz val="8"/>
        <rFont val="Arial"/>
        <family val="2"/>
      </rPr>
      <t>d</t>
    </r>
    <r>
      <rPr>
        <sz val="8"/>
        <rFont val="AcadNusx"/>
        <family val="0"/>
      </rPr>
      <t>20</t>
    </r>
  </si>
  <si>
    <r>
      <t xml:space="preserve">polipropilenis mili </t>
    </r>
    <r>
      <rPr>
        <sz val="8"/>
        <rFont val="Arial"/>
        <family val="2"/>
      </rPr>
      <t>d</t>
    </r>
    <r>
      <rPr>
        <sz val="8"/>
        <rFont val="AcadNusx"/>
        <family val="0"/>
      </rPr>
      <t>25</t>
    </r>
  </si>
  <si>
    <r>
      <t xml:space="preserve">polipropilenis mili </t>
    </r>
    <r>
      <rPr>
        <sz val="8"/>
        <rFont val="Arial"/>
        <family val="2"/>
      </rPr>
      <t>d</t>
    </r>
    <r>
      <rPr>
        <sz val="8"/>
        <rFont val="AcadNusx"/>
        <family val="0"/>
      </rPr>
      <t>32</t>
    </r>
  </si>
  <si>
    <r>
      <t xml:space="preserve">polipropilenis mili </t>
    </r>
    <r>
      <rPr>
        <sz val="8"/>
        <rFont val="Arial"/>
        <family val="2"/>
      </rPr>
      <t>d</t>
    </r>
    <r>
      <rPr>
        <sz val="8"/>
        <rFont val="AcadNusx"/>
        <family val="0"/>
      </rPr>
      <t>40</t>
    </r>
  </si>
  <si>
    <r>
      <t xml:space="preserve">polipropilenis mili </t>
    </r>
    <r>
      <rPr>
        <sz val="8"/>
        <rFont val="Arial"/>
        <family val="2"/>
      </rPr>
      <t>d</t>
    </r>
    <r>
      <rPr>
        <sz val="8"/>
        <rFont val="AcadNusx"/>
        <family val="0"/>
      </rPr>
      <t>20 folgiani</t>
    </r>
  </si>
  <si>
    <r>
      <t xml:space="preserve">polipropilenis mili </t>
    </r>
    <r>
      <rPr>
        <sz val="8"/>
        <rFont val="Arial"/>
        <family val="2"/>
      </rPr>
      <t>d</t>
    </r>
    <r>
      <rPr>
        <sz val="8"/>
        <rFont val="AcadNusx"/>
        <family val="0"/>
      </rPr>
      <t>25 folgiani</t>
    </r>
  </si>
  <si>
    <r>
      <t xml:space="preserve">polipropilenis mili </t>
    </r>
    <r>
      <rPr>
        <sz val="8"/>
        <rFont val="Arial"/>
        <family val="2"/>
      </rPr>
      <t>d</t>
    </r>
    <r>
      <rPr>
        <sz val="8"/>
        <rFont val="AcadNusx"/>
        <family val="0"/>
      </rPr>
      <t>32 folgiani</t>
    </r>
  </si>
  <si>
    <r>
      <t xml:space="preserve">muxli </t>
    </r>
    <r>
      <rPr>
        <sz val="8"/>
        <rFont val="Arial"/>
        <family val="2"/>
      </rPr>
      <t>d20/90°</t>
    </r>
  </si>
  <si>
    <r>
      <t xml:space="preserve">muxli </t>
    </r>
    <r>
      <rPr>
        <sz val="8"/>
        <rFont val="Arial"/>
        <family val="2"/>
      </rPr>
      <t>d20/30°</t>
    </r>
  </si>
  <si>
    <r>
      <t xml:space="preserve">muxli </t>
    </r>
    <r>
      <rPr>
        <sz val="8"/>
        <rFont val="Arial"/>
        <family val="2"/>
      </rPr>
      <t>d25/90°</t>
    </r>
  </si>
  <si>
    <r>
      <t xml:space="preserve">muxli </t>
    </r>
    <r>
      <rPr>
        <sz val="8"/>
        <rFont val="Arial"/>
        <family val="2"/>
      </rPr>
      <t>d32/90°</t>
    </r>
  </si>
  <si>
    <r>
      <t xml:space="preserve">muxli </t>
    </r>
    <r>
      <rPr>
        <sz val="8"/>
        <rFont val="Arial"/>
        <family val="2"/>
      </rPr>
      <t>d32/30°</t>
    </r>
  </si>
  <si>
    <r>
      <t xml:space="preserve">muxli </t>
    </r>
    <r>
      <rPr>
        <sz val="8"/>
        <rFont val="Arial"/>
        <family val="2"/>
      </rPr>
      <t>d40/30°</t>
    </r>
  </si>
  <si>
    <r>
      <t xml:space="preserve">samkapi </t>
    </r>
    <r>
      <rPr>
        <sz val="8"/>
        <rFont val="Arial"/>
        <family val="2"/>
      </rPr>
      <t>d25X25X25</t>
    </r>
  </si>
  <si>
    <r>
      <t xml:space="preserve">samkapi </t>
    </r>
    <r>
      <rPr>
        <sz val="8"/>
        <rFont val="Arial"/>
        <family val="2"/>
      </rPr>
      <t>d32X32X32</t>
    </r>
  </si>
  <si>
    <r>
      <t xml:space="preserve">samkapi </t>
    </r>
    <r>
      <rPr>
        <sz val="8"/>
        <rFont val="Arial"/>
        <family val="2"/>
      </rPr>
      <t>d40X40X40</t>
    </r>
  </si>
  <si>
    <r>
      <t xml:space="preserve">samkapi </t>
    </r>
    <r>
      <rPr>
        <sz val="8"/>
        <rFont val="Arial"/>
        <family val="2"/>
      </rPr>
      <t>d20X20X20</t>
    </r>
  </si>
  <si>
    <r>
      <t xml:space="preserve">gadamyvani </t>
    </r>
    <r>
      <rPr>
        <sz val="8"/>
        <rFont val="Arial"/>
        <family val="2"/>
      </rPr>
      <t>d40X32 30º</t>
    </r>
  </si>
  <si>
    <r>
      <t xml:space="preserve">gadamyvani </t>
    </r>
    <r>
      <rPr>
        <sz val="8"/>
        <rFont val="Arial"/>
        <family val="2"/>
      </rPr>
      <t>d32X25</t>
    </r>
  </si>
  <si>
    <r>
      <t xml:space="preserve">gadamyvani </t>
    </r>
    <r>
      <rPr>
        <sz val="8"/>
        <rFont val="Arial"/>
        <family val="2"/>
      </rPr>
      <t>d25X20</t>
    </r>
  </si>
  <si>
    <r>
      <t xml:space="preserve">Siga sakanalizacio qselis mowyoba plastmasis milebiT </t>
    </r>
    <r>
      <rPr>
        <sz val="8"/>
        <rFont val="Arial"/>
        <family val="2"/>
      </rPr>
      <t xml:space="preserve">d50÷125, </t>
    </r>
    <r>
      <rPr>
        <sz val="8"/>
        <rFont val="AcadNusx"/>
        <family val="0"/>
      </rPr>
      <t>gamocdiT</t>
    </r>
  </si>
  <si>
    <r>
      <t xml:space="preserve">kanalizaciis mili </t>
    </r>
    <r>
      <rPr>
        <sz val="8"/>
        <rFont val="Arial"/>
        <family val="2"/>
      </rPr>
      <t>d</t>
    </r>
    <r>
      <rPr>
        <sz val="8"/>
        <rFont val="AcadNusx"/>
        <family val="0"/>
      </rPr>
      <t>50</t>
    </r>
  </si>
  <si>
    <r>
      <t xml:space="preserve">kanalizaciis mili </t>
    </r>
    <r>
      <rPr>
        <sz val="8"/>
        <rFont val="Arial"/>
        <family val="2"/>
      </rPr>
      <t>d</t>
    </r>
    <r>
      <rPr>
        <sz val="8"/>
        <rFont val="AcadNusx"/>
        <family val="0"/>
      </rPr>
      <t>100</t>
    </r>
  </si>
  <si>
    <r>
      <t xml:space="preserve">gadamyvani plastmasis kanalizaciis </t>
    </r>
    <r>
      <rPr>
        <sz val="8"/>
        <rFont val="Arial"/>
        <family val="2"/>
      </rPr>
      <t xml:space="preserve">d100X50 </t>
    </r>
    <r>
      <rPr>
        <sz val="8"/>
        <rFont val="AcadNusx"/>
        <family val="0"/>
      </rPr>
      <t>simetriuli</t>
    </r>
  </si>
  <si>
    <r>
      <t xml:space="preserve">gadamyvani plastmasis kanalizaciis </t>
    </r>
    <r>
      <rPr>
        <sz val="8"/>
        <rFont val="Arial"/>
        <family val="2"/>
      </rPr>
      <t>d100X50   a</t>
    </r>
    <r>
      <rPr>
        <sz val="8"/>
        <rFont val="AcadNusx"/>
        <family val="0"/>
      </rPr>
      <t>simetriuli</t>
    </r>
  </si>
  <si>
    <r>
      <t xml:space="preserve">gadamyvani plastmasis kanalizaciis </t>
    </r>
    <r>
      <rPr>
        <sz val="8"/>
        <rFont val="Arial"/>
        <family val="2"/>
      </rPr>
      <t>d40X32 a</t>
    </r>
    <r>
      <rPr>
        <sz val="8"/>
        <rFont val="AcadNusx"/>
        <family val="0"/>
      </rPr>
      <t>simetriuli</t>
    </r>
  </si>
  <si>
    <r>
      <t xml:space="preserve">muxli plastmasis </t>
    </r>
    <r>
      <rPr>
        <sz val="8"/>
        <rFont val="Arial"/>
        <family val="2"/>
      </rPr>
      <t>d40</t>
    </r>
  </si>
  <si>
    <r>
      <t xml:space="preserve">muxli plastmasis </t>
    </r>
    <r>
      <rPr>
        <sz val="8"/>
        <rFont val="Arial"/>
        <family val="2"/>
      </rPr>
      <t>d50</t>
    </r>
  </si>
  <si>
    <r>
      <t xml:space="preserve">muxli plastmasis </t>
    </r>
    <r>
      <rPr>
        <sz val="8"/>
        <rFont val="Arial"/>
        <family val="2"/>
      </rPr>
      <t>d100</t>
    </r>
  </si>
  <si>
    <r>
      <t xml:space="preserve">samkapi </t>
    </r>
    <r>
      <rPr>
        <sz val="8"/>
        <rFont val="Arial"/>
        <family val="2"/>
      </rPr>
      <t>d100X100X100</t>
    </r>
  </si>
  <si>
    <r>
      <t xml:space="preserve">samkapi </t>
    </r>
    <r>
      <rPr>
        <sz val="8"/>
        <rFont val="Arial"/>
        <family val="2"/>
      </rPr>
      <t xml:space="preserve">d40X40X40  &lt;90 </t>
    </r>
  </si>
  <si>
    <r>
      <t xml:space="preserve">samkapi </t>
    </r>
    <r>
      <rPr>
        <sz val="8"/>
        <rFont val="Arial"/>
        <family val="2"/>
      </rPr>
      <t xml:space="preserve">d100X100X100  &lt;90 </t>
    </r>
  </si>
  <si>
    <t>komp.</t>
  </si>
  <si>
    <t>unitazis  SeZena/montaJi</t>
  </si>
  <si>
    <t>unitazi Camrecxi avziT (zomiT 300X490)</t>
  </si>
  <si>
    <t>unitazi Camrecxi avziT (zomiT 360X570)</t>
  </si>
  <si>
    <t>trapis SeZena-montaJi</t>
  </si>
  <si>
    <r>
      <t xml:space="preserve">trapi Tujis </t>
    </r>
    <r>
      <rPr>
        <sz val="8"/>
        <rFont val="Arial"/>
        <family val="2"/>
      </rPr>
      <t>d</t>
    </r>
    <r>
      <rPr>
        <sz val="8"/>
        <rFont val="AcadNusx"/>
        <family val="0"/>
      </rPr>
      <t>100 zomiT</t>
    </r>
    <r>
      <rPr>
        <sz val="9.6"/>
        <rFont val="AcadNusx"/>
        <family val="0"/>
      </rPr>
      <t xml:space="preserve"> </t>
    </r>
    <r>
      <rPr>
        <sz val="8"/>
        <rFont val="AcadNusx"/>
        <family val="0"/>
      </rPr>
      <t>200X150</t>
    </r>
  </si>
  <si>
    <r>
      <t xml:space="preserve">trapi Tujis </t>
    </r>
    <r>
      <rPr>
        <sz val="8"/>
        <rFont val="Arial"/>
        <family val="2"/>
      </rPr>
      <t>d</t>
    </r>
    <r>
      <rPr>
        <sz val="8"/>
        <rFont val="AcadNusx"/>
        <family val="0"/>
      </rPr>
      <t>50 zomiT</t>
    </r>
    <r>
      <rPr>
        <sz val="9.6"/>
        <rFont val="AcadNusx"/>
        <family val="0"/>
      </rPr>
      <t xml:space="preserve"> </t>
    </r>
    <r>
      <rPr>
        <sz val="8"/>
        <rFont val="AcadNusx"/>
        <family val="0"/>
      </rPr>
      <t>100X100</t>
    </r>
  </si>
  <si>
    <t xml:space="preserve"> gaTbobisaTvis milebis montaJi fasonuri nawilebis dayenebiT da sistemis gamocdiT</t>
  </si>
  <si>
    <r>
      <t xml:space="preserve">mina boWkovani mili </t>
    </r>
    <r>
      <rPr>
        <sz val="8"/>
        <rFont val="Arial"/>
        <family val="2"/>
      </rPr>
      <t>d</t>
    </r>
    <r>
      <rPr>
        <sz val="9.6"/>
        <rFont val="AcadNusx"/>
        <family val="0"/>
      </rPr>
      <t xml:space="preserve">15 </t>
    </r>
    <r>
      <rPr>
        <sz val="8"/>
        <rFont val="AcadNusx"/>
        <family val="0"/>
      </rPr>
      <t>TboizolaciiT</t>
    </r>
  </si>
  <si>
    <t>grZ.m.</t>
  </si>
  <si>
    <r>
      <t xml:space="preserve">mina boWkovani mili </t>
    </r>
    <r>
      <rPr>
        <sz val="8"/>
        <rFont val="Arial"/>
        <family val="2"/>
      </rPr>
      <t>d</t>
    </r>
    <r>
      <rPr>
        <sz val="9.6"/>
        <rFont val="AcadNusx"/>
        <family val="0"/>
      </rPr>
      <t xml:space="preserve">20 </t>
    </r>
    <r>
      <rPr>
        <sz val="8"/>
        <rFont val="AcadNusx"/>
        <family val="0"/>
      </rPr>
      <t>TboizolaciiT</t>
    </r>
  </si>
  <si>
    <r>
      <t xml:space="preserve">mina boWkovani mili </t>
    </r>
    <r>
      <rPr>
        <sz val="8"/>
        <rFont val="Arial"/>
        <family val="2"/>
      </rPr>
      <t>d</t>
    </r>
    <r>
      <rPr>
        <sz val="9.6"/>
        <rFont val="AcadNusx"/>
        <family val="0"/>
      </rPr>
      <t xml:space="preserve">25 </t>
    </r>
    <r>
      <rPr>
        <sz val="8"/>
        <rFont val="AcadNusx"/>
        <family val="0"/>
      </rPr>
      <t>TboizolaciiT</t>
    </r>
  </si>
  <si>
    <r>
      <t xml:space="preserve">mina boWkovani mili </t>
    </r>
    <r>
      <rPr>
        <sz val="8"/>
        <rFont val="Arial"/>
        <family val="2"/>
      </rPr>
      <t>d</t>
    </r>
    <r>
      <rPr>
        <sz val="9.6"/>
        <rFont val="AcadNusx"/>
        <family val="0"/>
      </rPr>
      <t xml:space="preserve">32 </t>
    </r>
    <r>
      <rPr>
        <sz val="8"/>
        <rFont val="AcadNusx"/>
        <family val="0"/>
      </rPr>
      <t>TboizolaciiT</t>
    </r>
  </si>
  <si>
    <r>
      <t xml:space="preserve">mina boWkovani mili </t>
    </r>
    <r>
      <rPr>
        <sz val="8"/>
        <rFont val="Arial"/>
        <family val="2"/>
      </rPr>
      <t>d40</t>
    </r>
    <r>
      <rPr>
        <sz val="9.6"/>
        <rFont val="AcadNusx"/>
        <family val="0"/>
      </rPr>
      <t xml:space="preserve"> </t>
    </r>
    <r>
      <rPr>
        <sz val="8"/>
        <rFont val="AcadNusx"/>
        <family val="0"/>
      </rPr>
      <t>TboizolaciiT</t>
    </r>
  </si>
  <si>
    <r>
      <t xml:space="preserve">plastmasis gadamyvani </t>
    </r>
    <r>
      <rPr>
        <sz val="8"/>
        <rFont val="Arial"/>
        <family val="2"/>
      </rPr>
      <t>d</t>
    </r>
    <r>
      <rPr>
        <sz val="9.6"/>
        <rFont val="AcadNusx"/>
        <family val="0"/>
      </rPr>
      <t>40X32</t>
    </r>
  </si>
  <si>
    <r>
      <t xml:space="preserve">plastmasis gadamyvani </t>
    </r>
    <r>
      <rPr>
        <sz val="8"/>
        <rFont val="Arial"/>
        <family val="2"/>
      </rPr>
      <t>d</t>
    </r>
    <r>
      <rPr>
        <sz val="9.6"/>
        <rFont val="AcadNusx"/>
        <family val="0"/>
      </rPr>
      <t>32X25</t>
    </r>
  </si>
  <si>
    <r>
      <t xml:space="preserve">plastmasis gadamyvani </t>
    </r>
    <r>
      <rPr>
        <sz val="8"/>
        <rFont val="Arial"/>
        <family val="2"/>
      </rPr>
      <t>d</t>
    </r>
    <r>
      <rPr>
        <sz val="9.6"/>
        <rFont val="AcadNusx"/>
        <family val="0"/>
      </rPr>
      <t>25X20</t>
    </r>
  </si>
  <si>
    <r>
      <t xml:space="preserve">plastmasis gadamyvani </t>
    </r>
    <r>
      <rPr>
        <sz val="8"/>
        <rFont val="Arial"/>
        <family val="2"/>
      </rPr>
      <t>d</t>
    </r>
    <r>
      <rPr>
        <sz val="9.6"/>
        <rFont val="AcadNusx"/>
        <family val="0"/>
      </rPr>
      <t>20X15</t>
    </r>
  </si>
  <si>
    <r>
      <t xml:space="preserve"> muxli </t>
    </r>
    <r>
      <rPr>
        <sz val="8"/>
        <rFont val="Arial"/>
        <family val="2"/>
      </rPr>
      <t>d40</t>
    </r>
  </si>
  <si>
    <r>
      <t xml:space="preserve"> muxli </t>
    </r>
    <r>
      <rPr>
        <sz val="8"/>
        <rFont val="Arial"/>
        <family val="2"/>
      </rPr>
      <t>d32</t>
    </r>
  </si>
  <si>
    <r>
      <t xml:space="preserve"> muxli </t>
    </r>
    <r>
      <rPr>
        <sz val="8"/>
        <rFont val="Arial"/>
        <family val="2"/>
      </rPr>
      <t>d25</t>
    </r>
  </si>
  <si>
    <r>
      <t xml:space="preserve"> muxli </t>
    </r>
    <r>
      <rPr>
        <sz val="8"/>
        <rFont val="Arial"/>
        <family val="2"/>
      </rPr>
      <t>d20</t>
    </r>
  </si>
  <si>
    <r>
      <t xml:space="preserve"> samkapi </t>
    </r>
    <r>
      <rPr>
        <sz val="8"/>
        <rFont val="Arial"/>
        <family val="2"/>
      </rPr>
      <t>d40X40X40</t>
    </r>
  </si>
  <si>
    <r>
      <t xml:space="preserve"> samkapi </t>
    </r>
    <r>
      <rPr>
        <sz val="8"/>
        <rFont val="Arial"/>
        <family val="2"/>
      </rPr>
      <t>d32X32X32</t>
    </r>
  </si>
  <si>
    <r>
      <t xml:space="preserve"> samkapi </t>
    </r>
    <r>
      <rPr>
        <sz val="8"/>
        <rFont val="Arial"/>
        <family val="2"/>
      </rPr>
      <t>d25X25X25</t>
    </r>
  </si>
  <si>
    <r>
      <t xml:space="preserve"> samkapi </t>
    </r>
    <r>
      <rPr>
        <sz val="8"/>
        <rFont val="Arial"/>
        <family val="2"/>
      </rPr>
      <t>d20X20X20</t>
    </r>
  </si>
  <si>
    <r>
      <t xml:space="preserve">gaTbobis  qvabi </t>
    </r>
    <r>
      <rPr>
        <sz val="8"/>
        <rFont val="Arial"/>
        <family val="2"/>
      </rPr>
      <t>N</t>
    </r>
    <r>
      <rPr>
        <sz val="12"/>
        <rFont val="AcadNusx"/>
        <family val="0"/>
      </rPr>
      <t>=</t>
    </r>
    <r>
      <rPr>
        <sz val="8"/>
        <rFont val="AcadNusx"/>
        <family val="0"/>
      </rPr>
      <t>35 kvt</t>
    </r>
  </si>
  <si>
    <r>
      <t xml:space="preserve">cxeli wylis moculobiTi boileri </t>
    </r>
    <r>
      <rPr>
        <sz val="8"/>
        <rFont val="Arial"/>
        <family val="2"/>
      </rPr>
      <t>v</t>
    </r>
    <r>
      <rPr>
        <sz val="8"/>
        <rFont val="AcadNusx"/>
        <family val="0"/>
      </rPr>
      <t>=200 l</t>
    </r>
  </si>
  <si>
    <t>cxeli wylis sacirkulacio tumboebi</t>
  </si>
  <si>
    <r>
      <t xml:space="preserve">cxeli wylis sacirkulacio tumbo </t>
    </r>
    <r>
      <rPr>
        <sz val="8"/>
        <rFont val="Arial"/>
        <family val="2"/>
      </rPr>
      <t xml:space="preserve">Q1,0 </t>
    </r>
    <r>
      <rPr>
        <sz val="8"/>
        <rFont val="AcadNusx"/>
        <family val="0"/>
      </rPr>
      <t xml:space="preserve">l/wm </t>
    </r>
    <r>
      <rPr>
        <sz val="8"/>
        <rFont val="Arial"/>
        <family val="2"/>
      </rPr>
      <t>H</t>
    </r>
    <r>
      <rPr>
        <sz val="8"/>
        <rFont val="AcadNusx"/>
        <family val="0"/>
      </rPr>
      <t xml:space="preserve">=5,0 m </t>
    </r>
    <r>
      <rPr>
        <sz val="8"/>
        <rFont val="Arial"/>
        <family val="2"/>
      </rPr>
      <t>N=0,18</t>
    </r>
    <r>
      <rPr>
        <sz val="8"/>
        <rFont val="AcadNusx"/>
        <family val="0"/>
      </rPr>
      <t xml:space="preserve"> kvt</t>
    </r>
  </si>
  <si>
    <r>
      <t xml:space="preserve">gaTbobis sacirkulacio tumbo </t>
    </r>
    <r>
      <rPr>
        <sz val="8"/>
        <rFont val="Arial"/>
        <family val="2"/>
      </rPr>
      <t xml:space="preserve">Q2,0 </t>
    </r>
    <r>
      <rPr>
        <sz val="8"/>
        <rFont val="AcadNusx"/>
        <family val="0"/>
      </rPr>
      <t xml:space="preserve">l/wm </t>
    </r>
    <r>
      <rPr>
        <sz val="8"/>
        <rFont val="Arial"/>
        <family val="2"/>
      </rPr>
      <t>H</t>
    </r>
    <r>
      <rPr>
        <sz val="8"/>
        <rFont val="AcadNusx"/>
        <family val="0"/>
      </rPr>
      <t xml:space="preserve">=7,0 m </t>
    </r>
    <r>
      <rPr>
        <sz val="8"/>
        <rFont val="Arial"/>
        <family val="2"/>
      </rPr>
      <t>N=0,45</t>
    </r>
    <r>
      <rPr>
        <sz val="8"/>
        <rFont val="AcadNusx"/>
        <family val="0"/>
      </rPr>
      <t xml:space="preserve"> kvt</t>
    </r>
  </si>
  <si>
    <r>
      <t xml:space="preserve">cxeli wylis tumbo </t>
    </r>
    <r>
      <rPr>
        <sz val="8"/>
        <rFont val="Arial"/>
        <family val="2"/>
      </rPr>
      <t>Q1,5</t>
    </r>
    <r>
      <rPr>
        <sz val="8"/>
        <rFont val="AcadNusx"/>
        <family val="0"/>
      </rPr>
      <t xml:space="preserve">l/wm </t>
    </r>
    <r>
      <rPr>
        <sz val="8"/>
        <rFont val="Arial"/>
        <family val="2"/>
      </rPr>
      <t>H</t>
    </r>
    <r>
      <rPr>
        <sz val="8"/>
        <rFont val="AcadNusx"/>
        <family val="0"/>
      </rPr>
      <t xml:space="preserve">=5,0 m </t>
    </r>
    <r>
      <rPr>
        <sz val="8"/>
        <rFont val="Arial"/>
        <family val="2"/>
      </rPr>
      <t>N=0,15</t>
    </r>
    <r>
      <rPr>
        <sz val="8"/>
        <rFont val="AcadNusx"/>
        <family val="0"/>
      </rPr>
      <t xml:space="preserve"> kvt</t>
    </r>
  </si>
  <si>
    <t>paneluri radiatorebis montaJi</t>
  </si>
  <si>
    <t>1 kvt</t>
  </si>
  <si>
    <r>
      <t xml:space="preserve">paneluri radiatorebi  </t>
    </r>
    <r>
      <rPr>
        <sz val="8"/>
        <rFont val="Arial"/>
        <family val="2"/>
      </rPr>
      <t xml:space="preserve">  400X605</t>
    </r>
  </si>
  <si>
    <r>
      <t xml:space="preserve">paneluri radiatorebi  </t>
    </r>
    <r>
      <rPr>
        <sz val="8"/>
        <rFont val="Arial"/>
        <family val="2"/>
      </rPr>
      <t xml:space="preserve"> 500X605</t>
    </r>
  </si>
  <si>
    <r>
      <t xml:space="preserve">paneluri radiatorebi  </t>
    </r>
    <r>
      <rPr>
        <sz val="8"/>
        <rFont val="Arial"/>
        <family val="2"/>
      </rPr>
      <t xml:space="preserve">  900X605</t>
    </r>
  </si>
  <si>
    <r>
      <t xml:space="preserve">paneluri radiatorebi  </t>
    </r>
    <r>
      <rPr>
        <sz val="8"/>
        <rFont val="Arial"/>
        <family val="2"/>
      </rPr>
      <t xml:space="preserve">  1000X605</t>
    </r>
  </si>
  <si>
    <r>
      <t xml:space="preserve">paneluri radiatorebi  </t>
    </r>
    <r>
      <rPr>
        <sz val="8"/>
        <rFont val="Arial"/>
        <family val="2"/>
      </rPr>
      <t xml:space="preserve">  1300X605</t>
    </r>
  </si>
  <si>
    <r>
      <t xml:space="preserve">radiatoris ventili  </t>
    </r>
    <r>
      <rPr>
        <sz val="8"/>
        <rFont val="Arial"/>
        <family val="2"/>
      </rPr>
      <t>d20</t>
    </r>
  </si>
  <si>
    <r>
      <t xml:space="preserve">urduli </t>
    </r>
    <r>
      <rPr>
        <sz val="8"/>
        <rFont val="Arial"/>
        <family val="2"/>
      </rPr>
      <t>d32</t>
    </r>
  </si>
  <si>
    <r>
      <t xml:space="preserve">urduli </t>
    </r>
    <r>
      <rPr>
        <sz val="8"/>
        <rFont val="Arial"/>
        <family val="2"/>
      </rPr>
      <t>d40</t>
    </r>
  </si>
  <si>
    <r>
      <t xml:space="preserve">radiatoris ukusvlis maregulirebeli </t>
    </r>
    <r>
      <rPr>
        <sz val="8"/>
        <rFont val="Arial"/>
        <family val="2"/>
      </rPr>
      <t>d20</t>
    </r>
  </si>
  <si>
    <t>santeqnika</t>
  </si>
  <si>
    <t>gare kanalizacia</t>
  </si>
  <si>
    <t xml:space="preserve"> kanalizaciis plastmasis milebis montaJi testirebiT </t>
  </si>
  <si>
    <r>
      <t xml:space="preserve"> kanalizaciis plastmasis milis </t>
    </r>
    <r>
      <rPr>
        <sz val="8"/>
        <rFont val="Arial"/>
        <family val="2"/>
      </rPr>
      <t>d150</t>
    </r>
  </si>
  <si>
    <t>r/betonis Wis Ziri</t>
  </si>
  <si>
    <t>r/betonis  Wis saxuravis betonis fila Tujis saxuraviT</t>
  </si>
  <si>
    <t>qviSa-xreSovani narevi fuZisaTvis (sisqiT 0,12m)</t>
  </si>
  <si>
    <t>ormos moWra septikisaTvis</t>
  </si>
  <si>
    <t>septikis mowyobisaTvis moWrili miwis gamagreba xis farebiT</t>
  </si>
  <si>
    <t>xis masala</t>
  </si>
  <si>
    <r>
      <t>betoni momzadeba (</t>
    </r>
    <r>
      <rPr>
        <sz val="8"/>
        <rFont val="Arial"/>
        <family val="2"/>
      </rPr>
      <t>B</t>
    </r>
    <r>
      <rPr>
        <sz val="10.4"/>
        <rFont val="AcadNusx"/>
        <family val="0"/>
      </rPr>
      <t xml:space="preserve"> -15)</t>
    </r>
  </si>
  <si>
    <r>
      <t xml:space="preserve">armatura </t>
    </r>
    <r>
      <rPr>
        <sz val="8"/>
        <rFont val="Arial"/>
        <family val="2"/>
      </rPr>
      <t>AIII</t>
    </r>
    <r>
      <rPr>
        <b/>
        <sz val="8"/>
        <rFont val="Arial"/>
        <family val="2"/>
      </rPr>
      <t xml:space="preserve"> Φ10</t>
    </r>
  </si>
  <si>
    <r>
      <t xml:space="preserve">r/betonis  sakanalizacio Wis mowyoba (testirebiT) diametriT </t>
    </r>
    <r>
      <rPr>
        <sz val="8"/>
        <rFont val="Arial"/>
        <family val="2"/>
      </rPr>
      <t>d</t>
    </r>
    <r>
      <rPr>
        <sz val="8"/>
        <rFont val="AcadNusx"/>
        <family val="0"/>
      </rPr>
      <t xml:space="preserve">1,0 </t>
    </r>
    <r>
      <rPr>
        <sz val="8"/>
        <rFont val="Arial"/>
        <family val="2"/>
      </rPr>
      <t>h</t>
    </r>
    <r>
      <rPr>
        <sz val="8"/>
        <rFont val="AcadNusx"/>
        <family val="0"/>
      </rPr>
      <t xml:space="preserve">=0,1 m </t>
    </r>
  </si>
  <si>
    <r>
      <t xml:space="preserve">r/betonis Wis rgoli </t>
    </r>
    <r>
      <rPr>
        <sz val="8"/>
        <rFont val="Arial"/>
        <family val="2"/>
      </rPr>
      <t>d</t>
    </r>
    <r>
      <rPr>
        <sz val="8"/>
        <rFont val="AcadNusx"/>
        <family val="0"/>
      </rPr>
      <t>=1,0 M</t>
    </r>
    <r>
      <rPr>
        <sz val="8"/>
        <rFont val="Arial"/>
        <family val="2"/>
      </rPr>
      <t>h</t>
    </r>
    <r>
      <rPr>
        <sz val="9.6"/>
        <rFont val="AcadNusx"/>
        <family val="0"/>
      </rPr>
      <t>=1</t>
    </r>
  </si>
  <si>
    <t xml:space="preserve">ventili kuTxis </t>
  </si>
  <si>
    <t>milebis SesafuTi</t>
  </si>
  <si>
    <t>sarecxi niJara SemreviT da sifoniT</t>
  </si>
  <si>
    <t>sarecxi niJara zomiT 400X320 SemreviT da sifoniT</t>
  </si>
  <si>
    <t>sarecxi niJara organyofilebiani zomiT 1000X600 SemreviT da sifoniT</t>
  </si>
  <si>
    <t>sarecxi niJara zomiT 700X520 SemreviT da sifoniT</t>
  </si>
  <si>
    <t>xelsabanebis montaJi SemrevebiT da sifoniT</t>
  </si>
  <si>
    <t>xelsabani  (zomiT 600X490) SemreviT da sifoniT</t>
  </si>
  <si>
    <t>xelsabani  (zomiT 400X300) SemreviT da sifoniT</t>
  </si>
  <si>
    <t>xelsabani  (zomiT 600X500) SemreviT da sifoniT</t>
  </si>
  <si>
    <t>gaTboba da saqvabis teqnologia</t>
  </si>
  <si>
    <r>
      <t xml:space="preserve">safarToebeli avzi  V= </t>
    </r>
    <r>
      <rPr>
        <sz val="8"/>
        <rFont val="Arial"/>
        <family val="2"/>
      </rPr>
      <t xml:space="preserve">50 </t>
    </r>
    <r>
      <rPr>
        <sz val="8"/>
        <rFont val="AcadNusx"/>
        <family val="0"/>
      </rPr>
      <t>l</t>
    </r>
  </si>
  <si>
    <r>
      <t xml:space="preserve">damcveli sarqveli </t>
    </r>
    <r>
      <rPr>
        <sz val="8"/>
        <rFont val="Arial"/>
        <family val="2"/>
      </rPr>
      <t>Ф</t>
    </r>
    <r>
      <rPr>
        <sz val="8"/>
        <rFont val="AcadNusx"/>
        <family val="0"/>
      </rPr>
      <t>63</t>
    </r>
  </si>
  <si>
    <r>
      <t xml:space="preserve">damcveli sarqveli </t>
    </r>
    <r>
      <rPr>
        <sz val="8"/>
        <rFont val="Arial"/>
        <family val="2"/>
      </rPr>
      <t>Ф</t>
    </r>
    <r>
      <rPr>
        <sz val="8"/>
        <rFont val="AcadNusx"/>
        <family val="0"/>
      </rPr>
      <t>32</t>
    </r>
  </si>
  <si>
    <t>manometri</t>
  </si>
  <si>
    <t>Termometri</t>
  </si>
  <si>
    <r>
      <t xml:space="preserve">Camketi ventili </t>
    </r>
    <r>
      <rPr>
        <sz val="8"/>
        <rFont val="Arial"/>
        <family val="2"/>
      </rPr>
      <t>Ф</t>
    </r>
    <r>
      <rPr>
        <sz val="8"/>
        <rFont val="AcadNusx"/>
        <family val="0"/>
      </rPr>
      <t>63</t>
    </r>
  </si>
  <si>
    <r>
      <t xml:space="preserve">Camketi ventili </t>
    </r>
    <r>
      <rPr>
        <sz val="8"/>
        <rFont val="Arial"/>
        <family val="2"/>
      </rPr>
      <t>Ф</t>
    </r>
    <r>
      <rPr>
        <sz val="8"/>
        <rFont val="AcadNusx"/>
        <family val="0"/>
      </rPr>
      <t>40</t>
    </r>
  </si>
  <si>
    <r>
      <t xml:space="preserve">ukusarqveli  </t>
    </r>
    <r>
      <rPr>
        <sz val="8"/>
        <rFont val="Arial"/>
        <family val="2"/>
      </rPr>
      <t>Ф</t>
    </r>
    <r>
      <rPr>
        <sz val="8"/>
        <rFont val="AcadNusx"/>
        <family val="0"/>
      </rPr>
      <t>40</t>
    </r>
  </si>
  <si>
    <r>
      <t>ukusarqveli  Ф</t>
    </r>
    <r>
      <rPr>
        <sz val="8"/>
        <rFont val="Arial"/>
        <family val="2"/>
      </rPr>
      <t>32</t>
    </r>
  </si>
  <si>
    <r>
      <t xml:space="preserve">ukusarqveli  </t>
    </r>
    <r>
      <rPr>
        <sz val="8"/>
        <rFont val="Arial"/>
        <family val="2"/>
      </rPr>
      <t>Ф</t>
    </r>
    <r>
      <rPr>
        <sz val="8"/>
        <rFont val="AcadNusx"/>
        <family val="0"/>
      </rPr>
      <t>25</t>
    </r>
  </si>
  <si>
    <r>
      <t>ukusarqveli  Ф</t>
    </r>
    <r>
      <rPr>
        <sz val="8"/>
        <rFont val="Arial"/>
        <family val="2"/>
      </rPr>
      <t>20</t>
    </r>
  </si>
  <si>
    <r>
      <t xml:space="preserve">avtomaturi haergamSvebi  </t>
    </r>
    <r>
      <rPr>
        <sz val="8"/>
        <rFont val="Arial"/>
        <family val="2"/>
      </rPr>
      <t>Ф</t>
    </r>
    <r>
      <rPr>
        <sz val="8"/>
        <rFont val="AcadNusx"/>
        <family val="0"/>
      </rPr>
      <t>20</t>
    </r>
  </si>
  <si>
    <t>haerSemkrebi</t>
  </si>
  <si>
    <r>
      <t xml:space="preserve">damcleli ventili </t>
    </r>
    <r>
      <rPr>
        <sz val="8"/>
        <rFont val="Arial"/>
        <family val="2"/>
      </rPr>
      <t>Ф</t>
    </r>
    <r>
      <rPr>
        <sz val="8"/>
        <rFont val="AcadNusx"/>
        <family val="0"/>
      </rPr>
      <t>20</t>
    </r>
  </si>
  <si>
    <r>
      <t xml:space="preserve"> ventili </t>
    </r>
    <r>
      <rPr>
        <sz val="8"/>
        <rFont val="Arial"/>
        <family val="2"/>
      </rPr>
      <t>Ф</t>
    </r>
    <r>
      <rPr>
        <sz val="8"/>
        <rFont val="AcadNusx"/>
        <family val="0"/>
      </rPr>
      <t>32</t>
    </r>
  </si>
  <si>
    <r>
      <t xml:space="preserve"> ventili </t>
    </r>
    <r>
      <rPr>
        <sz val="8"/>
        <rFont val="Arial"/>
        <family val="2"/>
      </rPr>
      <t>Ф</t>
    </r>
    <r>
      <rPr>
        <sz val="8"/>
        <rFont val="AcadNusx"/>
        <family val="0"/>
      </rPr>
      <t>25</t>
    </r>
  </si>
  <si>
    <r>
      <t xml:space="preserve"> ventili </t>
    </r>
    <r>
      <rPr>
        <sz val="8"/>
        <rFont val="Arial"/>
        <family val="2"/>
      </rPr>
      <t>Ф</t>
    </r>
    <r>
      <rPr>
        <sz val="8"/>
        <rFont val="AcadNusx"/>
        <family val="0"/>
      </rPr>
      <t>20</t>
    </r>
  </si>
  <si>
    <r>
      <t xml:space="preserve">polipropilenis mili </t>
    </r>
    <r>
      <rPr>
        <sz val="8"/>
        <rFont val="Arial"/>
        <family val="2"/>
      </rPr>
      <t>d</t>
    </r>
    <r>
      <rPr>
        <sz val="8"/>
        <rFont val="AcadNusx"/>
        <family val="0"/>
      </rPr>
      <t xml:space="preserve">20 </t>
    </r>
    <r>
      <rPr>
        <sz val="8"/>
        <rFont val="Arial"/>
        <family val="2"/>
      </rPr>
      <t>PN25</t>
    </r>
  </si>
  <si>
    <r>
      <t xml:space="preserve">polipropilenis mili </t>
    </r>
    <r>
      <rPr>
        <sz val="8"/>
        <rFont val="Arial"/>
        <family val="2"/>
      </rPr>
      <t>d32 PN25</t>
    </r>
  </si>
  <si>
    <r>
      <t xml:space="preserve">polipropilenis mili </t>
    </r>
    <r>
      <rPr>
        <sz val="8"/>
        <rFont val="Arial"/>
        <family val="2"/>
      </rPr>
      <t>d40 PN25</t>
    </r>
  </si>
  <si>
    <r>
      <t xml:space="preserve">polipropilenis mili </t>
    </r>
    <r>
      <rPr>
        <sz val="8"/>
        <rFont val="Arial"/>
        <family val="2"/>
      </rPr>
      <t>d63 PN25</t>
    </r>
  </si>
  <si>
    <t>iatakis keramogranitis fila plintusiT tipi2</t>
  </si>
  <si>
    <t>samuSaobi -0,11 niSnuls qveviT</t>
  </si>
  <si>
    <t>samuSaobi -0,11 niSnuls zemoT</t>
  </si>
  <si>
    <t>gare kibeebis da pandusis mowyoba</t>
  </si>
  <si>
    <t>mTavari Sesasvlelis mowyoba</t>
  </si>
  <si>
    <t xml:space="preserve">sakvamuri milis mowyoba </t>
  </si>
  <si>
    <t>gamanawilebeli fari erTi Semyvani samfaza avtomatiT 40a da erTi samfaza avtomatiT 16a, erTi samfaza avtomatiT 10a, ToTxmeti erTfaza avtomatiT 16a</t>
  </si>
  <si>
    <t xml:space="preserve"> fari gamanawilebeli</t>
  </si>
  <si>
    <t>avtomati samfaza 40a</t>
  </si>
  <si>
    <t>avtomati samfaza 16a</t>
  </si>
  <si>
    <t>avtomati samfaza 10a</t>
  </si>
  <si>
    <t>avtomati erTfaza 16a</t>
  </si>
  <si>
    <t>avtomaturi gamomrTvelis 10a montaJi kedelze</t>
  </si>
  <si>
    <t>Weriseuli sanaTebis luminiscensiuri naTurebiT montaJi</t>
  </si>
  <si>
    <t>plafonebis montaJi</t>
  </si>
  <si>
    <t>plafoni ekonaTuriT 22vt</t>
  </si>
  <si>
    <t>plafoni ekonaTuriT 15vt</t>
  </si>
  <si>
    <t>gamomrTvelebis montaJi farulad</t>
  </si>
  <si>
    <t>gamomrTveli erTklaviSiani faruli gayvanilobis</t>
  </si>
  <si>
    <t>gamomrTveli orklaviSiani faruli gayvanilobis</t>
  </si>
  <si>
    <t>Stefselis rozetebis montaJi farulad</t>
  </si>
  <si>
    <t>Stefselis rozeti faruli gayvanilobis</t>
  </si>
  <si>
    <t>igive, Camamiwebeli kontaqtiT 6a,16a</t>
  </si>
  <si>
    <t>igive, Camamiwebeli kontaqtiT 32a</t>
  </si>
  <si>
    <t>spilenZis kabelis da sadenis gatareba milebSi²</t>
  </si>
  <si>
    <t>spilenZis sadenis gatareba farulad baTqaSis qveS²</t>
  </si>
  <si>
    <t>ganmaStoebeli kolofebi</t>
  </si>
  <si>
    <t>plastmasis milis gatareba iatakSi da kedlebSi</t>
  </si>
  <si>
    <t>mili plastmasis diam 25mm</t>
  </si>
  <si>
    <t>mili gofrirebuli diam 20mm</t>
  </si>
  <si>
    <t>damamiwebeli gamtaris montaJi</t>
  </si>
  <si>
    <t>damamiwebeli eleqtrodis montaJi</t>
  </si>
  <si>
    <t>foladi kuTxovani 40X40X4mm</t>
  </si>
  <si>
    <t>sabavSvo baRi erT jgufze qalaq jvaris oWanes ubanSi</t>
  </si>
  <si>
    <t>arsebuli Senobis saZirkvlebis dangreva</t>
  </si>
  <si>
    <t>arsebuli Senobis kedlis narCenebis da cokolis dangreva</t>
  </si>
  <si>
    <t>cokolis kedlebis SeRebva fasadis saRebaviT</t>
  </si>
  <si>
    <t xml:space="preserve">pandusis da kibis kedlebis Selesva rTuli qviSa cementis xsnariT </t>
  </si>
  <si>
    <t>pandusis da kibis kedlebis SeRebva fasadis saRebaviT</t>
  </si>
  <si>
    <t xml:space="preserve"> liTonis WiSkris, kutikaris da Robis  mowyoba</t>
  </si>
  <si>
    <t>Weduri WiSkari da kutikari</t>
  </si>
  <si>
    <t>WiSkris, kutikaris da Robis dagruntva da SeRebva zeTovani saRebaviT</t>
  </si>
  <si>
    <t>gare ganaTeba</t>
  </si>
  <si>
    <r>
      <t>kabeli spilenZis ВВГ 4х6+1х2,5mm</t>
    </r>
    <r>
      <rPr>
        <sz val="8"/>
        <rFont val="Calibri"/>
        <family val="2"/>
      </rPr>
      <t>²</t>
    </r>
    <r>
      <rPr>
        <sz val="8"/>
        <rFont val="AcadNusx"/>
        <family val="0"/>
      </rPr>
      <t>²</t>
    </r>
  </si>
  <si>
    <r>
      <t>kabeli spilenZis ВВГ 4х2,5mm</t>
    </r>
    <r>
      <rPr>
        <sz val="8"/>
        <rFont val="Calibri"/>
        <family val="2"/>
      </rPr>
      <t>²</t>
    </r>
    <r>
      <rPr>
        <sz val="8"/>
        <rFont val="AcadNusx"/>
        <family val="0"/>
      </rPr>
      <t>²</t>
    </r>
  </si>
  <si>
    <r>
      <t>sadeni spilenZis ППВ 3х4mm</t>
    </r>
    <r>
      <rPr>
        <sz val="8"/>
        <rFont val="Calibri"/>
        <family val="2"/>
      </rPr>
      <t>²</t>
    </r>
  </si>
  <si>
    <r>
      <t>sadeni spilenZis ППВ 3х2,5mm</t>
    </r>
    <r>
      <rPr>
        <sz val="8"/>
        <rFont val="Calibri"/>
        <family val="2"/>
      </rPr>
      <t>²</t>
    </r>
  </si>
  <si>
    <r>
      <t>sadeni spilenZis ППВ 2х2,5mm</t>
    </r>
    <r>
      <rPr>
        <sz val="8"/>
        <rFont val="Calibri"/>
        <family val="2"/>
      </rPr>
      <t>²</t>
    </r>
  </si>
  <si>
    <r>
      <t>sadeni spilenZis ППВ 3х1,5mm</t>
    </r>
    <r>
      <rPr>
        <sz val="8"/>
        <rFont val="Calibri"/>
        <family val="2"/>
      </rPr>
      <t>²</t>
    </r>
  </si>
  <si>
    <r>
      <t>sadeni spilenZis ППВ 2х1,5mm</t>
    </r>
    <r>
      <rPr>
        <sz val="8"/>
        <rFont val="Calibri"/>
        <family val="2"/>
      </rPr>
      <t>²</t>
    </r>
  </si>
  <si>
    <t xml:space="preserve">miwis moWra saZirkvlebisaTvis tranSeaSi da qvabulSi eqskavatoriT me-2 kategoriis gruntSi adgilze dayriT </t>
  </si>
  <si>
    <t>liTonis karebebis damzadeba, mowyoba da orjeradi SeRebva</t>
  </si>
  <si>
    <r>
      <t>keramikuli filis iatakis  da plintusebis (simaRliT 0,1m) mowyoba mosamzadebeli SreebiT naxazis mixedviT (tipi 2, tipi 5 da  tipi 2</t>
    </r>
    <r>
      <rPr>
        <sz val="8"/>
        <rFont val="Arial"/>
        <family val="2"/>
      </rPr>
      <t>′</t>
    </r>
    <r>
      <rPr>
        <sz val="8"/>
        <rFont val="AcadNusx"/>
        <family val="0"/>
      </rPr>
      <t>)</t>
    </r>
  </si>
  <si>
    <r>
      <t xml:space="preserve"> iatakis keramikuli fila plintusiT (tipi 2</t>
    </r>
    <r>
      <rPr>
        <sz val="8"/>
        <rFont val="Arial"/>
        <family val="2"/>
      </rPr>
      <t>′</t>
    </r>
    <r>
      <rPr>
        <sz val="12.8"/>
        <rFont val="AcadNusx"/>
        <family val="0"/>
      </rPr>
      <t>)</t>
    </r>
  </si>
  <si>
    <t xml:space="preserve"> iatakis keramikuli fila plintusiT verandaze (tipi 5)</t>
  </si>
  <si>
    <t>pemza betoni sisqiT 0,035 m markiT m m50</t>
  </si>
  <si>
    <t>laminatis iataki (tipi 4)</t>
  </si>
  <si>
    <t>plintusi plastmasis</t>
  </si>
  <si>
    <t>pemza betoni sisqiT 0,07 m markiT m m50</t>
  </si>
  <si>
    <t>qviSa cementis xsnaris moWimva sisqiT 0,03 da markiT 150</t>
  </si>
  <si>
    <r>
      <t>teritoriis mosworeba meqanizmiT, aRebuli Senobis saZirkvlebis da sardafis  SevsebiT(daaxloebiT 180 m</t>
    </r>
    <r>
      <rPr>
        <sz val="8"/>
        <rFont val="Arial"/>
        <family val="2"/>
      </rPr>
      <t>³)</t>
    </r>
    <r>
      <rPr>
        <sz val="8"/>
        <rFont val="AcadNusx"/>
        <family val="0"/>
      </rPr>
      <t xml:space="preserve"> qvabulis da tranSeis moWriT amoRebuli miwiT, reliefis donemde</t>
    </r>
  </si>
  <si>
    <t>kedlebis mopirkeTeba moWiquli keramikuli filiT 2,8 da 1,6 m-is simaRleze</t>
  </si>
  <si>
    <t>RorRi miwis gasamkvriveblad 0,04 m sisqiT fraqciiT 20-40 mm markiT 200-300</t>
  </si>
  <si>
    <t>RorRis fena sisqiT 0,1 m : 20-40 mm markiT 200-300</t>
  </si>
  <si>
    <t>liTonis svetebi 50X50 sisqiT 2mm</t>
  </si>
  <si>
    <t>saxanZro signalizacia</t>
  </si>
  <si>
    <t xml:space="preserve">sakontrolo-mimwebi paneli 2 zonaze </t>
  </si>
  <si>
    <t>sakontrolo-mimRebi paneli 1 zonaze akumulatoriT</t>
  </si>
  <si>
    <t xml:space="preserve"> saxanZro Sematyobinebeli</t>
  </si>
  <si>
    <t>samisamarTo Tburi deteqtori</t>
  </si>
  <si>
    <t>samisamarTo bolis deteqtori</t>
  </si>
  <si>
    <t>xelis saxanZro Sematyobinebeli</t>
  </si>
  <si>
    <t>sirena</t>
  </si>
  <si>
    <t>strobnaTura kedelze</t>
  </si>
  <si>
    <t>spilenZis kabelis da sadenis gatareba sakabelo arxSi</t>
  </si>
  <si>
    <t>kabeli spilenZis  kSs(ng)-frls 2*2*0,8 kv.mm kveTiT</t>
  </si>
  <si>
    <t>sadeni spilenZis pv-2 1,5 kv.mm. kveTiT</t>
  </si>
  <si>
    <t xml:space="preserve"> sadenis gatareba milSi</t>
  </si>
  <si>
    <t>plastmasis milis gatareba kedelSi</t>
  </si>
  <si>
    <t xml:space="preserve">mili plastmasis gofrirebuli diam. 20mm </t>
  </si>
  <si>
    <t>raodenoba</t>
  </si>
  <si>
    <r>
      <t xml:space="preserve">monoliTuri rkinabetonis saZirkvlebis da svetebis  mowyoba betoni </t>
    </r>
    <r>
      <rPr>
        <sz val="8"/>
        <rFont val="Arial"/>
        <family val="2"/>
      </rPr>
      <t>В</t>
    </r>
    <r>
      <rPr>
        <sz val="8"/>
        <rFont val="AcadNusx"/>
        <family val="0"/>
      </rPr>
      <t>25 qargilis dayenebiT</t>
    </r>
  </si>
  <si>
    <r>
      <t xml:space="preserve">kompleqsuri wyobis monoliTuri rkinabetonis svetebis  mowyoba saZirkvlebSi </t>
    </r>
    <r>
      <rPr>
        <sz val="8"/>
        <rFont val="Arial"/>
        <family val="2"/>
      </rPr>
      <t>В</t>
    </r>
    <r>
      <rPr>
        <sz val="8"/>
        <rFont val="AcadNusx"/>
        <family val="0"/>
      </rPr>
      <t>15 qargilis dayenebiT</t>
    </r>
  </si>
  <si>
    <r>
      <t xml:space="preserve"> monoliTuri betonis momzadebis da betonis safexurebis mowyoba betoniT </t>
    </r>
    <r>
      <rPr>
        <sz val="8"/>
        <rFont val="Arial"/>
        <family val="2"/>
      </rPr>
      <t>B</t>
    </r>
    <r>
      <rPr>
        <sz val="8"/>
        <rFont val="AcadNusx"/>
        <family val="0"/>
      </rPr>
      <t>15 qargilis dayenebiT</t>
    </r>
  </si>
  <si>
    <r>
      <t xml:space="preserve"> kanalizaciis plastmasis milis </t>
    </r>
    <r>
      <rPr>
        <sz val="8"/>
        <rFont val="Arial"/>
        <family val="2"/>
      </rPr>
      <t xml:space="preserve">d100 </t>
    </r>
    <r>
      <rPr>
        <sz val="8"/>
        <rFont val="AcadNusx"/>
        <family val="0"/>
      </rPr>
      <t>septikisaTvis</t>
    </r>
  </si>
  <si>
    <t>erT. fasi</t>
  </si>
  <si>
    <r>
      <t xml:space="preserve"> saobieqto xarjTaRricxva </t>
    </r>
    <r>
      <rPr>
        <b/>
        <sz val="12"/>
        <rFont val="Arial"/>
        <family val="2"/>
      </rPr>
      <t>B-1</t>
    </r>
  </si>
  <si>
    <t>B-1-1</t>
  </si>
  <si>
    <t>B-1-2</t>
  </si>
  <si>
    <t>B-1-3</t>
  </si>
  <si>
    <t>B-1-4</t>
  </si>
  <si>
    <t>B-1-5</t>
  </si>
  <si>
    <t>B-1-6</t>
  </si>
  <si>
    <r>
      <t xml:space="preserve">xarjTaRricxva </t>
    </r>
    <r>
      <rPr>
        <b/>
        <sz val="11"/>
        <rFont val="Arial"/>
        <family val="2"/>
      </rPr>
      <t>B-1-1</t>
    </r>
  </si>
  <si>
    <r>
      <t xml:space="preserve">xarjTaRricxva </t>
    </r>
    <r>
      <rPr>
        <b/>
        <sz val="10"/>
        <rFont val="Arial"/>
        <family val="2"/>
      </rPr>
      <t>B-1-2</t>
    </r>
  </si>
  <si>
    <t>samuSaoebis dasaxeleba</t>
  </si>
  <si>
    <t>miwis ukuCayra</t>
  </si>
  <si>
    <r>
      <t xml:space="preserve">betoni markiT </t>
    </r>
    <r>
      <rPr>
        <sz val="8"/>
        <rFont val="Arial"/>
        <family val="2"/>
      </rPr>
      <t>B</t>
    </r>
    <r>
      <rPr>
        <sz val="8"/>
        <rFont val="AcadNusx"/>
        <family val="0"/>
      </rPr>
      <t xml:space="preserve">7,5 sisqiT 0,08m </t>
    </r>
  </si>
  <si>
    <t>pemza-betoni sisqiT 0,07 markiT m m50</t>
  </si>
  <si>
    <t>laminirebuli  iataki drekad safenze plintusebis mowyobiT</t>
  </si>
  <si>
    <r>
      <t xml:space="preserve">gare kibeebis da pandusisaTvis betonis monoliTuri saZirkvlebis mowyoba betoniT </t>
    </r>
    <r>
      <rPr>
        <sz val="8"/>
        <rFont val="Arial"/>
        <family val="2"/>
      </rPr>
      <t>B</t>
    </r>
    <r>
      <rPr>
        <sz val="8"/>
        <rFont val="AcadNusx"/>
        <family val="0"/>
      </rPr>
      <t>10 qargilis dayenebiT</t>
    </r>
  </si>
  <si>
    <r>
      <t xml:space="preserve">xarjTaRricxva </t>
    </r>
    <r>
      <rPr>
        <b/>
        <sz val="9"/>
        <rFont val="Arial"/>
        <family val="2"/>
      </rPr>
      <t>B-1-3</t>
    </r>
  </si>
  <si>
    <t>Siga santeqnikuri samuSaoebi</t>
  </si>
  <si>
    <t>gaTbobisaTvis milebis montaJi fasonuri nawilebis dayenebiT da sistemis gamocdiT</t>
  </si>
  <si>
    <t>gaTbobis qvabis (SeSaze) montaJi, avtomatikiT, Semberi ventiliatoriT</t>
  </si>
  <si>
    <t>daerTeba</t>
  </si>
  <si>
    <r>
      <t xml:space="preserve">xarjTaRricxva </t>
    </r>
    <r>
      <rPr>
        <b/>
        <sz val="11"/>
        <rFont val="Arial"/>
        <family val="2"/>
      </rPr>
      <t>B</t>
    </r>
    <r>
      <rPr>
        <b/>
        <sz val="11"/>
        <rFont val="AcadNusx"/>
        <family val="0"/>
      </rPr>
      <t>-1-4</t>
    </r>
  </si>
  <si>
    <t xml:space="preserve"> Siga el. momarageba</t>
  </si>
  <si>
    <r>
      <t xml:space="preserve">xarjTaRricxva </t>
    </r>
    <r>
      <rPr>
        <b/>
        <sz val="11"/>
        <rFont val="Arial"/>
        <family val="2"/>
      </rPr>
      <t>B-1-5</t>
    </r>
  </si>
  <si>
    <r>
      <t xml:space="preserve">xarjTaRricxva </t>
    </r>
    <r>
      <rPr>
        <b/>
        <sz val="10"/>
        <rFont val="Arial"/>
        <family val="2"/>
      </rPr>
      <t>B-1-6</t>
    </r>
  </si>
  <si>
    <r>
      <t xml:space="preserve"> saobieqto xarjTaRricxva </t>
    </r>
    <r>
      <rPr>
        <b/>
        <sz val="12"/>
        <rFont val="Arial"/>
        <family val="2"/>
      </rPr>
      <t>B-2</t>
    </r>
  </si>
  <si>
    <t>#1 sabavSvo baRis reabilitacia q. walenjixaSi</t>
  </si>
  <si>
    <t xml:space="preserve"> #1  sabavSvo baRis reabilitacia qalaq walenjixaSi</t>
  </si>
  <si>
    <t>gare saevakuacio kibis anakrebi safexurebis da baqnebis demontaJi</t>
  </si>
  <si>
    <t>xis tixrebis demontaJi</t>
  </si>
  <si>
    <r>
      <t xml:space="preserve"> m</t>
    </r>
    <r>
      <rPr>
        <sz val="10"/>
        <rFont val="Arial"/>
        <family val="2"/>
      </rPr>
      <t>²</t>
    </r>
  </si>
  <si>
    <t xml:space="preserve">aguris tixris dangreva </t>
  </si>
  <si>
    <r>
      <t>m</t>
    </r>
    <r>
      <rPr>
        <sz val="10"/>
        <rFont val="Arial"/>
        <family val="2"/>
      </rPr>
      <t>³</t>
    </r>
  </si>
  <si>
    <t>arsebuli xis karis blokis daSla</t>
  </si>
  <si>
    <t>arsebuli xis fanjris blokis daSla</t>
  </si>
  <si>
    <t>metlaxis iatakis ayra orive sarTulze</t>
  </si>
  <si>
    <t>kibis ujredis baqnebze betonis filebis ayra</t>
  </si>
  <si>
    <t>pirvel sarTulze xis iatakebis ayra lagebTan erTad</t>
  </si>
  <si>
    <t>kedlebidan merqan- burbuSelas filebis Camoxsna</t>
  </si>
  <si>
    <t>nalesis Camoyra kedlebidan</t>
  </si>
  <si>
    <t>zeTovani saRebavis Camofxeka</t>
  </si>
  <si>
    <t>fasadidan nalesis Camoyra</t>
  </si>
  <si>
    <t>arsebuli misasvleli gzis dazianebuli asfaltis safaris ayra</t>
  </si>
  <si>
    <t xml:space="preserve">gare saevakuacio kibis anakrebi safexurebis da baqnebis demontaJi moajiris moxsniT </t>
  </si>
  <si>
    <r>
      <t>m</t>
    </r>
    <r>
      <rPr>
        <sz val="10"/>
        <rFont val="Arial"/>
        <family val="2"/>
      </rPr>
      <t>²</t>
    </r>
  </si>
  <si>
    <t>arsebuli saxuravis fenilis nawilobrivi demontaJi ukan dabrunebiT</t>
  </si>
  <si>
    <r>
      <t xml:space="preserve">xarjTaRricxva </t>
    </r>
    <r>
      <rPr>
        <b/>
        <sz val="12"/>
        <rFont val="Arial"/>
        <family val="2"/>
      </rPr>
      <t>B-2-1</t>
    </r>
  </si>
  <si>
    <t>Senobis gasufTaveba samSeneblo nagvisagan, gadaadgileba 20 m-ze, datvirTva da gatana 5 km-ze</t>
  </si>
  <si>
    <t>sareabilitacio samuSaoebi</t>
  </si>
  <si>
    <t>B-2-1</t>
  </si>
  <si>
    <t>B-2-2</t>
  </si>
  <si>
    <t>B-2-3</t>
  </si>
  <si>
    <t>B-2-4</t>
  </si>
  <si>
    <t xml:space="preserve"> # 1 sabavSvo baRis reabilitacia qalaq walenjixaSi</t>
  </si>
  <si>
    <t>aguris  tixrebis mowyoba sisqiT 0,12 sm</t>
  </si>
  <si>
    <t>wvrili blokis tixari sisqiT 20 sm mowyoba</t>
  </si>
  <si>
    <r>
      <t xml:space="preserve">fundamentis mowyoba monoliTuri betoniT </t>
    </r>
    <r>
      <rPr>
        <sz val="8"/>
        <rFont val="Arial"/>
        <family val="2"/>
      </rPr>
      <t>В</t>
    </r>
    <r>
      <rPr>
        <sz val="8"/>
        <rFont val="AcadNusx"/>
        <family val="0"/>
      </rPr>
      <t>10 qargilis dayenebiT</t>
    </r>
  </si>
  <si>
    <t>kedlebis Selesva qviSa-cementis xsnariT</t>
  </si>
  <si>
    <t>kedlebis mopirkeTeba moWiquli keramikuli filiT svel wertilebSi da samzareuloSi</t>
  </si>
  <si>
    <t>Weris da kedlebis  SefiTxvna Dda SeRebva   wyalmedegi saRebaviT</t>
  </si>
  <si>
    <t xml:space="preserve"> metaloplastmasis karis blokebis SeZena-mowyoba </t>
  </si>
  <si>
    <t xml:space="preserve"> mdf-is  karis blokebis SeZena-mowyoba </t>
  </si>
  <si>
    <t>metaloplastmasis  fanjris blokebis mowyoba rafebis dayenebiT</t>
  </si>
  <si>
    <t>liTonis karebebis damzadeba da mowyoba SeRebviT</t>
  </si>
  <si>
    <t>arsebul betonis safarze hidroizolis  2 fenis mowyoba biTumis mastikaze (tipi 1)</t>
  </si>
  <si>
    <t>moWimva qviSa-cementis xsnariT (tipi 2-5)</t>
  </si>
  <si>
    <t xml:space="preserve"> hidroizolis  2 fenis mowyoba biTumis mastikaze (tipi 2)</t>
  </si>
  <si>
    <r>
      <t>keramikuli filis iatakis  mowyoba (tipi 2 (145,59 m</t>
    </r>
    <r>
      <rPr>
        <sz val="8"/>
        <rFont val="Arial"/>
        <family val="2"/>
      </rPr>
      <t>²</t>
    </r>
    <r>
      <rPr>
        <sz val="8"/>
        <rFont val="AcadNusx"/>
        <family val="0"/>
      </rPr>
      <t>)-tipi 5 (23,91 m</t>
    </r>
    <r>
      <rPr>
        <sz val="8"/>
        <rFont val="Arial"/>
        <family val="2"/>
      </rPr>
      <t>²</t>
    </r>
    <r>
      <rPr>
        <sz val="8"/>
        <rFont val="AcadNusx"/>
        <family val="0"/>
      </rPr>
      <t>))</t>
    </r>
  </si>
  <si>
    <t>RorRi miwis gasamkvriveblad 0,1 m sisqiT fraqciiT 20-40 mm</t>
  </si>
  <si>
    <t>fasadis  Selesva qviSa cementis xsnariT 1:3</t>
  </si>
  <si>
    <r>
      <t>fasadis (528 m</t>
    </r>
    <r>
      <rPr>
        <sz val="8"/>
        <rFont val="Arial"/>
        <family val="2"/>
      </rPr>
      <t>²</t>
    </r>
    <r>
      <rPr>
        <sz val="8"/>
        <rFont val="AcadNusx"/>
        <family val="0"/>
      </rPr>
      <t>) da cokolis kedlebis (52 m</t>
    </r>
    <r>
      <rPr>
        <sz val="8"/>
        <rFont val="Arial"/>
        <family val="2"/>
      </rPr>
      <t>²</t>
    </r>
    <r>
      <rPr>
        <sz val="8"/>
        <rFont val="AcadNusx"/>
        <family val="0"/>
      </rPr>
      <t>)SeRebva fasadis saRebaviT</t>
    </r>
  </si>
  <si>
    <r>
      <t xml:space="preserve"> pandusisaTvis monoliTuri betonis kedlebis da filis mowyoba mowyoba qargilis dayenebiT betoniT </t>
    </r>
    <r>
      <rPr>
        <sz val="8"/>
        <rFont val="Arial"/>
        <family val="2"/>
      </rPr>
      <t>B</t>
    </r>
    <r>
      <rPr>
        <sz val="8"/>
        <rFont val="AcadNusx"/>
        <family val="0"/>
      </rPr>
      <t xml:space="preserve"> 10</t>
    </r>
  </si>
  <si>
    <t xml:space="preserve">RorRi fraqciiT 20-40 markiT 200sisqiT 10sm   </t>
  </si>
  <si>
    <t>balastis Cayra datkepniT fraqciiT 70 mm</t>
  </si>
  <si>
    <r>
      <t xml:space="preserve"> monoliTuri betonis baqanis da betonis safexurebis mowyoba betoniT </t>
    </r>
    <r>
      <rPr>
        <sz val="8"/>
        <rFont val="Arial"/>
        <family val="2"/>
      </rPr>
      <t>B</t>
    </r>
    <r>
      <rPr>
        <sz val="8"/>
        <rFont val="AcadNusx"/>
        <family val="0"/>
      </rPr>
      <t>15 (saqvabisaTvis) qargilis dayenebiT</t>
    </r>
  </si>
  <si>
    <r>
      <t xml:space="preserve"> monoliTuri baqnebis mowyoba saevakuacio kibisaTvis betoniT </t>
    </r>
    <r>
      <rPr>
        <sz val="8"/>
        <rFont val="Arial"/>
        <family val="2"/>
      </rPr>
      <t>B</t>
    </r>
    <r>
      <rPr>
        <sz val="8"/>
        <rFont val="AcadNusx"/>
        <family val="0"/>
      </rPr>
      <t>15 qargilis dayenebiT</t>
    </r>
  </si>
  <si>
    <r>
      <t xml:space="preserve">armatura </t>
    </r>
    <r>
      <rPr>
        <sz val="8"/>
        <rFont val="Arial"/>
        <family val="2"/>
      </rPr>
      <t>A500C Ф10</t>
    </r>
  </si>
  <si>
    <t>arsebuli anakrebi safexurebis Secvala saevakuacio kibisTvis</t>
  </si>
  <si>
    <r>
      <t xml:space="preserve">moajiris mowyoba ( saevakuacio kibe </t>
    </r>
    <r>
      <rPr>
        <sz val="8"/>
        <rFont val="Arial"/>
        <family val="2"/>
      </rPr>
      <t xml:space="preserve">ℓ=26  </t>
    </r>
    <r>
      <rPr>
        <sz val="8"/>
        <rFont val="AcadNusx"/>
        <family val="0"/>
      </rPr>
      <t>m</t>
    </r>
    <r>
      <rPr>
        <sz val="8"/>
        <rFont val="Arial"/>
        <family val="2"/>
      </rPr>
      <t xml:space="preserve">  h=1,0</t>
    </r>
    <r>
      <rPr>
        <sz val="8"/>
        <rFont val="AcadNusx"/>
        <family val="0"/>
      </rPr>
      <t xml:space="preserve">m/moxsnilis dabruneba/ ; pandusi da gare kibe </t>
    </r>
    <r>
      <rPr>
        <sz val="8"/>
        <rFont val="Arial"/>
        <family val="2"/>
      </rPr>
      <t>ℓ</t>
    </r>
    <r>
      <rPr>
        <sz val="8"/>
        <rFont val="AcadNusx"/>
        <family val="0"/>
      </rPr>
      <t>=9,2 / axlis mowyoba/)</t>
    </r>
  </si>
  <si>
    <t>liTonis karkasis da moajiris SeRebva antikoroziuli saRebaviT</t>
  </si>
  <si>
    <t>quCis mxares arsebuli yore qvis aRdgena dazianebuli adgilebis da kideebis SelesviT</t>
  </si>
  <si>
    <t>Robis qudi</t>
  </si>
  <si>
    <t xml:space="preserve"> liTonis WiSkris, kutikaris da  axali Robis  (96 grZ.m) mowyoba (dazianebuli monakveTi)</t>
  </si>
  <si>
    <t>liTonis svetebi</t>
  </si>
  <si>
    <t>WiSkris, kutikaris da Robis dagruntva da SeRebva zeTovani saRebaviT (arsebuli da saproeqto)</t>
  </si>
  <si>
    <t>talRovani Tunuqi</t>
  </si>
  <si>
    <t>asfaltis safaris aRdgena  sisqiT 6 sm</t>
  </si>
  <si>
    <t xml:space="preserve">RorRi fraqciiT 40-70 markiT 400 sisqiT 10sm   </t>
  </si>
  <si>
    <t xml:space="preserve">        </t>
  </si>
  <si>
    <r>
      <t xml:space="preserve">xarjTaRricxva </t>
    </r>
    <r>
      <rPr>
        <b/>
        <sz val="8"/>
        <rFont val="Arial"/>
        <family val="2"/>
      </rPr>
      <t>B-2-2</t>
    </r>
  </si>
  <si>
    <t xml:space="preserve"> #1 sabavSvo baRis reabilitacia qalaq walenjixaSi</t>
  </si>
  <si>
    <r>
      <t xml:space="preserve">Siga  milgayvanilobis mowyoba polipropilenis milebiT </t>
    </r>
    <r>
      <rPr>
        <sz val="8"/>
        <rFont val="Arial"/>
        <family val="2"/>
      </rPr>
      <t xml:space="preserve">d20÷25 </t>
    </r>
    <r>
      <rPr>
        <sz val="8"/>
        <rFont val="AcadNusx"/>
        <family val="0"/>
      </rPr>
      <t>hidravlikuri gamocdiT da garecxviT</t>
    </r>
  </si>
  <si>
    <r>
      <t xml:space="preserve">muxli </t>
    </r>
    <r>
      <rPr>
        <sz val="8"/>
        <rFont val="Arial"/>
        <family val="2"/>
      </rPr>
      <t xml:space="preserve">d20/30° </t>
    </r>
    <r>
      <rPr>
        <sz val="8"/>
        <rFont val="AcadNusx"/>
        <family val="0"/>
      </rPr>
      <t>gare xraxniT</t>
    </r>
  </si>
  <si>
    <r>
      <t xml:space="preserve">samkapi </t>
    </r>
    <r>
      <rPr>
        <sz val="8"/>
        <rFont val="Arial"/>
        <family val="2"/>
      </rPr>
      <t>d25X20X25</t>
    </r>
  </si>
  <si>
    <r>
      <t xml:space="preserve">ventili  </t>
    </r>
    <r>
      <rPr>
        <sz val="8"/>
        <rFont val="Arial"/>
        <family val="2"/>
      </rPr>
      <t>d</t>
    </r>
    <r>
      <rPr>
        <sz val="8"/>
        <rFont val="AcadNusx"/>
        <family val="0"/>
      </rPr>
      <t>20</t>
    </r>
  </si>
  <si>
    <r>
      <t xml:space="preserve">ventili  </t>
    </r>
    <r>
      <rPr>
        <sz val="8"/>
        <rFont val="Arial"/>
        <family val="2"/>
      </rPr>
      <t>d</t>
    </r>
    <r>
      <rPr>
        <sz val="8"/>
        <rFont val="AcadNusx"/>
        <family val="0"/>
      </rPr>
      <t>25</t>
    </r>
  </si>
  <si>
    <t>iatakis betonis momzadebis dangreva</t>
  </si>
  <si>
    <t>arxis gaWra nayarSi</t>
  </si>
  <si>
    <t>xvrelis gaWra  da Sevseba betonis saZirkvelSi</t>
  </si>
  <si>
    <t>qviSa-cementis xsnari m50</t>
  </si>
  <si>
    <r>
      <t xml:space="preserve">Siga sakanalizacio qselis mowyoba plastmasis milebiT </t>
    </r>
    <r>
      <rPr>
        <sz val="8"/>
        <rFont val="Arial"/>
        <family val="2"/>
      </rPr>
      <t xml:space="preserve">d50÷100, </t>
    </r>
    <r>
      <rPr>
        <sz val="8"/>
        <rFont val="AcadNusx"/>
        <family val="0"/>
      </rPr>
      <t>gamocdiT</t>
    </r>
  </si>
  <si>
    <r>
      <t xml:space="preserve">samkapi </t>
    </r>
    <r>
      <rPr>
        <sz val="8"/>
        <rFont val="Arial"/>
        <family val="2"/>
      </rPr>
      <t xml:space="preserve">d100X50X100 </t>
    </r>
  </si>
  <si>
    <r>
      <t xml:space="preserve">samkapi </t>
    </r>
    <r>
      <rPr>
        <sz val="8"/>
        <rFont val="Arial"/>
        <family val="2"/>
      </rPr>
      <t>d50X50X50</t>
    </r>
  </si>
  <si>
    <t>iatakis betonis momzadebis aRdgena</t>
  </si>
  <si>
    <r>
      <t xml:space="preserve">betoni markiT </t>
    </r>
    <r>
      <rPr>
        <sz val="8"/>
        <rFont val="Arial"/>
        <family val="2"/>
      </rPr>
      <t>B</t>
    </r>
    <r>
      <rPr>
        <sz val="8"/>
        <rFont val="AcadNusx"/>
        <family val="0"/>
      </rPr>
      <t>10 sisqiT 0,1</t>
    </r>
  </si>
  <si>
    <t>RorRi miwis gasamkvriveblad 0,05m sisqiT fraqciiT 20-40 mm</t>
  </si>
  <si>
    <t>sarecxi niJara SemreviT da sifoniT montaJi</t>
  </si>
  <si>
    <t>xelsabanebis montaJi SemrevebiT da sifoniT montaJi</t>
  </si>
  <si>
    <t>gaTboba</t>
  </si>
  <si>
    <r>
      <t xml:space="preserve"> muxli </t>
    </r>
    <r>
      <rPr>
        <sz val="8"/>
        <rFont val="Arial"/>
        <family val="2"/>
      </rPr>
      <t>d20</t>
    </r>
    <r>
      <rPr>
        <sz val="8"/>
        <rFont val="AcadNusx"/>
        <family val="0"/>
      </rPr>
      <t xml:space="preserve"> Siga xraxniT</t>
    </r>
  </si>
  <si>
    <r>
      <t xml:space="preserve"> samkapi </t>
    </r>
    <r>
      <rPr>
        <sz val="8"/>
        <rFont val="Arial"/>
        <family val="2"/>
      </rPr>
      <t>d40X20X40</t>
    </r>
  </si>
  <si>
    <r>
      <t xml:space="preserve"> samkapi </t>
    </r>
    <r>
      <rPr>
        <sz val="8"/>
        <rFont val="Arial"/>
        <family val="2"/>
      </rPr>
      <t>d32X20X32</t>
    </r>
  </si>
  <si>
    <r>
      <t xml:space="preserve"> samkapi </t>
    </r>
    <r>
      <rPr>
        <sz val="8"/>
        <rFont val="Arial"/>
        <family val="2"/>
      </rPr>
      <t>d25X20X25</t>
    </r>
  </si>
  <si>
    <r>
      <t xml:space="preserve">paneluri radiatorebi  </t>
    </r>
    <r>
      <rPr>
        <sz val="8"/>
        <rFont val="Arial"/>
        <family val="2"/>
      </rPr>
      <t xml:space="preserve"> 600X605</t>
    </r>
  </si>
  <si>
    <r>
      <t xml:space="preserve">paneluri radiatorebi  </t>
    </r>
    <r>
      <rPr>
        <sz val="8"/>
        <rFont val="Arial"/>
        <family val="2"/>
      </rPr>
      <t xml:space="preserve"> 700X605</t>
    </r>
  </si>
  <si>
    <r>
      <t xml:space="preserve">paneluri radiatorebi  </t>
    </r>
    <r>
      <rPr>
        <sz val="8"/>
        <rFont val="Arial"/>
        <family val="2"/>
      </rPr>
      <t xml:space="preserve">  1200X605</t>
    </r>
  </si>
  <si>
    <r>
      <t xml:space="preserve">paneluri radiatorebi  </t>
    </r>
    <r>
      <rPr>
        <sz val="8"/>
        <rFont val="Arial"/>
        <family val="2"/>
      </rPr>
      <t xml:space="preserve">  1500X605</t>
    </r>
  </si>
  <si>
    <r>
      <t xml:space="preserve"> kanalizaciis plastmasis milis </t>
    </r>
    <r>
      <rPr>
        <sz val="8"/>
        <rFont val="Arial"/>
        <family val="2"/>
      </rPr>
      <t>d100</t>
    </r>
  </si>
  <si>
    <r>
      <t xml:space="preserve">r/betonis  sakanalizacio Wis mowyoba ( 3 cali testirebiT) diametriT </t>
    </r>
    <r>
      <rPr>
        <sz val="8"/>
        <rFont val="Arial"/>
        <family val="2"/>
      </rPr>
      <t>d</t>
    </r>
    <r>
      <rPr>
        <sz val="8"/>
        <rFont val="AcadNusx"/>
        <family val="0"/>
      </rPr>
      <t xml:space="preserve">1,0 </t>
    </r>
    <r>
      <rPr>
        <sz val="8"/>
        <rFont val="Arial"/>
        <family val="2"/>
      </rPr>
      <t>h</t>
    </r>
    <r>
      <rPr>
        <sz val="8"/>
        <rFont val="AcadNusx"/>
        <family val="0"/>
      </rPr>
      <t xml:space="preserve">=0,1 m </t>
    </r>
  </si>
  <si>
    <r>
      <t>ormos moWra septikisaTvis gataniT (70 m</t>
    </r>
    <r>
      <rPr>
        <sz val="8"/>
        <rFont val="Arial"/>
        <family val="2"/>
      </rPr>
      <t>³</t>
    </r>
    <r>
      <rPr>
        <sz val="8"/>
        <rFont val="AcadNusx"/>
        <family val="0"/>
      </rPr>
      <t>)</t>
    </r>
    <r>
      <rPr>
        <sz val="12"/>
        <rFont val="AcadNusx"/>
        <family val="0"/>
      </rPr>
      <t xml:space="preserve"> </t>
    </r>
    <r>
      <rPr>
        <sz val="8"/>
        <rFont val="AcadNusx"/>
        <family val="0"/>
      </rPr>
      <t>da kanalizaciis tranSeisaTvis (38,72 m</t>
    </r>
    <r>
      <rPr>
        <sz val="8"/>
        <rFont val="Arial"/>
        <family val="2"/>
      </rPr>
      <t>³</t>
    </r>
    <r>
      <rPr>
        <sz val="8"/>
        <rFont val="AcadNusx"/>
        <family val="0"/>
      </rPr>
      <t>) adgilze dayriT</t>
    </r>
  </si>
  <si>
    <t>saqvabis montaJi (SeSaze momuSave saqvabis, safarTovebeli avzis, tumboebis SeZena -montaJi) sruli avtomatikiT</t>
  </si>
  <si>
    <r>
      <t xml:space="preserve">xarjTaRricxva </t>
    </r>
    <r>
      <rPr>
        <b/>
        <sz val="10"/>
        <rFont val="Arial"/>
        <family val="2"/>
      </rPr>
      <t>B-2-3</t>
    </r>
  </si>
  <si>
    <t>miwisuku Cayra</t>
  </si>
  <si>
    <t>armirebuli betonis moednis mowyoba septikisaTvis</t>
  </si>
  <si>
    <t>B-2-5</t>
  </si>
  <si>
    <t>kar</t>
  </si>
  <si>
    <t>gamanawilebeli faris  montaJi</t>
  </si>
  <si>
    <t>avtomati samfaza 63a</t>
  </si>
  <si>
    <t>avtomati samfaza 25a</t>
  </si>
  <si>
    <t>gamomrTveli orklaviSiani faruli gayvanilobis germetiuli Sesrulebis mtverwyalgaumtari</t>
  </si>
  <si>
    <t>Stefselis rozetebis montaJi faruli gayvanilobis</t>
  </si>
  <si>
    <t>Stefselis rozeti or kontaqtiani daxuruli gayvanilobis</t>
  </si>
  <si>
    <t>Stefselis rozeti germetuli saxuravis xufiT</t>
  </si>
  <si>
    <t>Stefselis rozeti samkontaqtiani erTi nulovani kontaqtiT</t>
  </si>
  <si>
    <t>varvarebis naTuriani ganaTebis armaturis montaJi</t>
  </si>
  <si>
    <t>varvarebis naTuriani ganaTebis armatura tipi P"plafoni" rZiseburi SariT</t>
  </si>
  <si>
    <r>
      <t xml:space="preserve">varvarebis naTuriani ganaTebis armatura mtverwyalgaumtari </t>
    </r>
    <r>
      <rPr>
        <sz val="8"/>
        <rFont val="Arial"/>
        <family val="2"/>
      </rPr>
      <t>PH</t>
    </r>
  </si>
  <si>
    <r>
      <t xml:space="preserve">varvarebis naTuriani ganaTebis armatura gare ganaTebis kedelze damagrebiT </t>
    </r>
    <r>
      <rPr>
        <sz val="8"/>
        <rFont val="Arial"/>
        <family val="2"/>
      </rPr>
      <t xml:space="preserve">НOБ </t>
    </r>
    <r>
      <rPr>
        <sz val="8"/>
        <rFont val="AcadNusx"/>
        <family val="0"/>
      </rPr>
      <t xml:space="preserve">27 </t>
    </r>
    <r>
      <rPr>
        <sz val="8"/>
        <rFont val="Arial"/>
        <family val="2"/>
      </rPr>
      <t>w</t>
    </r>
  </si>
  <si>
    <r>
      <t xml:space="preserve">ekonaTura simZlavriT 27 </t>
    </r>
    <r>
      <rPr>
        <sz val="8"/>
        <rFont val="Arial"/>
        <family val="2"/>
      </rPr>
      <t>w</t>
    </r>
  </si>
  <si>
    <t xml:space="preserve">dRis ganaTebis Weriseuli luminiscenturi armatura tipi"filipsi-4"-18 vt </t>
  </si>
  <si>
    <r>
      <t xml:space="preserve">dRis ganaTebis Weriseuli luminiscenturi armatura tipi </t>
    </r>
    <r>
      <rPr>
        <sz val="8"/>
        <rFont val="Arial"/>
        <family val="2"/>
      </rPr>
      <t>OKM</t>
    </r>
    <r>
      <rPr>
        <sz val="11.2"/>
        <rFont val="AcadNusx"/>
        <family val="0"/>
      </rPr>
      <t>-</t>
    </r>
    <r>
      <rPr>
        <sz val="8"/>
        <rFont val="AcadNusx"/>
        <family val="0"/>
      </rPr>
      <t>218 2X18 vt</t>
    </r>
  </si>
  <si>
    <r>
      <t xml:space="preserve">dRis ganaTebis Weriseuli luminiscenturi armatura tipi </t>
    </r>
    <r>
      <rPr>
        <sz val="8"/>
        <rFont val="Arial"/>
        <family val="2"/>
      </rPr>
      <t>OKN</t>
    </r>
    <r>
      <rPr>
        <sz val="11.2"/>
        <rFont val="AcadNusx"/>
        <family val="0"/>
      </rPr>
      <t>-</t>
    </r>
    <r>
      <rPr>
        <sz val="8"/>
        <rFont val="AcadNusx"/>
        <family val="0"/>
      </rPr>
      <t>236</t>
    </r>
    <r>
      <rPr>
        <sz val="8"/>
        <rFont val="Arial"/>
        <family val="2"/>
      </rPr>
      <t>N</t>
    </r>
    <r>
      <rPr>
        <sz val="8"/>
        <rFont val="AcadNusx"/>
        <family val="0"/>
      </rPr>
      <t xml:space="preserve"> 1X36 vt</t>
    </r>
  </si>
  <si>
    <r>
      <t xml:space="preserve">dRis ganaTebis Weriseuli luminiscenturi armatura tipi </t>
    </r>
    <r>
      <rPr>
        <sz val="8"/>
        <rFont val="Arial"/>
        <family val="2"/>
      </rPr>
      <t>DKD 236-</t>
    </r>
    <r>
      <rPr>
        <sz val="8"/>
        <rFont val="AcadNusx"/>
        <family val="0"/>
      </rPr>
      <t>2X36 vt</t>
    </r>
  </si>
  <si>
    <r>
      <t xml:space="preserve">dRis lumiscenturi milaki 36 </t>
    </r>
    <r>
      <rPr>
        <sz val="8"/>
        <rFont val="Arial"/>
        <family val="2"/>
      </rPr>
      <t>w</t>
    </r>
  </si>
  <si>
    <t>spilenZis kabelis da sadenis gatareba arxebSi</t>
  </si>
  <si>
    <r>
      <t>kabeli spilenZis ВВГ 3х16+1х10mm</t>
    </r>
    <r>
      <rPr>
        <sz val="8"/>
        <rFont val="Calibri"/>
        <family val="2"/>
      </rPr>
      <t>²</t>
    </r>
    <r>
      <rPr>
        <sz val="8"/>
        <rFont val="AcadNusx"/>
        <family val="0"/>
      </rPr>
      <t>²</t>
    </r>
  </si>
  <si>
    <t>kabeli spilenZis ВВГ 4х10</t>
  </si>
  <si>
    <t>kabeli spilenZis ВВГ 4х6²</t>
  </si>
  <si>
    <r>
      <t>kabeli spilenZis ВВГ 4X4 mm</t>
    </r>
    <r>
      <rPr>
        <sz val="8"/>
        <rFont val="Calibri"/>
        <family val="2"/>
      </rPr>
      <t>²</t>
    </r>
    <r>
      <rPr>
        <sz val="8"/>
        <rFont val="AcadNusx"/>
        <family val="0"/>
      </rPr>
      <t>²</t>
    </r>
  </si>
  <si>
    <t xml:space="preserve"> plastmasis arxi  40X40 mm</t>
  </si>
  <si>
    <t xml:space="preserve"> plastmasis arxi  25X25mm</t>
  </si>
  <si>
    <r>
      <t>sadeni spilenZis ППВ 2х5mm</t>
    </r>
    <r>
      <rPr>
        <sz val="8"/>
        <rFont val="Calibri"/>
        <family val="2"/>
      </rPr>
      <t>²</t>
    </r>
  </si>
  <si>
    <r>
      <t>sadeni spilenZis ППВ 2х4mm</t>
    </r>
    <r>
      <rPr>
        <sz val="8"/>
        <rFont val="Calibri"/>
        <family val="2"/>
      </rPr>
      <t>²</t>
    </r>
  </si>
  <si>
    <r>
      <t>sadeni spilenZis ПВ 2(1х1,5)mm</t>
    </r>
    <r>
      <rPr>
        <sz val="8"/>
        <rFont val="Calibri"/>
        <family val="2"/>
      </rPr>
      <t>²</t>
    </r>
  </si>
  <si>
    <t>rkinis salte 40X4 mm gare damiwebisaTvis</t>
  </si>
  <si>
    <t>foladi kuTxovani 50X50X5mm</t>
  </si>
  <si>
    <r>
      <t xml:space="preserve">xarjTaRricxva </t>
    </r>
    <r>
      <rPr>
        <b/>
        <sz val="11"/>
        <rFont val="Arial"/>
        <family val="2"/>
      </rPr>
      <t>B-2-4</t>
    </r>
  </si>
  <si>
    <t>Siga el. momarageba</t>
  </si>
  <si>
    <t>#1 sabavSvo baRis reabilitacia qalaq walenjixaSi</t>
  </si>
  <si>
    <t>sakontrolo-mimRebi paneli 2 zonaze akumulatoriT</t>
  </si>
  <si>
    <t>kabelis da sadenis gatareba milSi</t>
  </si>
  <si>
    <t xml:space="preserve">mili plastmasis diam. 20mm </t>
  </si>
  <si>
    <r>
      <t xml:space="preserve">xarjTaRricxva </t>
    </r>
    <r>
      <rPr>
        <b/>
        <sz val="11"/>
        <rFont val="Arial"/>
        <family val="2"/>
      </rPr>
      <t>B-2-5</t>
    </r>
  </si>
  <si>
    <t>sabavSvo baRi mSenebloba erT jgufze q. jvaris oWanes ubanSi da #1 sabavSvo baRis reabilitacia q. walenjixaSi</t>
  </si>
  <si>
    <t xml:space="preserve"> krebsiTi xarjTaRricxva</t>
  </si>
  <si>
    <t>B-1</t>
  </si>
  <si>
    <t>B-2</t>
  </si>
  <si>
    <t>sabavSvo baRis mSenebloba erT jgufze q. jvaris oWanes ubanSi</t>
  </si>
  <si>
    <t>gauTvaliswinebeli xarjebi 5%</t>
  </si>
  <si>
    <t>`</t>
  </si>
  <si>
    <t>sabavSvo baRis mSenebloba erT jgufze qalaq jvaris oWanes ubanSi</t>
  </si>
  <si>
    <t xml:space="preserve"> Siga el. Momarageba</t>
  </si>
  <si>
    <t>Siga el. Momarageba</t>
  </si>
  <si>
    <t>sabavSvo baRi erT jgufze q. jvaris oWanes ubanSi</t>
  </si>
  <si>
    <r>
      <t xml:space="preserve">lenturi saZirkvlis mowyoba monoliTuri betoniT </t>
    </r>
    <r>
      <rPr>
        <sz val="8"/>
        <rFont val="Arial"/>
        <family val="2"/>
      </rPr>
      <t>B-10</t>
    </r>
  </si>
  <si>
    <r>
      <t>monoliTuri r/betonis filis mowyoba (</t>
    </r>
    <r>
      <rPr>
        <sz val="8"/>
        <rFont val="Arial"/>
        <family val="2"/>
      </rPr>
      <t>-0,11</t>
    </r>
    <r>
      <rPr>
        <sz val="8"/>
        <rFont val="AcadNusx"/>
        <family val="0"/>
      </rPr>
      <t xml:space="preserve">niSnulze) qargilis dayenebiT </t>
    </r>
    <r>
      <rPr>
        <sz val="8"/>
        <rFont val="Arial"/>
        <family val="2"/>
      </rPr>
      <t>B-25</t>
    </r>
  </si>
  <si>
    <r>
      <t xml:space="preserve">monoliTuri r/betonis kibis mowyoba qargilis dayenebiT </t>
    </r>
    <r>
      <rPr>
        <sz val="8"/>
        <rFont val="Arial"/>
        <family val="2"/>
      </rPr>
      <t>B-25</t>
    </r>
  </si>
  <si>
    <r>
      <t xml:space="preserve">balasati fraqciiT </t>
    </r>
    <r>
      <rPr>
        <sz val="8"/>
        <rFont val="Arial"/>
        <family val="2"/>
      </rPr>
      <t>≤</t>
    </r>
    <r>
      <rPr>
        <sz val="8"/>
        <rFont val="AcadNusx"/>
        <family val="0"/>
      </rPr>
      <t>0,07 sisqiT 0,2m</t>
    </r>
  </si>
  <si>
    <t xml:space="preserve"> RorRis iatakis mowyoba teqnikur sarTulSi  (tipi #1) sisqiT 0.1m, fraqciiT 20-40mm</t>
  </si>
  <si>
    <t>cokolis Selesva rTuli qviSa cementis xsnariT 1:3</t>
  </si>
  <si>
    <r>
      <t xml:space="preserve">betonis sarinelis da kibeebTan betonis baqnis mowyoba sisqiT 0,1 m </t>
    </r>
    <r>
      <rPr>
        <sz val="8"/>
        <rFont val="Arial"/>
        <family val="2"/>
      </rPr>
      <t>B-7.5</t>
    </r>
  </si>
  <si>
    <r>
      <t xml:space="preserve">monoliTuri r/betonis CarCoebis mowyoba qargilis dayenebiT </t>
    </r>
    <r>
      <rPr>
        <sz val="8"/>
        <rFont val="Arial"/>
        <family val="2"/>
      </rPr>
      <t>B-25</t>
    </r>
  </si>
  <si>
    <r>
      <t>monoliTuri r/betonis filis mowyoba (</t>
    </r>
    <r>
      <rPr>
        <sz val="8"/>
        <rFont val="Arial"/>
        <family val="2"/>
      </rPr>
      <t xml:space="preserve">3,30 </t>
    </r>
    <r>
      <rPr>
        <sz val="8"/>
        <rFont val="AcadNusx"/>
        <family val="0"/>
      </rPr>
      <t xml:space="preserve">niSnulze) qargilis dayenebiT </t>
    </r>
    <r>
      <rPr>
        <sz val="8"/>
        <rFont val="Arial"/>
        <family val="2"/>
      </rPr>
      <t>B-25</t>
    </r>
  </si>
  <si>
    <r>
      <t xml:space="preserve">kompleqsuri wyobis monoliTuri rkinabetonis svetebis  mowyoba kedlis wyobaSi </t>
    </r>
    <r>
      <rPr>
        <sz val="8"/>
        <rFont val="Arial"/>
        <family val="2"/>
      </rPr>
      <t>B-15</t>
    </r>
  </si>
  <si>
    <r>
      <t xml:space="preserve">monoliTuri r/betonis sartylis mowyoba </t>
    </r>
    <r>
      <rPr>
        <sz val="8"/>
        <rFont val="Arial"/>
        <family val="2"/>
      </rPr>
      <t>B-25</t>
    </r>
  </si>
  <si>
    <t>saxuravis xis konstruqciis mowyoba antiseptirebiT da xanZarmedegi damuSavebiT</t>
  </si>
  <si>
    <t>saxuravis fenilis mowyoba metalokramitiT, SeficvriT (antiseptirebiT, xanZarmedegobiT)</t>
  </si>
  <si>
    <t>sawvimari dgarebis da Rarebis mowyoba saWiro fasonuri nawilebiT</t>
  </si>
  <si>
    <t>Weris betonis zedapiris gasworeba-momzadeba qviSa-cementis xsnariT da momzadeba SesaRebad</t>
  </si>
  <si>
    <t>plastikatis Sekiduli Weris mowyoba samzareuloSi da svel wertilebSi; karkasis montaJiT, gadasambmelebis, kuTxovnebis da karnizis dayenebiT</t>
  </si>
  <si>
    <t>metaloplastmasis  yru da Seminuli karis blokebis mowyoba tixrebsa da mzid kedlebSi da tualetebSi</t>
  </si>
  <si>
    <t>sxvenSi asasvleli xis luqis mowyoba</t>
  </si>
  <si>
    <t>fanjaraze sacremleebis dayeneba moTuTiebuli Tunuqisagan sisqiT 0.55mm</t>
  </si>
  <si>
    <t>miwis ukuCayra datkepniT xeliT, zedmetis adgilze dayriT</t>
  </si>
  <si>
    <r>
      <t xml:space="preserve">moajiris mowyoba milkadratiT </t>
    </r>
    <r>
      <rPr>
        <sz val="8"/>
        <rFont val="Arial"/>
        <family val="2"/>
      </rPr>
      <t xml:space="preserve">ℓ=30  </t>
    </r>
    <r>
      <rPr>
        <sz val="8"/>
        <rFont val="AcadNusx"/>
        <family val="0"/>
      </rPr>
      <t>m</t>
    </r>
    <r>
      <rPr>
        <sz val="8"/>
        <rFont val="Arial"/>
        <family val="2"/>
      </rPr>
      <t xml:space="preserve">  h=0,9 </t>
    </r>
    <r>
      <rPr>
        <sz val="8"/>
        <rFont val="AcadNusx"/>
        <family val="0"/>
      </rPr>
      <t xml:space="preserve">m </t>
    </r>
  </si>
  <si>
    <r>
      <t xml:space="preserve">mTavari SesasvlelisaTvis lenturi saZirkvlis da kedlebis mowyoba monoliTuri betoniT da Casatanebeli detalebiT qargilis dayenebiT </t>
    </r>
    <r>
      <rPr>
        <sz val="8"/>
        <rFont val="Arial"/>
        <family val="2"/>
      </rPr>
      <t>B-10</t>
    </r>
  </si>
  <si>
    <t>saxuravis  liTonis konstruqciis mowyoba mTavari SesasvlelisaTvis, xis damuSavebiT da galaqviT</t>
  </si>
  <si>
    <t>saxuravis metalokramitis fenilis mowyoba kexiT mTavari SesasvlelisaTvis</t>
  </si>
  <si>
    <r>
      <t xml:space="preserve">moajiris mowyoba milkvadratebiT </t>
    </r>
    <r>
      <rPr>
        <sz val="8"/>
        <rFont val="Arial"/>
        <family val="2"/>
      </rPr>
      <t xml:space="preserve">ℓ=9,2  </t>
    </r>
    <r>
      <rPr>
        <sz val="8"/>
        <rFont val="AcadNusx"/>
        <family val="0"/>
      </rPr>
      <t>m</t>
    </r>
    <r>
      <rPr>
        <sz val="8"/>
        <rFont val="Arial"/>
        <family val="2"/>
      </rPr>
      <t xml:space="preserve">  h=0,9 </t>
    </r>
    <r>
      <rPr>
        <sz val="8"/>
        <rFont val="AcadNusx"/>
        <family val="0"/>
      </rPr>
      <t xml:space="preserve">m </t>
    </r>
  </si>
  <si>
    <t>tualetis ventilaciis mowyoba (specifikaciis mixedviT), SeZena-montaJiT</t>
  </si>
  <si>
    <t>ventiliatorebis SeZena-montaJi</t>
  </si>
  <si>
    <t>Sxapis Ziri SeZena/montaJi abazanis SemreviT 900X900mm</t>
  </si>
  <si>
    <t>wyalmzomi saknis mowyoba d=32mm wyalmzomis da fitingebis dayenebiT</t>
  </si>
  <si>
    <r>
      <t xml:space="preserve"> armirebuli betonis moednis mowyoba septikisaTvis </t>
    </r>
    <r>
      <rPr>
        <sz val="8"/>
        <rFont val="Arial"/>
        <family val="2"/>
      </rPr>
      <t>B-15</t>
    </r>
  </si>
  <si>
    <r>
      <t>septiki  warmadobiT 6 m</t>
    </r>
    <r>
      <rPr>
        <sz val="8"/>
        <rFont val="Arial"/>
        <family val="2"/>
      </rPr>
      <t>³</t>
    </r>
    <r>
      <rPr>
        <sz val="8"/>
        <rFont val="AcadNusx"/>
        <family val="0"/>
      </rPr>
      <t xml:space="preserve">/d.R biologiuri gawmendis maCvenebeli aranakleb 98% ekologiuri Sesabamisobis serTipikatiT. SeZena-montaJi
</t>
    </r>
  </si>
  <si>
    <r>
      <t xml:space="preserve">daerTeba arsebul wyalsadenis qselTan miliT saWiro fasonuri nawilebiT </t>
    </r>
    <r>
      <rPr>
        <sz val="8"/>
        <rFont val="Arial"/>
        <family val="2"/>
      </rPr>
      <t>PE100 SDR 17 PN10 d=40X2.4, l=14m</t>
    </r>
  </si>
  <si>
    <t>Weriseuli sanaTebis luminiscensiuri naTurebiT montaJi 4X18vt</t>
  </si>
  <si>
    <t>Weriseuli mtverwyalSeuRwevi sanaTebis luminiscensiuri naTurebiT montaJi 2X40vt</t>
  </si>
  <si>
    <t>damamiwebeli gamtaris montaJi d=12mm</t>
  </si>
  <si>
    <t>plastmasis gofrirebuli d=20mm milis gatareba kedelSi</t>
  </si>
  <si>
    <t>cecxlgamZle sakabelo arxis gatareba konstruqciebze samagrebiT 12X12mm</t>
  </si>
  <si>
    <t xml:space="preserve"> betonis anakrebi bordiurebis mowyoba betonis safuZvelze kveTiT 23X12 </t>
  </si>
  <si>
    <t>trotuarze betonis filebis dageba qviSis safuZvelze sisqiT 5sm</t>
  </si>
  <si>
    <t>gamwvanebis betonis bordiurebis mowyoba dabetonebiT zomiT 15X15sm</t>
  </si>
  <si>
    <t>metaloplastmasis  fanjris blokebis mowyoba rafebis dayenebiT 16.4m</t>
  </si>
  <si>
    <t>moWimva qviSa-cementis xsnariT (tipi 1) sisqiT 3sm</t>
  </si>
  <si>
    <t>laminirebuli  iataki drekad safenze da merqanboWkovani plintusebis mowyobiT sigrZiT 260.22m (tipi 1)</t>
  </si>
  <si>
    <t>arsebuli xis iatakis zedapiris gasworeba laminatis dagebiT plintusebiT sigrZiT 352.67 m (tipi 4)</t>
  </si>
  <si>
    <r>
      <t xml:space="preserve">betonis iatakis mowyoba </t>
    </r>
    <r>
      <rPr>
        <sz val="8"/>
        <rFont val="Arial"/>
        <family val="2"/>
      </rPr>
      <t xml:space="preserve">B-7.5 </t>
    </r>
    <r>
      <rPr>
        <sz val="8"/>
        <rFont val="AcadNusx"/>
        <family val="0"/>
      </rPr>
      <t>(tipi 3)</t>
    </r>
  </si>
  <si>
    <t>arsebuli gare kibebis baqnebis da safexurebis SekeTeba "d " RerZeze qviSa-cementis xsnariT 1:3</t>
  </si>
  <si>
    <r>
      <t xml:space="preserve">betonis sarinelis  sisqiT 0,1 m da bordiuris mowyoba </t>
    </r>
    <r>
      <rPr>
        <sz val="8"/>
        <rFont val="Arial"/>
        <family val="2"/>
      </rPr>
      <t>B-7.5</t>
    </r>
  </si>
  <si>
    <t>misavleli fexmavalTa gzis mowyoba betonis dekoratiuli filebiT sisqiT 3sm qviSis safuZvliT sisqiT 5sm</t>
  </si>
  <si>
    <r>
      <t xml:space="preserve"> betonis anakrebi bordiurebis mowyoba kveTiT 23X12 betonis safuZvelze </t>
    </r>
    <r>
      <rPr>
        <sz val="8"/>
        <rFont val="Arial"/>
        <family val="2"/>
      </rPr>
      <t>B-15</t>
    </r>
  </si>
  <si>
    <t>kvadratuli milebiT dekoratiuli Robis mowyoba arsebul Yyore-qvis svetebs Soris (14 seqcia), qudebis dadebiT</t>
  </si>
  <si>
    <t>d=159/5mm, sigrZiT 11m, sakvamuri milis mowyoba betonis saZirkvliT, sayrdenebis da samagrebis mowyobiT</t>
  </si>
  <si>
    <t>d=159/5mm, sigrZiT 7.3m, sakvamuri milis mowyoba betonis saZirkvliT, sayrdenebis da samagrebis mowyobiT</t>
  </si>
  <si>
    <t>saxuravis fenilis aRdgena moTuTiebuli talRovani TunuqiT (90 % Zvelis dabrunebiT) antiseptirebiTa da cecxldacviT</t>
  </si>
  <si>
    <t xml:space="preserve"> ventilaciis mowyoba  SeZena -montaJiT samzareuloSi, haersatari moTuTiebuli TunuqiT sisqiT 0.55mm</t>
  </si>
  <si>
    <r>
      <t>ventiliatoris SeZena-montaJi  800 m</t>
    </r>
    <r>
      <rPr>
        <sz val="8"/>
        <rFont val="Arial"/>
        <family val="2"/>
      </rPr>
      <t>³</t>
    </r>
    <r>
      <rPr>
        <sz val="8"/>
        <rFont val="AcadNusx"/>
        <family val="0"/>
      </rPr>
      <t xml:space="preserve">/sT </t>
    </r>
    <r>
      <rPr>
        <sz val="8"/>
        <rFont val="Arial"/>
        <family val="2"/>
      </rPr>
      <t xml:space="preserve">H=150 </t>
    </r>
    <r>
      <rPr>
        <sz val="8"/>
        <rFont val="AcadNusx"/>
        <family val="0"/>
      </rPr>
      <t>pa;</t>
    </r>
    <r>
      <rPr>
        <sz val="8"/>
        <rFont val="Arial"/>
        <family val="2"/>
      </rPr>
      <t xml:space="preserve"> N=0,45</t>
    </r>
    <r>
      <rPr>
        <sz val="8"/>
        <rFont val="AcadNusx"/>
        <family val="0"/>
      </rPr>
      <t xml:space="preserve"> kv</t>
    </r>
  </si>
  <si>
    <t>d=50mm Tujis trapis SeZena-montaJi 100X100mm</t>
  </si>
  <si>
    <r>
      <t>septiki  warmadobiT 16 m</t>
    </r>
    <r>
      <rPr>
        <sz val="8"/>
        <rFont val="Arial"/>
        <family val="2"/>
      </rPr>
      <t>³/</t>
    </r>
    <r>
      <rPr>
        <sz val="8"/>
        <rFont val="AcadNusx"/>
        <family val="0"/>
      </rPr>
      <t>d.R biologiuri gawmendis maCvenebeli aranakleb 98% ekologiuri Sesabamisobis serTipikatiT, SeZena-montaJi</t>
    </r>
  </si>
  <si>
    <r>
      <t xml:space="preserve">mTavari gamanawilebeli karada gamanawilebeli </t>
    </r>
    <r>
      <rPr>
        <sz val="8"/>
        <rFont val="Arial"/>
        <family val="2"/>
      </rPr>
      <t>ЩРС-1</t>
    </r>
  </si>
  <si>
    <t>avtomaturi gamomrTvelis seZena-montaJi АП50-3МТ</t>
  </si>
  <si>
    <t>cecxlgamZle sakabelo arxis 12X12mm gatareba konstruqciebze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</si>
</sst>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0000"/>
    <numFmt numFmtId="184" formatCode="[$-FC19]d\ mmmm\ yyyy\ &quot;г.&quot;"/>
    <numFmt numFmtId="185" formatCode="0.000000"/>
    <numFmt numFmtId="186" formatCode="0.00000000"/>
    <numFmt numFmtId="187" formatCode="0.000000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cadNusx"/>
      <family val="0"/>
    </font>
    <font>
      <b/>
      <sz val="8"/>
      <name val="AcadNusx"/>
      <family val="0"/>
    </font>
    <font>
      <sz val="8"/>
      <name val="LitNusx"/>
      <family val="0"/>
    </font>
    <font>
      <sz val="8"/>
      <name val="Arial"/>
      <family val="2"/>
    </font>
    <font>
      <sz val="10"/>
      <name val="AcadNusx"/>
      <family val="0"/>
    </font>
    <font>
      <sz val="12"/>
      <name val="AcadNusx"/>
      <family val="0"/>
    </font>
    <font>
      <b/>
      <sz val="10"/>
      <name val="AcadNusx"/>
      <family val="0"/>
    </font>
    <font>
      <b/>
      <sz val="12"/>
      <name val="AcadNusx"/>
      <family val="0"/>
    </font>
    <font>
      <sz val="9"/>
      <name val="AcadNusx"/>
      <family val="0"/>
    </font>
    <font>
      <b/>
      <sz val="12"/>
      <name val="AcadMtavr"/>
      <family val="0"/>
    </font>
    <font>
      <b/>
      <sz val="12"/>
      <name val="Times New Roman"/>
      <family val="1"/>
    </font>
    <font>
      <sz val="12"/>
      <name val="AcadMtavr"/>
      <family val="0"/>
    </font>
    <font>
      <vertAlign val="superscript"/>
      <sz val="8"/>
      <name val="LitNusx"/>
      <family val="0"/>
    </font>
    <font>
      <sz val="10.4"/>
      <name val="AcadNusx"/>
      <family val="0"/>
    </font>
    <font>
      <sz val="9.6"/>
      <name val="AcadNusx"/>
      <family val="0"/>
    </font>
    <font>
      <sz val="9.6"/>
      <name val="Arial"/>
      <family val="2"/>
    </font>
    <font>
      <sz val="8.8"/>
      <name val="AcadNusx"/>
      <family val="0"/>
    </font>
    <font>
      <b/>
      <sz val="8"/>
      <name val="Arial"/>
      <family val="2"/>
    </font>
    <font>
      <sz val="12.8"/>
      <name val="AcadNusx"/>
      <family val="0"/>
    </font>
    <font>
      <sz val="14"/>
      <name val="AcadNusx"/>
      <family val="0"/>
    </font>
    <font>
      <b/>
      <sz val="14"/>
      <name val="AcadNusx"/>
      <family val="0"/>
    </font>
    <font>
      <sz val="8"/>
      <name val="Calibri"/>
      <family val="2"/>
    </font>
    <font>
      <sz val="11.2"/>
      <name val="AcadNusx"/>
      <family val="0"/>
    </font>
    <font>
      <sz val="10"/>
      <name val="LitNusx"/>
      <family val="0"/>
    </font>
    <font>
      <b/>
      <sz val="12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cadNusx"/>
      <family val="0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3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cadNusx"/>
      <family val="0"/>
    </font>
    <font>
      <sz val="10"/>
      <color theme="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5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70" fillId="27" borderId="7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66" fillId="0" borderId="9" applyNumberFormat="0" applyFill="0" applyAlignment="0" applyProtection="0"/>
  </cellStyleXfs>
  <cellXfs count="6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180" fontId="3" fillId="34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3" fontId="12" fillId="0" borderId="0" xfId="0" applyNumberFormat="1" applyFont="1" applyFill="1" applyAlignment="1">
      <alignment horizontal="left"/>
    </xf>
    <xf numFmtId="43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" fontId="7" fillId="0" borderId="10" xfId="42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2" fontId="7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8" fillId="0" borderId="18" xfId="42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wrapText="1"/>
    </xf>
    <xf numFmtId="2" fontId="8" fillId="0" borderId="21" xfId="42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/>
    </xf>
    <xf numFmtId="1" fontId="7" fillId="0" borderId="15" xfId="4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2" fontId="10" fillId="0" borderId="14" xfId="42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/>
    </xf>
    <xf numFmtId="0" fontId="14" fillId="0" borderId="15" xfId="0" applyFont="1" applyFill="1" applyBorder="1" applyAlignment="1">
      <alignment wrapText="1"/>
    </xf>
    <xf numFmtId="2" fontId="8" fillId="0" borderId="23" xfId="42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3" fillId="0" borderId="24" xfId="0" applyFont="1" applyBorder="1" applyAlignment="1">
      <alignment vertical="center" textRotation="90"/>
    </xf>
    <xf numFmtId="0" fontId="3" fillId="0" borderId="25" xfId="0" applyFont="1" applyBorder="1" applyAlignment="1">
      <alignment vertical="center" textRotation="90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vertical="center" wrapText="1"/>
    </xf>
    <xf numFmtId="0" fontId="3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35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3" fillId="33" borderId="1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7" fillId="0" borderId="13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2" fontId="6" fillId="33" borderId="26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0" xfId="0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81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26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35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16" xfId="0" applyFont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26" fillId="0" borderId="15" xfId="0" applyNumberFormat="1" applyFont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7" fillId="0" borderId="26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2" fontId="10" fillId="0" borderId="1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1" fillId="0" borderId="26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56" applyFont="1">
      <alignment/>
      <protection/>
    </xf>
    <xf numFmtId="0" fontId="3" fillId="0" borderId="0" xfId="56" applyFont="1" applyFill="1">
      <alignment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2" fontId="7" fillId="0" borderId="10" xfId="56" applyNumberFormat="1" applyFont="1" applyFill="1" applyBorder="1" applyAlignment="1">
      <alignment horizontal="center" vertical="center"/>
      <protection/>
    </xf>
    <xf numFmtId="2" fontId="7" fillId="0" borderId="10" xfId="56" applyNumberFormat="1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Fill="1" applyBorder="1" applyAlignment="1">
      <alignment horizontal="center"/>
      <protection/>
    </xf>
    <xf numFmtId="0" fontId="4" fillId="0" borderId="0" xfId="56" applyFont="1" applyBorder="1" applyAlignment="1">
      <alignment horizontal="center" wrapText="1"/>
      <protection/>
    </xf>
    <xf numFmtId="0" fontId="3" fillId="0" borderId="0" xfId="56" applyNumberFormat="1" applyFont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2" fontId="4" fillId="0" borderId="0" xfId="56" applyNumberFormat="1" applyFont="1" applyBorder="1" applyAlignment="1">
      <alignment horizontal="center" vertical="center"/>
      <protection/>
    </xf>
    <xf numFmtId="0" fontId="3" fillId="0" borderId="0" xfId="56" applyFont="1" applyFill="1" applyAlignment="1">
      <alignment/>
      <protection/>
    </xf>
    <xf numFmtId="0" fontId="4" fillId="0" borderId="0" xfId="56" applyFont="1" applyBorder="1" applyAlignment="1">
      <alignment horizontal="center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3" xfId="56" applyFont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4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vertical="center" wrapText="1"/>
      <protection/>
    </xf>
    <xf numFmtId="0" fontId="7" fillId="0" borderId="26" xfId="56" applyFont="1" applyBorder="1" applyAlignment="1">
      <alignment horizontal="center" vertical="center"/>
      <protection/>
    </xf>
    <xf numFmtId="2" fontId="7" fillId="0" borderId="26" xfId="56" applyNumberFormat="1" applyFont="1" applyFill="1" applyBorder="1" applyAlignment="1">
      <alignment horizontal="center" vertical="center"/>
      <protection/>
    </xf>
    <xf numFmtId="2" fontId="7" fillId="0" borderId="27" xfId="56" applyNumberFormat="1" applyFont="1" applyBorder="1" applyAlignment="1">
      <alignment horizontal="center" vertical="center"/>
      <protection/>
    </xf>
    <xf numFmtId="2" fontId="7" fillId="0" borderId="18" xfId="56" applyNumberFormat="1" applyFont="1" applyBorder="1" applyAlignment="1">
      <alignment horizontal="center" vertical="center"/>
      <protection/>
    </xf>
    <xf numFmtId="0" fontId="7" fillId="0" borderId="20" xfId="56" applyFont="1" applyBorder="1" applyAlignment="1">
      <alignment vertical="center" wrapText="1"/>
      <protection/>
    </xf>
    <xf numFmtId="0" fontId="26" fillId="0" borderId="20" xfId="56" applyNumberFormat="1" applyFont="1" applyBorder="1" applyAlignment="1">
      <alignment horizontal="center" vertical="center" wrapText="1"/>
      <protection/>
    </xf>
    <xf numFmtId="2" fontId="7" fillId="0" borderId="20" xfId="56" applyNumberFormat="1" applyFont="1" applyFill="1" applyBorder="1" applyAlignment="1">
      <alignment horizontal="center" vertical="center"/>
      <protection/>
    </xf>
    <xf numFmtId="2" fontId="7" fillId="0" borderId="21" xfId="56" applyNumberFormat="1" applyFont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/>
      <protection/>
    </xf>
    <xf numFmtId="0" fontId="7" fillId="0" borderId="13" xfId="56" applyNumberFormat="1" applyFont="1" applyBorder="1" applyAlignment="1">
      <alignment vertical="center"/>
      <protection/>
    </xf>
    <xf numFmtId="181" fontId="9" fillId="0" borderId="14" xfId="56" applyNumberFormat="1" applyFont="1" applyFill="1" applyBorder="1" applyAlignment="1">
      <alignment horizontal="center" vertical="center"/>
      <protection/>
    </xf>
    <xf numFmtId="0" fontId="9" fillId="0" borderId="13" xfId="56" applyFont="1" applyBorder="1" applyAlignment="1">
      <alignment horizontal="left" wrapText="1"/>
      <protection/>
    </xf>
    <xf numFmtId="0" fontId="0" fillId="0" borderId="16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9" xfId="56" applyFont="1" applyFill="1" applyBorder="1" applyAlignment="1">
      <alignment horizontal="center"/>
      <protection/>
    </xf>
    <xf numFmtId="2" fontId="0" fillId="0" borderId="20" xfId="56" applyNumberFormat="1" applyFont="1" applyFill="1" applyBorder="1" applyAlignment="1">
      <alignment horizontal="center" vertical="center"/>
      <protection/>
    </xf>
    <xf numFmtId="2" fontId="0" fillId="0" borderId="26" xfId="56" applyNumberFormat="1" applyFont="1" applyFill="1" applyBorder="1" applyAlignment="1">
      <alignment horizontal="center" vertical="center"/>
      <protection/>
    </xf>
    <xf numFmtId="2" fontId="0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center" vertical="center"/>
      <protection/>
    </xf>
    <xf numFmtId="2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Border="1" applyAlignment="1">
      <alignment wrapText="1"/>
      <protection/>
    </xf>
    <xf numFmtId="0" fontId="5" fillId="0" borderId="10" xfId="56" applyNumberFormat="1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0" borderId="10" xfId="56" applyFont="1" applyFill="1" applyBorder="1" applyAlignment="1">
      <alignment horizontal="center" vertical="center"/>
      <protection/>
    </xf>
    <xf numFmtId="181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0" xfId="56" applyNumberFormat="1" applyFont="1" applyBorder="1" applyAlignment="1">
      <alignment horizontal="center" vertical="center"/>
      <protection/>
    </xf>
    <xf numFmtId="0" fontId="11" fillId="0" borderId="0" xfId="56" applyFont="1" applyFill="1">
      <alignment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2" fontId="3" fillId="0" borderId="10" xfId="56" applyNumberFormat="1" applyFont="1" applyFill="1" applyBorder="1" applyAlignment="1">
      <alignment horizontal="center"/>
      <protection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wrapText="1"/>
      <protection/>
    </xf>
    <xf numFmtId="0" fontId="3" fillId="0" borderId="0" xfId="56" applyFont="1" applyFill="1" applyAlignment="1">
      <alignment horizontal="center" vertical="center"/>
      <protection/>
    </xf>
    <xf numFmtId="180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Border="1" applyAlignment="1">
      <alignment vertical="center" wrapText="1" shrinkToFit="1"/>
      <protection/>
    </xf>
    <xf numFmtId="0" fontId="3" fillId="0" borderId="10" xfId="56" applyFont="1" applyFill="1" applyBorder="1" applyAlignment="1">
      <alignment vertical="center" wrapText="1" shrinkToFi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/>
      <protection/>
    </xf>
    <xf numFmtId="0" fontId="6" fillId="0" borderId="28" xfId="56" applyFont="1" applyFill="1" applyBorder="1" applyAlignment="1">
      <alignment horizontal="center"/>
      <protection/>
    </xf>
    <xf numFmtId="0" fontId="6" fillId="0" borderId="29" xfId="56" applyFont="1" applyBorder="1" applyAlignment="1">
      <alignment horizontal="center"/>
      <protection/>
    </xf>
    <xf numFmtId="0" fontId="6" fillId="0" borderId="29" xfId="56" applyFont="1" applyFill="1" applyBorder="1" applyAlignment="1">
      <alignment horizontal="center"/>
      <protection/>
    </xf>
    <xf numFmtId="0" fontId="6" fillId="0" borderId="30" xfId="56" applyFont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26" xfId="56" applyFont="1" applyBorder="1" applyAlignment="1">
      <alignment horizontal="center"/>
      <protection/>
    </xf>
    <xf numFmtId="0" fontId="4" fillId="0" borderId="26" xfId="56" applyFont="1" applyFill="1" applyBorder="1" applyAlignment="1">
      <alignment horizontal="center"/>
      <protection/>
    </xf>
    <xf numFmtId="0" fontId="4" fillId="0" borderId="27" xfId="56" applyFont="1" applyBorder="1" applyAlignment="1">
      <alignment horizontal="center"/>
      <protection/>
    </xf>
    <xf numFmtId="2" fontId="3" fillId="0" borderId="18" xfId="56" applyNumberFormat="1" applyFont="1" applyBorder="1" applyAlignment="1">
      <alignment horizontal="center"/>
      <protection/>
    </xf>
    <xf numFmtId="0" fontId="3" fillId="0" borderId="20" xfId="56" applyFont="1" applyBorder="1" applyAlignment="1">
      <alignment vertical="center" wrapText="1"/>
      <protection/>
    </xf>
    <xf numFmtId="0" fontId="3" fillId="0" borderId="20" xfId="56" applyFont="1" applyBorder="1" applyAlignment="1">
      <alignment horizontal="center" vertical="center"/>
      <protection/>
    </xf>
    <xf numFmtId="2" fontId="3" fillId="0" borderId="20" xfId="56" applyNumberFormat="1" applyFont="1" applyFill="1" applyBorder="1" applyAlignment="1">
      <alignment horizontal="center" vertical="center"/>
      <protection/>
    </xf>
    <xf numFmtId="2" fontId="3" fillId="0" borderId="21" xfId="56" applyNumberFormat="1" applyFont="1" applyBorder="1" applyAlignment="1">
      <alignment horizontal="center"/>
      <protection/>
    </xf>
    <xf numFmtId="0" fontId="3" fillId="0" borderId="13" xfId="56" applyFont="1" applyFill="1" applyBorder="1" applyAlignment="1">
      <alignment vertical="center"/>
      <protection/>
    </xf>
    <xf numFmtId="2" fontId="4" fillId="0" borderId="14" xfId="56" applyNumberFormat="1" applyFont="1" applyFill="1" applyBorder="1" applyAlignment="1">
      <alignment horizontal="center" vertical="center"/>
      <protection/>
    </xf>
    <xf numFmtId="0" fontId="4" fillId="0" borderId="13" xfId="56" applyFont="1" applyBorder="1" applyAlignment="1">
      <alignment horizontal="left" wrapText="1"/>
      <protection/>
    </xf>
    <xf numFmtId="2" fontId="6" fillId="0" borderId="10" xfId="56" applyNumberFormat="1" applyFont="1" applyFill="1" applyBorder="1" applyAlignment="1">
      <alignment horizontal="center" vertical="center"/>
      <protection/>
    </xf>
    <xf numFmtId="181" fontId="6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/>
      <protection/>
    </xf>
    <xf numFmtId="2" fontId="6" fillId="0" borderId="20" xfId="56" applyNumberFormat="1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>
      <alignment horizontal="center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6" fillId="0" borderId="19" xfId="56" applyFont="1" applyFill="1" applyBorder="1" applyAlignment="1">
      <alignment horizontal="center"/>
      <protection/>
    </xf>
    <xf numFmtId="0" fontId="0" fillId="0" borderId="29" xfId="56" applyFont="1" applyBorder="1" applyAlignment="1">
      <alignment horizontal="center"/>
      <protection/>
    </xf>
    <xf numFmtId="0" fontId="0" fillId="0" borderId="29" xfId="56" applyFont="1" applyFill="1" applyBorder="1" applyAlignment="1">
      <alignment horizontal="center"/>
      <protection/>
    </xf>
    <xf numFmtId="0" fontId="0" fillId="0" borderId="30" xfId="56" applyFont="1" applyBorder="1" applyAlignment="1">
      <alignment horizontal="center"/>
      <protection/>
    </xf>
    <xf numFmtId="0" fontId="36" fillId="0" borderId="29" xfId="56" applyFont="1" applyBorder="1" applyAlignment="1">
      <alignment horizontal="center"/>
      <protection/>
    </xf>
    <xf numFmtId="0" fontId="36" fillId="0" borderId="29" xfId="56" applyFont="1" applyFill="1" applyBorder="1" applyAlignment="1">
      <alignment horizontal="center"/>
      <protection/>
    </xf>
    <xf numFmtId="0" fontId="36" fillId="0" borderId="30" xfId="56" applyFont="1" applyBorder="1" applyAlignment="1">
      <alignment horizontal="center"/>
      <protection/>
    </xf>
    <xf numFmtId="0" fontId="20" fillId="0" borderId="17" xfId="56" applyFont="1" applyFill="1" applyBorder="1" applyAlignment="1">
      <alignment horizontal="center"/>
      <protection/>
    </xf>
    <xf numFmtId="2" fontId="20" fillId="0" borderId="10" xfId="56" applyNumberFormat="1" applyFont="1" applyFill="1" applyBorder="1" applyAlignment="1">
      <alignment horizontal="center" vertical="center"/>
      <protection/>
    </xf>
    <xf numFmtId="0" fontId="20" fillId="0" borderId="17" xfId="56" applyFont="1" applyFill="1" applyBorder="1" applyAlignment="1">
      <alignment horizontal="center" vertical="center"/>
      <protection/>
    </xf>
    <xf numFmtId="180" fontId="20" fillId="0" borderId="10" xfId="56" applyNumberFormat="1" applyFont="1" applyFill="1" applyBorder="1" applyAlignment="1">
      <alignment horizontal="center" vertical="center"/>
      <protection/>
    </xf>
    <xf numFmtId="181" fontId="20" fillId="0" borderId="10" xfId="56" applyNumberFormat="1" applyFont="1" applyFill="1" applyBorder="1" applyAlignment="1">
      <alignment horizontal="center" vertical="center"/>
      <protection/>
    </xf>
    <xf numFmtId="182" fontId="20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2" fontId="3" fillId="0" borderId="10" xfId="56" applyNumberFormat="1" applyFont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74" fillId="0" borderId="0" xfId="56" applyFont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Fill="1" applyBorder="1">
      <alignment/>
      <protection/>
    </xf>
    <xf numFmtId="2" fontId="3" fillId="0" borderId="0" xfId="56" applyNumberFormat="1" applyFont="1" applyBorder="1">
      <alignment/>
      <protection/>
    </xf>
    <xf numFmtId="2" fontId="3" fillId="0" borderId="0" xfId="56" applyNumberFormat="1" applyFont="1">
      <alignment/>
      <protection/>
    </xf>
    <xf numFmtId="0" fontId="4" fillId="0" borderId="26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/>
      <protection/>
    </xf>
    <xf numFmtId="2" fontId="3" fillId="0" borderId="26" xfId="56" applyNumberFormat="1" applyFont="1" applyFill="1" applyBorder="1" applyAlignment="1">
      <alignment horizontal="center" vertical="center"/>
      <protection/>
    </xf>
    <xf numFmtId="2" fontId="3" fillId="0" borderId="27" xfId="56" applyNumberFormat="1" applyFont="1" applyFill="1" applyBorder="1" applyAlignment="1">
      <alignment horizontal="center" vertical="center"/>
      <protection/>
    </xf>
    <xf numFmtId="2" fontId="3" fillId="0" borderId="18" xfId="56" applyNumberFormat="1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vertical="center" wrapText="1"/>
      <protection/>
    </xf>
    <xf numFmtId="0" fontId="3" fillId="0" borderId="11" xfId="56" applyNumberFormat="1" applyFont="1" applyFill="1" applyBorder="1" applyAlignment="1">
      <alignment horizontal="center" vertical="center"/>
      <protection/>
    </xf>
    <xf numFmtId="2" fontId="3" fillId="0" borderId="11" xfId="56" applyNumberFormat="1" applyFont="1" applyFill="1" applyBorder="1" applyAlignment="1">
      <alignment horizontal="center" vertical="center"/>
      <protection/>
    </xf>
    <xf numFmtId="2" fontId="3" fillId="0" borderId="32" xfId="56" applyNumberFormat="1" applyFont="1" applyBorder="1" applyAlignment="1">
      <alignment horizontal="center" vertical="center"/>
      <protection/>
    </xf>
    <xf numFmtId="0" fontId="3" fillId="0" borderId="13" xfId="56" applyNumberFormat="1" applyFont="1" applyBorder="1" applyAlignment="1">
      <alignment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6" fillId="0" borderId="0" xfId="56" applyFont="1" applyFill="1">
      <alignment/>
      <protection/>
    </xf>
    <xf numFmtId="0" fontId="6" fillId="0" borderId="16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Alignment="1">
      <alignment/>
      <protection/>
    </xf>
    <xf numFmtId="2" fontId="20" fillId="0" borderId="10" xfId="56" applyNumberFormat="1" applyFont="1" applyFill="1" applyBorder="1" applyAlignment="1">
      <alignment horizontal="center"/>
      <protection/>
    </xf>
    <xf numFmtId="0" fontId="20" fillId="0" borderId="10" xfId="56" applyFont="1" applyFill="1" applyBorder="1" applyAlignment="1">
      <alignment horizontal="center"/>
      <protection/>
    </xf>
    <xf numFmtId="0" fontId="20" fillId="0" borderId="33" xfId="56" applyFont="1" applyFill="1" applyBorder="1" applyAlignment="1">
      <alignment horizontal="center"/>
      <protection/>
    </xf>
    <xf numFmtId="0" fontId="20" fillId="0" borderId="11" xfId="56" applyFont="1" applyFill="1" applyBorder="1" applyAlignment="1">
      <alignment horizontal="center" vertical="center"/>
      <protection/>
    </xf>
    <xf numFmtId="0" fontId="7" fillId="0" borderId="0" xfId="56" applyFont="1">
      <alignment/>
      <protection/>
    </xf>
    <xf numFmtId="0" fontId="22" fillId="0" borderId="0" xfId="56" applyFont="1">
      <alignment/>
      <protection/>
    </xf>
    <xf numFmtId="0" fontId="22" fillId="0" borderId="0" xfId="56" applyFont="1" applyFill="1">
      <alignment/>
      <protection/>
    </xf>
    <xf numFmtId="0" fontId="7" fillId="0" borderId="0" xfId="56" applyFont="1" applyBorder="1" applyAlignment="1">
      <alignment vertical="center" wrapText="1"/>
      <protection/>
    </xf>
    <xf numFmtId="0" fontId="7" fillId="0" borderId="0" xfId="56" applyFont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0" xfId="56" applyFont="1" applyFill="1">
      <alignment/>
      <protection/>
    </xf>
    <xf numFmtId="0" fontId="36" fillId="0" borderId="12" xfId="56" applyFont="1" applyBorder="1" applyAlignment="1">
      <alignment horizontal="center"/>
      <protection/>
    </xf>
    <xf numFmtId="0" fontId="36" fillId="0" borderId="13" xfId="56" applyFont="1" applyBorder="1" applyAlignment="1">
      <alignment horizontal="center"/>
      <protection/>
    </xf>
    <xf numFmtId="0" fontId="36" fillId="0" borderId="13" xfId="56" applyFont="1" applyFill="1" applyBorder="1" applyAlignment="1">
      <alignment horizontal="center"/>
      <protection/>
    </xf>
    <xf numFmtId="0" fontId="36" fillId="0" borderId="14" xfId="56" applyFont="1" applyBorder="1" applyAlignment="1">
      <alignment horizontal="center"/>
      <protection/>
    </xf>
    <xf numFmtId="0" fontId="3" fillId="0" borderId="26" xfId="56" applyNumberFormat="1" applyFont="1" applyBorder="1" applyAlignment="1">
      <alignment horizontal="center" vertical="center"/>
      <protection/>
    </xf>
    <xf numFmtId="2" fontId="3" fillId="0" borderId="26" xfId="56" applyNumberFormat="1" applyFont="1" applyBorder="1" applyAlignment="1">
      <alignment horizontal="center" vertical="center"/>
      <protection/>
    </xf>
    <xf numFmtId="2" fontId="3" fillId="0" borderId="27" xfId="56" applyNumberFormat="1" applyFont="1" applyBorder="1" applyAlignment="1">
      <alignment horizontal="center" vertical="center"/>
      <protection/>
    </xf>
    <xf numFmtId="0" fontId="3" fillId="0" borderId="13" xfId="56" applyNumberFormat="1" applyFont="1" applyBorder="1" applyAlignment="1">
      <alignment horizontal="center" vertical="center"/>
      <protection/>
    </xf>
    <xf numFmtId="2" fontId="3" fillId="0" borderId="13" xfId="56" applyNumberFormat="1" applyFont="1" applyFill="1" applyBorder="1" applyAlignment="1">
      <alignment horizontal="center" vertical="center"/>
      <protection/>
    </xf>
    <xf numFmtId="2" fontId="3" fillId="0" borderId="13" xfId="56" applyNumberFormat="1" applyFont="1" applyBorder="1" applyAlignment="1">
      <alignment horizontal="center" vertical="center"/>
      <protection/>
    </xf>
    <xf numFmtId="0" fontId="9" fillId="0" borderId="13" xfId="56" applyFont="1" applyBorder="1" applyAlignment="1">
      <alignment horizontal="left" vertical="center" wrapText="1"/>
      <protection/>
    </xf>
    <xf numFmtId="0" fontId="34" fillId="0" borderId="0" xfId="56" applyFont="1">
      <alignment/>
      <protection/>
    </xf>
    <xf numFmtId="0" fontId="20" fillId="0" borderId="17" xfId="56" applyFont="1" applyBorder="1" applyAlignment="1">
      <alignment horizontal="center" vertical="center"/>
      <protection/>
    </xf>
    <xf numFmtId="0" fontId="6" fillId="0" borderId="17" xfId="56" applyFont="1" applyBorder="1" applyAlignment="1">
      <alignment horizontal="center"/>
      <protection/>
    </xf>
    <xf numFmtId="0" fontId="20" fillId="0" borderId="17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34" fillId="0" borderId="0" xfId="56" applyFont="1" applyBorder="1" applyAlignment="1">
      <alignment horizontal="center"/>
      <protection/>
    </xf>
    <xf numFmtId="0" fontId="34" fillId="0" borderId="0" xfId="56" applyFont="1" applyAlignment="1">
      <alignment/>
      <protection/>
    </xf>
    <xf numFmtId="0" fontId="0" fillId="0" borderId="0" xfId="56" applyFont="1" applyBorder="1" applyAlignment="1">
      <alignment horizontal="center"/>
      <protection/>
    </xf>
    <xf numFmtId="0" fontId="0" fillId="0" borderId="0" xfId="56" applyFont="1">
      <alignment/>
      <protection/>
    </xf>
    <xf numFmtId="0" fontId="36" fillId="0" borderId="28" xfId="56" applyFont="1" applyBorder="1" applyAlignment="1">
      <alignment horizontal="center"/>
      <protection/>
    </xf>
    <xf numFmtId="0" fontId="20" fillId="0" borderId="16" xfId="56" applyFont="1" applyFill="1" applyBorder="1" applyAlignment="1">
      <alignment horizontal="center"/>
      <protection/>
    </xf>
    <xf numFmtId="2" fontId="20" fillId="0" borderId="26" xfId="56" applyNumberFormat="1" applyFont="1" applyFill="1" applyBorder="1" applyAlignment="1">
      <alignment horizontal="center" vertical="center"/>
      <protection/>
    </xf>
    <xf numFmtId="0" fontId="7" fillId="0" borderId="10" xfId="56" applyNumberFormat="1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left" vertical="center" wrapText="1"/>
      <protection/>
    </xf>
    <xf numFmtId="0" fontId="7" fillId="0" borderId="10" xfId="56" applyFont="1" applyBorder="1" applyAlignment="1">
      <alignment horizontal="left" wrapText="1"/>
      <protection/>
    </xf>
    <xf numFmtId="0" fontId="7" fillId="0" borderId="0" xfId="56" applyFont="1" applyFill="1" applyBorder="1" applyAlignment="1">
      <alignment vertical="center" wrapText="1"/>
      <protection/>
    </xf>
    <xf numFmtId="0" fontId="0" fillId="0" borderId="12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7" fillId="0" borderId="26" xfId="56" applyNumberFormat="1" applyFont="1" applyBorder="1" applyAlignment="1">
      <alignment horizontal="center" vertical="center"/>
      <protection/>
    </xf>
    <xf numFmtId="2" fontId="7" fillId="0" borderId="26" xfId="56" applyNumberFormat="1" applyFont="1" applyBorder="1" applyAlignment="1">
      <alignment horizontal="center" vertical="center"/>
      <protection/>
    </xf>
    <xf numFmtId="2" fontId="9" fillId="0" borderId="27" xfId="56" applyNumberFormat="1" applyFont="1" applyBorder="1" applyAlignment="1">
      <alignment horizontal="center" vertical="center"/>
      <protection/>
    </xf>
    <xf numFmtId="2" fontId="9" fillId="0" borderId="18" xfId="56" applyNumberFormat="1" applyFont="1" applyBorder="1" applyAlignment="1">
      <alignment horizontal="center" vertical="center"/>
      <protection/>
    </xf>
    <xf numFmtId="0" fontId="7" fillId="0" borderId="13" xfId="56" applyNumberFormat="1" applyFont="1" applyBorder="1" applyAlignment="1">
      <alignment horizontal="center" vertical="center"/>
      <protection/>
    </xf>
    <xf numFmtId="2" fontId="7" fillId="0" borderId="13" xfId="56" applyNumberFormat="1" applyFont="1" applyFill="1" applyBorder="1" applyAlignment="1">
      <alignment horizontal="center" vertical="center"/>
      <protection/>
    </xf>
    <xf numFmtId="2" fontId="7" fillId="0" borderId="13" xfId="56" applyNumberFormat="1" applyFont="1" applyBorder="1" applyAlignment="1">
      <alignment horizontal="center" vertical="center"/>
      <protection/>
    </xf>
    <xf numFmtId="2" fontId="9" fillId="0" borderId="14" xfId="56" applyNumberFormat="1" applyFont="1" applyBorder="1" applyAlignment="1">
      <alignment horizontal="center" vertical="center"/>
      <protection/>
    </xf>
    <xf numFmtId="0" fontId="0" fillId="0" borderId="17" xfId="56" applyFont="1" applyBorder="1" applyAlignment="1">
      <alignment horizontal="center"/>
      <protection/>
    </xf>
    <xf numFmtId="0" fontId="0" fillId="0" borderId="28" xfId="56" applyFont="1" applyBorder="1" applyAlignment="1">
      <alignment horizontal="center"/>
      <protection/>
    </xf>
    <xf numFmtId="0" fontId="31" fillId="0" borderId="16" xfId="56" applyFont="1" applyBorder="1" applyAlignment="1">
      <alignment horizontal="center" vertical="center"/>
      <protection/>
    </xf>
    <xf numFmtId="2" fontId="31" fillId="0" borderId="26" xfId="56" applyNumberFormat="1" applyFont="1" applyFill="1" applyBorder="1" applyAlignment="1">
      <alignment horizontal="center" vertical="center"/>
      <protection/>
    </xf>
    <xf numFmtId="0" fontId="31" fillId="0" borderId="17" xfId="56" applyFont="1" applyBorder="1" applyAlignment="1">
      <alignment horizontal="center" vertical="center"/>
      <protection/>
    </xf>
    <xf numFmtId="2" fontId="31" fillId="0" borderId="10" xfId="56" applyNumberFormat="1" applyFont="1" applyFill="1" applyBorder="1" applyAlignment="1">
      <alignment horizontal="center" vertical="center"/>
      <protection/>
    </xf>
    <xf numFmtId="0" fontId="31" fillId="0" borderId="17" xfId="56" applyFont="1" applyBorder="1" applyAlignment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left" vertical="center"/>
    </xf>
    <xf numFmtId="2" fontId="10" fillId="0" borderId="27" xfId="42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1" fontId="7" fillId="0" borderId="18" xfId="42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4" fillId="0" borderId="26" xfId="0" applyFont="1" applyFill="1" applyBorder="1" applyAlignment="1">
      <alignment wrapText="1"/>
    </xf>
    <xf numFmtId="2" fontId="8" fillId="0" borderId="27" xfId="42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2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4" fillId="0" borderId="34" xfId="56" applyFont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vertical="center" wrapText="1"/>
      <protection/>
    </xf>
    <xf numFmtId="2" fontId="6" fillId="35" borderId="10" xfId="0" applyNumberFormat="1" applyFont="1" applyFill="1" applyBorder="1" applyAlignment="1">
      <alignment horizontal="center" vertical="center"/>
    </xf>
    <xf numFmtId="2" fontId="6" fillId="35" borderId="0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180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2" fontId="20" fillId="35" borderId="10" xfId="0" applyNumberFormat="1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0" fontId="3" fillId="35" borderId="2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vertical="center" wrapText="1"/>
    </xf>
    <xf numFmtId="0" fontId="3" fillId="35" borderId="10" xfId="56" applyFont="1" applyFill="1" applyBorder="1" applyAlignment="1">
      <alignment vertical="center" wrapText="1"/>
      <protection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37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7" fillId="0" borderId="0" xfId="63" applyFont="1" applyFill="1" applyBorder="1" applyAlignment="1">
      <alignment wrapText="1"/>
      <protection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39" xfId="0" applyFont="1" applyFill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29" xfId="56" applyFont="1" applyFill="1" applyBorder="1" applyAlignment="1">
      <alignment horizontal="center" vertical="center" textRotation="90"/>
      <protection/>
    </xf>
    <xf numFmtId="0" fontId="7" fillId="0" borderId="39" xfId="56" applyFont="1" applyFill="1" applyBorder="1" applyAlignment="1">
      <alignment horizontal="center" vertical="center" textRotation="90"/>
      <protection/>
    </xf>
    <xf numFmtId="0" fontId="7" fillId="0" borderId="40" xfId="56" applyFont="1" applyFill="1" applyBorder="1" applyAlignment="1">
      <alignment horizontal="center" vertical="center" textRotation="90" wrapText="1"/>
      <protection/>
    </xf>
    <xf numFmtId="0" fontId="7" fillId="0" borderId="41" xfId="56" applyFont="1" applyFill="1" applyBorder="1" applyAlignment="1">
      <alignment horizontal="center" vertical="center" textRotation="90" wrapText="1"/>
      <protection/>
    </xf>
    <xf numFmtId="0" fontId="7" fillId="0" borderId="30" xfId="56" applyFont="1" applyBorder="1" applyAlignment="1">
      <alignment horizontal="center" vertical="center"/>
      <protection/>
    </xf>
    <xf numFmtId="0" fontId="7" fillId="0" borderId="38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vertical="center" wrapText="1"/>
      <protection/>
    </xf>
    <xf numFmtId="0" fontId="8" fillId="0" borderId="0" xfId="56" applyFont="1" applyAlignment="1">
      <alignment horizontal="center"/>
      <protection/>
    </xf>
    <xf numFmtId="0" fontId="4" fillId="0" borderId="0" xfId="56" applyFont="1" applyAlignment="1">
      <alignment horizontal="center" wrapText="1"/>
      <protection/>
    </xf>
    <xf numFmtId="0" fontId="7" fillId="0" borderId="28" xfId="56" applyFont="1" applyFill="1" applyBorder="1" applyAlignment="1">
      <alignment horizontal="center" vertical="center"/>
      <protection/>
    </xf>
    <xf numFmtId="0" fontId="7" fillId="0" borderId="42" xfId="56" applyFont="1" applyFill="1" applyBorder="1" applyAlignment="1">
      <alignment horizontal="center" vertical="center"/>
      <protection/>
    </xf>
    <xf numFmtId="0" fontId="7" fillId="0" borderId="29" xfId="56" applyFont="1" applyBorder="1" applyAlignment="1">
      <alignment horizontal="center" vertical="center"/>
      <protection/>
    </xf>
    <xf numFmtId="0" fontId="7" fillId="0" borderId="39" xfId="56" applyFont="1" applyBorder="1" applyAlignment="1">
      <alignment horizontal="center" vertical="center"/>
      <protection/>
    </xf>
    <xf numFmtId="0" fontId="7" fillId="0" borderId="29" xfId="56" applyFont="1" applyBorder="1" applyAlignment="1">
      <alignment horizontal="center" vertical="center" textRotation="90"/>
      <protection/>
    </xf>
    <xf numFmtId="0" fontId="7" fillId="0" borderId="39" xfId="56" applyFont="1" applyBorder="1" applyAlignment="1">
      <alignment horizontal="center" vertical="center" textRotation="90"/>
      <protection/>
    </xf>
    <xf numFmtId="0" fontId="3" fillId="0" borderId="30" xfId="56" applyFont="1" applyBorder="1" applyAlignment="1">
      <alignment horizontal="center" vertical="center"/>
      <protection/>
    </xf>
    <xf numFmtId="0" fontId="3" fillId="0" borderId="38" xfId="56" applyFont="1" applyBorder="1" applyAlignment="1">
      <alignment horizontal="center" vertical="center"/>
      <protection/>
    </xf>
    <xf numFmtId="0" fontId="9" fillId="0" borderId="0" xfId="56" applyFont="1" applyAlignment="1">
      <alignment horizontal="center"/>
      <protection/>
    </xf>
    <xf numFmtId="0" fontId="4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horizont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3" fillId="0" borderId="35" xfId="56" applyFont="1" applyFill="1" applyBorder="1" applyAlignment="1">
      <alignment horizontal="center" vertical="center"/>
      <protection/>
    </xf>
    <xf numFmtId="0" fontId="3" fillId="0" borderId="29" xfId="56" applyFont="1" applyBorder="1" applyAlignment="1">
      <alignment horizontal="center" vertical="center" textRotation="90"/>
      <protection/>
    </xf>
    <xf numFmtId="0" fontId="3" fillId="0" borderId="39" xfId="56" applyFont="1" applyBorder="1" applyAlignment="1">
      <alignment horizontal="center" vertical="center" textRotation="90"/>
      <protection/>
    </xf>
    <xf numFmtId="0" fontId="3" fillId="0" borderId="29" xfId="56" applyFont="1" applyFill="1" applyBorder="1" applyAlignment="1">
      <alignment horizontal="center" vertical="center" textRotation="90"/>
      <protection/>
    </xf>
    <xf numFmtId="0" fontId="3" fillId="0" borderId="39" xfId="56" applyFont="1" applyFill="1" applyBorder="1" applyAlignment="1">
      <alignment horizontal="center" vertical="center" textRotation="90"/>
      <protection/>
    </xf>
    <xf numFmtId="0" fontId="3" fillId="0" borderId="29" xfId="56" applyFont="1" applyFill="1" applyBorder="1" applyAlignment="1">
      <alignment horizontal="center" vertical="center" textRotation="90" wrapText="1"/>
      <protection/>
    </xf>
    <xf numFmtId="0" fontId="3" fillId="0" borderId="39" xfId="56" applyFont="1" applyFill="1" applyBorder="1" applyAlignment="1">
      <alignment horizontal="center" vertical="center" textRotation="90" wrapText="1"/>
      <protection/>
    </xf>
    <xf numFmtId="0" fontId="9" fillId="0" borderId="0" xfId="56" applyFont="1" applyAlignment="1">
      <alignment horizontal="center" vertical="center" wrapText="1"/>
      <protection/>
    </xf>
    <xf numFmtId="0" fontId="7" fillId="0" borderId="0" xfId="56" applyFont="1" applyAlignment="1">
      <alignment horizontal="center"/>
      <protection/>
    </xf>
    <xf numFmtId="0" fontId="6" fillId="0" borderId="28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3" fillId="0" borderId="29" xfId="56" applyFont="1" applyBorder="1" applyAlignment="1">
      <alignment horizontal="center" vertical="center"/>
      <protection/>
    </xf>
    <xf numFmtId="0" fontId="3" fillId="0" borderId="39" xfId="56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0" fontId="29" fillId="0" borderId="0" xfId="56" applyFont="1" applyAlignment="1">
      <alignment horizontal="center" vertical="center" wrapText="1"/>
      <protection/>
    </xf>
    <xf numFmtId="0" fontId="28" fillId="0" borderId="0" xfId="56" applyFont="1" applyAlignment="1">
      <alignment horizontal="center"/>
      <protection/>
    </xf>
    <xf numFmtId="0" fontId="34" fillId="0" borderId="28" xfId="56" applyFont="1" applyBorder="1" applyAlignment="1">
      <alignment horizontal="center" vertical="center"/>
      <protection/>
    </xf>
    <xf numFmtId="0" fontId="34" fillId="0" borderId="42" xfId="56" applyFont="1" applyBorder="1" applyAlignment="1">
      <alignment horizontal="center" vertical="center"/>
      <protection/>
    </xf>
    <xf numFmtId="0" fontId="22" fillId="0" borderId="29" xfId="56" applyFont="1" applyBorder="1" applyAlignment="1">
      <alignment horizontal="center" vertical="center" textRotation="90"/>
      <protection/>
    </xf>
    <xf numFmtId="0" fontId="22" fillId="0" borderId="39" xfId="56" applyFont="1" applyBorder="1" applyAlignment="1">
      <alignment horizontal="center" vertical="center" textRotation="90"/>
      <protection/>
    </xf>
    <xf numFmtId="0" fontId="7" fillId="0" borderId="29" xfId="56" applyFont="1" applyBorder="1" applyAlignment="1">
      <alignment horizontal="center" vertical="center" textRotation="90" wrapText="1"/>
      <protection/>
    </xf>
    <xf numFmtId="0" fontId="7" fillId="0" borderId="39" xfId="56" applyFont="1" applyBorder="1" applyAlignment="1">
      <alignment horizontal="center" vertical="center" textRotation="90" wrapText="1"/>
      <protection/>
    </xf>
    <xf numFmtId="0" fontId="23" fillId="0" borderId="0" xfId="56" applyFont="1" applyFill="1" applyBorder="1" applyAlignment="1">
      <alignment horizontal="center"/>
      <protection/>
    </xf>
    <xf numFmtId="0" fontId="22" fillId="0" borderId="0" xfId="56" applyFont="1" applyFill="1" applyBorder="1" applyAlignment="1">
      <alignment horizontal="center"/>
      <protection/>
    </xf>
    <xf numFmtId="0" fontId="23" fillId="0" borderId="0" xfId="56" applyFont="1" applyAlignment="1">
      <alignment horizontal="center"/>
      <protection/>
    </xf>
    <xf numFmtId="0" fontId="8" fillId="0" borderId="29" xfId="56" applyFont="1" applyBorder="1" applyAlignment="1">
      <alignment horizontal="center" vertical="center"/>
      <protection/>
    </xf>
    <xf numFmtId="0" fontId="8" fillId="0" borderId="39" xfId="56" applyFont="1" applyBorder="1" applyAlignment="1">
      <alignment horizontal="center" vertical="center"/>
      <protection/>
    </xf>
    <xf numFmtId="0" fontId="75" fillId="36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  <cellStyle name="სათაური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Desktop\senaki\senakis%20smetebi\&#4332;&#4327;&#4304;&#4314;&#4322;&#4323;&#4305;&#4317;&#4321;%2013%20grafiani+\saobieqto%202-1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--5"/>
      <sheetName val="2-1--4"/>
      <sheetName val="2-1-3"/>
      <sheetName val="2-1-2"/>
      <sheetName val="2-1-1"/>
      <sheetName val="2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zoomScale="130" zoomScaleNormal="130" zoomScalePageLayoutView="0" workbookViewId="0" topLeftCell="A5">
      <selection activeCell="U9" sqref="U9"/>
    </sheetView>
  </sheetViews>
  <sheetFormatPr defaultColWidth="9.140625" defaultRowHeight="12.75"/>
  <cols>
    <col min="1" max="1" width="3.7109375" style="6" customWidth="1"/>
    <col min="2" max="2" width="8.57421875" style="2" customWidth="1"/>
    <col min="3" max="3" width="43.8515625" style="2" customWidth="1"/>
    <col min="4" max="4" width="8.28125" style="2" customWidth="1"/>
    <col min="5" max="5" width="7.7109375" style="2" customWidth="1"/>
    <col min="6" max="6" width="8.8515625" style="2" customWidth="1"/>
    <col min="7" max="7" width="7.00390625" style="6" customWidth="1"/>
    <col min="8" max="8" width="8.7109375" style="2" customWidth="1"/>
    <col min="9" max="9" width="7.7109375" style="2" customWidth="1"/>
    <col min="10" max="10" width="8.00390625" style="2" customWidth="1"/>
    <col min="11" max="11" width="6.8515625" style="2" customWidth="1"/>
    <col min="12" max="12" width="7.421875" style="2" customWidth="1"/>
    <col min="13" max="13" width="10.421875" style="2" customWidth="1"/>
    <col min="14" max="16384" width="9.140625" style="2" customWidth="1"/>
  </cols>
  <sheetData>
    <row r="1" spans="1:13" ht="24.75" customHeight="1">
      <c r="A1" s="498" t="s">
        <v>96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</row>
    <row r="2" spans="1:13" ht="6.75" customHeight="1">
      <c r="A2" s="3"/>
      <c r="B2" s="1"/>
      <c r="C2" s="1"/>
      <c r="D2" s="1"/>
      <c r="E2" s="1"/>
      <c r="F2" s="1"/>
      <c r="G2" s="3"/>
      <c r="H2" s="1"/>
      <c r="I2" s="1"/>
      <c r="J2" s="1"/>
      <c r="K2" s="1"/>
      <c r="L2" s="1"/>
      <c r="M2" s="1"/>
    </row>
    <row r="3" spans="1:13" ht="22.5" customHeight="1">
      <c r="A3" s="499" t="s">
        <v>97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</row>
    <row r="4" spans="1:13" ht="6.75" customHeight="1">
      <c r="A4" s="5"/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</row>
    <row r="5" spans="1:13" ht="16.5" customHeight="1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</row>
    <row r="6" spans="3:13" ht="30.75" customHeight="1" hidden="1"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</row>
    <row r="7" ht="9" customHeight="1"/>
    <row r="8" spans="1:13" ht="38.25" customHeight="1">
      <c r="A8" s="502" t="s">
        <v>0</v>
      </c>
      <c r="B8" s="504" t="s">
        <v>2</v>
      </c>
      <c r="C8" s="506" t="s">
        <v>3</v>
      </c>
      <c r="D8" s="507" t="s">
        <v>4</v>
      </c>
      <c r="E8" s="509" t="s">
        <v>5</v>
      </c>
      <c r="F8" s="510"/>
      <c r="G8" s="511" t="s">
        <v>6</v>
      </c>
      <c r="H8" s="512"/>
      <c r="I8" s="511" t="s">
        <v>7</v>
      </c>
      <c r="J8" s="512"/>
      <c r="K8" s="513" t="s">
        <v>8</v>
      </c>
      <c r="L8" s="512"/>
      <c r="M8" s="506" t="s">
        <v>1</v>
      </c>
    </row>
    <row r="9" spans="1:13" ht="34.5" customHeight="1">
      <c r="A9" s="503"/>
      <c r="B9" s="505"/>
      <c r="C9" s="505"/>
      <c r="D9" s="508"/>
      <c r="E9" s="7" t="s">
        <v>9</v>
      </c>
      <c r="F9" s="8" t="s">
        <v>10</v>
      </c>
      <c r="G9" s="9" t="s">
        <v>11</v>
      </c>
      <c r="H9" s="8" t="s">
        <v>10</v>
      </c>
      <c r="I9" s="10" t="s">
        <v>11</v>
      </c>
      <c r="J9" s="8" t="s">
        <v>10</v>
      </c>
      <c r="K9" s="10" t="s">
        <v>11</v>
      </c>
      <c r="L9" s="8" t="s">
        <v>10</v>
      </c>
      <c r="M9" s="505"/>
    </row>
    <row r="10" spans="1:13" ht="11.25">
      <c r="A10" s="12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</row>
    <row r="11" spans="1:13" ht="27.75" customHeight="1">
      <c r="A11" s="18">
        <v>1</v>
      </c>
      <c r="B11" s="19" t="s">
        <v>15</v>
      </c>
      <c r="C11" s="14" t="s">
        <v>60</v>
      </c>
      <c r="D11" s="15" t="s">
        <v>36</v>
      </c>
      <c r="E11" s="21"/>
      <c r="F11" s="45">
        <v>0.137</v>
      </c>
      <c r="G11" s="21"/>
      <c r="H11" s="17"/>
      <c r="I11" s="17"/>
      <c r="J11" s="17"/>
      <c r="K11" s="17"/>
      <c r="L11" s="17"/>
      <c r="M11" s="17"/>
    </row>
    <row r="12" spans="1:13" ht="15.75" customHeight="1">
      <c r="A12" s="18"/>
      <c r="B12" s="19" t="s">
        <v>44</v>
      </c>
      <c r="C12" s="14" t="s">
        <v>12</v>
      </c>
      <c r="D12" s="20" t="s">
        <v>13</v>
      </c>
      <c r="E12" s="21">
        <v>20</v>
      </c>
      <c r="F12" s="17">
        <f>E12*F11</f>
        <v>2.74</v>
      </c>
      <c r="G12" s="21">
        <v>0</v>
      </c>
      <c r="H12" s="17">
        <f>G12*F12</f>
        <v>0</v>
      </c>
      <c r="I12" s="17">
        <v>4.6</v>
      </c>
      <c r="J12" s="17">
        <f>I12*F12</f>
        <v>12.604</v>
      </c>
      <c r="K12" s="17">
        <v>0</v>
      </c>
      <c r="L12" s="17">
        <f>K12*F12</f>
        <v>0</v>
      </c>
      <c r="M12" s="17">
        <f>L12+J12+H12</f>
        <v>12.604</v>
      </c>
    </row>
    <row r="13" spans="1:13" ht="15.75" customHeight="1">
      <c r="A13" s="18"/>
      <c r="B13" s="19"/>
      <c r="C13" s="22" t="s">
        <v>16</v>
      </c>
      <c r="D13" s="23" t="s">
        <v>17</v>
      </c>
      <c r="E13" s="17">
        <v>2.1</v>
      </c>
      <c r="F13" s="17">
        <f>E13*F11</f>
        <v>0.2877</v>
      </c>
      <c r="G13" s="21">
        <v>0</v>
      </c>
      <c r="H13" s="17">
        <f aca="true" t="shared" si="0" ref="H13:H31">G13*F13</f>
        <v>0</v>
      </c>
      <c r="I13" s="17">
        <v>0</v>
      </c>
      <c r="J13" s="17">
        <f aca="true" t="shared" si="1" ref="J13:J31">I13*F13</f>
        <v>0</v>
      </c>
      <c r="K13" s="17">
        <v>3.2</v>
      </c>
      <c r="L13" s="17">
        <f aca="true" t="shared" si="2" ref="L13:L31">K13*F13</f>
        <v>0.9206400000000001</v>
      </c>
      <c r="M13" s="17">
        <f aca="true" t="shared" si="3" ref="M13:M31">L13+J13+H13</f>
        <v>0.9206400000000001</v>
      </c>
    </row>
    <row r="14" spans="1:13" ht="15.75" customHeight="1">
      <c r="A14" s="18"/>
      <c r="B14" s="19" t="s">
        <v>14</v>
      </c>
      <c r="C14" s="14" t="s">
        <v>52</v>
      </c>
      <c r="D14" s="20" t="s">
        <v>25</v>
      </c>
      <c r="E14" s="21">
        <v>44.8</v>
      </c>
      <c r="F14" s="17">
        <f>E14*F11</f>
        <v>6.1376</v>
      </c>
      <c r="G14" s="21">
        <v>0</v>
      </c>
      <c r="H14" s="17">
        <f t="shared" si="0"/>
        <v>0</v>
      </c>
      <c r="I14" s="17">
        <v>0</v>
      </c>
      <c r="J14" s="17">
        <f t="shared" si="1"/>
        <v>0</v>
      </c>
      <c r="K14" s="17">
        <v>17.24</v>
      </c>
      <c r="L14" s="17">
        <f t="shared" si="2"/>
        <v>105.81222399999999</v>
      </c>
      <c r="M14" s="17">
        <f t="shared" si="3"/>
        <v>105.81222399999999</v>
      </c>
    </row>
    <row r="15" spans="1:13" ht="15.75" customHeight="1">
      <c r="A15" s="18"/>
      <c r="B15" s="19" t="s">
        <v>14</v>
      </c>
      <c r="C15" s="14" t="s">
        <v>51</v>
      </c>
      <c r="D15" s="20" t="s">
        <v>35</v>
      </c>
      <c r="E15" s="21">
        <v>1600</v>
      </c>
      <c r="F15" s="17">
        <f>E15*F11</f>
        <v>219.20000000000002</v>
      </c>
      <c r="G15" s="21">
        <v>0</v>
      </c>
      <c r="H15" s="17">
        <f t="shared" si="0"/>
        <v>0</v>
      </c>
      <c r="I15" s="17">
        <v>0</v>
      </c>
      <c r="J15" s="17">
        <f t="shared" si="1"/>
        <v>0</v>
      </c>
      <c r="K15" s="17">
        <v>5.08</v>
      </c>
      <c r="L15" s="17">
        <f t="shared" si="2"/>
        <v>1113.536</v>
      </c>
      <c r="M15" s="17">
        <f t="shared" si="3"/>
        <v>1113.536</v>
      </c>
    </row>
    <row r="16" spans="1:17" s="6" customFormat="1" ht="24" customHeight="1">
      <c r="A16" s="18">
        <v>2</v>
      </c>
      <c r="B16" s="19" t="s">
        <v>15</v>
      </c>
      <c r="C16" s="14" t="s">
        <v>69</v>
      </c>
      <c r="D16" s="24" t="s">
        <v>24</v>
      </c>
      <c r="E16" s="13"/>
      <c r="F16" s="44">
        <v>0.15</v>
      </c>
      <c r="G16" s="21"/>
      <c r="H16" s="17"/>
      <c r="I16" s="17"/>
      <c r="J16" s="17"/>
      <c r="K16" s="17"/>
      <c r="L16" s="17"/>
      <c r="M16" s="17"/>
      <c r="Q16" s="2"/>
    </row>
    <row r="17" spans="1:17" s="6" customFormat="1" ht="15" customHeight="1">
      <c r="A17" s="18"/>
      <c r="B17" s="19" t="s">
        <v>38</v>
      </c>
      <c r="C17" s="14" t="s">
        <v>12</v>
      </c>
      <c r="D17" s="20" t="s">
        <v>13</v>
      </c>
      <c r="E17" s="13">
        <v>154</v>
      </c>
      <c r="F17" s="17">
        <f>E17*F16</f>
        <v>23.099999999999998</v>
      </c>
      <c r="G17" s="21">
        <v>0</v>
      </c>
      <c r="H17" s="17">
        <f t="shared" si="0"/>
        <v>0</v>
      </c>
      <c r="I17" s="17">
        <v>4.6</v>
      </c>
      <c r="J17" s="17">
        <f t="shared" si="1"/>
        <v>106.25999999999998</v>
      </c>
      <c r="K17" s="17">
        <v>0</v>
      </c>
      <c r="L17" s="17">
        <f t="shared" si="2"/>
        <v>0</v>
      </c>
      <c r="M17" s="17">
        <f t="shared" si="3"/>
        <v>106.25999999999998</v>
      </c>
      <c r="Q17" s="2"/>
    </row>
    <row r="18" spans="1:13" ht="27.75" customHeight="1">
      <c r="A18" s="18">
        <v>6</v>
      </c>
      <c r="B18" s="19" t="s">
        <v>47</v>
      </c>
      <c r="C18" s="22" t="s">
        <v>61</v>
      </c>
      <c r="D18" s="15" t="s">
        <v>46</v>
      </c>
      <c r="E18" s="21"/>
      <c r="F18" s="43">
        <v>4.7</v>
      </c>
      <c r="G18" s="21"/>
      <c r="H18" s="17"/>
      <c r="I18" s="17"/>
      <c r="J18" s="17"/>
      <c r="K18" s="17"/>
      <c r="L18" s="17"/>
      <c r="M18" s="17"/>
    </row>
    <row r="19" spans="1:13" ht="15.75" customHeight="1">
      <c r="A19" s="18"/>
      <c r="B19" s="19" t="s">
        <v>48</v>
      </c>
      <c r="C19" s="14" t="s">
        <v>12</v>
      </c>
      <c r="D19" s="20" t="s">
        <v>13</v>
      </c>
      <c r="E19" s="48">
        <v>10.2</v>
      </c>
      <c r="F19" s="17">
        <f>E19*F18</f>
        <v>47.94</v>
      </c>
      <c r="G19" s="17">
        <v>0</v>
      </c>
      <c r="H19" s="17">
        <f t="shared" si="0"/>
        <v>0</v>
      </c>
      <c r="I19" s="17">
        <v>4.6</v>
      </c>
      <c r="J19" s="17">
        <f t="shared" si="1"/>
        <v>220.52399999999997</v>
      </c>
      <c r="K19" s="17">
        <v>0</v>
      </c>
      <c r="L19" s="17">
        <f t="shared" si="2"/>
        <v>0</v>
      </c>
      <c r="M19" s="17">
        <f t="shared" si="3"/>
        <v>220.52399999999997</v>
      </c>
    </row>
    <row r="20" spans="1:13" ht="15.75" customHeight="1">
      <c r="A20" s="18"/>
      <c r="B20" s="19" t="s">
        <v>49</v>
      </c>
      <c r="C20" s="14" t="s">
        <v>50</v>
      </c>
      <c r="D20" s="15" t="s">
        <v>23</v>
      </c>
      <c r="E20" s="48">
        <v>11</v>
      </c>
      <c r="F20" s="16">
        <f>E20*F18</f>
        <v>51.7</v>
      </c>
      <c r="G20" s="17">
        <v>22</v>
      </c>
      <c r="H20" s="17">
        <f t="shared" si="0"/>
        <v>1137.4</v>
      </c>
      <c r="I20" s="17">
        <v>0</v>
      </c>
      <c r="J20" s="17">
        <f t="shared" si="1"/>
        <v>0</v>
      </c>
      <c r="K20" s="17">
        <v>0</v>
      </c>
      <c r="L20" s="17">
        <f t="shared" si="2"/>
        <v>0</v>
      </c>
      <c r="M20" s="17">
        <f t="shared" si="3"/>
        <v>1137.4</v>
      </c>
    </row>
    <row r="21" spans="1:13" ht="15.75" customHeight="1">
      <c r="A21" s="18">
        <v>7</v>
      </c>
      <c r="B21" s="19" t="s">
        <v>15</v>
      </c>
      <c r="C21" s="14" t="s">
        <v>62</v>
      </c>
      <c r="D21" s="15" t="s">
        <v>63</v>
      </c>
      <c r="E21" s="17"/>
      <c r="F21" s="43">
        <v>0.205</v>
      </c>
      <c r="G21" s="17"/>
      <c r="H21" s="17"/>
      <c r="I21" s="17"/>
      <c r="J21" s="17"/>
      <c r="K21" s="17"/>
      <c r="L21" s="17"/>
      <c r="M21" s="17"/>
    </row>
    <row r="22" spans="1:13" ht="15.75" customHeight="1">
      <c r="A22" s="18"/>
      <c r="B22" s="19" t="s">
        <v>64</v>
      </c>
      <c r="C22" s="14" t="s">
        <v>12</v>
      </c>
      <c r="D22" s="20" t="s">
        <v>13</v>
      </c>
      <c r="E22" s="16">
        <v>23.7</v>
      </c>
      <c r="F22" s="17">
        <f>E22*F21</f>
        <v>4.858499999999999</v>
      </c>
      <c r="G22" s="17">
        <v>0</v>
      </c>
      <c r="H22" s="17">
        <f t="shared" si="0"/>
        <v>0</v>
      </c>
      <c r="I22" s="17">
        <v>4.6</v>
      </c>
      <c r="J22" s="17">
        <f t="shared" si="1"/>
        <v>22.349099999999996</v>
      </c>
      <c r="K22" s="17">
        <v>0</v>
      </c>
      <c r="L22" s="17">
        <f t="shared" si="2"/>
        <v>0</v>
      </c>
      <c r="M22" s="17">
        <f t="shared" si="3"/>
        <v>22.349099999999996</v>
      </c>
    </row>
    <row r="23" spans="1:13" ht="15.75" customHeight="1">
      <c r="A23" s="18"/>
      <c r="B23" s="19" t="s">
        <v>65</v>
      </c>
      <c r="C23" s="14" t="s">
        <v>66</v>
      </c>
      <c r="D23" s="20" t="s">
        <v>17</v>
      </c>
      <c r="E23" s="16">
        <v>1.5</v>
      </c>
      <c r="F23" s="17">
        <f>E23*F21</f>
        <v>0.3075</v>
      </c>
      <c r="G23" s="17">
        <v>0</v>
      </c>
      <c r="H23" s="17">
        <f t="shared" si="0"/>
        <v>0</v>
      </c>
      <c r="I23" s="17">
        <v>0</v>
      </c>
      <c r="J23" s="17">
        <f t="shared" si="1"/>
        <v>0</v>
      </c>
      <c r="K23" s="17">
        <v>3.2</v>
      </c>
      <c r="L23" s="17">
        <f t="shared" si="2"/>
        <v>0.984</v>
      </c>
      <c r="M23" s="17">
        <f t="shared" si="3"/>
        <v>0.984</v>
      </c>
    </row>
    <row r="24" spans="1:13" ht="15.75" customHeight="1">
      <c r="A24" s="18"/>
      <c r="B24" s="19" t="s">
        <v>65</v>
      </c>
      <c r="C24" s="14" t="s">
        <v>67</v>
      </c>
      <c r="D24" s="20" t="s">
        <v>25</v>
      </c>
      <c r="E24" s="16">
        <v>10.6</v>
      </c>
      <c r="F24" s="17">
        <f>E24*F21</f>
        <v>2.1729999999999996</v>
      </c>
      <c r="G24" s="17">
        <v>0</v>
      </c>
      <c r="H24" s="17">
        <f t="shared" si="0"/>
        <v>0</v>
      </c>
      <c r="I24" s="17">
        <v>0</v>
      </c>
      <c r="J24" s="17">
        <f t="shared" si="1"/>
        <v>0</v>
      </c>
      <c r="K24" s="17">
        <v>28.38</v>
      </c>
      <c r="L24" s="17">
        <f t="shared" si="2"/>
        <v>61.66973999999998</v>
      </c>
      <c r="M24" s="17">
        <f t="shared" si="3"/>
        <v>61.66973999999998</v>
      </c>
    </row>
    <row r="25" spans="1:13" ht="15.75" customHeight="1">
      <c r="A25" s="18"/>
      <c r="B25" s="19"/>
      <c r="C25" s="14" t="s">
        <v>55</v>
      </c>
      <c r="D25" s="15" t="s">
        <v>23</v>
      </c>
      <c r="E25" s="13"/>
      <c r="F25" s="17">
        <v>77</v>
      </c>
      <c r="G25" s="17">
        <v>9</v>
      </c>
      <c r="H25" s="17">
        <f t="shared" si="0"/>
        <v>693</v>
      </c>
      <c r="I25" s="17">
        <v>0</v>
      </c>
      <c r="J25" s="17">
        <f t="shared" si="1"/>
        <v>0</v>
      </c>
      <c r="K25" s="17">
        <v>0</v>
      </c>
      <c r="L25" s="17">
        <f t="shared" si="2"/>
        <v>0</v>
      </c>
      <c r="M25" s="17">
        <f t="shared" si="3"/>
        <v>693</v>
      </c>
    </row>
    <row r="26" spans="1:13" ht="24.75" customHeight="1">
      <c r="A26" s="18">
        <v>8</v>
      </c>
      <c r="B26" s="19" t="s">
        <v>53</v>
      </c>
      <c r="C26" s="22" t="s">
        <v>71</v>
      </c>
      <c r="D26" s="15" t="s">
        <v>45</v>
      </c>
      <c r="E26" s="17"/>
      <c r="F26" s="44">
        <v>0.13</v>
      </c>
      <c r="G26" s="17"/>
      <c r="H26" s="17"/>
      <c r="I26" s="17"/>
      <c r="J26" s="17"/>
      <c r="K26" s="17"/>
      <c r="L26" s="17"/>
      <c r="M26" s="17"/>
    </row>
    <row r="27" spans="1:13" s="6" customFormat="1" ht="15.75" customHeight="1">
      <c r="A27" s="18"/>
      <c r="B27" s="19" t="s">
        <v>31</v>
      </c>
      <c r="C27" s="14" t="s">
        <v>12</v>
      </c>
      <c r="D27" s="20" t="s">
        <v>13</v>
      </c>
      <c r="E27" s="21">
        <v>32.1</v>
      </c>
      <c r="F27" s="17">
        <f>E27*F26</f>
        <v>4.173</v>
      </c>
      <c r="G27" s="17">
        <v>0</v>
      </c>
      <c r="H27" s="17">
        <f t="shared" si="0"/>
        <v>0</v>
      </c>
      <c r="I27" s="17">
        <v>4.6</v>
      </c>
      <c r="J27" s="17">
        <f t="shared" si="1"/>
        <v>19.1958</v>
      </c>
      <c r="K27" s="17">
        <v>0</v>
      </c>
      <c r="L27" s="17">
        <f t="shared" si="2"/>
        <v>0</v>
      </c>
      <c r="M27" s="17">
        <f t="shared" si="3"/>
        <v>19.1958</v>
      </c>
    </row>
    <row r="28" spans="1:13" s="6" customFormat="1" ht="15.75" customHeight="1">
      <c r="A28" s="18"/>
      <c r="B28" s="19" t="s">
        <v>31</v>
      </c>
      <c r="C28" s="22" t="s">
        <v>16</v>
      </c>
      <c r="D28" s="23" t="s">
        <v>17</v>
      </c>
      <c r="E28" s="16">
        <v>1.02</v>
      </c>
      <c r="F28" s="17">
        <f>E28*F26</f>
        <v>0.1326</v>
      </c>
      <c r="G28" s="17">
        <v>0</v>
      </c>
      <c r="H28" s="17">
        <f t="shared" si="0"/>
        <v>0</v>
      </c>
      <c r="I28" s="17">
        <v>0</v>
      </c>
      <c r="J28" s="17">
        <f t="shared" si="1"/>
        <v>0</v>
      </c>
      <c r="K28" s="17">
        <v>3.2</v>
      </c>
      <c r="L28" s="17">
        <f t="shared" si="2"/>
        <v>0.42432000000000003</v>
      </c>
      <c r="M28" s="17">
        <f t="shared" si="3"/>
        <v>0.42432000000000003</v>
      </c>
    </row>
    <row r="29" spans="1:13" s="6" customFormat="1" ht="15.75" customHeight="1">
      <c r="A29" s="18"/>
      <c r="B29" s="19" t="s">
        <v>31</v>
      </c>
      <c r="C29" s="22" t="s">
        <v>32</v>
      </c>
      <c r="D29" s="23" t="s">
        <v>25</v>
      </c>
      <c r="E29" s="16">
        <v>3.88</v>
      </c>
      <c r="F29" s="17">
        <f>E29*F26</f>
        <v>0.5044</v>
      </c>
      <c r="G29" s="17">
        <v>0</v>
      </c>
      <c r="H29" s="17">
        <f t="shared" si="0"/>
        <v>0</v>
      </c>
      <c r="I29" s="17">
        <v>0</v>
      </c>
      <c r="J29" s="17">
        <f t="shared" si="1"/>
        <v>0</v>
      </c>
      <c r="K29" s="17">
        <v>26.48</v>
      </c>
      <c r="L29" s="17">
        <f t="shared" si="2"/>
        <v>13.356511999999999</v>
      </c>
      <c r="M29" s="17">
        <f t="shared" si="3"/>
        <v>13.356511999999999</v>
      </c>
    </row>
    <row r="30" spans="1:13" s="6" customFormat="1" ht="15.75" customHeight="1">
      <c r="A30" s="18"/>
      <c r="B30" s="19" t="s">
        <v>31</v>
      </c>
      <c r="C30" s="22" t="s">
        <v>33</v>
      </c>
      <c r="D30" s="23" t="s">
        <v>25</v>
      </c>
      <c r="E30" s="16">
        <v>6.16</v>
      </c>
      <c r="F30" s="17">
        <f>E30*F26</f>
        <v>0.8008000000000001</v>
      </c>
      <c r="G30" s="17">
        <v>0</v>
      </c>
      <c r="H30" s="17">
        <f t="shared" si="0"/>
        <v>0</v>
      </c>
      <c r="I30" s="17">
        <v>0</v>
      </c>
      <c r="J30" s="17">
        <f t="shared" si="1"/>
        <v>0</v>
      </c>
      <c r="K30" s="17">
        <v>15.56</v>
      </c>
      <c r="L30" s="17">
        <f t="shared" si="2"/>
        <v>12.460448000000001</v>
      </c>
      <c r="M30" s="17">
        <f t="shared" si="3"/>
        <v>12.460448000000001</v>
      </c>
    </row>
    <row r="31" spans="1:13" s="6" customFormat="1" ht="15.75" customHeight="1">
      <c r="A31" s="18"/>
      <c r="B31" s="19" t="s">
        <v>54</v>
      </c>
      <c r="C31" s="14" t="s">
        <v>34</v>
      </c>
      <c r="D31" s="15" t="s">
        <v>23</v>
      </c>
      <c r="E31" s="13"/>
      <c r="F31" s="17">
        <f>26</f>
        <v>26</v>
      </c>
      <c r="G31" s="21">
        <v>13.6</v>
      </c>
      <c r="H31" s="17">
        <f t="shared" si="0"/>
        <v>353.59999999999997</v>
      </c>
      <c r="I31" s="17">
        <v>0</v>
      </c>
      <c r="J31" s="17">
        <f t="shared" si="1"/>
        <v>0</v>
      </c>
      <c r="K31" s="17">
        <v>0</v>
      </c>
      <c r="L31" s="17">
        <f t="shared" si="2"/>
        <v>0</v>
      </c>
      <c r="M31" s="17">
        <f t="shared" si="3"/>
        <v>353.59999999999997</v>
      </c>
    </row>
    <row r="32" spans="1:13" s="6" customFormat="1" ht="17.25" customHeight="1">
      <c r="A32" s="18">
        <v>9</v>
      </c>
      <c r="B32" s="19" t="s">
        <v>56</v>
      </c>
      <c r="C32" s="14" t="s">
        <v>72</v>
      </c>
      <c r="D32" s="24" t="s">
        <v>43</v>
      </c>
      <c r="E32" s="16"/>
      <c r="F32" s="43">
        <v>0.145</v>
      </c>
      <c r="G32" s="21"/>
      <c r="H32" s="17"/>
      <c r="I32" s="17"/>
      <c r="J32" s="17"/>
      <c r="K32" s="17"/>
      <c r="L32" s="17"/>
      <c r="M32" s="17"/>
    </row>
    <row r="33" spans="1:13" s="6" customFormat="1" ht="17.25" customHeight="1">
      <c r="A33" s="18"/>
      <c r="B33" s="19" t="s">
        <v>73</v>
      </c>
      <c r="C33" s="14" t="s">
        <v>12</v>
      </c>
      <c r="D33" s="20" t="s">
        <v>13</v>
      </c>
      <c r="E33" s="16">
        <v>119</v>
      </c>
      <c r="F33" s="17">
        <f>E33*F32</f>
        <v>17.255</v>
      </c>
      <c r="G33" s="17">
        <v>0</v>
      </c>
      <c r="H33" s="17">
        <f>G33*F33</f>
        <v>0</v>
      </c>
      <c r="I33" s="17">
        <v>4.6</v>
      </c>
      <c r="J33" s="17">
        <f>I33*F33</f>
        <v>79.37299999999999</v>
      </c>
      <c r="K33" s="17">
        <v>0</v>
      </c>
      <c r="L33" s="17">
        <f>K33*F33</f>
        <v>0</v>
      </c>
      <c r="M33" s="17">
        <f>L33+J33+H33</f>
        <v>79.37299999999999</v>
      </c>
    </row>
    <row r="34" spans="1:13" s="6" customFormat="1" ht="17.25" customHeight="1">
      <c r="A34" s="18"/>
      <c r="B34" s="19" t="s">
        <v>42</v>
      </c>
      <c r="C34" s="22" t="s">
        <v>16</v>
      </c>
      <c r="D34" s="23" t="s">
        <v>17</v>
      </c>
      <c r="E34" s="16">
        <v>67.5</v>
      </c>
      <c r="F34" s="17">
        <f>E34*F32</f>
        <v>9.7875</v>
      </c>
      <c r="G34" s="17">
        <v>0</v>
      </c>
      <c r="H34" s="17">
        <f>G34*F34</f>
        <v>0</v>
      </c>
      <c r="I34" s="17">
        <v>0</v>
      </c>
      <c r="J34" s="17">
        <f>I34*F34</f>
        <v>0</v>
      </c>
      <c r="K34" s="17">
        <v>3.2</v>
      </c>
      <c r="L34" s="17">
        <f>K34*F34</f>
        <v>31.32</v>
      </c>
      <c r="M34" s="17">
        <f>L34+J34+H34</f>
        <v>31.32</v>
      </c>
    </row>
    <row r="35" spans="1:13" s="6" customFormat="1" ht="17.25" customHeight="1">
      <c r="A35" s="18"/>
      <c r="B35" s="19" t="s">
        <v>27</v>
      </c>
      <c r="C35" s="22" t="s">
        <v>18</v>
      </c>
      <c r="D35" s="23" t="s">
        <v>17</v>
      </c>
      <c r="E35" s="16">
        <v>2.16</v>
      </c>
      <c r="F35" s="17">
        <f>E35*F32</f>
        <v>0.3132</v>
      </c>
      <c r="G35" s="21">
        <v>3.2</v>
      </c>
      <c r="H35" s="17">
        <f>G35*F35</f>
        <v>1.00224</v>
      </c>
      <c r="I35" s="17">
        <v>0</v>
      </c>
      <c r="J35" s="17">
        <f>I35*F35</f>
        <v>0</v>
      </c>
      <c r="K35" s="17">
        <v>0</v>
      </c>
      <c r="L35" s="17">
        <f>K35*F35</f>
        <v>0</v>
      </c>
      <c r="M35" s="17">
        <f>L35+J35+H35</f>
        <v>1.00224</v>
      </c>
    </row>
    <row r="36" spans="1:13" s="6" customFormat="1" ht="23.25" customHeight="1">
      <c r="A36" s="18"/>
      <c r="B36" s="19" t="s">
        <v>14</v>
      </c>
      <c r="C36" s="14" t="s">
        <v>74</v>
      </c>
      <c r="D36" s="24" t="s">
        <v>30</v>
      </c>
      <c r="E36" s="16">
        <v>1010</v>
      </c>
      <c r="F36" s="17">
        <f>E36*F32</f>
        <v>146.45</v>
      </c>
      <c r="G36" s="17">
        <v>9.5</v>
      </c>
      <c r="H36" s="17">
        <f>G36*F36</f>
        <v>1391.2749999999999</v>
      </c>
      <c r="I36" s="17">
        <v>0</v>
      </c>
      <c r="J36" s="17">
        <f>I36*F36</f>
        <v>0</v>
      </c>
      <c r="K36" s="17">
        <v>0</v>
      </c>
      <c r="L36" s="17">
        <f>K36*F36</f>
        <v>0</v>
      </c>
      <c r="M36" s="17">
        <f>L36+J36+H36</f>
        <v>1391.2749999999999</v>
      </c>
    </row>
    <row r="37" spans="1:13" s="6" customFormat="1" ht="17.25" customHeight="1">
      <c r="A37" s="18">
        <v>10</v>
      </c>
      <c r="B37" s="19" t="s">
        <v>56</v>
      </c>
      <c r="C37" s="14" t="s">
        <v>75</v>
      </c>
      <c r="D37" s="24" t="s">
        <v>43</v>
      </c>
      <c r="E37" s="16"/>
      <c r="F37" s="43">
        <v>0.025</v>
      </c>
      <c r="G37" s="21"/>
      <c r="H37" s="17"/>
      <c r="I37" s="17"/>
      <c r="J37" s="17"/>
      <c r="K37" s="17"/>
      <c r="L37" s="17"/>
      <c r="M37" s="17"/>
    </row>
    <row r="38" spans="1:13" s="6" customFormat="1" ht="17.25" customHeight="1">
      <c r="A38" s="18"/>
      <c r="B38" s="19" t="s">
        <v>28</v>
      </c>
      <c r="C38" s="14" t="s">
        <v>12</v>
      </c>
      <c r="D38" s="20" t="s">
        <v>13</v>
      </c>
      <c r="E38" s="16">
        <v>95.9</v>
      </c>
      <c r="F38" s="17">
        <f>E38*F37</f>
        <v>2.3975000000000004</v>
      </c>
      <c r="G38" s="17">
        <v>0</v>
      </c>
      <c r="H38" s="17">
        <f>G38*F38</f>
        <v>0</v>
      </c>
      <c r="I38" s="17">
        <v>4.6</v>
      </c>
      <c r="J38" s="17">
        <f>I38*F38</f>
        <v>11.028500000000001</v>
      </c>
      <c r="K38" s="17">
        <v>0</v>
      </c>
      <c r="L38" s="17">
        <f>K38*F38</f>
        <v>0</v>
      </c>
      <c r="M38" s="17">
        <f>L38+J38+H38</f>
        <v>11.028500000000001</v>
      </c>
    </row>
    <row r="39" spans="1:13" s="6" customFormat="1" ht="17.25" customHeight="1">
      <c r="A39" s="18"/>
      <c r="B39" s="19" t="s">
        <v>42</v>
      </c>
      <c r="C39" s="22" t="s">
        <v>16</v>
      </c>
      <c r="D39" s="23" t="s">
        <v>17</v>
      </c>
      <c r="E39" s="16">
        <v>45.2</v>
      </c>
      <c r="F39" s="17">
        <f>E39*F37</f>
        <v>1.1300000000000001</v>
      </c>
      <c r="G39" s="17">
        <v>0</v>
      </c>
      <c r="H39" s="17">
        <f>G39*F39</f>
        <v>0</v>
      </c>
      <c r="I39" s="17">
        <v>0</v>
      </c>
      <c r="J39" s="17">
        <f>I39*F39</f>
        <v>0</v>
      </c>
      <c r="K39" s="17">
        <v>3.2</v>
      </c>
      <c r="L39" s="17">
        <f>K39*F39</f>
        <v>3.6160000000000005</v>
      </c>
      <c r="M39" s="17">
        <f>L39+J39+H39</f>
        <v>3.6160000000000005</v>
      </c>
    </row>
    <row r="40" spans="1:13" s="6" customFormat="1" ht="17.25" customHeight="1">
      <c r="A40" s="18"/>
      <c r="B40" s="19" t="s">
        <v>27</v>
      </c>
      <c r="C40" s="22" t="s">
        <v>18</v>
      </c>
      <c r="D40" s="23" t="s">
        <v>17</v>
      </c>
      <c r="E40" s="16">
        <v>0.6</v>
      </c>
      <c r="F40" s="17">
        <f>E40*F37</f>
        <v>0.015</v>
      </c>
      <c r="G40" s="21">
        <v>3.2</v>
      </c>
      <c r="H40" s="17">
        <f>G40*F40</f>
        <v>0.048</v>
      </c>
      <c r="I40" s="17">
        <v>0</v>
      </c>
      <c r="J40" s="17">
        <f>I40*F40</f>
        <v>0</v>
      </c>
      <c r="K40" s="17">
        <v>0</v>
      </c>
      <c r="L40" s="17">
        <f>K40*F40</f>
        <v>0</v>
      </c>
      <c r="M40" s="17">
        <f>L40+J40+H40</f>
        <v>0.048</v>
      </c>
    </row>
    <row r="41" spans="1:13" s="6" customFormat="1" ht="17.25" customHeight="1">
      <c r="A41" s="18"/>
      <c r="B41" s="19" t="s">
        <v>14</v>
      </c>
      <c r="C41" s="14" t="s">
        <v>76</v>
      </c>
      <c r="D41" s="24" t="s">
        <v>30</v>
      </c>
      <c r="E41" s="16">
        <v>1010</v>
      </c>
      <c r="F41" s="17">
        <f>E41*F37</f>
        <v>25.25</v>
      </c>
      <c r="G41" s="17">
        <v>1.3</v>
      </c>
      <c r="H41" s="17">
        <f>G41*F41</f>
        <v>32.825</v>
      </c>
      <c r="I41" s="17">
        <v>0</v>
      </c>
      <c r="J41" s="17">
        <f>I41*F41</f>
        <v>0</v>
      </c>
      <c r="K41" s="17">
        <v>0</v>
      </c>
      <c r="L41" s="17">
        <f>K41*F41</f>
        <v>0</v>
      </c>
      <c r="M41" s="17">
        <f>L41+J41+H41</f>
        <v>32.825</v>
      </c>
    </row>
    <row r="42" spans="1:13" s="6" customFormat="1" ht="17.25" customHeight="1">
      <c r="A42" s="18">
        <v>11</v>
      </c>
      <c r="B42" s="19" t="s">
        <v>56</v>
      </c>
      <c r="C42" s="14" t="s">
        <v>77</v>
      </c>
      <c r="D42" s="24" t="s">
        <v>43</v>
      </c>
      <c r="E42" s="16"/>
      <c r="F42" s="43">
        <v>0.035</v>
      </c>
      <c r="G42" s="21"/>
      <c r="H42" s="17"/>
      <c r="I42" s="17"/>
      <c r="J42" s="17"/>
      <c r="K42" s="17"/>
      <c r="L42" s="17"/>
      <c r="M42" s="17"/>
    </row>
    <row r="43" spans="1:13" s="6" customFormat="1" ht="17.25" customHeight="1">
      <c r="A43" s="18"/>
      <c r="B43" s="19" t="s">
        <v>28</v>
      </c>
      <c r="C43" s="14" t="s">
        <v>12</v>
      </c>
      <c r="D43" s="20" t="s">
        <v>13</v>
      </c>
      <c r="E43" s="16">
        <v>95.9</v>
      </c>
      <c r="F43" s="17">
        <f>E43*F42</f>
        <v>3.3565000000000005</v>
      </c>
      <c r="G43" s="17">
        <v>0</v>
      </c>
      <c r="H43" s="17">
        <f>G43*F43</f>
        <v>0</v>
      </c>
      <c r="I43" s="17">
        <v>4.6</v>
      </c>
      <c r="J43" s="17">
        <f>I43*F43</f>
        <v>15.439900000000002</v>
      </c>
      <c r="K43" s="17">
        <v>0</v>
      </c>
      <c r="L43" s="17">
        <f>K43*F43</f>
        <v>0</v>
      </c>
      <c r="M43" s="17">
        <f>L43+J43+H43</f>
        <v>15.439900000000002</v>
      </c>
    </row>
    <row r="44" spans="1:13" s="6" customFormat="1" ht="17.25" customHeight="1">
      <c r="A44" s="18"/>
      <c r="B44" s="19" t="s">
        <v>42</v>
      </c>
      <c r="C44" s="22" t="s">
        <v>16</v>
      </c>
      <c r="D44" s="23" t="s">
        <v>17</v>
      </c>
      <c r="E44" s="16">
        <v>45.2</v>
      </c>
      <c r="F44" s="17">
        <f>E44*F42</f>
        <v>1.5820000000000003</v>
      </c>
      <c r="G44" s="17">
        <v>0</v>
      </c>
      <c r="H44" s="17">
        <f>G44*F44</f>
        <v>0</v>
      </c>
      <c r="I44" s="17">
        <v>0</v>
      </c>
      <c r="J44" s="17">
        <f>I44*F44</f>
        <v>0</v>
      </c>
      <c r="K44" s="17">
        <v>3.2</v>
      </c>
      <c r="L44" s="17">
        <f>K44*F44</f>
        <v>5.062400000000001</v>
      </c>
      <c r="M44" s="17">
        <f>L44+J44+H44</f>
        <v>5.062400000000001</v>
      </c>
    </row>
    <row r="45" spans="1:13" s="6" customFormat="1" ht="17.25" customHeight="1">
      <c r="A45" s="18"/>
      <c r="B45" s="19" t="s">
        <v>27</v>
      </c>
      <c r="C45" s="22" t="s">
        <v>18</v>
      </c>
      <c r="D45" s="23" t="s">
        <v>17</v>
      </c>
      <c r="E45" s="16">
        <v>0.6</v>
      </c>
      <c r="F45" s="17">
        <f>E45*F42</f>
        <v>0.021</v>
      </c>
      <c r="G45" s="21">
        <v>3.2</v>
      </c>
      <c r="H45" s="17">
        <f>G45*F45</f>
        <v>0.06720000000000001</v>
      </c>
      <c r="I45" s="17">
        <v>0</v>
      </c>
      <c r="J45" s="17">
        <f>I45*F45</f>
        <v>0</v>
      </c>
      <c r="K45" s="17">
        <v>0</v>
      </c>
      <c r="L45" s="17">
        <f>K45*F45</f>
        <v>0</v>
      </c>
      <c r="M45" s="17">
        <f>L45+J45+H45</f>
        <v>0.06720000000000001</v>
      </c>
    </row>
    <row r="46" spans="1:13" s="6" customFormat="1" ht="17.25" customHeight="1">
      <c r="A46" s="18"/>
      <c r="B46" s="19" t="s">
        <v>14</v>
      </c>
      <c r="C46" s="14" t="s">
        <v>78</v>
      </c>
      <c r="D46" s="24" t="s">
        <v>30</v>
      </c>
      <c r="E46" s="16">
        <v>1010</v>
      </c>
      <c r="F46" s="17">
        <f>E46*F42</f>
        <v>35.35</v>
      </c>
      <c r="G46" s="17">
        <v>1.1</v>
      </c>
      <c r="H46" s="17">
        <f>G46*F46</f>
        <v>38.885000000000005</v>
      </c>
      <c r="I46" s="17">
        <v>0</v>
      </c>
      <c r="J46" s="17">
        <f>I46*F46</f>
        <v>0</v>
      </c>
      <c r="K46" s="17">
        <v>0</v>
      </c>
      <c r="L46" s="17">
        <f>K46*F46</f>
        <v>0</v>
      </c>
      <c r="M46" s="17">
        <f>L46+J46+H46</f>
        <v>38.885000000000005</v>
      </c>
    </row>
    <row r="47" spans="1:13" s="6" customFormat="1" ht="17.25" customHeight="1">
      <c r="A47" s="18">
        <v>12</v>
      </c>
      <c r="B47" s="19" t="s">
        <v>41</v>
      </c>
      <c r="C47" s="14" t="s">
        <v>79</v>
      </c>
      <c r="D47" s="24" t="s">
        <v>80</v>
      </c>
      <c r="E47" s="16"/>
      <c r="F47" s="42">
        <v>0.7</v>
      </c>
      <c r="G47" s="17"/>
      <c r="H47" s="17"/>
      <c r="I47" s="17"/>
      <c r="J47" s="17"/>
      <c r="K47" s="17"/>
      <c r="L47" s="17"/>
      <c r="M47" s="17"/>
    </row>
    <row r="48" spans="1:13" s="6" customFormat="1" ht="17.25" customHeight="1">
      <c r="A48" s="18"/>
      <c r="B48" s="19" t="s">
        <v>81</v>
      </c>
      <c r="C48" s="14" t="s">
        <v>12</v>
      </c>
      <c r="D48" s="20" t="s">
        <v>13</v>
      </c>
      <c r="E48" s="16">
        <v>3.89</v>
      </c>
      <c r="F48" s="17">
        <f>E48*F47</f>
        <v>2.723</v>
      </c>
      <c r="G48" s="17">
        <v>0</v>
      </c>
      <c r="H48" s="17">
        <f aca="true" t="shared" si="4" ref="H48:H55">G48*F48</f>
        <v>0</v>
      </c>
      <c r="I48" s="17">
        <v>4.6</v>
      </c>
      <c r="J48" s="17">
        <f aca="true" t="shared" si="5" ref="J48:J55">I48*F48</f>
        <v>12.525799999999998</v>
      </c>
      <c r="K48" s="17">
        <v>0</v>
      </c>
      <c r="L48" s="17">
        <f aca="true" t="shared" si="6" ref="L48:L55">K48*F48</f>
        <v>0</v>
      </c>
      <c r="M48" s="17">
        <f aca="true" t="shared" si="7" ref="M48:M55">L48+J48+H48</f>
        <v>12.525799999999998</v>
      </c>
    </row>
    <row r="49" spans="1:13" s="6" customFormat="1" ht="17.25" customHeight="1">
      <c r="A49" s="18"/>
      <c r="B49" s="19" t="s">
        <v>42</v>
      </c>
      <c r="C49" s="22" t="s">
        <v>16</v>
      </c>
      <c r="D49" s="23" t="s">
        <v>17</v>
      </c>
      <c r="E49" s="16">
        <v>1.51</v>
      </c>
      <c r="F49" s="17">
        <f>E49*F47</f>
        <v>1.057</v>
      </c>
      <c r="G49" s="17">
        <v>0</v>
      </c>
      <c r="H49" s="17">
        <f t="shared" si="4"/>
        <v>0</v>
      </c>
      <c r="I49" s="17">
        <v>0</v>
      </c>
      <c r="J49" s="17">
        <f t="shared" si="5"/>
        <v>0</v>
      </c>
      <c r="K49" s="17">
        <v>3.2</v>
      </c>
      <c r="L49" s="17">
        <f t="shared" si="6"/>
        <v>3.3824</v>
      </c>
      <c r="M49" s="17">
        <f t="shared" si="7"/>
        <v>3.3824</v>
      </c>
    </row>
    <row r="50" spans="1:13" s="6" customFormat="1" ht="17.25" customHeight="1">
      <c r="A50" s="18"/>
      <c r="B50" s="19" t="s">
        <v>27</v>
      </c>
      <c r="C50" s="22" t="s">
        <v>18</v>
      </c>
      <c r="D50" s="23" t="s">
        <v>17</v>
      </c>
      <c r="E50" s="16">
        <v>0.24</v>
      </c>
      <c r="F50" s="17">
        <f>E50*F47</f>
        <v>0.16799999999999998</v>
      </c>
      <c r="G50" s="17">
        <v>3.2</v>
      </c>
      <c r="H50" s="17">
        <f t="shared" si="4"/>
        <v>0.5376</v>
      </c>
      <c r="I50" s="17">
        <v>0</v>
      </c>
      <c r="J50" s="17">
        <f t="shared" si="5"/>
        <v>0</v>
      </c>
      <c r="K50" s="17">
        <v>0</v>
      </c>
      <c r="L50" s="17">
        <f t="shared" si="6"/>
        <v>0</v>
      </c>
      <c r="M50" s="17">
        <f t="shared" si="7"/>
        <v>0.5376</v>
      </c>
    </row>
    <row r="51" spans="1:13" s="6" customFormat="1" ht="15" customHeight="1">
      <c r="A51" s="18"/>
      <c r="B51" s="19" t="s">
        <v>68</v>
      </c>
      <c r="C51" s="14" t="s">
        <v>82</v>
      </c>
      <c r="D51" s="24" t="s">
        <v>26</v>
      </c>
      <c r="E51" s="16"/>
      <c r="F51" s="17">
        <v>2</v>
      </c>
      <c r="G51" s="17">
        <v>19</v>
      </c>
      <c r="H51" s="17">
        <f t="shared" si="4"/>
        <v>38</v>
      </c>
      <c r="I51" s="17">
        <v>0</v>
      </c>
      <c r="J51" s="17">
        <f t="shared" si="5"/>
        <v>0</v>
      </c>
      <c r="K51" s="17">
        <v>0</v>
      </c>
      <c r="L51" s="17">
        <f t="shared" si="6"/>
        <v>0</v>
      </c>
      <c r="M51" s="17">
        <f t="shared" si="7"/>
        <v>38</v>
      </c>
    </row>
    <row r="52" spans="1:13" s="6" customFormat="1" ht="15" customHeight="1">
      <c r="A52" s="18"/>
      <c r="B52" s="19" t="s">
        <v>68</v>
      </c>
      <c r="C52" s="14" t="s">
        <v>83</v>
      </c>
      <c r="D52" s="24" t="s">
        <v>26</v>
      </c>
      <c r="E52" s="16"/>
      <c r="F52" s="17">
        <v>3</v>
      </c>
      <c r="G52" s="17">
        <v>19</v>
      </c>
      <c r="H52" s="17">
        <f t="shared" si="4"/>
        <v>57</v>
      </c>
      <c r="I52" s="17">
        <v>0</v>
      </c>
      <c r="J52" s="17">
        <f t="shared" si="5"/>
        <v>0</v>
      </c>
      <c r="K52" s="17">
        <v>0</v>
      </c>
      <c r="L52" s="17">
        <f t="shared" si="6"/>
        <v>0</v>
      </c>
      <c r="M52" s="17">
        <f t="shared" si="7"/>
        <v>57</v>
      </c>
    </row>
    <row r="53" spans="1:13" s="6" customFormat="1" ht="15" customHeight="1">
      <c r="A53" s="18" t="s">
        <v>40</v>
      </c>
      <c r="B53" s="19" t="s">
        <v>14</v>
      </c>
      <c r="C53" s="14" t="s">
        <v>84</v>
      </c>
      <c r="D53" s="20" t="s">
        <v>26</v>
      </c>
      <c r="E53" s="16"/>
      <c r="F53" s="17">
        <v>2</v>
      </c>
      <c r="G53" s="17">
        <v>4.8</v>
      </c>
      <c r="H53" s="17">
        <f t="shared" si="4"/>
        <v>9.6</v>
      </c>
      <c r="I53" s="17">
        <v>0</v>
      </c>
      <c r="J53" s="17">
        <f t="shared" si="5"/>
        <v>0</v>
      </c>
      <c r="K53" s="17">
        <v>0</v>
      </c>
      <c r="L53" s="17">
        <f t="shared" si="6"/>
        <v>0</v>
      </c>
      <c r="M53" s="17">
        <f t="shared" si="7"/>
        <v>9.6</v>
      </c>
    </row>
    <row r="54" spans="1:13" s="6" customFormat="1" ht="15" customHeight="1">
      <c r="A54" s="18"/>
      <c r="B54" s="19" t="s">
        <v>14</v>
      </c>
      <c r="C54" s="14" t="s">
        <v>85</v>
      </c>
      <c r="D54" s="20" t="s">
        <v>26</v>
      </c>
      <c r="E54" s="16"/>
      <c r="F54" s="17">
        <v>3</v>
      </c>
      <c r="G54" s="17">
        <v>1.3</v>
      </c>
      <c r="H54" s="17">
        <f t="shared" si="4"/>
        <v>3.9000000000000004</v>
      </c>
      <c r="I54" s="17">
        <v>0</v>
      </c>
      <c r="J54" s="17">
        <f t="shared" si="5"/>
        <v>0</v>
      </c>
      <c r="K54" s="17">
        <v>0</v>
      </c>
      <c r="L54" s="17">
        <f t="shared" si="6"/>
        <v>0</v>
      </c>
      <c r="M54" s="17">
        <f t="shared" si="7"/>
        <v>3.9000000000000004</v>
      </c>
    </row>
    <row r="55" spans="1:13" s="6" customFormat="1" ht="15" customHeight="1">
      <c r="A55" s="18"/>
      <c r="B55" s="19" t="s">
        <v>39</v>
      </c>
      <c r="C55" s="14" t="s">
        <v>86</v>
      </c>
      <c r="D55" s="24" t="s">
        <v>26</v>
      </c>
      <c r="E55" s="16"/>
      <c r="F55" s="17">
        <v>2</v>
      </c>
      <c r="G55" s="17">
        <v>18.48</v>
      </c>
      <c r="H55" s="17">
        <f t="shared" si="4"/>
        <v>36.96</v>
      </c>
      <c r="I55" s="17">
        <v>0</v>
      </c>
      <c r="J55" s="17">
        <f t="shared" si="5"/>
        <v>0</v>
      </c>
      <c r="K55" s="17">
        <v>0</v>
      </c>
      <c r="L55" s="17">
        <f t="shared" si="6"/>
        <v>0</v>
      </c>
      <c r="M55" s="17">
        <f t="shared" si="7"/>
        <v>36.96</v>
      </c>
    </row>
    <row r="56" spans="1:15" s="6" customFormat="1" ht="21.75" customHeight="1">
      <c r="A56" s="18">
        <v>13</v>
      </c>
      <c r="B56" s="19" t="s">
        <v>87</v>
      </c>
      <c r="C56" s="14" t="s">
        <v>91</v>
      </c>
      <c r="D56" s="24" t="s">
        <v>29</v>
      </c>
      <c r="E56" s="16"/>
      <c r="F56" s="42">
        <v>5</v>
      </c>
      <c r="G56" s="17"/>
      <c r="H56" s="17"/>
      <c r="I56" s="17"/>
      <c r="J56" s="17"/>
      <c r="K56" s="17"/>
      <c r="L56" s="17"/>
      <c r="M56" s="17"/>
      <c r="O56" s="54"/>
    </row>
    <row r="57" spans="1:13" s="6" customFormat="1" ht="17.25" customHeight="1">
      <c r="A57" s="18"/>
      <c r="B57" s="19"/>
      <c r="C57" s="14" t="s">
        <v>12</v>
      </c>
      <c r="D57" s="20" t="s">
        <v>13</v>
      </c>
      <c r="E57" s="16">
        <v>5.68</v>
      </c>
      <c r="F57" s="17">
        <f>E57*F56</f>
        <v>28.4</v>
      </c>
      <c r="G57" s="17">
        <v>0</v>
      </c>
      <c r="H57" s="17">
        <f aca="true" t="shared" si="8" ref="H57:H66">G57*F57</f>
        <v>0</v>
      </c>
      <c r="I57" s="17">
        <v>4.6</v>
      </c>
      <c r="J57" s="17">
        <f aca="true" t="shared" si="9" ref="J57:J64">I57*F57</f>
        <v>130.64</v>
      </c>
      <c r="K57" s="17">
        <v>0</v>
      </c>
      <c r="L57" s="17">
        <f aca="true" t="shared" si="10" ref="L57:L66">K57*F57</f>
        <v>0</v>
      </c>
      <c r="M57" s="17">
        <f aca="true" t="shared" si="11" ref="M57:M66">L57+J57+H57</f>
        <v>130.64</v>
      </c>
    </row>
    <row r="58" spans="1:13" s="6" customFormat="1" ht="17.25" customHeight="1">
      <c r="A58" s="18"/>
      <c r="B58" s="19" t="s">
        <v>42</v>
      </c>
      <c r="C58" s="22" t="s">
        <v>16</v>
      </c>
      <c r="D58" s="23" t="s">
        <v>17</v>
      </c>
      <c r="E58" s="16">
        <v>0.33</v>
      </c>
      <c r="F58" s="17">
        <f>E58*F56</f>
        <v>1.6500000000000001</v>
      </c>
      <c r="G58" s="17">
        <v>0</v>
      </c>
      <c r="H58" s="17">
        <f t="shared" si="8"/>
        <v>0</v>
      </c>
      <c r="I58" s="17">
        <v>0</v>
      </c>
      <c r="J58" s="17">
        <f t="shared" si="9"/>
        <v>0</v>
      </c>
      <c r="K58" s="17">
        <v>3.2</v>
      </c>
      <c r="L58" s="17">
        <f t="shared" si="10"/>
        <v>5.280000000000001</v>
      </c>
      <c r="M58" s="17">
        <f t="shared" si="11"/>
        <v>5.280000000000001</v>
      </c>
    </row>
    <row r="59" spans="1:13" s="6" customFormat="1" ht="17.25" customHeight="1">
      <c r="A59" s="18"/>
      <c r="B59" s="19" t="s">
        <v>27</v>
      </c>
      <c r="C59" s="22" t="s">
        <v>18</v>
      </c>
      <c r="D59" s="23" t="s">
        <v>17</v>
      </c>
      <c r="E59" s="16">
        <v>1.3</v>
      </c>
      <c r="F59" s="17">
        <f>E59*F56</f>
        <v>6.5</v>
      </c>
      <c r="G59" s="17">
        <v>3.2</v>
      </c>
      <c r="H59" s="17">
        <f t="shared" si="8"/>
        <v>20.8</v>
      </c>
      <c r="I59" s="17">
        <v>0</v>
      </c>
      <c r="J59" s="17">
        <f t="shared" si="9"/>
        <v>0</v>
      </c>
      <c r="K59" s="17">
        <v>0</v>
      </c>
      <c r="L59" s="17">
        <f t="shared" si="10"/>
        <v>0</v>
      </c>
      <c r="M59" s="17">
        <f t="shared" si="11"/>
        <v>20.8</v>
      </c>
    </row>
    <row r="60" spans="1:13" s="6" customFormat="1" ht="17.25" customHeight="1">
      <c r="A60" s="18"/>
      <c r="B60" s="19" t="s">
        <v>39</v>
      </c>
      <c r="C60" s="14" t="s">
        <v>88</v>
      </c>
      <c r="D60" s="24" t="s">
        <v>26</v>
      </c>
      <c r="E60" s="16"/>
      <c r="F60" s="17">
        <f>F56</f>
        <v>5</v>
      </c>
      <c r="G60" s="17">
        <v>22</v>
      </c>
      <c r="H60" s="17">
        <f t="shared" si="8"/>
        <v>110</v>
      </c>
      <c r="I60" s="17">
        <v>0</v>
      </c>
      <c r="J60" s="17">
        <f t="shared" si="9"/>
        <v>0</v>
      </c>
      <c r="K60" s="17">
        <v>0</v>
      </c>
      <c r="L60" s="17">
        <f t="shared" si="10"/>
        <v>0</v>
      </c>
      <c r="M60" s="17">
        <f t="shared" si="11"/>
        <v>110</v>
      </c>
    </row>
    <row r="61" spans="1:13" s="6" customFormat="1" ht="17.25" customHeight="1">
      <c r="A61" s="18"/>
      <c r="B61" s="19" t="s">
        <v>14</v>
      </c>
      <c r="C61" s="14" t="s">
        <v>89</v>
      </c>
      <c r="D61" s="24" t="s">
        <v>26</v>
      </c>
      <c r="E61" s="16"/>
      <c r="F61" s="17">
        <v>3</v>
      </c>
      <c r="G61" s="17">
        <v>5.1</v>
      </c>
      <c r="H61" s="17">
        <f t="shared" si="8"/>
        <v>15.299999999999999</v>
      </c>
      <c r="I61" s="17">
        <v>0</v>
      </c>
      <c r="J61" s="17">
        <f t="shared" si="9"/>
        <v>0</v>
      </c>
      <c r="K61" s="17">
        <v>0</v>
      </c>
      <c r="L61" s="17">
        <f t="shared" si="10"/>
        <v>0</v>
      </c>
      <c r="M61" s="17">
        <f t="shared" si="11"/>
        <v>15.299999999999999</v>
      </c>
    </row>
    <row r="62" spans="1:13" s="6" customFormat="1" ht="17.25" customHeight="1">
      <c r="A62" s="18"/>
      <c r="B62" s="19" t="s">
        <v>14</v>
      </c>
      <c r="C62" s="14" t="s">
        <v>92</v>
      </c>
      <c r="D62" s="24" t="s">
        <v>26</v>
      </c>
      <c r="E62" s="16"/>
      <c r="F62" s="17">
        <v>2</v>
      </c>
      <c r="G62" s="17">
        <v>11.9</v>
      </c>
      <c r="H62" s="17">
        <f t="shared" si="8"/>
        <v>23.8</v>
      </c>
      <c r="I62" s="17">
        <v>0</v>
      </c>
      <c r="J62" s="17">
        <f t="shared" si="9"/>
        <v>0</v>
      </c>
      <c r="K62" s="17">
        <v>0</v>
      </c>
      <c r="L62" s="17">
        <f t="shared" si="10"/>
        <v>0</v>
      </c>
      <c r="M62" s="17">
        <f t="shared" si="11"/>
        <v>23.8</v>
      </c>
    </row>
    <row r="63" spans="1:13" s="6" customFormat="1" ht="15" customHeight="1">
      <c r="A63" s="18"/>
      <c r="B63" s="19" t="s">
        <v>14</v>
      </c>
      <c r="C63" s="14" t="s">
        <v>93</v>
      </c>
      <c r="D63" s="24" t="s">
        <v>30</v>
      </c>
      <c r="E63" s="16"/>
      <c r="F63" s="17">
        <v>1</v>
      </c>
      <c r="G63" s="21">
        <v>0.9</v>
      </c>
      <c r="H63" s="17">
        <f t="shared" si="8"/>
        <v>0.9</v>
      </c>
      <c r="I63" s="17">
        <v>0</v>
      </c>
      <c r="J63" s="17">
        <f t="shared" si="9"/>
        <v>0</v>
      </c>
      <c r="K63" s="17">
        <v>0</v>
      </c>
      <c r="L63" s="17">
        <f t="shared" si="10"/>
        <v>0</v>
      </c>
      <c r="M63" s="17">
        <f t="shared" si="11"/>
        <v>0.9</v>
      </c>
    </row>
    <row r="64" spans="1:13" s="6" customFormat="1" ht="15" customHeight="1">
      <c r="A64" s="18"/>
      <c r="B64" s="19" t="s">
        <v>14</v>
      </c>
      <c r="C64" s="14" t="s">
        <v>90</v>
      </c>
      <c r="D64" s="24" t="s">
        <v>30</v>
      </c>
      <c r="E64" s="16"/>
      <c r="F64" s="17">
        <v>1.5</v>
      </c>
      <c r="G64" s="17">
        <v>0.95</v>
      </c>
      <c r="H64" s="17">
        <f t="shared" si="8"/>
        <v>1.4249999999999998</v>
      </c>
      <c r="I64" s="17">
        <v>0</v>
      </c>
      <c r="J64" s="17">
        <f t="shared" si="9"/>
        <v>0</v>
      </c>
      <c r="K64" s="17">
        <v>0</v>
      </c>
      <c r="L64" s="17">
        <f t="shared" si="10"/>
        <v>0</v>
      </c>
      <c r="M64" s="17">
        <f t="shared" si="11"/>
        <v>1.4249999999999998</v>
      </c>
    </row>
    <row r="65" spans="1:13" s="6" customFormat="1" ht="15.75" customHeight="1">
      <c r="A65" s="18"/>
      <c r="B65" s="19"/>
      <c r="C65" s="14" t="s">
        <v>94</v>
      </c>
      <c r="D65" s="15" t="s">
        <v>26</v>
      </c>
      <c r="E65" s="13"/>
      <c r="F65" s="17">
        <v>3</v>
      </c>
      <c r="G65" s="21">
        <v>5.1</v>
      </c>
      <c r="H65" s="17">
        <f t="shared" si="8"/>
        <v>15.299999999999999</v>
      </c>
      <c r="I65" s="17">
        <v>0</v>
      </c>
      <c r="J65" s="17">
        <v>0</v>
      </c>
      <c r="K65" s="17">
        <v>0</v>
      </c>
      <c r="L65" s="17">
        <f t="shared" si="10"/>
        <v>0</v>
      </c>
      <c r="M65" s="17">
        <f t="shared" si="11"/>
        <v>15.299999999999999</v>
      </c>
    </row>
    <row r="66" spans="1:13" s="6" customFormat="1" ht="15.75" customHeight="1">
      <c r="A66" s="18"/>
      <c r="B66" s="19"/>
      <c r="C66" s="14" t="s">
        <v>95</v>
      </c>
      <c r="D66" s="15" t="s">
        <v>26</v>
      </c>
      <c r="E66" s="13"/>
      <c r="F66" s="17">
        <v>2</v>
      </c>
      <c r="G66" s="21">
        <v>11.9</v>
      </c>
      <c r="H66" s="17">
        <f t="shared" si="8"/>
        <v>23.8</v>
      </c>
      <c r="I66" s="17">
        <v>0</v>
      </c>
      <c r="J66" s="17">
        <v>0</v>
      </c>
      <c r="K66" s="17">
        <v>0</v>
      </c>
      <c r="L66" s="17">
        <f t="shared" si="10"/>
        <v>0</v>
      </c>
      <c r="M66" s="17">
        <f t="shared" si="11"/>
        <v>23.8</v>
      </c>
    </row>
    <row r="67" spans="1:13" s="6" customFormat="1" ht="15.75" customHeight="1">
      <c r="A67" s="18">
        <v>14</v>
      </c>
      <c r="B67" s="19" t="s">
        <v>41</v>
      </c>
      <c r="C67" s="14" t="s">
        <v>57</v>
      </c>
      <c r="D67" s="15" t="s">
        <v>37</v>
      </c>
      <c r="E67" s="16"/>
      <c r="F67" s="42">
        <v>7</v>
      </c>
      <c r="G67" s="17"/>
      <c r="H67" s="17"/>
      <c r="I67" s="17"/>
      <c r="J67" s="17"/>
      <c r="K67" s="17"/>
      <c r="L67" s="17"/>
      <c r="M67" s="17"/>
    </row>
    <row r="68" spans="1:13" s="6" customFormat="1" ht="11.25">
      <c r="A68" s="18"/>
      <c r="B68" s="19" t="s">
        <v>70</v>
      </c>
      <c r="C68" s="14" t="s">
        <v>12</v>
      </c>
      <c r="D68" s="20" t="s">
        <v>13</v>
      </c>
      <c r="E68" s="16">
        <v>1.95</v>
      </c>
      <c r="F68" s="17">
        <f>E68*F67</f>
        <v>13.65</v>
      </c>
      <c r="G68" s="17">
        <v>0</v>
      </c>
      <c r="H68" s="17">
        <f>G68*F68</f>
        <v>0</v>
      </c>
      <c r="I68" s="17">
        <v>4.6</v>
      </c>
      <c r="J68" s="17">
        <f>I68*F68</f>
        <v>62.79</v>
      </c>
      <c r="K68" s="17">
        <v>0</v>
      </c>
      <c r="L68" s="17">
        <f>K68*F68</f>
        <v>0</v>
      </c>
      <c r="M68" s="17">
        <f>L68+J68+H68</f>
        <v>62.79</v>
      </c>
    </row>
    <row r="69" spans="1:13" s="6" customFormat="1" ht="15.75" customHeight="1">
      <c r="A69" s="18"/>
      <c r="B69" s="19" t="s">
        <v>42</v>
      </c>
      <c r="C69" s="22" t="s">
        <v>16</v>
      </c>
      <c r="D69" s="23" t="s">
        <v>17</v>
      </c>
      <c r="E69" s="16">
        <v>0.59</v>
      </c>
      <c r="F69" s="17">
        <f>E69*F67</f>
        <v>4.13</v>
      </c>
      <c r="G69" s="17">
        <v>0</v>
      </c>
      <c r="H69" s="17">
        <f>G69*F69</f>
        <v>0</v>
      </c>
      <c r="I69" s="17">
        <v>0</v>
      </c>
      <c r="J69" s="17">
        <f>I69*F69</f>
        <v>0</v>
      </c>
      <c r="K69" s="17">
        <v>3.2</v>
      </c>
      <c r="L69" s="17">
        <f>K69*F69</f>
        <v>13.216000000000001</v>
      </c>
      <c r="M69" s="17">
        <f>L69+J69+H69</f>
        <v>13.216000000000001</v>
      </c>
    </row>
    <row r="70" spans="1:13" s="6" customFormat="1" ht="15.75" customHeight="1">
      <c r="A70" s="18"/>
      <c r="B70" s="19" t="s">
        <v>27</v>
      </c>
      <c r="C70" s="22" t="s">
        <v>18</v>
      </c>
      <c r="D70" s="23" t="s">
        <v>17</v>
      </c>
      <c r="E70" s="16">
        <v>0.4</v>
      </c>
      <c r="F70" s="17">
        <f>E70*F67</f>
        <v>2.8000000000000003</v>
      </c>
      <c r="G70" s="17">
        <v>3.2</v>
      </c>
      <c r="H70" s="17">
        <f>G70*F70</f>
        <v>8.96</v>
      </c>
      <c r="I70" s="17">
        <v>0</v>
      </c>
      <c r="J70" s="17">
        <f>I70*F70</f>
        <v>0</v>
      </c>
      <c r="K70" s="17">
        <v>0</v>
      </c>
      <c r="L70" s="17">
        <f>K70*F70</f>
        <v>0</v>
      </c>
      <c r="M70" s="17">
        <f>L70+J70+H70</f>
        <v>8.96</v>
      </c>
    </row>
    <row r="71" spans="1:13" s="6" customFormat="1" ht="15.75" customHeight="1">
      <c r="A71" s="18"/>
      <c r="B71" s="19"/>
      <c r="C71" s="14"/>
      <c r="D71" s="24"/>
      <c r="E71" s="16"/>
      <c r="F71" s="17"/>
      <c r="G71" s="17"/>
      <c r="H71" s="17"/>
      <c r="I71" s="17"/>
      <c r="J71" s="17"/>
      <c r="K71" s="17"/>
      <c r="L71" s="17"/>
      <c r="M71" s="17"/>
    </row>
    <row r="72" spans="1:13" ht="15" customHeight="1">
      <c r="A72" s="18"/>
      <c r="B72" s="18"/>
      <c r="C72" s="14"/>
      <c r="D72" s="24"/>
      <c r="E72" s="16"/>
      <c r="F72" s="17"/>
      <c r="G72" s="21"/>
      <c r="H72" s="25">
        <f>SUM(H11:H71)-H20-H25-H31</f>
        <v>1830.3850400000006</v>
      </c>
      <c r="I72" s="17"/>
      <c r="J72" s="17"/>
      <c r="K72" s="17"/>
      <c r="L72" s="17"/>
      <c r="M72" s="17"/>
    </row>
    <row r="73" spans="1:13" ht="15" customHeight="1">
      <c r="A73" s="18"/>
      <c r="B73" s="26"/>
      <c r="C73" s="27" t="s">
        <v>1</v>
      </c>
      <c r="D73" s="28"/>
      <c r="E73" s="8"/>
      <c r="F73" s="8"/>
      <c r="G73" s="13"/>
      <c r="H73" s="29"/>
      <c r="I73" s="8"/>
      <c r="J73" s="8"/>
      <c r="K73" s="8"/>
      <c r="L73" s="8"/>
      <c r="M73" s="29">
        <f>SUM(M11:M72)</f>
        <v>6078.155824000001</v>
      </c>
    </row>
    <row r="74" spans="1:13" ht="11.25">
      <c r="A74" s="18"/>
      <c r="B74" s="26"/>
      <c r="C74" s="27" t="s">
        <v>19</v>
      </c>
      <c r="D74" s="28"/>
      <c r="E74" s="8"/>
      <c r="F74" s="8"/>
      <c r="G74" s="13"/>
      <c r="H74" s="30"/>
      <c r="I74" s="8"/>
      <c r="J74" s="8"/>
      <c r="K74" s="8"/>
      <c r="L74" s="8"/>
      <c r="M74" s="29">
        <f>H72*5%</f>
        <v>91.51925200000004</v>
      </c>
    </row>
    <row r="75" spans="1:13" ht="11.25">
      <c r="A75" s="18"/>
      <c r="B75" s="26"/>
      <c r="C75" s="27" t="s">
        <v>1</v>
      </c>
      <c r="D75" s="28"/>
      <c r="E75" s="8"/>
      <c r="F75" s="8"/>
      <c r="G75" s="13"/>
      <c r="H75" s="8"/>
      <c r="I75" s="8"/>
      <c r="J75" s="8"/>
      <c r="K75" s="8"/>
      <c r="L75" s="8"/>
      <c r="M75" s="29">
        <f>M74+M73</f>
        <v>6169.675076000001</v>
      </c>
    </row>
    <row r="76" spans="1:13" ht="11.25">
      <c r="A76" s="18"/>
      <c r="B76" s="26"/>
      <c r="C76" s="27" t="s">
        <v>22</v>
      </c>
      <c r="D76" s="28"/>
      <c r="E76" s="8"/>
      <c r="F76" s="8"/>
      <c r="G76" s="13"/>
      <c r="H76" s="8"/>
      <c r="I76" s="8"/>
      <c r="J76" s="8"/>
      <c r="K76" s="8"/>
      <c r="L76" s="8"/>
      <c r="M76" s="29">
        <f>(M75)*10%</f>
        <v>616.9675076000002</v>
      </c>
    </row>
    <row r="77" spans="1:13" ht="11.25">
      <c r="A77" s="18"/>
      <c r="B77" s="26"/>
      <c r="C77" s="27" t="s">
        <v>1</v>
      </c>
      <c r="D77" s="28"/>
      <c r="E77" s="31"/>
      <c r="F77" s="8"/>
      <c r="G77" s="13"/>
      <c r="H77" s="8"/>
      <c r="I77" s="8"/>
      <c r="J77" s="8"/>
      <c r="K77" s="8"/>
      <c r="L77" s="8"/>
      <c r="M77" s="29">
        <f>M75+M76</f>
        <v>6786.642583600002</v>
      </c>
    </row>
    <row r="78" spans="1:13" ht="11.25">
      <c r="A78" s="18"/>
      <c r="B78" s="26"/>
      <c r="C78" s="27" t="s">
        <v>20</v>
      </c>
      <c r="D78" s="28"/>
      <c r="E78" s="31"/>
      <c r="F78" s="8"/>
      <c r="G78" s="13"/>
      <c r="H78" s="8"/>
      <c r="I78" s="8"/>
      <c r="J78" s="8"/>
      <c r="K78" s="8"/>
      <c r="L78" s="8"/>
      <c r="M78" s="29">
        <f>(M77)*8%</f>
        <v>542.9314066880002</v>
      </c>
    </row>
    <row r="79" spans="1:13" ht="12.75" customHeight="1">
      <c r="A79" s="18"/>
      <c r="B79" s="26"/>
      <c r="C79" s="27" t="s">
        <v>1</v>
      </c>
      <c r="D79" s="28"/>
      <c r="E79" s="31"/>
      <c r="F79" s="8"/>
      <c r="G79" s="13"/>
      <c r="H79" s="8"/>
      <c r="I79" s="8"/>
      <c r="J79" s="8"/>
      <c r="K79" s="8"/>
      <c r="L79" s="8"/>
      <c r="M79" s="29">
        <f>M77+M78</f>
        <v>7329.573990288001</v>
      </c>
    </row>
    <row r="80" spans="1:13" ht="12.75" customHeight="1">
      <c r="A80" s="40"/>
      <c r="B80" s="34"/>
      <c r="C80" s="49"/>
      <c r="D80" s="50"/>
      <c r="E80" s="51"/>
      <c r="F80" s="52"/>
      <c r="G80" s="53"/>
      <c r="H80" s="52"/>
      <c r="I80" s="52"/>
      <c r="J80" s="52"/>
      <c r="K80" s="52"/>
      <c r="L80" s="52"/>
      <c r="M80" s="55"/>
    </row>
    <row r="81" spans="1:13" ht="11.25">
      <c r="A81" s="39"/>
      <c r="B81" s="32"/>
      <c r="C81" s="514" t="s">
        <v>21</v>
      </c>
      <c r="D81" s="514"/>
      <c r="E81" s="514"/>
      <c r="F81" s="514"/>
      <c r="G81" s="514"/>
      <c r="H81" s="514"/>
      <c r="I81" s="514"/>
      <c r="J81" s="514"/>
      <c r="K81" s="514"/>
      <c r="L81" s="514"/>
      <c r="M81" s="514"/>
    </row>
    <row r="82" spans="1:13" ht="11.25">
      <c r="A82" s="40"/>
      <c r="B82" s="34"/>
      <c r="M82" s="41">
        <f>M79/1000</f>
        <v>7.329573990288002</v>
      </c>
    </row>
    <row r="83" spans="1:13" ht="11.25">
      <c r="A83" s="40"/>
      <c r="B83" s="34"/>
      <c r="C83" s="33"/>
      <c r="D83" s="35"/>
      <c r="E83" s="35"/>
      <c r="F83" s="35"/>
      <c r="G83" s="36"/>
      <c r="H83" s="35"/>
      <c r="I83" s="35"/>
      <c r="J83" s="35"/>
      <c r="K83" s="35"/>
      <c r="L83" s="35"/>
      <c r="M83" s="37"/>
    </row>
    <row r="84" spans="1:13" ht="11.25">
      <c r="A84" s="40"/>
      <c r="B84" s="34"/>
      <c r="C84" s="33"/>
      <c r="D84" s="35"/>
      <c r="E84" s="35"/>
      <c r="F84" s="35"/>
      <c r="G84" s="36"/>
      <c r="H84" s="35"/>
      <c r="I84" s="35"/>
      <c r="J84" s="35"/>
      <c r="K84" s="35"/>
      <c r="L84" s="35"/>
      <c r="M84" s="35"/>
    </row>
    <row r="85" spans="1:13" ht="11.25">
      <c r="A85" s="40"/>
      <c r="B85" s="34"/>
      <c r="C85" s="33"/>
      <c r="D85" s="35"/>
      <c r="E85" s="35"/>
      <c r="F85" s="35"/>
      <c r="G85" s="36"/>
      <c r="H85" s="35"/>
      <c r="I85" s="35"/>
      <c r="J85" s="35"/>
      <c r="K85" s="35"/>
      <c r="L85" s="35"/>
      <c r="M85" s="35"/>
    </row>
    <row r="86" ht="11.25">
      <c r="M86" s="38"/>
    </row>
  </sheetData>
  <sheetProtection/>
  <mergeCells count="14">
    <mergeCell ref="I8:J8"/>
    <mergeCell ref="K8:L8"/>
    <mergeCell ref="M8:M9"/>
    <mergeCell ref="C81:M81"/>
    <mergeCell ref="A1:M1"/>
    <mergeCell ref="A3:M3"/>
    <mergeCell ref="A5:M5"/>
    <mergeCell ref="C6:M6"/>
    <mergeCell ref="A8:A9"/>
    <mergeCell ref="B8:B9"/>
    <mergeCell ref="C8:C9"/>
    <mergeCell ref="D8:D9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78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4.7109375" style="63" customWidth="1"/>
    <col min="2" max="2" width="7.00390625" style="63" customWidth="1"/>
    <col min="3" max="3" width="59.7109375" style="63" customWidth="1"/>
    <col min="4" max="4" width="18.8515625" style="63" customWidth="1"/>
    <col min="5" max="16384" width="9.140625" style="63" customWidth="1"/>
  </cols>
  <sheetData>
    <row r="1" spans="1:8" ht="27.75" customHeight="1">
      <c r="A1" s="518" t="s">
        <v>439</v>
      </c>
      <c r="B1" s="518"/>
      <c r="C1" s="518"/>
      <c r="D1" s="518"/>
      <c r="E1" s="60"/>
      <c r="F1" s="61"/>
      <c r="G1" s="61"/>
      <c r="H1" s="62"/>
    </row>
    <row r="2" spans="1:8" ht="25.5" customHeight="1">
      <c r="A2" s="516" t="s">
        <v>438</v>
      </c>
      <c r="B2" s="516"/>
      <c r="C2" s="516"/>
      <c r="D2" s="516"/>
      <c r="E2" s="60"/>
      <c r="F2" s="61"/>
      <c r="G2" s="61"/>
      <c r="H2" s="62"/>
    </row>
    <row r="3" spans="1:4" ht="14.25" thickBot="1">
      <c r="A3" s="517"/>
      <c r="B3" s="517"/>
      <c r="C3" s="517"/>
      <c r="D3" s="517"/>
    </row>
    <row r="4" spans="1:4" ht="50.25" customHeight="1" thickBot="1">
      <c r="A4" s="118" t="s">
        <v>0</v>
      </c>
      <c r="B4" s="119" t="s">
        <v>99</v>
      </c>
      <c r="C4" s="119" t="s">
        <v>100</v>
      </c>
      <c r="D4" s="120" t="s">
        <v>101</v>
      </c>
    </row>
    <row r="5" spans="1:4" ht="21.75" customHeight="1" thickBot="1">
      <c r="A5" s="118"/>
      <c r="B5" s="122"/>
      <c r="C5" s="122" t="s">
        <v>102</v>
      </c>
      <c r="D5" s="123" t="s">
        <v>103</v>
      </c>
    </row>
    <row r="6" spans="1:4" ht="15.75" customHeight="1" thickBot="1">
      <c r="A6" s="141">
        <v>1</v>
      </c>
      <c r="B6" s="142">
        <v>2</v>
      </c>
      <c r="C6" s="143">
        <v>3</v>
      </c>
      <c r="D6" s="144">
        <v>4</v>
      </c>
    </row>
    <row r="7" spans="1:4" ht="21" customHeight="1">
      <c r="A7" s="138">
        <v>1</v>
      </c>
      <c r="B7" s="124" t="s">
        <v>462</v>
      </c>
      <c r="C7" s="139" t="s">
        <v>135</v>
      </c>
      <c r="D7" s="140"/>
    </row>
    <row r="8" spans="1:4" ht="21" customHeight="1">
      <c r="A8" s="126">
        <v>2</v>
      </c>
      <c r="B8" s="65" t="s">
        <v>463</v>
      </c>
      <c r="C8" s="66" t="s">
        <v>461</v>
      </c>
      <c r="D8" s="127"/>
    </row>
    <row r="9" spans="1:4" ht="21" customHeight="1">
      <c r="A9" s="126">
        <v>3</v>
      </c>
      <c r="B9" s="65" t="s">
        <v>464</v>
      </c>
      <c r="C9" s="66" t="s">
        <v>430</v>
      </c>
      <c r="D9" s="127"/>
    </row>
    <row r="10" spans="1:4" ht="21" customHeight="1">
      <c r="A10" s="126">
        <v>4</v>
      </c>
      <c r="B10" s="65" t="s">
        <v>465</v>
      </c>
      <c r="C10" s="66" t="s">
        <v>584</v>
      </c>
      <c r="D10" s="127"/>
    </row>
    <row r="11" spans="1:4" ht="21" customHeight="1" thickBot="1">
      <c r="A11" s="128">
        <v>5</v>
      </c>
      <c r="B11" s="129" t="s">
        <v>537</v>
      </c>
      <c r="C11" s="130" t="s">
        <v>393</v>
      </c>
      <c r="D11" s="131"/>
    </row>
    <row r="12" spans="1:4" ht="22.5" customHeight="1" thickBot="1">
      <c r="A12" s="134"/>
      <c r="B12" s="135"/>
      <c r="C12" s="137" t="s">
        <v>1</v>
      </c>
      <c r="D12" s="136"/>
    </row>
    <row r="13" spans="1:4" ht="0.75" customHeight="1" hidden="1">
      <c r="A13" s="121">
        <v>6</v>
      </c>
      <c r="B13" s="124" t="s">
        <v>104</v>
      </c>
      <c r="C13" s="132" t="s">
        <v>105</v>
      </c>
      <c r="D13" s="133" t="e">
        <f>#REF!</f>
        <v>#REF!</v>
      </c>
    </row>
    <row r="14" spans="1:4" ht="21.75" customHeight="1" hidden="1">
      <c r="A14" s="64">
        <v>7</v>
      </c>
      <c r="B14" s="65" t="s">
        <v>106</v>
      </c>
      <c r="C14" s="67" t="s">
        <v>107</v>
      </c>
      <c r="D14" s="68" t="e">
        <f>#REF!</f>
        <v>#REF!</v>
      </c>
    </row>
    <row r="15" spans="1:4" ht="21.75" customHeight="1" hidden="1">
      <c r="A15" s="64">
        <v>8</v>
      </c>
      <c r="B15" s="65" t="s">
        <v>108</v>
      </c>
      <c r="C15" s="67" t="s">
        <v>109</v>
      </c>
      <c r="D15" s="68" t="e">
        <f>#REF!</f>
        <v>#REF!</v>
      </c>
    </row>
    <row r="16" spans="1:4" ht="55.5" customHeight="1" hidden="1">
      <c r="A16" s="64">
        <v>9</v>
      </c>
      <c r="B16" s="65" t="s">
        <v>110</v>
      </c>
      <c r="C16" s="67" t="s">
        <v>111</v>
      </c>
      <c r="D16" s="68" t="e">
        <f>#REF!</f>
        <v>#REF!</v>
      </c>
    </row>
    <row r="17" spans="1:4" ht="55.5" customHeight="1" hidden="1">
      <c r="A17" s="64">
        <v>10</v>
      </c>
      <c r="B17" s="65" t="s">
        <v>112</v>
      </c>
      <c r="C17" s="67" t="s">
        <v>113</v>
      </c>
      <c r="D17" s="68" t="e">
        <f>#REF!</f>
        <v>#REF!</v>
      </c>
    </row>
    <row r="18" spans="1:4" ht="55.5" customHeight="1" hidden="1">
      <c r="A18" s="64">
        <v>11</v>
      </c>
      <c r="B18" s="65" t="s">
        <v>114</v>
      </c>
      <c r="C18" s="67" t="s">
        <v>115</v>
      </c>
      <c r="D18" s="68" t="e">
        <f>#REF!</f>
        <v>#REF!</v>
      </c>
    </row>
    <row r="19" spans="1:4" ht="55.5" customHeight="1" hidden="1">
      <c r="A19" s="64">
        <v>12</v>
      </c>
      <c r="B19" s="65" t="s">
        <v>116</v>
      </c>
      <c r="C19" s="67" t="s">
        <v>117</v>
      </c>
      <c r="D19" s="68" t="e">
        <f>#REF!</f>
        <v>#REF!</v>
      </c>
    </row>
    <row r="20" spans="1:4" ht="55.5" customHeight="1" hidden="1">
      <c r="A20" s="64">
        <v>13</v>
      </c>
      <c r="B20" s="65" t="s">
        <v>118</v>
      </c>
      <c r="C20" s="67" t="s">
        <v>119</v>
      </c>
      <c r="D20" s="68" t="e">
        <f>#REF!</f>
        <v>#REF!</v>
      </c>
    </row>
    <row r="21" spans="1:4" ht="55.5" customHeight="1" hidden="1">
      <c r="A21" s="64">
        <v>14</v>
      </c>
      <c r="B21" s="65" t="s">
        <v>120</v>
      </c>
      <c r="C21" s="67" t="s">
        <v>121</v>
      </c>
      <c r="D21" s="68" t="e">
        <f>#REF!</f>
        <v>#REF!</v>
      </c>
    </row>
    <row r="22" spans="1:4" ht="55.5" customHeight="1" hidden="1">
      <c r="A22" s="64">
        <v>15</v>
      </c>
      <c r="B22" s="65" t="s">
        <v>122</v>
      </c>
      <c r="C22" s="67" t="s">
        <v>123</v>
      </c>
      <c r="D22" s="68" t="e">
        <f>#REF!</f>
        <v>#REF!</v>
      </c>
    </row>
    <row r="23" spans="1:4" ht="55.5" customHeight="1" hidden="1">
      <c r="A23" s="64">
        <v>16</v>
      </c>
      <c r="B23" s="65" t="s">
        <v>124</v>
      </c>
      <c r="C23" s="67" t="s">
        <v>125</v>
      </c>
      <c r="D23" s="68" t="e">
        <f>#REF!</f>
        <v>#REF!</v>
      </c>
    </row>
    <row r="24" spans="1:4" ht="55.5" customHeight="1" hidden="1">
      <c r="A24" s="64">
        <v>17</v>
      </c>
      <c r="B24" s="65" t="s">
        <v>126</v>
      </c>
      <c r="C24" s="67" t="s">
        <v>127</v>
      </c>
      <c r="D24" s="68" t="e">
        <f>#REF!</f>
        <v>#REF!</v>
      </c>
    </row>
    <row r="25" ht="14.25" customHeight="1"/>
    <row r="26" ht="41.25" customHeight="1"/>
    <row r="27" ht="14.25" customHeight="1"/>
    <row r="28" spans="1:4" ht="21.75" customHeight="1">
      <c r="A28" s="519"/>
      <c r="B28" s="519"/>
      <c r="C28" s="519"/>
      <c r="D28" s="519"/>
    </row>
    <row r="29" ht="14.25" customHeight="1"/>
    <row r="30" ht="14.25" customHeight="1"/>
    <row r="32" s="69" customFormat="1" ht="13.5"/>
    <row r="38" ht="26.25" customHeight="1"/>
    <row r="39" ht="33" customHeight="1"/>
    <row r="40" ht="21" customHeight="1"/>
    <row r="68" s="70" customFormat="1" ht="13.5"/>
    <row r="69" s="70" customFormat="1" ht="13.5"/>
    <row r="70" s="70" customFormat="1" ht="22.5" customHeight="1"/>
    <row r="71" s="70" customFormat="1" ht="14.25" customHeight="1"/>
    <row r="72" ht="13.5" customHeight="1"/>
    <row r="73" s="70" customFormat="1" ht="13.5"/>
    <row r="74" s="70" customFormat="1" ht="13.5" customHeight="1"/>
    <row r="76" ht="13.5">
      <c r="C76" s="71"/>
    </row>
    <row r="77" ht="13.5">
      <c r="C77" s="71"/>
    </row>
    <row r="78" ht="13.5">
      <c r="C78" s="71"/>
    </row>
  </sheetData>
  <sheetProtection/>
  <mergeCells count="4">
    <mergeCell ref="A1:D1"/>
    <mergeCell ref="A2:D2"/>
    <mergeCell ref="A3:D3"/>
    <mergeCell ref="A28:D28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6"/>
  <sheetViews>
    <sheetView zoomScale="130" zoomScaleNormal="130" zoomScalePageLayoutView="0" workbookViewId="0" topLeftCell="A1">
      <selection activeCell="B27" sqref="B27"/>
    </sheetView>
  </sheetViews>
  <sheetFormatPr defaultColWidth="9.140625" defaultRowHeight="12.75"/>
  <cols>
    <col min="1" max="1" width="3.8515625" style="286" customWidth="1"/>
    <col min="2" max="2" width="60.7109375" style="285" customWidth="1"/>
    <col min="3" max="3" width="7.8515625" style="285" customWidth="1"/>
    <col min="4" max="5" width="7.8515625" style="286" customWidth="1"/>
    <col min="6" max="6" width="7.8515625" style="285" customWidth="1"/>
    <col min="7" max="16384" width="9.140625" style="285" customWidth="1"/>
  </cols>
  <sheetData>
    <row r="1" spans="1:6" ht="18.75" customHeight="1">
      <c r="A1" s="583" t="s">
        <v>440</v>
      </c>
      <c r="B1" s="583"/>
      <c r="C1" s="583"/>
      <c r="D1" s="583"/>
      <c r="E1" s="583"/>
      <c r="F1" s="583"/>
    </row>
    <row r="2" spans="1:6" ht="22.5" customHeight="1">
      <c r="A2" s="584" t="s">
        <v>459</v>
      </c>
      <c r="B2" s="584"/>
      <c r="C2" s="584"/>
      <c r="D2" s="584"/>
      <c r="E2" s="584"/>
      <c r="F2" s="584"/>
    </row>
    <row r="3" spans="1:6" ht="16.5" customHeight="1" thickBot="1">
      <c r="A3" s="585" t="s">
        <v>135</v>
      </c>
      <c r="B3" s="585"/>
      <c r="C3" s="585"/>
      <c r="D3" s="585"/>
      <c r="E3" s="585"/>
      <c r="F3" s="585"/>
    </row>
    <row r="4" spans="2:6" ht="30.75" customHeight="1" hidden="1">
      <c r="B4" s="586"/>
      <c r="C4" s="586"/>
      <c r="D4" s="586"/>
      <c r="E4" s="586"/>
      <c r="F4" s="586"/>
    </row>
    <row r="5" spans="1:6" ht="38.25" customHeight="1">
      <c r="A5" s="587"/>
      <c r="B5" s="589" t="s">
        <v>3</v>
      </c>
      <c r="C5" s="591" t="s">
        <v>4</v>
      </c>
      <c r="D5" s="576" t="s">
        <v>408</v>
      </c>
      <c r="E5" s="578" t="s">
        <v>11</v>
      </c>
      <c r="F5" s="580" t="s">
        <v>1</v>
      </c>
    </row>
    <row r="6" spans="1:6" ht="17.25" customHeight="1" thickBot="1">
      <c r="A6" s="588"/>
      <c r="B6" s="590"/>
      <c r="C6" s="592"/>
      <c r="D6" s="577"/>
      <c r="E6" s="579"/>
      <c r="F6" s="581"/>
    </row>
    <row r="7" spans="1:6" ht="13.5" thickBot="1">
      <c r="A7" s="300">
        <v>1</v>
      </c>
      <c r="B7" s="301">
        <v>2</v>
      </c>
      <c r="C7" s="301">
        <v>3</v>
      </c>
      <c r="D7" s="302">
        <v>4</v>
      </c>
      <c r="E7" s="302">
        <v>5</v>
      </c>
      <c r="F7" s="303">
        <v>6</v>
      </c>
    </row>
    <row r="8" spans="1:6" s="291" customFormat="1" ht="27">
      <c r="A8" s="317">
        <v>1</v>
      </c>
      <c r="B8" s="304" t="s">
        <v>441</v>
      </c>
      <c r="C8" s="305" t="s">
        <v>131</v>
      </c>
      <c r="D8" s="321">
        <v>61.02</v>
      </c>
      <c r="E8" s="306"/>
      <c r="F8" s="307"/>
    </row>
    <row r="9" spans="1:6" s="291" customFormat="1" ht="18" customHeight="1">
      <c r="A9" s="318">
        <v>2</v>
      </c>
      <c r="B9" s="287" t="s">
        <v>442</v>
      </c>
      <c r="C9" s="288" t="s">
        <v>443</v>
      </c>
      <c r="D9" s="322">
        <v>49</v>
      </c>
      <c r="E9" s="289"/>
      <c r="F9" s="308"/>
    </row>
    <row r="10" spans="1:6" s="291" customFormat="1" ht="18" customHeight="1">
      <c r="A10" s="318">
        <v>3</v>
      </c>
      <c r="B10" s="287" t="s">
        <v>444</v>
      </c>
      <c r="C10" s="288" t="s">
        <v>445</v>
      </c>
      <c r="D10" s="322">
        <v>16</v>
      </c>
      <c r="E10" s="289"/>
      <c r="F10" s="308"/>
    </row>
    <row r="11" spans="1:6" s="291" customFormat="1" ht="18" customHeight="1">
      <c r="A11" s="318">
        <v>4</v>
      </c>
      <c r="B11" s="287" t="s">
        <v>446</v>
      </c>
      <c r="C11" s="288" t="s">
        <v>443</v>
      </c>
      <c r="D11" s="322">
        <v>161</v>
      </c>
      <c r="E11" s="289"/>
      <c r="F11" s="308"/>
    </row>
    <row r="12" spans="1:6" s="291" customFormat="1" ht="18" customHeight="1">
      <c r="A12" s="318">
        <v>5</v>
      </c>
      <c r="B12" s="287" t="s">
        <v>447</v>
      </c>
      <c r="C12" s="288" t="s">
        <v>443</v>
      </c>
      <c r="D12" s="322">
        <v>133</v>
      </c>
      <c r="E12" s="289"/>
      <c r="F12" s="308"/>
    </row>
    <row r="13" spans="1:6" s="291" customFormat="1" ht="18" customHeight="1">
      <c r="A13" s="318">
        <v>6</v>
      </c>
      <c r="B13" s="287" t="s">
        <v>448</v>
      </c>
      <c r="C13" s="288" t="s">
        <v>443</v>
      </c>
      <c r="D13" s="322">
        <v>120</v>
      </c>
      <c r="E13" s="289"/>
      <c r="F13" s="308"/>
    </row>
    <row r="14" spans="1:6" s="291" customFormat="1" ht="18" customHeight="1">
      <c r="A14" s="318">
        <v>7</v>
      </c>
      <c r="B14" s="287" t="s">
        <v>449</v>
      </c>
      <c r="C14" s="288" t="s">
        <v>443</v>
      </c>
      <c r="D14" s="322">
        <v>13.5</v>
      </c>
      <c r="E14" s="289"/>
      <c r="F14" s="308"/>
    </row>
    <row r="15" spans="1:6" s="291" customFormat="1" ht="18" customHeight="1">
      <c r="A15" s="318">
        <v>8</v>
      </c>
      <c r="B15" s="287" t="s">
        <v>450</v>
      </c>
      <c r="C15" s="288" t="s">
        <v>443</v>
      </c>
      <c r="D15" s="322">
        <v>289</v>
      </c>
      <c r="E15" s="289"/>
      <c r="F15" s="308"/>
    </row>
    <row r="16" spans="1:6" s="291" customFormat="1" ht="18" customHeight="1">
      <c r="A16" s="318">
        <v>9</v>
      </c>
      <c r="B16" s="287" t="s">
        <v>451</v>
      </c>
      <c r="C16" s="288" t="s">
        <v>443</v>
      </c>
      <c r="D16" s="322">
        <v>60</v>
      </c>
      <c r="E16" s="289"/>
      <c r="F16" s="308"/>
    </row>
    <row r="17" spans="1:6" s="291" customFormat="1" ht="18" customHeight="1">
      <c r="A17" s="318">
        <v>10</v>
      </c>
      <c r="B17" s="287" t="s">
        <v>452</v>
      </c>
      <c r="C17" s="288" t="s">
        <v>443</v>
      </c>
      <c r="D17" s="322">
        <v>620</v>
      </c>
      <c r="E17" s="289"/>
      <c r="F17" s="308"/>
    </row>
    <row r="18" spans="1:6" s="291" customFormat="1" ht="18" customHeight="1">
      <c r="A18" s="318">
        <v>11</v>
      </c>
      <c r="B18" s="287" t="s">
        <v>453</v>
      </c>
      <c r="C18" s="288" t="s">
        <v>443</v>
      </c>
      <c r="D18" s="322">
        <v>64.5</v>
      </c>
      <c r="E18" s="289"/>
      <c r="F18" s="308"/>
    </row>
    <row r="19" spans="1:6" s="291" customFormat="1" ht="18" customHeight="1">
      <c r="A19" s="318">
        <v>12</v>
      </c>
      <c r="B19" s="287" t="s">
        <v>454</v>
      </c>
      <c r="C19" s="288" t="s">
        <v>443</v>
      </c>
      <c r="D19" s="322">
        <v>392</v>
      </c>
      <c r="E19" s="289"/>
      <c r="F19" s="308"/>
    </row>
    <row r="20" spans="1:6" s="291" customFormat="1" ht="27">
      <c r="A20" s="318">
        <v>13</v>
      </c>
      <c r="B20" s="287" t="s">
        <v>455</v>
      </c>
      <c r="C20" s="288" t="s">
        <v>443</v>
      </c>
      <c r="D20" s="322">
        <v>87.5</v>
      </c>
      <c r="E20" s="289"/>
      <c r="F20" s="308"/>
    </row>
    <row r="21" spans="1:6" s="291" customFormat="1" ht="27.75" customHeight="1">
      <c r="A21" s="318">
        <v>14</v>
      </c>
      <c r="B21" s="287" t="s">
        <v>456</v>
      </c>
      <c r="C21" s="288" t="s">
        <v>457</v>
      </c>
      <c r="D21" s="322">
        <f>7.08</f>
        <v>7.08</v>
      </c>
      <c r="E21" s="289"/>
      <c r="F21" s="308"/>
    </row>
    <row r="22" spans="1:6" s="291" customFormat="1" ht="27">
      <c r="A22" s="318">
        <v>15</v>
      </c>
      <c r="B22" s="287" t="s">
        <v>458</v>
      </c>
      <c r="C22" s="288" t="s">
        <v>457</v>
      </c>
      <c r="D22" s="322">
        <f>160.5</f>
        <v>160.5</v>
      </c>
      <c r="E22" s="289"/>
      <c r="F22" s="308"/>
    </row>
    <row r="23" spans="1:6" ht="27" customHeight="1" thickBot="1">
      <c r="A23" s="319">
        <v>16</v>
      </c>
      <c r="B23" s="309" t="s">
        <v>460</v>
      </c>
      <c r="C23" s="310" t="s">
        <v>445</v>
      </c>
      <c r="D23" s="320">
        <f>6.52+49*0.1+16*0.12+161*0.05+133*0.05+120*0.08+13.5*0.08+289*0.04+60*0.01+620*0.02+570*0.03+7.08*0.1</f>
        <v>81.088</v>
      </c>
      <c r="E23" s="311"/>
      <c r="F23" s="312"/>
    </row>
    <row r="24" spans="1:6" ht="18.75" customHeight="1" thickBot="1">
      <c r="A24" s="313"/>
      <c r="B24" s="316" t="s">
        <v>1</v>
      </c>
      <c r="C24" s="314"/>
      <c r="D24" s="299"/>
      <c r="E24" s="299"/>
      <c r="F24" s="315"/>
    </row>
    <row r="25" spans="1:6" ht="12.75" customHeight="1">
      <c r="A25" s="292"/>
      <c r="B25" s="293"/>
      <c r="C25" s="294"/>
      <c r="D25" s="295"/>
      <c r="E25" s="295"/>
      <c r="F25" s="296"/>
    </row>
    <row r="26" spans="1:6" ht="11.25">
      <c r="A26" s="297"/>
      <c r="B26" s="582"/>
      <c r="C26" s="582"/>
      <c r="D26" s="582"/>
      <c r="E26" s="582"/>
      <c r="F26" s="582"/>
    </row>
  </sheetData>
  <sheetProtection/>
  <mergeCells count="11">
    <mergeCell ref="C5:C6"/>
    <mergeCell ref="D5:D6"/>
    <mergeCell ref="E5:E6"/>
    <mergeCell ref="F5:F6"/>
    <mergeCell ref="B26:F26"/>
    <mergeCell ref="A1:F1"/>
    <mergeCell ref="A2:F2"/>
    <mergeCell ref="A3:F3"/>
    <mergeCell ref="B4:F4"/>
    <mergeCell ref="A5:A6"/>
    <mergeCell ref="B5:B6"/>
  </mergeCells>
  <printOptions/>
  <pageMargins left="0.5118110236220472" right="0.11811023622047245" top="0.35433070866141736" bottom="0.15748031496062992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67"/>
  <sheetViews>
    <sheetView zoomScale="160" zoomScaleNormal="160" zoomScalePageLayoutView="0" workbookViewId="0" topLeftCell="A74">
      <selection activeCell="B74" sqref="B74"/>
    </sheetView>
  </sheetViews>
  <sheetFormatPr defaultColWidth="9.140625" defaultRowHeight="12.75"/>
  <cols>
    <col min="1" max="1" width="3.8515625" style="286" customWidth="1"/>
    <col min="2" max="2" width="61.421875" style="285" customWidth="1"/>
    <col min="3" max="3" width="8.28125" style="285" customWidth="1"/>
    <col min="4" max="4" width="8.00390625" style="286" customWidth="1"/>
    <col min="5" max="5" width="7.7109375" style="286" customWidth="1"/>
    <col min="6" max="6" width="8.28125" style="285" customWidth="1"/>
    <col min="7" max="16384" width="9.140625" style="285" customWidth="1"/>
  </cols>
  <sheetData>
    <row r="1" spans="1:6" ht="12" customHeight="1">
      <c r="A1" s="595" t="s">
        <v>466</v>
      </c>
      <c r="B1" s="595"/>
      <c r="C1" s="595"/>
      <c r="D1" s="595"/>
      <c r="E1" s="595"/>
      <c r="F1" s="595"/>
    </row>
    <row r="2" spans="1:6" ht="14.25" customHeight="1">
      <c r="A2" s="596" t="s">
        <v>502</v>
      </c>
      <c r="B2" s="596"/>
      <c r="C2" s="596"/>
      <c r="D2" s="596"/>
      <c r="E2" s="596"/>
      <c r="F2" s="596"/>
    </row>
    <row r="3" spans="1:6" ht="16.5" customHeight="1" thickBot="1">
      <c r="A3" s="597" t="s">
        <v>461</v>
      </c>
      <c r="B3" s="597"/>
      <c r="C3" s="597"/>
      <c r="D3" s="597"/>
      <c r="E3" s="597"/>
      <c r="F3" s="597"/>
    </row>
    <row r="4" spans="2:6" ht="30.75" customHeight="1" hidden="1">
      <c r="B4" s="586"/>
      <c r="C4" s="586"/>
      <c r="D4" s="586"/>
      <c r="E4" s="586"/>
      <c r="F4" s="586"/>
    </row>
    <row r="5" spans="1:6" ht="33.75" customHeight="1">
      <c r="A5" s="598"/>
      <c r="B5" s="478" t="s">
        <v>3</v>
      </c>
      <c r="C5" s="600" t="s">
        <v>4</v>
      </c>
      <c r="D5" s="602" t="s">
        <v>408</v>
      </c>
      <c r="E5" s="604" t="s">
        <v>11</v>
      </c>
      <c r="F5" s="593" t="s">
        <v>1</v>
      </c>
    </row>
    <row r="6" spans="1:6" ht="21" customHeight="1" thickBot="1">
      <c r="A6" s="599"/>
      <c r="B6" s="479"/>
      <c r="C6" s="601"/>
      <c r="D6" s="603"/>
      <c r="E6" s="605"/>
      <c r="F6" s="594"/>
    </row>
    <row r="7" spans="1:6" ht="12" thickBot="1">
      <c r="A7" s="346">
        <v>1</v>
      </c>
      <c r="B7" s="347">
        <v>2</v>
      </c>
      <c r="C7" s="347">
        <v>3</v>
      </c>
      <c r="D7" s="348">
        <v>4</v>
      </c>
      <c r="E7" s="348">
        <v>5</v>
      </c>
      <c r="F7" s="349">
        <v>6</v>
      </c>
    </row>
    <row r="8" spans="1:6" ht="11.25">
      <c r="A8" s="350"/>
      <c r="B8" s="351"/>
      <c r="C8" s="351"/>
      <c r="D8" s="352"/>
      <c r="E8" s="352"/>
      <c r="F8" s="353"/>
    </row>
    <row r="9" spans="1:6" ht="16.5" customHeight="1">
      <c r="A9" s="375">
        <v>1</v>
      </c>
      <c r="B9" s="323" t="s">
        <v>467</v>
      </c>
      <c r="C9" s="324" t="s">
        <v>129</v>
      </c>
      <c r="D9" s="376">
        <v>55.3</v>
      </c>
      <c r="E9" s="325"/>
      <c r="F9" s="354"/>
    </row>
    <row r="10" spans="1:6" ht="14.25" customHeight="1">
      <c r="A10" s="375">
        <v>2</v>
      </c>
      <c r="B10" s="323" t="s">
        <v>468</v>
      </c>
      <c r="C10" s="327" t="s">
        <v>130</v>
      </c>
      <c r="D10" s="376">
        <v>23.4</v>
      </c>
      <c r="E10" s="325"/>
      <c r="F10" s="354"/>
    </row>
    <row r="11" spans="1:6" s="291" customFormat="1" ht="29.25" customHeight="1">
      <c r="A11" s="377">
        <v>3</v>
      </c>
      <c r="B11" s="328" t="s">
        <v>469</v>
      </c>
      <c r="C11" s="324" t="s">
        <v>23</v>
      </c>
      <c r="D11" s="376">
        <v>1.9</v>
      </c>
      <c r="E11" s="325"/>
      <c r="F11" s="354"/>
    </row>
    <row r="12" spans="1:6" s="291" customFormat="1" ht="21.75" customHeight="1">
      <c r="A12" s="377">
        <v>4</v>
      </c>
      <c r="B12" s="331" t="s">
        <v>470</v>
      </c>
      <c r="C12" s="324" t="s">
        <v>132</v>
      </c>
      <c r="D12" s="376">
        <v>697</v>
      </c>
      <c r="E12" s="325"/>
      <c r="F12" s="354"/>
    </row>
    <row r="13" spans="1:6" s="291" customFormat="1" ht="24" customHeight="1">
      <c r="A13" s="377">
        <v>5</v>
      </c>
      <c r="B13" s="331" t="s">
        <v>471</v>
      </c>
      <c r="C13" s="324" t="s">
        <v>132</v>
      </c>
      <c r="D13" s="376">
        <v>148.2</v>
      </c>
      <c r="E13" s="325"/>
      <c r="F13" s="354"/>
    </row>
    <row r="14" spans="1:6" s="333" customFormat="1" ht="26.25" customHeight="1">
      <c r="A14" s="375">
        <v>6</v>
      </c>
      <c r="B14" s="328" t="s">
        <v>472</v>
      </c>
      <c r="C14" s="332" t="s">
        <v>132</v>
      </c>
      <c r="D14" s="376">
        <v>2120</v>
      </c>
      <c r="E14" s="325"/>
      <c r="F14" s="354"/>
    </row>
    <row r="15" spans="1:6" ht="18" customHeight="1">
      <c r="A15" s="375">
        <v>7</v>
      </c>
      <c r="B15" s="328" t="s">
        <v>473</v>
      </c>
      <c r="C15" s="327" t="s">
        <v>132</v>
      </c>
      <c r="D15" s="376">
        <v>31.7</v>
      </c>
      <c r="E15" s="325"/>
      <c r="F15" s="354"/>
    </row>
    <row r="16" spans="1:6" ht="18" customHeight="1">
      <c r="A16" s="375">
        <v>8</v>
      </c>
      <c r="B16" s="328" t="s">
        <v>474</v>
      </c>
      <c r="C16" s="327" t="s">
        <v>132</v>
      </c>
      <c r="D16" s="376">
        <v>147.7</v>
      </c>
      <c r="E16" s="325"/>
      <c r="F16" s="354"/>
    </row>
    <row r="17" spans="1:6" ht="24.75" customHeight="1">
      <c r="A17" s="375">
        <v>9</v>
      </c>
      <c r="B17" s="328" t="s">
        <v>475</v>
      </c>
      <c r="C17" s="327" t="s">
        <v>132</v>
      </c>
      <c r="D17" s="379">
        <v>134.35</v>
      </c>
      <c r="E17" s="325"/>
      <c r="F17" s="354"/>
    </row>
    <row r="18" spans="1:6" ht="19.5" customHeight="1">
      <c r="A18" s="375">
        <v>10</v>
      </c>
      <c r="B18" s="328" t="s">
        <v>476</v>
      </c>
      <c r="C18" s="327" t="s">
        <v>132</v>
      </c>
      <c r="D18" s="376">
        <v>2.99</v>
      </c>
      <c r="E18" s="325"/>
      <c r="F18" s="354"/>
    </row>
    <row r="19" spans="1:6" s="291" customFormat="1" ht="27" customHeight="1">
      <c r="A19" s="377">
        <v>11</v>
      </c>
      <c r="B19" s="331" t="s">
        <v>477</v>
      </c>
      <c r="C19" s="324" t="s">
        <v>132</v>
      </c>
      <c r="D19" s="376">
        <v>243.2</v>
      </c>
      <c r="E19" s="325"/>
      <c r="F19" s="354"/>
    </row>
    <row r="20" spans="1:6" s="291" customFormat="1" ht="18.75" customHeight="1">
      <c r="A20" s="377">
        <v>12</v>
      </c>
      <c r="B20" s="331" t="s">
        <v>628</v>
      </c>
      <c r="C20" s="324" t="s">
        <v>132</v>
      </c>
      <c r="D20" s="376">
        <v>243.2</v>
      </c>
      <c r="E20" s="325"/>
      <c r="F20" s="354"/>
    </row>
    <row r="21" spans="1:6" s="286" customFormat="1" ht="24" customHeight="1">
      <c r="A21" s="375">
        <v>13</v>
      </c>
      <c r="B21" s="338" t="s">
        <v>629</v>
      </c>
      <c r="C21" s="327" t="s">
        <v>132</v>
      </c>
      <c r="D21" s="376">
        <v>243.2</v>
      </c>
      <c r="E21" s="325"/>
      <c r="F21" s="354"/>
    </row>
    <row r="22" spans="1:6" s="286" customFormat="1" ht="24" customHeight="1">
      <c r="A22" s="375">
        <v>14</v>
      </c>
      <c r="B22" s="338" t="s">
        <v>630</v>
      </c>
      <c r="C22" s="327" t="s">
        <v>132</v>
      </c>
      <c r="D22" s="376">
        <v>329.6</v>
      </c>
      <c r="E22" s="325"/>
      <c r="F22" s="354"/>
    </row>
    <row r="23" spans="1:6" s="291" customFormat="1" ht="21" customHeight="1">
      <c r="A23" s="377">
        <v>15</v>
      </c>
      <c r="B23" s="331" t="s">
        <v>478</v>
      </c>
      <c r="C23" s="324" t="s">
        <v>132</v>
      </c>
      <c r="D23" s="376">
        <v>169.5</v>
      </c>
      <c r="E23" s="325"/>
      <c r="F23" s="354"/>
    </row>
    <row r="24" spans="1:6" s="291" customFormat="1" ht="27" customHeight="1">
      <c r="A24" s="377">
        <v>16</v>
      </c>
      <c r="B24" s="331" t="s">
        <v>479</v>
      </c>
      <c r="C24" s="324" t="s">
        <v>132</v>
      </c>
      <c r="D24" s="376">
        <v>169.5</v>
      </c>
      <c r="E24" s="325"/>
      <c r="F24" s="354"/>
    </row>
    <row r="25" spans="1:6" s="286" customFormat="1" ht="28.5" customHeight="1">
      <c r="A25" s="375">
        <v>17</v>
      </c>
      <c r="B25" s="334" t="s">
        <v>480</v>
      </c>
      <c r="C25" s="327" t="s">
        <v>132</v>
      </c>
      <c r="D25" s="376">
        <v>169.5</v>
      </c>
      <c r="E25" s="325"/>
      <c r="F25" s="354"/>
    </row>
    <row r="26" spans="1:6" s="291" customFormat="1" ht="15.75" customHeight="1">
      <c r="A26" s="377">
        <v>18</v>
      </c>
      <c r="B26" s="328" t="s">
        <v>631</v>
      </c>
      <c r="C26" s="324" t="s">
        <v>132</v>
      </c>
      <c r="D26" s="376">
        <v>11.75</v>
      </c>
      <c r="E26" s="325"/>
      <c r="F26" s="354"/>
    </row>
    <row r="27" spans="1:6" s="339" customFormat="1" ht="24.75" customHeight="1">
      <c r="A27" s="367"/>
      <c r="B27" s="334" t="s">
        <v>481</v>
      </c>
      <c r="C27" s="327" t="s">
        <v>130</v>
      </c>
      <c r="D27" s="363">
        <v>1.175</v>
      </c>
      <c r="E27" s="325"/>
      <c r="F27" s="354"/>
    </row>
    <row r="28" spans="1:6" s="291" customFormat="1" ht="21.75" customHeight="1">
      <c r="A28" s="377">
        <v>19</v>
      </c>
      <c r="B28" s="331" t="s">
        <v>482</v>
      </c>
      <c r="C28" s="324" t="s">
        <v>132</v>
      </c>
      <c r="D28" s="376">
        <v>392</v>
      </c>
      <c r="E28" s="325"/>
      <c r="F28" s="354"/>
    </row>
    <row r="29" spans="1:6" s="291" customFormat="1" ht="24.75" customHeight="1">
      <c r="A29" s="377">
        <v>20</v>
      </c>
      <c r="B29" s="331" t="s">
        <v>483</v>
      </c>
      <c r="C29" s="324" t="s">
        <v>132</v>
      </c>
      <c r="D29" s="376">
        <v>580</v>
      </c>
      <c r="E29" s="325"/>
      <c r="F29" s="354"/>
    </row>
    <row r="30" spans="1:6" s="291" customFormat="1" ht="38.25" customHeight="1">
      <c r="A30" s="377">
        <v>21</v>
      </c>
      <c r="B30" s="328" t="s">
        <v>484</v>
      </c>
      <c r="C30" s="324" t="s">
        <v>23</v>
      </c>
      <c r="D30" s="376">
        <v>1.2</v>
      </c>
      <c r="E30" s="325"/>
      <c r="F30" s="354"/>
    </row>
    <row r="31" spans="1:6" s="286" customFormat="1" ht="15.75" customHeight="1">
      <c r="A31" s="366"/>
      <c r="B31" s="328" t="s">
        <v>485</v>
      </c>
      <c r="C31" s="324" t="s">
        <v>23</v>
      </c>
      <c r="D31" s="362">
        <v>0.5</v>
      </c>
      <c r="E31" s="325"/>
      <c r="F31" s="354"/>
    </row>
    <row r="32" spans="1:6" s="291" customFormat="1" ht="15.75" customHeight="1">
      <c r="A32" s="377">
        <v>22</v>
      </c>
      <c r="B32" s="328" t="s">
        <v>486</v>
      </c>
      <c r="C32" s="337" t="s">
        <v>130</v>
      </c>
      <c r="D32" s="376">
        <v>1.5</v>
      </c>
      <c r="E32" s="325"/>
      <c r="F32" s="354"/>
    </row>
    <row r="33" spans="1:6" s="291" customFormat="1" ht="46.5" customHeight="1">
      <c r="A33" s="377">
        <v>23</v>
      </c>
      <c r="B33" s="328" t="s">
        <v>487</v>
      </c>
      <c r="C33" s="324" t="s">
        <v>23</v>
      </c>
      <c r="D33" s="376">
        <v>0.5</v>
      </c>
      <c r="E33" s="325"/>
      <c r="F33" s="354"/>
    </row>
    <row r="34" spans="1:6" s="291" customFormat="1" ht="29.25" customHeight="1">
      <c r="A34" s="377">
        <v>24</v>
      </c>
      <c r="B34" s="331" t="s">
        <v>632</v>
      </c>
      <c r="C34" s="324" t="s">
        <v>132</v>
      </c>
      <c r="D34" s="376">
        <v>12</v>
      </c>
      <c r="E34" s="325"/>
      <c r="F34" s="354"/>
    </row>
    <row r="35" spans="1:6" s="291" customFormat="1" ht="25.5" customHeight="1">
      <c r="A35" s="377">
        <v>25</v>
      </c>
      <c r="B35" s="328" t="s">
        <v>488</v>
      </c>
      <c r="C35" s="324" t="s">
        <v>23</v>
      </c>
      <c r="D35" s="376">
        <v>0.7</v>
      </c>
      <c r="E35" s="325"/>
      <c r="F35" s="354"/>
    </row>
    <row r="36" spans="1:6" s="286" customFormat="1" ht="15.75" customHeight="1">
      <c r="A36" s="366"/>
      <c r="B36" s="328" t="s">
        <v>166</v>
      </c>
      <c r="C36" s="324" t="s">
        <v>98</v>
      </c>
      <c r="D36" s="362">
        <v>22</v>
      </c>
      <c r="E36" s="330"/>
      <c r="F36" s="354"/>
    </row>
    <row r="37" spans="1:6" s="286" customFormat="1" ht="15.75" customHeight="1">
      <c r="A37" s="366"/>
      <c r="B37" s="328" t="s">
        <v>489</v>
      </c>
      <c r="C37" s="324" t="s">
        <v>98</v>
      </c>
      <c r="D37" s="362">
        <v>40</v>
      </c>
      <c r="E37" s="330"/>
      <c r="F37" s="354"/>
    </row>
    <row r="38" spans="1:6" s="291" customFormat="1" ht="25.5" customHeight="1">
      <c r="A38" s="377">
        <v>26</v>
      </c>
      <c r="B38" s="328" t="s">
        <v>490</v>
      </c>
      <c r="C38" s="324" t="s">
        <v>131</v>
      </c>
      <c r="D38" s="376">
        <v>58.75999999999999</v>
      </c>
      <c r="E38" s="325"/>
      <c r="F38" s="354"/>
    </row>
    <row r="39" spans="1:6" s="286" customFormat="1" ht="36" customHeight="1">
      <c r="A39" s="375">
        <v>27</v>
      </c>
      <c r="B39" s="328" t="s">
        <v>491</v>
      </c>
      <c r="C39" s="332" t="s">
        <v>35</v>
      </c>
      <c r="D39" s="380">
        <v>0.8786</v>
      </c>
      <c r="E39" s="325"/>
      <c r="F39" s="354"/>
    </row>
    <row r="40" spans="1:6" ht="15.75" customHeight="1">
      <c r="A40" s="366"/>
      <c r="B40" s="328" t="s">
        <v>162</v>
      </c>
      <c r="C40" s="332" t="s">
        <v>98</v>
      </c>
      <c r="D40" s="363">
        <v>358.6</v>
      </c>
      <c r="E40" s="325"/>
      <c r="F40" s="354"/>
    </row>
    <row r="41" spans="1:6" ht="24" customHeight="1">
      <c r="A41" s="375">
        <v>28</v>
      </c>
      <c r="B41" s="328" t="s">
        <v>492</v>
      </c>
      <c r="C41" s="327" t="s">
        <v>132</v>
      </c>
      <c r="D41" s="378">
        <v>40.5</v>
      </c>
      <c r="E41" s="325"/>
      <c r="F41" s="354"/>
    </row>
    <row r="42" spans="1:6" s="291" customFormat="1" ht="22.5" customHeight="1">
      <c r="A42" s="377">
        <v>29</v>
      </c>
      <c r="B42" s="328" t="s">
        <v>633</v>
      </c>
      <c r="C42" s="337" t="s">
        <v>130</v>
      </c>
      <c r="D42" s="376">
        <v>14.22</v>
      </c>
      <c r="E42" s="325"/>
      <c r="F42" s="354"/>
    </row>
    <row r="43" spans="1:6" s="286" customFormat="1" ht="15.75" customHeight="1">
      <c r="A43" s="366"/>
      <c r="B43" s="328" t="s">
        <v>158</v>
      </c>
      <c r="C43" s="337" t="s">
        <v>130</v>
      </c>
      <c r="D43" s="362">
        <v>9.8</v>
      </c>
      <c r="E43" s="325"/>
      <c r="F43" s="354"/>
    </row>
    <row r="44" spans="1:6" s="291" customFormat="1" ht="29.25" customHeight="1">
      <c r="A44" s="377">
        <v>30</v>
      </c>
      <c r="B44" s="341" t="s">
        <v>634</v>
      </c>
      <c r="C44" s="324" t="s">
        <v>132</v>
      </c>
      <c r="D44" s="376">
        <v>87.5</v>
      </c>
      <c r="E44" s="325"/>
      <c r="F44" s="354"/>
    </row>
    <row r="45" spans="1:6" s="291" customFormat="1" ht="22.5">
      <c r="A45" s="377">
        <v>31</v>
      </c>
      <c r="B45" s="341" t="s">
        <v>635</v>
      </c>
      <c r="C45" s="324" t="s">
        <v>30</v>
      </c>
      <c r="D45" s="376">
        <v>50</v>
      </c>
      <c r="E45" s="325"/>
      <c r="F45" s="354"/>
    </row>
    <row r="46" spans="1:6" s="291" customFormat="1" ht="28.5" customHeight="1">
      <c r="A46" s="377">
        <v>32</v>
      </c>
      <c r="B46" s="331" t="s">
        <v>493</v>
      </c>
      <c r="C46" s="324" t="s">
        <v>132</v>
      </c>
      <c r="D46" s="376">
        <v>107.2</v>
      </c>
      <c r="E46" s="325"/>
      <c r="F46" s="354"/>
    </row>
    <row r="47" spans="1:6" s="286" customFormat="1" ht="24.75" customHeight="1">
      <c r="A47" s="375">
        <v>33</v>
      </c>
      <c r="B47" s="328" t="s">
        <v>636</v>
      </c>
      <c r="C47" s="332" t="s">
        <v>35</v>
      </c>
      <c r="D47" s="379">
        <v>0.308</v>
      </c>
      <c r="E47" s="325"/>
      <c r="F47" s="354"/>
    </row>
    <row r="48" spans="1:6" ht="15.75" customHeight="1">
      <c r="A48" s="366"/>
      <c r="B48" s="328" t="s">
        <v>494</v>
      </c>
      <c r="C48" s="332" t="s">
        <v>131</v>
      </c>
      <c r="D48" s="362">
        <v>11.2</v>
      </c>
      <c r="E48" s="325"/>
      <c r="F48" s="354"/>
    </row>
    <row r="49" spans="1:6" s="286" customFormat="1" ht="24" customHeight="1">
      <c r="A49" s="375">
        <v>34</v>
      </c>
      <c r="B49" s="341" t="s">
        <v>495</v>
      </c>
      <c r="C49" s="327" t="s">
        <v>132</v>
      </c>
      <c r="D49" s="376">
        <v>151.65</v>
      </c>
      <c r="E49" s="325"/>
      <c r="F49" s="354"/>
    </row>
    <row r="50" spans="1:6" ht="15.75" customHeight="1">
      <c r="A50" s="366"/>
      <c r="B50" s="341" t="s">
        <v>368</v>
      </c>
      <c r="C50" s="332" t="s">
        <v>129</v>
      </c>
      <c r="D50" s="362">
        <v>7.65</v>
      </c>
      <c r="E50" s="325"/>
      <c r="F50" s="354"/>
    </row>
    <row r="51" spans="1:6" ht="15.75" customHeight="1">
      <c r="A51" s="366"/>
      <c r="B51" s="341" t="s">
        <v>198</v>
      </c>
      <c r="C51" s="332" t="s">
        <v>128</v>
      </c>
      <c r="D51" s="362">
        <v>32</v>
      </c>
      <c r="E51" s="325"/>
      <c r="F51" s="354"/>
    </row>
    <row r="52" spans="1:6" ht="15.75" customHeight="1">
      <c r="A52" s="366"/>
      <c r="B52" s="341" t="s">
        <v>496</v>
      </c>
      <c r="C52" s="332" t="s">
        <v>131</v>
      </c>
      <c r="D52" s="362">
        <v>33</v>
      </c>
      <c r="E52" s="325"/>
      <c r="F52" s="354"/>
    </row>
    <row r="53" spans="1:6" s="286" customFormat="1" ht="15.75" customHeight="1">
      <c r="A53" s="366"/>
      <c r="B53" s="342" t="s">
        <v>199</v>
      </c>
      <c r="C53" s="324" t="s">
        <v>23</v>
      </c>
      <c r="D53" s="362">
        <v>7.6800000000000015</v>
      </c>
      <c r="E53" s="325"/>
      <c r="F53" s="354"/>
    </row>
    <row r="54" spans="1:6" ht="22.5" customHeight="1">
      <c r="A54" s="375">
        <v>35</v>
      </c>
      <c r="B54" s="341" t="s">
        <v>497</v>
      </c>
      <c r="C54" s="327" t="s">
        <v>132</v>
      </c>
      <c r="D54" s="376">
        <v>293.04999999999995</v>
      </c>
      <c r="E54" s="325"/>
      <c r="F54" s="354"/>
    </row>
    <row r="55" spans="1:6" ht="29.25" customHeight="1">
      <c r="A55" s="375">
        <v>36</v>
      </c>
      <c r="B55" s="328" t="s">
        <v>637</v>
      </c>
      <c r="C55" s="327" t="s">
        <v>35</v>
      </c>
      <c r="D55" s="380">
        <v>0.36157000000000006</v>
      </c>
      <c r="E55" s="325"/>
      <c r="F55" s="354"/>
    </row>
    <row r="56" spans="1:6" s="291" customFormat="1" ht="24" customHeight="1">
      <c r="A56" s="377">
        <v>37</v>
      </c>
      <c r="B56" s="328" t="s">
        <v>639</v>
      </c>
      <c r="C56" s="324" t="s">
        <v>129</v>
      </c>
      <c r="D56" s="376">
        <v>160.5</v>
      </c>
      <c r="E56" s="325"/>
      <c r="F56" s="354"/>
    </row>
    <row r="57" spans="1:6" s="286" customFormat="1" ht="17.25" customHeight="1">
      <c r="A57" s="366"/>
      <c r="B57" s="496" t="s">
        <v>498</v>
      </c>
      <c r="C57" s="324" t="s">
        <v>129</v>
      </c>
      <c r="D57" s="362">
        <v>16.05</v>
      </c>
      <c r="E57" s="325"/>
      <c r="F57" s="354"/>
    </row>
    <row r="58" spans="1:6" s="286" customFormat="1" ht="17.25" customHeight="1">
      <c r="A58" s="366"/>
      <c r="B58" s="496" t="s">
        <v>151</v>
      </c>
      <c r="C58" s="343" t="s">
        <v>133</v>
      </c>
      <c r="D58" s="362">
        <v>2</v>
      </c>
      <c r="E58" s="325"/>
      <c r="F58" s="354"/>
    </row>
    <row r="59" spans="1:6" s="291" customFormat="1" ht="18" customHeight="1">
      <c r="A59" s="377">
        <v>38</v>
      </c>
      <c r="B59" s="328" t="s">
        <v>600</v>
      </c>
      <c r="C59" s="324" t="s">
        <v>146</v>
      </c>
      <c r="D59" s="376">
        <v>140</v>
      </c>
      <c r="E59" s="325"/>
      <c r="F59" s="354"/>
    </row>
    <row r="60" spans="1:6" s="286" customFormat="1" ht="17.25" customHeight="1">
      <c r="A60" s="366"/>
      <c r="B60" s="328" t="s">
        <v>147</v>
      </c>
      <c r="C60" s="324" t="s">
        <v>131</v>
      </c>
      <c r="D60" s="362">
        <v>97</v>
      </c>
      <c r="E60" s="325"/>
      <c r="F60" s="354"/>
    </row>
    <row r="61" spans="1:6" s="286" customFormat="1" ht="17.25" customHeight="1">
      <c r="A61" s="366"/>
      <c r="B61" s="328" t="s">
        <v>148</v>
      </c>
      <c r="C61" s="324" t="s">
        <v>131</v>
      </c>
      <c r="D61" s="362">
        <v>43</v>
      </c>
      <c r="E61" s="325"/>
      <c r="F61" s="354"/>
    </row>
    <row r="62" spans="1:6" s="286" customFormat="1" ht="17.25" customHeight="1">
      <c r="A62" s="366"/>
      <c r="B62" s="328" t="s">
        <v>149</v>
      </c>
      <c r="C62" s="324" t="s">
        <v>128</v>
      </c>
      <c r="D62" s="362">
        <v>6</v>
      </c>
      <c r="E62" s="325"/>
      <c r="F62" s="354"/>
    </row>
    <row r="63" spans="1:6" s="291" customFormat="1" ht="18.75" customHeight="1">
      <c r="A63" s="377">
        <v>39</v>
      </c>
      <c r="B63" s="331" t="s">
        <v>499</v>
      </c>
      <c r="C63" s="324" t="s">
        <v>132</v>
      </c>
      <c r="D63" s="376">
        <v>307.5</v>
      </c>
      <c r="E63" s="325"/>
      <c r="F63" s="354"/>
    </row>
    <row r="64" spans="1:6" s="286" customFormat="1" ht="15.75" customHeight="1" thickBot="1">
      <c r="A64" s="368"/>
      <c r="B64" s="355" t="s">
        <v>500</v>
      </c>
      <c r="C64" s="356" t="s">
        <v>23</v>
      </c>
      <c r="D64" s="365">
        <v>30.747000000000003</v>
      </c>
      <c r="E64" s="357"/>
      <c r="F64" s="358"/>
    </row>
    <row r="65" spans="1:6" ht="12" thickBot="1">
      <c r="A65" s="344"/>
      <c r="B65" s="361" t="s">
        <v>1</v>
      </c>
      <c r="C65" s="359" t="s">
        <v>501</v>
      </c>
      <c r="D65" s="359"/>
      <c r="E65" s="359"/>
      <c r="F65" s="360"/>
    </row>
    <row r="66" spans="1:6" ht="12.75" customHeight="1">
      <c r="A66" s="292"/>
      <c r="B66" s="293"/>
      <c r="C66" s="294"/>
      <c r="D66" s="295"/>
      <c r="E66" s="295"/>
      <c r="F66" s="296"/>
    </row>
    <row r="67" spans="1:6" ht="11.25">
      <c r="A67" s="297"/>
      <c r="B67" s="582"/>
      <c r="C67" s="582"/>
      <c r="D67" s="582"/>
      <c r="E67" s="582"/>
      <c r="F67" s="582"/>
    </row>
  </sheetData>
  <sheetProtection/>
  <mergeCells count="10">
    <mergeCell ref="F5:F6"/>
    <mergeCell ref="B67:F67"/>
    <mergeCell ref="A1:F1"/>
    <mergeCell ref="A2:F2"/>
    <mergeCell ref="A3:F3"/>
    <mergeCell ref="B4:F4"/>
    <mergeCell ref="A5:A6"/>
    <mergeCell ref="C5:C6"/>
    <mergeCell ref="D5:D6"/>
    <mergeCell ref="E5:E6"/>
  </mergeCells>
  <printOptions/>
  <pageMargins left="0.5118110236220472" right="0.11811023622047245" top="0.35433070866141736" bottom="0.15748031496062992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9"/>
  <sheetViews>
    <sheetView zoomScale="136" zoomScaleNormal="136" zoomScalePageLayoutView="0" workbookViewId="0" topLeftCell="A92">
      <selection activeCell="B110" sqref="B110"/>
    </sheetView>
  </sheetViews>
  <sheetFormatPr defaultColWidth="9.140625" defaultRowHeight="12.75"/>
  <cols>
    <col min="1" max="1" width="4.57421875" style="400" customWidth="1"/>
    <col min="2" max="2" width="59.7109375" style="285" customWidth="1"/>
    <col min="3" max="3" width="7.8515625" style="285" customWidth="1"/>
    <col min="4" max="5" width="7.8515625" style="286" customWidth="1"/>
    <col min="6" max="6" width="7.8515625" style="285" customWidth="1"/>
    <col min="7" max="16384" width="9.140625" style="285" customWidth="1"/>
  </cols>
  <sheetData>
    <row r="1" spans="1:6" ht="24.75" customHeight="1">
      <c r="A1" s="595" t="s">
        <v>503</v>
      </c>
      <c r="B1" s="595"/>
      <c r="C1" s="595"/>
      <c r="D1" s="595"/>
      <c r="E1" s="595"/>
      <c r="F1" s="595"/>
    </row>
    <row r="2" spans="1:6" ht="22.5" customHeight="1">
      <c r="A2" s="606" t="s">
        <v>534</v>
      </c>
      <c r="B2" s="606"/>
      <c r="C2" s="606"/>
      <c r="D2" s="606"/>
      <c r="E2" s="606"/>
      <c r="F2" s="606"/>
    </row>
    <row r="3" spans="1:6" ht="16.5" customHeight="1" thickBot="1">
      <c r="A3" s="607" t="s">
        <v>430</v>
      </c>
      <c r="B3" s="607"/>
      <c r="C3" s="607"/>
      <c r="D3" s="607"/>
      <c r="E3" s="607"/>
      <c r="F3" s="607"/>
    </row>
    <row r="4" spans="2:6" ht="30.75" customHeight="1" hidden="1">
      <c r="B4" s="586"/>
      <c r="C4" s="586"/>
      <c r="D4" s="586"/>
      <c r="E4" s="586"/>
      <c r="F4" s="586"/>
    </row>
    <row r="5" spans="1:6" ht="25.5" customHeight="1">
      <c r="A5" s="608"/>
      <c r="B5" s="610" t="s">
        <v>3</v>
      </c>
      <c r="C5" s="600" t="s">
        <v>4</v>
      </c>
      <c r="D5" s="602" t="s">
        <v>408</v>
      </c>
      <c r="E5" s="604" t="s">
        <v>11</v>
      </c>
      <c r="F5" s="593" t="s">
        <v>1</v>
      </c>
    </row>
    <row r="6" spans="1:6" ht="22.5" customHeight="1" thickBot="1">
      <c r="A6" s="609"/>
      <c r="B6" s="611"/>
      <c r="C6" s="601"/>
      <c r="D6" s="603"/>
      <c r="E6" s="605"/>
      <c r="F6" s="594"/>
    </row>
    <row r="7" spans="1:6" ht="12" thickBot="1">
      <c r="A7" s="346">
        <v>1</v>
      </c>
      <c r="B7" s="347">
        <v>2</v>
      </c>
      <c r="C7" s="347">
        <v>3</v>
      </c>
      <c r="D7" s="348">
        <v>4</v>
      </c>
      <c r="E7" s="348">
        <v>5</v>
      </c>
      <c r="F7" s="349">
        <v>6</v>
      </c>
    </row>
    <row r="8" spans="1:6" s="286" customFormat="1" ht="18.75" customHeight="1">
      <c r="A8" s="401"/>
      <c r="B8" s="389" t="s">
        <v>200</v>
      </c>
      <c r="C8" s="390"/>
      <c r="D8" s="391"/>
      <c r="E8" s="391"/>
      <c r="F8" s="392"/>
    </row>
    <row r="9" spans="1:6" s="291" customFormat="1" ht="25.5" customHeight="1">
      <c r="A9" s="377">
        <v>1</v>
      </c>
      <c r="B9" s="331" t="s">
        <v>640</v>
      </c>
      <c r="C9" s="324" t="s">
        <v>132</v>
      </c>
      <c r="D9" s="376">
        <v>3.6</v>
      </c>
      <c r="E9" s="325"/>
      <c r="F9" s="393"/>
    </row>
    <row r="10" spans="1:6" s="286" customFormat="1" ht="18.75" customHeight="1">
      <c r="A10" s="366"/>
      <c r="B10" s="328" t="s">
        <v>202</v>
      </c>
      <c r="C10" s="324" t="s">
        <v>128</v>
      </c>
      <c r="D10" s="362">
        <v>2</v>
      </c>
      <c r="E10" s="325"/>
      <c r="F10" s="393"/>
    </row>
    <row r="11" spans="1:6" s="291" customFormat="1" ht="18.75" customHeight="1">
      <c r="A11" s="377">
        <v>2</v>
      </c>
      <c r="B11" s="496" t="s">
        <v>641</v>
      </c>
      <c r="C11" s="324" t="s">
        <v>29</v>
      </c>
      <c r="D11" s="376">
        <v>1</v>
      </c>
      <c r="E11" s="325"/>
      <c r="F11" s="393"/>
    </row>
    <row r="12" spans="1:6" s="286" customFormat="1" ht="15.75" customHeight="1">
      <c r="A12" s="366"/>
      <c r="B12" s="381" t="s">
        <v>205</v>
      </c>
      <c r="C12" s="324"/>
      <c r="D12" s="362"/>
      <c r="E12" s="325"/>
      <c r="F12" s="393"/>
    </row>
    <row r="13" spans="1:6" s="291" customFormat="1" ht="31.5" customHeight="1">
      <c r="A13" s="377">
        <v>1</v>
      </c>
      <c r="B13" s="331" t="s">
        <v>504</v>
      </c>
      <c r="C13" s="324" t="s">
        <v>146</v>
      </c>
      <c r="D13" s="376">
        <v>182</v>
      </c>
      <c r="E13" s="325"/>
      <c r="F13" s="393"/>
    </row>
    <row r="14" spans="1:6" s="286" customFormat="1" ht="15.75" customHeight="1">
      <c r="A14" s="366"/>
      <c r="B14" s="328" t="s">
        <v>207</v>
      </c>
      <c r="C14" s="324" t="s">
        <v>131</v>
      </c>
      <c r="D14" s="362">
        <v>114</v>
      </c>
      <c r="E14" s="325"/>
      <c r="F14" s="393"/>
    </row>
    <row r="15" spans="1:6" s="286" customFormat="1" ht="15.75" customHeight="1">
      <c r="A15" s="366"/>
      <c r="B15" s="328" t="s">
        <v>208</v>
      </c>
      <c r="C15" s="324" t="s">
        <v>131</v>
      </c>
      <c r="D15" s="362">
        <v>68</v>
      </c>
      <c r="E15" s="325"/>
      <c r="F15" s="393"/>
    </row>
    <row r="16" spans="1:6" s="286" customFormat="1" ht="15.75" customHeight="1">
      <c r="A16" s="366"/>
      <c r="B16" s="328" t="s">
        <v>214</v>
      </c>
      <c r="C16" s="324" t="s">
        <v>128</v>
      </c>
      <c r="D16" s="362">
        <v>18</v>
      </c>
      <c r="E16" s="325"/>
      <c r="F16" s="393"/>
    </row>
    <row r="17" spans="1:6" s="286" customFormat="1" ht="15.75" customHeight="1">
      <c r="A17" s="366"/>
      <c r="B17" s="328" t="s">
        <v>505</v>
      </c>
      <c r="C17" s="324" t="s">
        <v>128</v>
      </c>
      <c r="D17" s="362">
        <v>37</v>
      </c>
      <c r="E17" s="325"/>
      <c r="F17" s="393"/>
    </row>
    <row r="18" spans="1:6" s="286" customFormat="1" ht="18.75" customHeight="1">
      <c r="A18" s="366"/>
      <c r="B18" s="328" t="s">
        <v>216</v>
      </c>
      <c r="C18" s="324" t="s">
        <v>128</v>
      </c>
      <c r="D18" s="362">
        <v>16</v>
      </c>
      <c r="E18" s="325"/>
      <c r="F18" s="393"/>
    </row>
    <row r="19" spans="1:6" s="286" customFormat="1" ht="18.75" customHeight="1">
      <c r="A19" s="366"/>
      <c r="B19" s="328" t="s">
        <v>220</v>
      </c>
      <c r="C19" s="324" t="s">
        <v>128</v>
      </c>
      <c r="D19" s="362">
        <v>8</v>
      </c>
      <c r="E19" s="325"/>
      <c r="F19" s="393"/>
    </row>
    <row r="20" spans="1:6" s="286" customFormat="1" ht="18.75" customHeight="1">
      <c r="A20" s="366"/>
      <c r="B20" s="328" t="s">
        <v>506</v>
      </c>
      <c r="C20" s="324" t="s">
        <v>128</v>
      </c>
      <c r="D20" s="362">
        <v>14</v>
      </c>
      <c r="E20" s="325"/>
      <c r="F20" s="393"/>
    </row>
    <row r="21" spans="1:6" s="286" customFormat="1" ht="15.75" customHeight="1">
      <c r="A21" s="366"/>
      <c r="B21" s="328" t="s">
        <v>226</v>
      </c>
      <c r="C21" s="324" t="s">
        <v>128</v>
      </c>
      <c r="D21" s="362">
        <v>6</v>
      </c>
      <c r="E21" s="325"/>
      <c r="F21" s="393"/>
    </row>
    <row r="22" spans="1:6" s="286" customFormat="1" ht="18.75" customHeight="1">
      <c r="A22" s="366"/>
      <c r="B22" s="328" t="s">
        <v>223</v>
      </c>
      <c r="C22" s="324" t="s">
        <v>128</v>
      </c>
      <c r="D22" s="362">
        <v>36</v>
      </c>
      <c r="E22" s="325"/>
      <c r="F22" s="393"/>
    </row>
    <row r="23" spans="1:6" s="286" customFormat="1" ht="15.75" customHeight="1">
      <c r="A23" s="366"/>
      <c r="B23" s="328" t="s">
        <v>507</v>
      </c>
      <c r="C23" s="324" t="s">
        <v>128</v>
      </c>
      <c r="D23" s="362">
        <v>4</v>
      </c>
      <c r="E23" s="325"/>
      <c r="F23" s="393"/>
    </row>
    <row r="24" spans="1:6" s="286" customFormat="1" ht="15.75" customHeight="1">
      <c r="A24" s="366"/>
      <c r="B24" s="328" t="s">
        <v>508</v>
      </c>
      <c r="C24" s="324" t="s">
        <v>128</v>
      </c>
      <c r="D24" s="362">
        <v>4</v>
      </c>
      <c r="E24" s="325"/>
      <c r="F24" s="393"/>
    </row>
    <row r="25" spans="1:6" s="286" customFormat="1" ht="15.75" customHeight="1">
      <c r="A25" s="366"/>
      <c r="B25" s="328" t="s">
        <v>297</v>
      </c>
      <c r="C25" s="324" t="s">
        <v>128</v>
      </c>
      <c r="D25" s="362">
        <v>50</v>
      </c>
      <c r="E25" s="325"/>
      <c r="F25" s="393"/>
    </row>
    <row r="26" spans="1:6" s="291" customFormat="1" ht="23.25" customHeight="1">
      <c r="A26" s="377">
        <v>2</v>
      </c>
      <c r="B26" s="331" t="s">
        <v>509</v>
      </c>
      <c r="C26" s="337" t="s">
        <v>23</v>
      </c>
      <c r="D26" s="379">
        <v>0.3960000000000001</v>
      </c>
      <c r="E26" s="325"/>
      <c r="F26" s="393"/>
    </row>
    <row r="27" spans="1:6" s="286" customFormat="1" ht="18.75" customHeight="1">
      <c r="A27" s="375">
        <v>3</v>
      </c>
      <c r="B27" s="334" t="s">
        <v>510</v>
      </c>
      <c r="C27" s="337" t="s">
        <v>23</v>
      </c>
      <c r="D27" s="376">
        <v>1.6</v>
      </c>
      <c r="E27" s="340"/>
      <c r="F27" s="393"/>
    </row>
    <row r="28" spans="1:6" s="286" customFormat="1" ht="18.75" customHeight="1">
      <c r="A28" s="375">
        <v>4</v>
      </c>
      <c r="B28" s="334" t="s">
        <v>511</v>
      </c>
      <c r="C28" s="337" t="s">
        <v>128</v>
      </c>
      <c r="D28" s="376">
        <v>5</v>
      </c>
      <c r="E28" s="340"/>
      <c r="F28" s="393"/>
    </row>
    <row r="29" spans="1:6" ht="15.75" customHeight="1">
      <c r="A29" s="366"/>
      <c r="B29" s="326" t="s">
        <v>512</v>
      </c>
      <c r="C29" s="327" t="s">
        <v>130</v>
      </c>
      <c r="D29" s="362">
        <v>0.1</v>
      </c>
      <c r="E29" s="325"/>
      <c r="F29" s="393"/>
    </row>
    <row r="30" spans="1:6" s="291" customFormat="1" ht="25.5" customHeight="1">
      <c r="A30" s="377">
        <v>5</v>
      </c>
      <c r="B30" s="331" t="s">
        <v>513</v>
      </c>
      <c r="C30" s="324" t="s">
        <v>146</v>
      </c>
      <c r="D30" s="376">
        <v>70</v>
      </c>
      <c r="E30" s="325"/>
      <c r="F30" s="393"/>
    </row>
    <row r="31" spans="1:6" s="286" customFormat="1" ht="15.75" customHeight="1">
      <c r="A31" s="366"/>
      <c r="B31" s="328" t="s">
        <v>228</v>
      </c>
      <c r="C31" s="324" t="s">
        <v>131</v>
      </c>
      <c r="D31" s="362">
        <v>32</v>
      </c>
      <c r="E31" s="325"/>
      <c r="F31" s="393"/>
    </row>
    <row r="32" spans="1:6" s="286" customFormat="1" ht="15.75" customHeight="1">
      <c r="A32" s="366"/>
      <c r="B32" s="328" t="s">
        <v>229</v>
      </c>
      <c r="C32" s="324" t="s">
        <v>131</v>
      </c>
      <c r="D32" s="362">
        <v>38</v>
      </c>
      <c r="E32" s="325"/>
      <c r="F32" s="393"/>
    </row>
    <row r="33" spans="1:6" s="286" customFormat="1" ht="24" customHeight="1">
      <c r="A33" s="366"/>
      <c r="B33" s="328" t="s">
        <v>230</v>
      </c>
      <c r="C33" s="324" t="s">
        <v>128</v>
      </c>
      <c r="D33" s="362">
        <v>5</v>
      </c>
      <c r="E33" s="325"/>
      <c r="F33" s="393"/>
    </row>
    <row r="34" spans="1:6" s="286" customFormat="1" ht="15.75" customHeight="1">
      <c r="A34" s="366"/>
      <c r="B34" s="328" t="s">
        <v>234</v>
      </c>
      <c r="C34" s="324" t="s">
        <v>128</v>
      </c>
      <c r="D34" s="362">
        <v>10</v>
      </c>
      <c r="E34" s="325"/>
      <c r="F34" s="393"/>
    </row>
    <row r="35" spans="1:6" s="286" customFormat="1" ht="15.75" customHeight="1">
      <c r="A35" s="366"/>
      <c r="B35" s="328" t="s">
        <v>235</v>
      </c>
      <c r="C35" s="324" t="s">
        <v>128</v>
      </c>
      <c r="D35" s="362">
        <v>6</v>
      </c>
      <c r="E35" s="325"/>
      <c r="F35" s="393"/>
    </row>
    <row r="36" spans="1:6" s="286" customFormat="1" ht="15.75" customHeight="1">
      <c r="A36" s="366"/>
      <c r="B36" s="328" t="s">
        <v>236</v>
      </c>
      <c r="C36" s="324" t="s">
        <v>128</v>
      </c>
      <c r="D36" s="362">
        <v>12</v>
      </c>
      <c r="E36" s="325"/>
      <c r="F36" s="393"/>
    </row>
    <row r="37" spans="1:6" s="286" customFormat="1" ht="15.75" customHeight="1">
      <c r="A37" s="366"/>
      <c r="B37" s="328" t="s">
        <v>514</v>
      </c>
      <c r="C37" s="324" t="s">
        <v>128</v>
      </c>
      <c r="D37" s="362">
        <v>1</v>
      </c>
      <c r="E37" s="325"/>
      <c r="F37" s="393"/>
    </row>
    <row r="38" spans="1:6" s="286" customFormat="1" ht="15.75" customHeight="1">
      <c r="A38" s="366"/>
      <c r="B38" s="328" t="s">
        <v>515</v>
      </c>
      <c r="C38" s="324" t="s">
        <v>128</v>
      </c>
      <c r="D38" s="362">
        <v>9</v>
      </c>
      <c r="E38" s="325"/>
      <c r="F38" s="393"/>
    </row>
    <row r="39" spans="1:6" s="339" customFormat="1" ht="15.75" customHeight="1">
      <c r="A39" s="377">
        <v>6</v>
      </c>
      <c r="B39" s="334" t="s">
        <v>424</v>
      </c>
      <c r="C39" s="337" t="s">
        <v>130</v>
      </c>
      <c r="D39" s="363">
        <v>1.3</v>
      </c>
      <c r="E39" s="325"/>
      <c r="F39" s="393"/>
    </row>
    <row r="40" spans="1:6" s="291" customFormat="1" ht="15.75" customHeight="1">
      <c r="A40" s="377">
        <v>7</v>
      </c>
      <c r="B40" s="328" t="s">
        <v>516</v>
      </c>
      <c r="C40" s="324" t="s">
        <v>129</v>
      </c>
      <c r="D40" s="376">
        <v>3.9600000000000004</v>
      </c>
      <c r="E40" s="325"/>
      <c r="F40" s="393"/>
    </row>
    <row r="41" spans="1:6" s="286" customFormat="1" ht="15.75" customHeight="1">
      <c r="A41" s="366"/>
      <c r="B41" s="328" t="s">
        <v>517</v>
      </c>
      <c r="C41" s="327" t="s">
        <v>130</v>
      </c>
      <c r="D41" s="362">
        <v>0.3960000000000001</v>
      </c>
      <c r="E41" s="325"/>
      <c r="F41" s="393"/>
    </row>
    <row r="42" spans="1:6" s="339" customFormat="1" ht="24.75" customHeight="1">
      <c r="A42" s="367"/>
      <c r="B42" s="334" t="s">
        <v>518</v>
      </c>
      <c r="C42" s="327" t="s">
        <v>130</v>
      </c>
      <c r="D42" s="363">
        <v>0.19800000000000004</v>
      </c>
      <c r="E42" s="325"/>
      <c r="F42" s="393"/>
    </row>
    <row r="43" spans="1:6" s="286" customFormat="1" ht="15.75" customHeight="1">
      <c r="A43" s="375">
        <v>8</v>
      </c>
      <c r="B43" s="334" t="s">
        <v>519</v>
      </c>
      <c r="C43" s="335" t="s">
        <v>239</v>
      </c>
      <c r="D43" s="404">
        <v>2</v>
      </c>
      <c r="E43" s="336"/>
      <c r="F43" s="393"/>
    </row>
    <row r="44" spans="1:6" s="286" customFormat="1" ht="24.75" customHeight="1">
      <c r="A44" s="366"/>
      <c r="B44" s="334" t="s">
        <v>300</v>
      </c>
      <c r="C44" s="335" t="s">
        <v>128</v>
      </c>
      <c r="D44" s="364">
        <v>1</v>
      </c>
      <c r="E44" s="336"/>
      <c r="F44" s="393"/>
    </row>
    <row r="45" spans="1:6" s="286" customFormat="1" ht="15.75" customHeight="1">
      <c r="A45" s="366"/>
      <c r="B45" s="334" t="s">
        <v>301</v>
      </c>
      <c r="C45" s="335" t="s">
        <v>128</v>
      </c>
      <c r="D45" s="364">
        <v>1</v>
      </c>
      <c r="E45" s="336"/>
      <c r="F45" s="393"/>
    </row>
    <row r="46" spans="1:6" s="286" customFormat="1" ht="15.75" customHeight="1">
      <c r="A46" s="375">
        <v>9</v>
      </c>
      <c r="B46" s="334" t="s">
        <v>520</v>
      </c>
      <c r="C46" s="335" t="s">
        <v>239</v>
      </c>
      <c r="D46" s="405">
        <v>13</v>
      </c>
      <c r="E46" s="336"/>
      <c r="F46" s="393"/>
    </row>
    <row r="47" spans="1:6" s="286" customFormat="1" ht="15.75" customHeight="1">
      <c r="A47" s="366"/>
      <c r="B47" s="334" t="s">
        <v>303</v>
      </c>
      <c r="C47" s="335" t="s">
        <v>128</v>
      </c>
      <c r="D47" s="364">
        <v>4</v>
      </c>
      <c r="E47" s="336"/>
      <c r="F47" s="393"/>
    </row>
    <row r="48" spans="1:6" s="286" customFormat="1" ht="15.75" customHeight="1">
      <c r="A48" s="366"/>
      <c r="B48" s="334" t="s">
        <v>304</v>
      </c>
      <c r="C48" s="335" t="s">
        <v>128</v>
      </c>
      <c r="D48" s="364">
        <v>8</v>
      </c>
      <c r="E48" s="336"/>
      <c r="F48" s="393"/>
    </row>
    <row r="49" spans="1:6" s="286" customFormat="1" ht="15.75" customHeight="1">
      <c r="A49" s="366"/>
      <c r="B49" s="334" t="s">
        <v>305</v>
      </c>
      <c r="C49" s="335" t="s">
        <v>128</v>
      </c>
      <c r="D49" s="364">
        <v>1</v>
      </c>
      <c r="E49" s="336"/>
      <c r="F49" s="393"/>
    </row>
    <row r="50" spans="1:6" s="286" customFormat="1" ht="15.75" customHeight="1">
      <c r="A50" s="375">
        <v>10</v>
      </c>
      <c r="B50" s="334" t="s">
        <v>240</v>
      </c>
      <c r="C50" s="335" t="s">
        <v>239</v>
      </c>
      <c r="D50" s="405">
        <v>9</v>
      </c>
      <c r="E50" s="336"/>
      <c r="F50" s="393"/>
    </row>
    <row r="51" spans="1:6" s="286" customFormat="1" ht="15.75" customHeight="1">
      <c r="A51" s="366"/>
      <c r="B51" s="334" t="s">
        <v>241</v>
      </c>
      <c r="C51" s="335" t="s">
        <v>239</v>
      </c>
      <c r="D51" s="364">
        <v>8</v>
      </c>
      <c r="E51" s="336"/>
      <c r="F51" s="393"/>
    </row>
    <row r="52" spans="1:6" s="286" customFormat="1" ht="15.75" customHeight="1">
      <c r="A52" s="366"/>
      <c r="B52" s="334" t="s">
        <v>242</v>
      </c>
      <c r="C52" s="335" t="s">
        <v>239</v>
      </c>
      <c r="D52" s="364">
        <v>1</v>
      </c>
      <c r="E52" s="336"/>
      <c r="F52" s="393"/>
    </row>
    <row r="53" spans="1:6" s="286" customFormat="1" ht="15.75" customHeight="1">
      <c r="A53" s="375">
        <v>11</v>
      </c>
      <c r="B53" s="334" t="s">
        <v>642</v>
      </c>
      <c r="C53" s="335" t="s">
        <v>26</v>
      </c>
      <c r="D53" s="364">
        <v>1</v>
      </c>
      <c r="E53" s="336"/>
      <c r="F53" s="393"/>
    </row>
    <row r="54" spans="1:6" s="286" customFormat="1" ht="15.75" customHeight="1">
      <c r="A54" s="366"/>
      <c r="B54" s="383" t="s">
        <v>521</v>
      </c>
      <c r="C54" s="337"/>
      <c r="D54" s="362"/>
      <c r="E54" s="325"/>
      <c r="F54" s="393"/>
    </row>
    <row r="55" spans="1:6" s="286" customFormat="1" ht="21.75" customHeight="1">
      <c r="A55" s="375">
        <v>1</v>
      </c>
      <c r="B55" s="338" t="s">
        <v>246</v>
      </c>
      <c r="C55" s="335" t="s">
        <v>146</v>
      </c>
      <c r="D55" s="376">
        <v>472</v>
      </c>
      <c r="E55" s="325"/>
      <c r="F55" s="393"/>
    </row>
    <row r="56" spans="1:6" s="286" customFormat="1" ht="15.75" customHeight="1">
      <c r="A56" s="366"/>
      <c r="B56" s="334" t="s">
        <v>249</v>
      </c>
      <c r="C56" s="335" t="s">
        <v>248</v>
      </c>
      <c r="D56" s="362">
        <v>266</v>
      </c>
      <c r="E56" s="325"/>
      <c r="F56" s="393"/>
    </row>
    <row r="57" spans="1:6" s="286" customFormat="1" ht="15.75" customHeight="1">
      <c r="A57" s="366"/>
      <c r="B57" s="334" t="s">
        <v>250</v>
      </c>
      <c r="C57" s="335" t="s">
        <v>248</v>
      </c>
      <c r="D57" s="362">
        <v>56</v>
      </c>
      <c r="E57" s="325"/>
      <c r="F57" s="393"/>
    </row>
    <row r="58" spans="1:6" s="286" customFormat="1" ht="15.75" customHeight="1">
      <c r="A58" s="366"/>
      <c r="B58" s="334" t="s">
        <v>251</v>
      </c>
      <c r="C58" s="335" t="s">
        <v>248</v>
      </c>
      <c r="D58" s="362">
        <v>48</v>
      </c>
      <c r="E58" s="325"/>
      <c r="F58" s="393"/>
    </row>
    <row r="59" spans="1:6" s="286" customFormat="1" ht="18.75" customHeight="1">
      <c r="A59" s="366"/>
      <c r="B59" s="334" t="s">
        <v>252</v>
      </c>
      <c r="C59" s="335" t="s">
        <v>248</v>
      </c>
      <c r="D59" s="362">
        <v>102</v>
      </c>
      <c r="E59" s="325"/>
      <c r="F59" s="393"/>
    </row>
    <row r="60" spans="1:6" s="286" customFormat="1" ht="18.75" customHeight="1">
      <c r="A60" s="366"/>
      <c r="B60" s="334" t="s">
        <v>253</v>
      </c>
      <c r="C60" s="335" t="s">
        <v>26</v>
      </c>
      <c r="D60" s="362">
        <v>4</v>
      </c>
      <c r="E60" s="325"/>
      <c r="F60" s="393"/>
    </row>
    <row r="61" spans="1:6" s="286" customFormat="1" ht="15.75" customHeight="1">
      <c r="A61" s="366"/>
      <c r="B61" s="334" t="s">
        <v>254</v>
      </c>
      <c r="C61" s="335" t="s">
        <v>26</v>
      </c>
      <c r="D61" s="362">
        <v>4</v>
      </c>
      <c r="E61" s="325"/>
      <c r="F61" s="393"/>
    </row>
    <row r="62" spans="1:6" s="286" customFormat="1" ht="15.75" customHeight="1">
      <c r="A62" s="366"/>
      <c r="B62" s="334" t="s">
        <v>255</v>
      </c>
      <c r="C62" s="335" t="s">
        <v>26</v>
      </c>
      <c r="D62" s="362">
        <v>4</v>
      </c>
      <c r="E62" s="325"/>
      <c r="F62" s="393"/>
    </row>
    <row r="63" spans="1:6" s="286" customFormat="1" ht="18.75" customHeight="1">
      <c r="A63" s="366"/>
      <c r="B63" s="334" t="s">
        <v>257</v>
      </c>
      <c r="C63" s="335" t="s">
        <v>26</v>
      </c>
      <c r="D63" s="362">
        <v>8</v>
      </c>
      <c r="E63" s="325"/>
      <c r="F63" s="393"/>
    </row>
    <row r="64" spans="1:6" s="286" customFormat="1" ht="15.75" customHeight="1">
      <c r="A64" s="366"/>
      <c r="B64" s="334" t="s">
        <v>258</v>
      </c>
      <c r="C64" s="335" t="s">
        <v>26</v>
      </c>
      <c r="D64" s="362">
        <v>20</v>
      </c>
      <c r="E64" s="325"/>
      <c r="F64" s="393"/>
    </row>
    <row r="65" spans="1:6" s="286" customFormat="1" ht="15.75" customHeight="1">
      <c r="A65" s="366"/>
      <c r="B65" s="334" t="s">
        <v>259</v>
      </c>
      <c r="C65" s="335" t="s">
        <v>26</v>
      </c>
      <c r="D65" s="362">
        <v>16</v>
      </c>
      <c r="E65" s="325"/>
      <c r="F65" s="393"/>
    </row>
    <row r="66" spans="1:6" s="286" customFormat="1" ht="15.75" customHeight="1">
      <c r="A66" s="366"/>
      <c r="B66" s="334" t="s">
        <v>260</v>
      </c>
      <c r="C66" s="335" t="s">
        <v>26</v>
      </c>
      <c r="D66" s="362">
        <v>98</v>
      </c>
      <c r="E66" s="325"/>
      <c r="F66" s="393"/>
    </row>
    <row r="67" spans="1:6" s="286" customFormat="1" ht="15.75" customHeight="1">
      <c r="A67" s="366"/>
      <c r="B67" s="334" t="s">
        <v>522</v>
      </c>
      <c r="C67" s="335" t="s">
        <v>26</v>
      </c>
      <c r="D67" s="362">
        <v>80</v>
      </c>
      <c r="E67" s="325"/>
      <c r="F67" s="393"/>
    </row>
    <row r="68" spans="1:6" s="286" customFormat="1" ht="18.75" customHeight="1">
      <c r="A68" s="366"/>
      <c r="B68" s="334" t="s">
        <v>523</v>
      </c>
      <c r="C68" s="337" t="s">
        <v>26</v>
      </c>
      <c r="D68" s="362">
        <v>12</v>
      </c>
      <c r="E68" s="325"/>
      <c r="F68" s="393"/>
    </row>
    <row r="69" spans="1:6" s="286" customFormat="1" ht="15.75" customHeight="1">
      <c r="A69" s="366"/>
      <c r="B69" s="334" t="s">
        <v>524</v>
      </c>
      <c r="C69" s="337" t="s">
        <v>26</v>
      </c>
      <c r="D69" s="362">
        <v>12</v>
      </c>
      <c r="E69" s="325"/>
      <c r="F69" s="393"/>
    </row>
    <row r="70" spans="1:6" s="286" customFormat="1" ht="15.75" customHeight="1">
      <c r="A70" s="366"/>
      <c r="B70" s="334" t="s">
        <v>525</v>
      </c>
      <c r="C70" s="337" t="s">
        <v>26</v>
      </c>
      <c r="D70" s="362">
        <v>12</v>
      </c>
      <c r="E70" s="325"/>
      <c r="F70" s="393"/>
    </row>
    <row r="71" spans="1:6" s="286" customFormat="1" ht="15.75" customHeight="1">
      <c r="A71" s="366"/>
      <c r="B71" s="334" t="s">
        <v>264</v>
      </c>
      <c r="C71" s="337" t="s">
        <v>26</v>
      </c>
      <c r="D71" s="362">
        <v>44</v>
      </c>
      <c r="E71" s="325"/>
      <c r="F71" s="393"/>
    </row>
    <row r="72" spans="1:6" s="286" customFormat="1" ht="15.75" customHeight="1">
      <c r="A72" s="375">
        <v>2</v>
      </c>
      <c r="B72" s="334" t="s">
        <v>271</v>
      </c>
      <c r="C72" s="497" t="s">
        <v>272</v>
      </c>
      <c r="D72" s="376">
        <v>63</v>
      </c>
      <c r="E72" s="325"/>
      <c r="F72" s="393"/>
    </row>
    <row r="73" spans="1:6" s="286" customFormat="1" ht="18.75" customHeight="1">
      <c r="A73" s="366"/>
      <c r="B73" s="334" t="s">
        <v>273</v>
      </c>
      <c r="C73" s="337" t="s">
        <v>26</v>
      </c>
      <c r="D73" s="362">
        <v>5</v>
      </c>
      <c r="E73" s="325"/>
      <c r="F73" s="393"/>
    </row>
    <row r="74" spans="1:6" s="286" customFormat="1" ht="15.75" customHeight="1">
      <c r="A74" s="366"/>
      <c r="B74" s="334" t="s">
        <v>526</v>
      </c>
      <c r="C74" s="337" t="s">
        <v>26</v>
      </c>
      <c r="D74" s="362">
        <v>4</v>
      </c>
      <c r="E74" s="325"/>
      <c r="F74" s="393"/>
    </row>
    <row r="75" spans="1:6" s="286" customFormat="1" ht="15.75" customHeight="1">
      <c r="A75" s="366"/>
      <c r="B75" s="334" t="s">
        <v>527</v>
      </c>
      <c r="C75" s="337" t="s">
        <v>26</v>
      </c>
      <c r="D75" s="362">
        <v>2</v>
      </c>
      <c r="E75" s="325"/>
      <c r="F75" s="393"/>
    </row>
    <row r="76" spans="1:6" s="286" customFormat="1" ht="15.75" customHeight="1">
      <c r="A76" s="366"/>
      <c r="B76" s="334" t="s">
        <v>276</v>
      </c>
      <c r="C76" s="337" t="s">
        <v>26</v>
      </c>
      <c r="D76" s="362">
        <v>11</v>
      </c>
      <c r="E76" s="325"/>
      <c r="F76" s="393"/>
    </row>
    <row r="77" spans="1:6" s="286" customFormat="1" ht="18.75" customHeight="1">
      <c r="A77" s="366"/>
      <c r="B77" s="334" t="s">
        <v>528</v>
      </c>
      <c r="C77" s="337" t="s">
        <v>26</v>
      </c>
      <c r="D77" s="362">
        <v>16</v>
      </c>
      <c r="E77" s="325"/>
      <c r="F77" s="393"/>
    </row>
    <row r="78" spans="1:6" s="286" customFormat="1" ht="18.75" customHeight="1">
      <c r="A78" s="366"/>
      <c r="B78" s="334" t="s">
        <v>529</v>
      </c>
      <c r="C78" s="337" t="s">
        <v>26</v>
      </c>
      <c r="D78" s="362">
        <v>2</v>
      </c>
      <c r="E78" s="325"/>
      <c r="F78" s="393"/>
    </row>
    <row r="79" spans="1:6" s="286" customFormat="1" ht="15.75" customHeight="1">
      <c r="A79" s="366"/>
      <c r="B79" s="334" t="s">
        <v>278</v>
      </c>
      <c r="C79" s="337" t="s">
        <v>26</v>
      </c>
      <c r="D79" s="362">
        <v>40</v>
      </c>
      <c r="E79" s="325"/>
      <c r="F79" s="393"/>
    </row>
    <row r="80" spans="1:6" s="286" customFormat="1" ht="18.75" customHeight="1">
      <c r="A80" s="366"/>
      <c r="B80" s="334" t="s">
        <v>280</v>
      </c>
      <c r="C80" s="337" t="s">
        <v>26</v>
      </c>
      <c r="D80" s="362">
        <v>4</v>
      </c>
      <c r="E80" s="325"/>
      <c r="F80" s="393"/>
    </row>
    <row r="81" spans="1:6" s="286" customFormat="1" ht="15.75" customHeight="1">
      <c r="A81" s="366"/>
      <c r="B81" s="334" t="s">
        <v>281</v>
      </c>
      <c r="C81" s="337" t="s">
        <v>26</v>
      </c>
      <c r="D81" s="362">
        <v>40</v>
      </c>
      <c r="E81" s="325"/>
      <c r="F81" s="393"/>
    </row>
    <row r="82" spans="1:6" s="286" customFormat="1" ht="15.75" customHeight="1">
      <c r="A82" s="366"/>
      <c r="B82" s="381" t="s">
        <v>283</v>
      </c>
      <c r="C82" s="337"/>
      <c r="D82" s="362"/>
      <c r="E82" s="325"/>
      <c r="F82" s="393"/>
    </row>
    <row r="83" spans="1:6" s="291" customFormat="1" ht="25.5" customHeight="1">
      <c r="A83" s="377">
        <v>1</v>
      </c>
      <c r="B83" s="331" t="s">
        <v>284</v>
      </c>
      <c r="C83" s="324" t="s">
        <v>30</v>
      </c>
      <c r="D83" s="376">
        <v>176</v>
      </c>
      <c r="E83" s="325"/>
      <c r="F83" s="393"/>
    </row>
    <row r="84" spans="1:6" s="286" customFormat="1" ht="15.75" customHeight="1">
      <c r="A84" s="366"/>
      <c r="B84" s="328" t="s">
        <v>285</v>
      </c>
      <c r="C84" s="332" t="s">
        <v>30</v>
      </c>
      <c r="D84" s="362">
        <v>26</v>
      </c>
      <c r="E84" s="325"/>
      <c r="F84" s="393"/>
    </row>
    <row r="85" spans="1:6" s="286" customFormat="1" ht="15.75" customHeight="1">
      <c r="A85" s="366"/>
      <c r="B85" s="328" t="s">
        <v>530</v>
      </c>
      <c r="C85" s="332" t="s">
        <v>30</v>
      </c>
      <c r="D85" s="362">
        <v>150</v>
      </c>
      <c r="E85" s="325"/>
      <c r="F85" s="393"/>
    </row>
    <row r="86" spans="1:6" s="286" customFormat="1" ht="24.75" customHeight="1">
      <c r="A86" s="375">
        <v>2</v>
      </c>
      <c r="B86" s="334" t="s">
        <v>531</v>
      </c>
      <c r="C86" s="327" t="s">
        <v>46</v>
      </c>
      <c r="D86" s="376">
        <v>0.41000000000000003</v>
      </c>
      <c r="E86" s="325"/>
      <c r="F86" s="393"/>
    </row>
    <row r="87" spans="1:6" s="286" customFormat="1" ht="15.75" customHeight="1">
      <c r="A87" s="366"/>
      <c r="B87" s="334" t="s">
        <v>295</v>
      </c>
      <c r="C87" s="337" t="s">
        <v>26</v>
      </c>
      <c r="D87" s="362">
        <v>5</v>
      </c>
      <c r="E87" s="325"/>
      <c r="F87" s="393"/>
    </row>
    <row r="88" spans="1:6" s="286" customFormat="1" ht="15.75" customHeight="1">
      <c r="A88" s="366"/>
      <c r="B88" s="334" t="s">
        <v>286</v>
      </c>
      <c r="C88" s="337" t="s">
        <v>26</v>
      </c>
      <c r="D88" s="362">
        <v>5</v>
      </c>
      <c r="E88" s="325"/>
      <c r="F88" s="393"/>
    </row>
    <row r="89" spans="1:6" s="286" customFormat="1" ht="22.5" customHeight="1">
      <c r="A89" s="366"/>
      <c r="B89" s="334" t="s">
        <v>287</v>
      </c>
      <c r="C89" s="337" t="s">
        <v>26</v>
      </c>
      <c r="D89" s="362">
        <v>5</v>
      </c>
      <c r="E89" s="325"/>
      <c r="F89" s="393"/>
    </row>
    <row r="90" spans="1:6" s="286" customFormat="1" ht="15.75" customHeight="1">
      <c r="A90" s="366"/>
      <c r="B90" s="334" t="s">
        <v>288</v>
      </c>
      <c r="C90" s="327" t="s">
        <v>23</v>
      </c>
      <c r="D90" s="362">
        <v>1.0055555555555555</v>
      </c>
      <c r="E90" s="325"/>
      <c r="F90" s="393"/>
    </row>
    <row r="91" spans="1:6" s="286" customFormat="1" ht="29.25" customHeight="1">
      <c r="A91" s="375">
        <v>3</v>
      </c>
      <c r="B91" s="334" t="s">
        <v>532</v>
      </c>
      <c r="C91" s="337" t="s">
        <v>23</v>
      </c>
      <c r="D91" s="376">
        <v>108.72</v>
      </c>
      <c r="E91" s="340"/>
      <c r="F91" s="393"/>
    </row>
    <row r="92" spans="1:6" s="339" customFormat="1" ht="15.75" customHeight="1">
      <c r="A92" s="377">
        <v>4</v>
      </c>
      <c r="B92" s="334" t="s">
        <v>535</v>
      </c>
      <c r="C92" s="337" t="s">
        <v>130</v>
      </c>
      <c r="D92" s="376">
        <v>36.72</v>
      </c>
      <c r="E92" s="325"/>
      <c r="F92" s="393"/>
    </row>
    <row r="93" spans="1:6" s="286" customFormat="1" ht="29.25" customHeight="1">
      <c r="A93" s="375">
        <v>5</v>
      </c>
      <c r="B93" s="334" t="s">
        <v>290</v>
      </c>
      <c r="C93" s="337" t="s">
        <v>23</v>
      </c>
      <c r="D93" s="376">
        <v>70</v>
      </c>
      <c r="E93" s="325"/>
      <c r="F93" s="393"/>
    </row>
    <row r="94" spans="1:6" s="286" customFormat="1" ht="15.75" customHeight="1">
      <c r="A94" s="366"/>
      <c r="B94" s="334" t="s">
        <v>291</v>
      </c>
      <c r="C94" s="337" t="s">
        <v>23</v>
      </c>
      <c r="D94" s="362">
        <v>2.88</v>
      </c>
      <c r="E94" s="325"/>
      <c r="F94" s="393"/>
    </row>
    <row r="95" spans="1:6" s="286" customFormat="1" ht="20.25" customHeight="1">
      <c r="A95" s="375">
        <v>6</v>
      </c>
      <c r="B95" s="334" t="s">
        <v>536</v>
      </c>
      <c r="C95" s="337" t="s">
        <v>23</v>
      </c>
      <c r="D95" s="376">
        <v>4</v>
      </c>
      <c r="E95" s="325"/>
      <c r="F95" s="393"/>
    </row>
    <row r="96" spans="1:6" s="286" customFormat="1" ht="17.25" customHeight="1">
      <c r="A96" s="366"/>
      <c r="B96" s="334" t="s">
        <v>292</v>
      </c>
      <c r="C96" s="329" t="s">
        <v>130</v>
      </c>
      <c r="D96" s="362">
        <v>4.08</v>
      </c>
      <c r="E96" s="325"/>
      <c r="F96" s="393"/>
    </row>
    <row r="97" spans="1:6" s="286" customFormat="1" ht="15.75" customHeight="1">
      <c r="A97" s="366"/>
      <c r="B97" s="334" t="s">
        <v>50</v>
      </c>
      <c r="C97" s="337" t="s">
        <v>23</v>
      </c>
      <c r="D97" s="363">
        <v>2</v>
      </c>
      <c r="E97" s="325"/>
      <c r="F97" s="393"/>
    </row>
    <row r="98" spans="1:6" s="286" customFormat="1" ht="15.75" customHeight="1">
      <c r="A98" s="366"/>
      <c r="B98" s="334" t="s">
        <v>293</v>
      </c>
      <c r="C98" s="337" t="s">
        <v>98</v>
      </c>
      <c r="D98" s="362">
        <v>130</v>
      </c>
      <c r="E98" s="330"/>
      <c r="F98" s="393"/>
    </row>
    <row r="99" spans="1:6" s="286" customFormat="1" ht="24.75" customHeight="1">
      <c r="A99" s="375">
        <v>7</v>
      </c>
      <c r="B99" s="334" t="s">
        <v>643</v>
      </c>
      <c r="C99" s="337" t="s">
        <v>29</v>
      </c>
      <c r="D99" s="376">
        <v>1</v>
      </c>
      <c r="E99" s="325"/>
      <c r="F99" s="393"/>
    </row>
    <row r="100" spans="1:6" ht="15.75" customHeight="1">
      <c r="A100" s="366"/>
      <c r="B100" s="334" t="s">
        <v>50</v>
      </c>
      <c r="C100" s="337" t="s">
        <v>23</v>
      </c>
      <c r="D100" s="362">
        <v>32</v>
      </c>
      <c r="E100" s="325"/>
      <c r="F100" s="393"/>
    </row>
    <row r="101" spans="1:6" s="286" customFormat="1" ht="37.5" customHeight="1" thickBot="1">
      <c r="A101" s="406">
        <v>8</v>
      </c>
      <c r="B101" s="394" t="s">
        <v>533</v>
      </c>
      <c r="C101" s="395" t="s">
        <v>29</v>
      </c>
      <c r="D101" s="407">
        <v>1</v>
      </c>
      <c r="E101" s="396"/>
      <c r="F101" s="397"/>
    </row>
    <row r="102" spans="1:6" ht="15.75" customHeight="1" thickBot="1">
      <c r="A102" s="345"/>
      <c r="B102" s="316" t="s">
        <v>1</v>
      </c>
      <c r="C102" s="398"/>
      <c r="D102" s="399"/>
      <c r="E102" s="399"/>
      <c r="F102" s="360"/>
    </row>
    <row r="103" spans="1:6" ht="12.75" customHeight="1">
      <c r="A103" s="402"/>
      <c r="B103" s="293"/>
      <c r="C103" s="294"/>
      <c r="D103" s="295"/>
      <c r="E103" s="295"/>
      <c r="F103" s="296"/>
    </row>
    <row r="104" spans="1:6" ht="11.25">
      <c r="A104" s="403"/>
      <c r="B104" s="582"/>
      <c r="C104" s="582"/>
      <c r="D104" s="582"/>
      <c r="E104" s="582"/>
      <c r="F104" s="582"/>
    </row>
    <row r="105" spans="1:6" ht="11.25">
      <c r="A105" s="402"/>
      <c r="F105" s="384"/>
    </row>
    <row r="106" spans="1:6" ht="11.25">
      <c r="A106" s="402"/>
      <c r="B106" s="298"/>
      <c r="C106" s="385"/>
      <c r="D106" s="386"/>
      <c r="E106" s="386"/>
      <c r="F106" s="387"/>
    </row>
    <row r="107" spans="1:6" ht="11.25">
      <c r="A107" s="402"/>
      <c r="B107" s="298"/>
      <c r="C107" s="385"/>
      <c r="D107" s="386"/>
      <c r="E107" s="386"/>
      <c r="F107" s="385"/>
    </row>
    <row r="108" spans="1:6" ht="11.25">
      <c r="A108" s="402"/>
      <c r="B108" s="298"/>
      <c r="C108" s="385"/>
      <c r="D108" s="386"/>
      <c r="E108" s="386"/>
      <c r="F108" s="385"/>
    </row>
    <row r="109" ht="11.25">
      <c r="F109" s="388"/>
    </row>
  </sheetData>
  <sheetProtection/>
  <mergeCells count="11">
    <mergeCell ref="C5:C6"/>
    <mergeCell ref="D5:D6"/>
    <mergeCell ref="E5:E6"/>
    <mergeCell ref="F5:F6"/>
    <mergeCell ref="B104:F104"/>
    <mergeCell ref="A1:F1"/>
    <mergeCell ref="A2:F2"/>
    <mergeCell ref="A3:F3"/>
    <mergeCell ref="B4:F4"/>
    <mergeCell ref="A5:A6"/>
    <mergeCell ref="B5:B6"/>
  </mergeCells>
  <printOptions/>
  <pageMargins left="0.5118110236220472" right="0.11811023622047245" top="0.35433070866141736" bottom="0.15748031496062992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2"/>
  <sheetViews>
    <sheetView zoomScale="142" zoomScaleNormal="142" zoomScalePageLayoutView="0" workbookViewId="0" topLeftCell="A1">
      <selection activeCell="B20" sqref="B20"/>
    </sheetView>
  </sheetViews>
  <sheetFormatPr defaultColWidth="9.140625" defaultRowHeight="12.75"/>
  <cols>
    <col min="1" max="1" width="4.7109375" style="435" customWidth="1"/>
    <col min="2" max="2" width="62.00390625" style="408" customWidth="1"/>
    <col min="3" max="3" width="7.7109375" style="408" customWidth="1"/>
    <col min="4" max="4" width="7.7109375" style="414" customWidth="1"/>
    <col min="5" max="6" width="7.7109375" style="408" customWidth="1"/>
    <col min="7" max="16384" width="9.140625" style="408" customWidth="1"/>
  </cols>
  <sheetData>
    <row r="1" spans="1:6" ht="18.75" customHeight="1">
      <c r="A1" s="583" t="s">
        <v>503</v>
      </c>
      <c r="B1" s="583"/>
      <c r="C1" s="583"/>
      <c r="D1" s="583"/>
      <c r="E1" s="583"/>
      <c r="F1" s="583"/>
    </row>
    <row r="2" spans="1:6" ht="19.5" customHeight="1">
      <c r="A2" s="614" t="s">
        <v>569</v>
      </c>
      <c r="B2" s="614"/>
      <c r="C2" s="614"/>
      <c r="D2" s="614"/>
      <c r="E2" s="614"/>
      <c r="F2" s="614"/>
    </row>
    <row r="3" spans="1:6" ht="19.5" customHeight="1">
      <c r="A3" s="615" t="s">
        <v>570</v>
      </c>
      <c r="B3" s="615"/>
      <c r="C3" s="615"/>
      <c r="D3" s="615"/>
      <c r="E3" s="615"/>
      <c r="F3" s="615"/>
    </row>
    <row r="4" spans="1:6" ht="18" customHeight="1" thickBot="1">
      <c r="A4" s="426"/>
      <c r="B4" s="409"/>
      <c r="C4" s="409"/>
      <c r="D4" s="410"/>
      <c r="E4" s="409"/>
      <c r="F4" s="409"/>
    </row>
    <row r="5" spans="1:6" ht="38.25" customHeight="1">
      <c r="A5" s="616" t="s">
        <v>0</v>
      </c>
      <c r="B5" s="610" t="s">
        <v>3</v>
      </c>
      <c r="C5" s="600" t="s">
        <v>4</v>
      </c>
      <c r="D5" s="602" t="s">
        <v>408</v>
      </c>
      <c r="E5" s="604" t="s">
        <v>11</v>
      </c>
      <c r="F5" s="593" t="s">
        <v>1</v>
      </c>
    </row>
    <row r="6" spans="1:6" ht="15" customHeight="1" thickBot="1">
      <c r="A6" s="617"/>
      <c r="B6" s="611"/>
      <c r="C6" s="601"/>
      <c r="D6" s="603"/>
      <c r="E6" s="605"/>
      <c r="F6" s="594"/>
    </row>
    <row r="7" spans="1:6" ht="14.25" thickBot="1">
      <c r="A7" s="415">
        <v>1</v>
      </c>
      <c r="B7" s="416">
        <v>2</v>
      </c>
      <c r="C7" s="416">
        <v>3</v>
      </c>
      <c r="D7" s="417">
        <v>4</v>
      </c>
      <c r="E7" s="416">
        <v>5</v>
      </c>
      <c r="F7" s="418">
        <v>6</v>
      </c>
    </row>
    <row r="8" spans="1:6" ht="14.25" thickBot="1">
      <c r="A8" s="436"/>
      <c r="B8" s="372"/>
      <c r="C8" s="372"/>
      <c r="D8" s="373"/>
      <c r="E8" s="372"/>
      <c r="F8" s="374"/>
    </row>
    <row r="9" spans="1:6" s="285" customFormat="1" ht="18" customHeight="1">
      <c r="A9" s="437">
        <v>1</v>
      </c>
      <c r="B9" s="496" t="s">
        <v>644</v>
      </c>
      <c r="C9" s="419" t="s">
        <v>538</v>
      </c>
      <c r="D9" s="438">
        <v>1</v>
      </c>
      <c r="E9" s="420"/>
      <c r="F9" s="421"/>
    </row>
    <row r="10" spans="1:6" s="285" customFormat="1" ht="18" customHeight="1">
      <c r="A10" s="427">
        <v>2</v>
      </c>
      <c r="B10" s="328" t="s">
        <v>539</v>
      </c>
      <c r="C10" s="332" t="s">
        <v>239</v>
      </c>
      <c r="D10" s="376">
        <v>6</v>
      </c>
      <c r="E10" s="382"/>
      <c r="F10" s="393"/>
    </row>
    <row r="11" spans="1:6" s="285" customFormat="1" ht="18" customHeight="1">
      <c r="A11" s="428"/>
      <c r="B11" s="328" t="s">
        <v>335</v>
      </c>
      <c r="C11" s="332" t="s">
        <v>128</v>
      </c>
      <c r="D11" s="362">
        <v>6</v>
      </c>
      <c r="E11" s="382"/>
      <c r="F11" s="393"/>
    </row>
    <row r="12" spans="1:6" s="285" customFormat="1" ht="18" customHeight="1">
      <c r="A12" s="428"/>
      <c r="B12" s="328" t="s">
        <v>540</v>
      </c>
      <c r="C12" s="332" t="s">
        <v>128</v>
      </c>
      <c r="D12" s="362">
        <f>1*3</f>
        <v>3</v>
      </c>
      <c r="E12" s="382"/>
      <c r="F12" s="393"/>
    </row>
    <row r="13" spans="1:6" s="285" customFormat="1" ht="18" customHeight="1">
      <c r="A13" s="428"/>
      <c r="B13" s="328" t="s">
        <v>541</v>
      </c>
      <c r="C13" s="332" t="s">
        <v>128</v>
      </c>
      <c r="D13" s="362">
        <f>2*3+1*2+1*1</f>
        <v>9</v>
      </c>
      <c r="E13" s="382"/>
      <c r="F13" s="393"/>
    </row>
    <row r="14" spans="1:6" s="285" customFormat="1" ht="18" customHeight="1">
      <c r="A14" s="428"/>
      <c r="B14" s="328" t="s">
        <v>339</v>
      </c>
      <c r="C14" s="332" t="s">
        <v>128</v>
      </c>
      <c r="D14" s="362">
        <f>8*3+12*2+10*1</f>
        <v>58</v>
      </c>
      <c r="E14" s="382"/>
      <c r="F14" s="393"/>
    </row>
    <row r="15" spans="1:6" s="285" customFormat="1" ht="18" customHeight="1">
      <c r="A15" s="429">
        <v>3</v>
      </c>
      <c r="B15" s="496" t="s">
        <v>645</v>
      </c>
      <c r="C15" s="332" t="s">
        <v>128</v>
      </c>
      <c r="D15" s="376">
        <v>2</v>
      </c>
      <c r="E15" s="382"/>
      <c r="F15" s="393"/>
    </row>
    <row r="16" spans="1:6" s="285" customFormat="1" ht="18" customHeight="1">
      <c r="A16" s="429">
        <v>4</v>
      </c>
      <c r="B16" s="328" t="s">
        <v>345</v>
      </c>
      <c r="C16" s="332" t="s">
        <v>128</v>
      </c>
      <c r="D16" s="376">
        <f>D17+D18+D19</f>
        <v>64</v>
      </c>
      <c r="E16" s="382"/>
      <c r="F16" s="393"/>
    </row>
    <row r="17" spans="1:6" s="285" customFormat="1" ht="18" customHeight="1">
      <c r="A17" s="428"/>
      <c r="B17" s="328" t="s">
        <v>346</v>
      </c>
      <c r="C17" s="332" t="s">
        <v>128</v>
      </c>
      <c r="D17" s="362">
        <v>32</v>
      </c>
      <c r="E17" s="382"/>
      <c r="F17" s="393"/>
    </row>
    <row r="18" spans="1:6" s="285" customFormat="1" ht="18" customHeight="1">
      <c r="A18" s="428"/>
      <c r="B18" s="328" t="s">
        <v>347</v>
      </c>
      <c r="C18" s="332" t="s">
        <v>128</v>
      </c>
      <c r="D18" s="362">
        <v>22</v>
      </c>
      <c r="E18" s="382"/>
      <c r="F18" s="393"/>
    </row>
    <row r="19" spans="1:6" s="285" customFormat="1" ht="28.5" customHeight="1">
      <c r="A19" s="428"/>
      <c r="B19" s="328" t="s">
        <v>542</v>
      </c>
      <c r="C19" s="332" t="s">
        <v>128</v>
      </c>
      <c r="D19" s="362">
        <v>10</v>
      </c>
      <c r="E19" s="382"/>
      <c r="F19" s="393"/>
    </row>
    <row r="20" spans="1:6" s="285" customFormat="1" ht="18" customHeight="1">
      <c r="A20" s="427">
        <v>5</v>
      </c>
      <c r="B20" s="328" t="s">
        <v>543</v>
      </c>
      <c r="C20" s="332" t="s">
        <v>128</v>
      </c>
      <c r="D20" s="376">
        <f>D21+D22+D23</f>
        <v>22</v>
      </c>
      <c r="E20" s="382"/>
      <c r="F20" s="393"/>
    </row>
    <row r="21" spans="1:6" s="285" customFormat="1" ht="18" customHeight="1">
      <c r="A21" s="428"/>
      <c r="B21" s="328" t="s">
        <v>544</v>
      </c>
      <c r="C21" s="327" t="s">
        <v>128</v>
      </c>
      <c r="D21" s="362">
        <v>5</v>
      </c>
      <c r="E21" s="382"/>
      <c r="F21" s="393"/>
    </row>
    <row r="22" spans="1:6" s="285" customFormat="1" ht="18" customHeight="1">
      <c r="A22" s="428"/>
      <c r="B22" s="328" t="s">
        <v>545</v>
      </c>
      <c r="C22" s="327" t="s">
        <v>128</v>
      </c>
      <c r="D22" s="362">
        <v>15</v>
      </c>
      <c r="E22" s="382"/>
      <c r="F22" s="393"/>
    </row>
    <row r="23" spans="1:6" s="285" customFormat="1" ht="18" customHeight="1">
      <c r="A23" s="428"/>
      <c r="B23" s="328" t="s">
        <v>546</v>
      </c>
      <c r="C23" s="327" t="s">
        <v>128</v>
      </c>
      <c r="D23" s="362">
        <v>2</v>
      </c>
      <c r="E23" s="382"/>
      <c r="F23" s="393"/>
    </row>
    <row r="24" spans="1:6" s="285" customFormat="1" ht="18" customHeight="1">
      <c r="A24" s="427">
        <v>6</v>
      </c>
      <c r="B24" s="328" t="s">
        <v>547</v>
      </c>
      <c r="C24" s="332" t="s">
        <v>128</v>
      </c>
      <c r="D24" s="376">
        <f>D25+D26+D27</f>
        <v>52</v>
      </c>
      <c r="E24" s="382"/>
      <c r="F24" s="393"/>
    </row>
    <row r="25" spans="1:6" s="285" customFormat="1" ht="18" customHeight="1">
      <c r="A25" s="428"/>
      <c r="B25" s="328" t="s">
        <v>548</v>
      </c>
      <c r="C25" s="332" t="s">
        <v>26</v>
      </c>
      <c r="D25" s="362">
        <v>20</v>
      </c>
      <c r="E25" s="382"/>
      <c r="F25" s="393"/>
    </row>
    <row r="26" spans="1:6" s="285" customFormat="1" ht="18" customHeight="1">
      <c r="A26" s="428"/>
      <c r="B26" s="328" t="s">
        <v>549</v>
      </c>
      <c r="C26" s="332" t="s">
        <v>26</v>
      </c>
      <c r="D26" s="362">
        <v>27</v>
      </c>
      <c r="E26" s="382"/>
      <c r="F26" s="393"/>
    </row>
    <row r="27" spans="1:6" s="285" customFormat="1" ht="28.5" customHeight="1">
      <c r="A27" s="428"/>
      <c r="B27" s="328" t="s">
        <v>550</v>
      </c>
      <c r="C27" s="332" t="s">
        <v>26</v>
      </c>
      <c r="D27" s="362">
        <v>5</v>
      </c>
      <c r="E27" s="382"/>
      <c r="F27" s="393"/>
    </row>
    <row r="28" spans="1:6" s="285" customFormat="1" ht="18" customHeight="1">
      <c r="A28" s="428"/>
      <c r="B28" s="328" t="s">
        <v>551</v>
      </c>
      <c r="C28" s="332" t="s">
        <v>26</v>
      </c>
      <c r="D28" s="362">
        <v>52</v>
      </c>
      <c r="E28" s="382"/>
      <c r="F28" s="393"/>
    </row>
    <row r="29" spans="1:6" s="285" customFormat="1" ht="18" customHeight="1">
      <c r="A29" s="427">
        <v>7</v>
      </c>
      <c r="B29" s="328" t="s">
        <v>341</v>
      </c>
      <c r="C29" s="332" t="s">
        <v>128</v>
      </c>
      <c r="D29" s="376">
        <f>D30+D31+D32+D33</f>
        <v>174</v>
      </c>
      <c r="E29" s="382"/>
      <c r="F29" s="393"/>
    </row>
    <row r="30" spans="1:6" s="285" customFormat="1" ht="18" customHeight="1">
      <c r="A30" s="428"/>
      <c r="B30" s="328" t="s">
        <v>552</v>
      </c>
      <c r="C30" s="332" t="s">
        <v>128</v>
      </c>
      <c r="D30" s="362">
        <v>52</v>
      </c>
      <c r="E30" s="382"/>
      <c r="F30" s="393"/>
    </row>
    <row r="31" spans="1:6" s="285" customFormat="1" ht="18" customHeight="1">
      <c r="A31" s="428"/>
      <c r="B31" s="328" t="s">
        <v>553</v>
      </c>
      <c r="C31" s="332" t="s">
        <v>128</v>
      </c>
      <c r="D31" s="362">
        <v>104</v>
      </c>
      <c r="E31" s="382"/>
      <c r="F31" s="393"/>
    </row>
    <row r="32" spans="1:6" s="285" customFormat="1" ht="18" customHeight="1">
      <c r="A32" s="428"/>
      <c r="B32" s="328" t="s">
        <v>554</v>
      </c>
      <c r="C32" s="332" t="s">
        <v>128</v>
      </c>
      <c r="D32" s="362">
        <v>7</v>
      </c>
      <c r="E32" s="382"/>
      <c r="F32" s="393"/>
    </row>
    <row r="33" spans="1:6" s="285" customFormat="1" ht="18" customHeight="1">
      <c r="A33" s="428"/>
      <c r="B33" s="328" t="s">
        <v>555</v>
      </c>
      <c r="C33" s="332" t="s">
        <v>128</v>
      </c>
      <c r="D33" s="362">
        <v>11</v>
      </c>
      <c r="E33" s="382"/>
      <c r="F33" s="393"/>
    </row>
    <row r="34" spans="1:6" s="285" customFormat="1" ht="18" customHeight="1">
      <c r="A34" s="428"/>
      <c r="B34" s="328" t="s">
        <v>556</v>
      </c>
      <c r="C34" s="332" t="s">
        <v>128</v>
      </c>
      <c r="D34" s="362">
        <v>29</v>
      </c>
      <c r="E34" s="382"/>
      <c r="F34" s="393"/>
    </row>
    <row r="35" spans="1:6" s="285" customFormat="1" ht="18" customHeight="1">
      <c r="A35" s="427">
        <v>8</v>
      </c>
      <c r="B35" s="328" t="s">
        <v>557</v>
      </c>
      <c r="C35" s="327" t="s">
        <v>30</v>
      </c>
      <c r="D35" s="376">
        <f>D36+D37+D38+D39</f>
        <v>140</v>
      </c>
      <c r="E35" s="382"/>
      <c r="F35" s="393"/>
    </row>
    <row r="36" spans="1:6" s="285" customFormat="1" ht="18" customHeight="1">
      <c r="A36" s="428" t="s">
        <v>40</v>
      </c>
      <c r="B36" s="328" t="s">
        <v>558</v>
      </c>
      <c r="C36" s="332" t="s">
        <v>30</v>
      </c>
      <c r="D36" s="362">
        <v>45</v>
      </c>
      <c r="E36" s="382"/>
      <c r="F36" s="393"/>
    </row>
    <row r="37" spans="1:6" s="285" customFormat="1" ht="18" customHeight="1">
      <c r="A37" s="428" t="s">
        <v>40</v>
      </c>
      <c r="B37" s="328" t="s">
        <v>559</v>
      </c>
      <c r="C37" s="332" t="s">
        <v>30</v>
      </c>
      <c r="D37" s="362">
        <v>40</v>
      </c>
      <c r="E37" s="382"/>
      <c r="F37" s="393"/>
    </row>
    <row r="38" spans="1:6" s="285" customFormat="1" ht="18" customHeight="1">
      <c r="A38" s="428" t="s">
        <v>40</v>
      </c>
      <c r="B38" s="328" t="s">
        <v>560</v>
      </c>
      <c r="C38" s="332" t="s">
        <v>30</v>
      </c>
      <c r="D38" s="362">
        <v>25</v>
      </c>
      <c r="E38" s="382"/>
      <c r="F38" s="393"/>
    </row>
    <row r="39" spans="1:6" s="285" customFormat="1" ht="18" customHeight="1">
      <c r="A39" s="428"/>
      <c r="B39" s="328" t="s">
        <v>561</v>
      </c>
      <c r="C39" s="332" t="s">
        <v>30</v>
      </c>
      <c r="D39" s="362">
        <v>30</v>
      </c>
      <c r="E39" s="382"/>
      <c r="F39" s="393"/>
    </row>
    <row r="40" spans="1:6" s="285" customFormat="1" ht="18" customHeight="1">
      <c r="A40" s="428"/>
      <c r="B40" s="328" t="s">
        <v>562</v>
      </c>
      <c r="C40" s="332" t="s">
        <v>128</v>
      </c>
      <c r="D40" s="362">
        <v>20</v>
      </c>
      <c r="E40" s="382"/>
      <c r="F40" s="393"/>
    </row>
    <row r="41" spans="1:6" s="285" customFormat="1" ht="18" customHeight="1">
      <c r="A41" s="428"/>
      <c r="B41" s="328" t="s">
        <v>563</v>
      </c>
      <c r="C41" s="332" t="s">
        <v>128</v>
      </c>
      <c r="D41" s="362">
        <v>30</v>
      </c>
      <c r="E41" s="382"/>
      <c r="F41" s="393"/>
    </row>
    <row r="42" spans="1:6" s="285" customFormat="1" ht="18" customHeight="1">
      <c r="A42" s="427">
        <v>9</v>
      </c>
      <c r="B42" s="328" t="s">
        <v>353</v>
      </c>
      <c r="C42" s="327" t="s">
        <v>30</v>
      </c>
      <c r="D42" s="376">
        <f>D43+D44+D45</f>
        <v>1530</v>
      </c>
      <c r="E42" s="382"/>
      <c r="F42" s="393"/>
    </row>
    <row r="43" spans="1:6" s="285" customFormat="1" ht="18" customHeight="1">
      <c r="A43" s="428"/>
      <c r="B43" s="328" t="s">
        <v>564</v>
      </c>
      <c r="C43" s="332" t="s">
        <v>30</v>
      </c>
      <c r="D43" s="362">
        <v>830</v>
      </c>
      <c r="E43" s="382"/>
      <c r="F43" s="393"/>
    </row>
    <row r="44" spans="1:6" s="285" customFormat="1" ht="18" customHeight="1">
      <c r="A44" s="428"/>
      <c r="B44" s="328" t="s">
        <v>565</v>
      </c>
      <c r="C44" s="332" t="s">
        <v>30</v>
      </c>
      <c r="D44" s="362">
        <v>60</v>
      </c>
      <c r="E44" s="382"/>
      <c r="F44" s="393"/>
    </row>
    <row r="45" spans="1:6" s="285" customFormat="1" ht="18" customHeight="1">
      <c r="A45" s="428"/>
      <c r="B45" s="328" t="s">
        <v>566</v>
      </c>
      <c r="C45" s="332" t="s">
        <v>30</v>
      </c>
      <c r="D45" s="362">
        <v>640</v>
      </c>
      <c r="E45" s="382"/>
      <c r="F45" s="393"/>
    </row>
    <row r="46" spans="1:6" s="285" customFormat="1" ht="18" customHeight="1">
      <c r="A46" s="429">
        <v>10</v>
      </c>
      <c r="B46" s="328" t="s">
        <v>358</v>
      </c>
      <c r="C46" s="332" t="s">
        <v>30</v>
      </c>
      <c r="D46" s="376">
        <v>15</v>
      </c>
      <c r="E46" s="382"/>
      <c r="F46" s="393"/>
    </row>
    <row r="47" spans="1:6" s="285" customFormat="1" ht="18" customHeight="1">
      <c r="A47" s="428"/>
      <c r="B47" s="328" t="s">
        <v>567</v>
      </c>
      <c r="C47" s="332" t="s">
        <v>30</v>
      </c>
      <c r="D47" s="362">
        <v>15</v>
      </c>
      <c r="E47" s="382"/>
      <c r="F47" s="393"/>
    </row>
    <row r="48" spans="1:6" s="285" customFormat="1" ht="18" customHeight="1">
      <c r="A48" s="429">
        <v>11</v>
      </c>
      <c r="B48" s="328" t="s">
        <v>359</v>
      </c>
      <c r="C48" s="332" t="s">
        <v>128</v>
      </c>
      <c r="D48" s="376">
        <v>3</v>
      </c>
      <c r="E48" s="382"/>
      <c r="F48" s="393"/>
    </row>
    <row r="49" spans="1:6" s="285" customFormat="1" ht="18" customHeight="1" thickBot="1">
      <c r="A49" s="428"/>
      <c r="B49" s="328" t="s">
        <v>568</v>
      </c>
      <c r="C49" s="332" t="s">
        <v>30</v>
      </c>
      <c r="D49" s="362">
        <v>6</v>
      </c>
      <c r="E49" s="382"/>
      <c r="F49" s="393"/>
    </row>
    <row r="50" spans="1:6" s="285" customFormat="1" ht="18" customHeight="1" thickBot="1">
      <c r="A50" s="430"/>
      <c r="B50" s="425" t="s">
        <v>1</v>
      </c>
      <c r="C50" s="422"/>
      <c r="D50" s="423"/>
      <c r="E50" s="424"/>
      <c r="F50" s="360"/>
    </row>
    <row r="51" spans="1:6" s="285" customFormat="1" ht="11.25">
      <c r="A51" s="431"/>
      <c r="B51" s="385"/>
      <c r="C51" s="385"/>
      <c r="D51" s="386"/>
      <c r="E51" s="385"/>
      <c r="F51" s="385"/>
    </row>
    <row r="52" spans="1:6" ht="21">
      <c r="A52" s="432"/>
      <c r="B52" s="612"/>
      <c r="C52" s="612"/>
      <c r="D52" s="612"/>
      <c r="E52" s="612"/>
      <c r="F52" s="612"/>
    </row>
    <row r="53" spans="1:6" ht="18">
      <c r="A53" s="432"/>
      <c r="B53" s="411"/>
      <c r="C53" s="412"/>
      <c r="D53" s="413"/>
      <c r="E53" s="412"/>
      <c r="F53" s="412"/>
    </row>
    <row r="54" spans="1:6" ht="18">
      <c r="A54" s="432"/>
      <c r="B54" s="411"/>
      <c r="C54" s="412"/>
      <c r="D54" s="413"/>
      <c r="E54" s="412"/>
      <c r="F54" s="412"/>
    </row>
    <row r="55" spans="1:6" ht="18">
      <c r="A55" s="432"/>
      <c r="B55" s="411"/>
      <c r="C55" s="412"/>
      <c r="D55" s="413"/>
      <c r="E55" s="412"/>
      <c r="F55" s="412"/>
    </row>
    <row r="56" spans="1:6" ht="18">
      <c r="A56" s="432"/>
      <c r="B56" s="411"/>
      <c r="C56" s="412"/>
      <c r="D56" s="413"/>
      <c r="E56" s="412"/>
      <c r="F56" s="412"/>
    </row>
    <row r="57" spans="1:6" ht="18">
      <c r="A57" s="432"/>
      <c r="B57" s="411"/>
      <c r="C57" s="412"/>
      <c r="D57" s="413"/>
      <c r="E57" s="412"/>
      <c r="F57" s="412"/>
    </row>
    <row r="58" spans="1:3" ht="21">
      <c r="A58" s="433"/>
      <c r="B58" s="613"/>
      <c r="C58" s="613"/>
    </row>
    <row r="59" ht="18">
      <c r="A59" s="433"/>
    </row>
    <row r="60" ht="18">
      <c r="A60" s="432"/>
    </row>
    <row r="61" ht="13.5">
      <c r="A61" s="434"/>
    </row>
    <row r="62" ht="13.5">
      <c r="A62" s="434"/>
    </row>
  </sheetData>
  <sheetProtection/>
  <mergeCells count="11">
    <mergeCell ref="C5:C6"/>
    <mergeCell ref="D5:D6"/>
    <mergeCell ref="E5:E6"/>
    <mergeCell ref="F5:F6"/>
    <mergeCell ref="B52:F52"/>
    <mergeCell ref="B58:C58"/>
    <mergeCell ref="A1:F1"/>
    <mergeCell ref="A2:F2"/>
    <mergeCell ref="A3:F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0"/>
  <sheetViews>
    <sheetView zoomScale="120" zoomScaleNormal="120" zoomScalePageLayoutView="0" workbookViewId="0" topLeftCell="A16">
      <selection activeCell="K16" sqref="K16"/>
    </sheetView>
  </sheetViews>
  <sheetFormatPr defaultColWidth="9.140625" defaultRowHeight="12.75"/>
  <cols>
    <col min="1" max="1" width="4.7109375" style="435" customWidth="1"/>
    <col min="2" max="2" width="60.140625" style="408" customWidth="1"/>
    <col min="3" max="3" width="7.8515625" style="408" customWidth="1"/>
    <col min="4" max="4" width="7.140625" style="414" customWidth="1"/>
    <col min="5" max="5" width="7.57421875" style="408" customWidth="1"/>
    <col min="6" max="6" width="11.28125" style="408" customWidth="1"/>
    <col min="7" max="16384" width="9.140625" style="408" customWidth="1"/>
  </cols>
  <sheetData>
    <row r="1" spans="1:6" ht="26.25" customHeight="1">
      <c r="A1" s="624" t="s">
        <v>571</v>
      </c>
      <c r="B1" s="624"/>
      <c r="C1" s="624"/>
      <c r="D1" s="624"/>
      <c r="E1" s="624"/>
      <c r="F1" s="624"/>
    </row>
    <row r="2" spans="1:6" ht="21.75" customHeight="1">
      <c r="A2" s="614" t="s">
        <v>575</v>
      </c>
      <c r="B2" s="614"/>
      <c r="C2" s="614"/>
      <c r="D2" s="614"/>
      <c r="E2" s="614"/>
      <c r="F2" s="614"/>
    </row>
    <row r="3" spans="1:6" ht="19.5" customHeight="1" thickBot="1">
      <c r="A3" s="531" t="s">
        <v>393</v>
      </c>
      <c r="B3" s="531"/>
      <c r="C3" s="531"/>
      <c r="D3" s="531"/>
      <c r="E3" s="531"/>
      <c r="F3" s="531"/>
    </row>
    <row r="4" spans="1:6" ht="38.25" customHeight="1">
      <c r="A4" s="616" t="s">
        <v>0</v>
      </c>
      <c r="B4" s="625" t="s">
        <v>3</v>
      </c>
      <c r="C4" s="618" t="s">
        <v>4</v>
      </c>
      <c r="D4" s="576" t="s">
        <v>408</v>
      </c>
      <c r="E4" s="620" t="s">
        <v>11</v>
      </c>
      <c r="F4" s="580" t="s">
        <v>1</v>
      </c>
    </row>
    <row r="5" spans="1:6" ht="24" customHeight="1" thickBot="1">
      <c r="A5" s="617"/>
      <c r="B5" s="626"/>
      <c r="C5" s="619"/>
      <c r="D5" s="577"/>
      <c r="E5" s="621"/>
      <c r="F5" s="581"/>
    </row>
    <row r="6" spans="1:6" ht="14.25" thickBot="1">
      <c r="A6" s="443">
        <v>1</v>
      </c>
      <c r="B6" s="444">
        <v>2</v>
      </c>
      <c r="C6" s="444">
        <v>3</v>
      </c>
      <c r="D6" s="445">
        <v>4</v>
      </c>
      <c r="E6" s="444">
        <v>5</v>
      </c>
      <c r="F6" s="446">
        <v>6</v>
      </c>
    </row>
    <row r="7" spans="1:6" ht="14.25" thickBot="1">
      <c r="A7" s="456"/>
      <c r="B7" s="369"/>
      <c r="C7" s="369"/>
      <c r="D7" s="370"/>
      <c r="E7" s="369"/>
      <c r="F7" s="371"/>
    </row>
    <row r="8" spans="1:6" ht="38.25" customHeight="1">
      <c r="A8" s="457">
        <v>1</v>
      </c>
      <c r="B8" s="304" t="s">
        <v>394</v>
      </c>
      <c r="C8" s="447" t="s">
        <v>239</v>
      </c>
      <c r="D8" s="458">
        <v>1</v>
      </c>
      <c r="E8" s="448"/>
      <c r="F8" s="449"/>
    </row>
    <row r="9" spans="1:6" ht="27" customHeight="1">
      <c r="A9" s="455"/>
      <c r="B9" s="287" t="s">
        <v>572</v>
      </c>
      <c r="C9" s="439" t="s">
        <v>128</v>
      </c>
      <c r="D9" s="322">
        <v>1</v>
      </c>
      <c r="E9" s="290"/>
      <c r="F9" s="450"/>
    </row>
    <row r="10" spans="1:6" ht="27" customHeight="1">
      <c r="A10" s="459">
        <v>2</v>
      </c>
      <c r="B10" s="440" t="s">
        <v>396</v>
      </c>
      <c r="C10" s="439" t="s">
        <v>128</v>
      </c>
      <c r="D10" s="460">
        <v>50</v>
      </c>
      <c r="E10" s="290"/>
      <c r="F10" s="450"/>
    </row>
    <row r="11" spans="1:6" ht="23.25" customHeight="1">
      <c r="A11" s="455"/>
      <c r="B11" s="441" t="s">
        <v>397</v>
      </c>
      <c r="C11" s="439" t="s">
        <v>128</v>
      </c>
      <c r="D11" s="322">
        <v>24</v>
      </c>
      <c r="E11" s="290"/>
      <c r="F11" s="450"/>
    </row>
    <row r="12" spans="1:6" ht="23.25" customHeight="1">
      <c r="A12" s="455"/>
      <c r="B12" s="441" t="s">
        <v>398</v>
      </c>
      <c r="C12" s="439" t="s">
        <v>128</v>
      </c>
      <c r="D12" s="322">
        <v>24</v>
      </c>
      <c r="E12" s="290"/>
      <c r="F12" s="450"/>
    </row>
    <row r="13" spans="1:6" ht="22.5" customHeight="1">
      <c r="A13" s="455"/>
      <c r="B13" s="441" t="s">
        <v>399</v>
      </c>
      <c r="C13" s="439" t="s">
        <v>128</v>
      </c>
      <c r="D13" s="322">
        <v>2</v>
      </c>
      <c r="E13" s="290"/>
      <c r="F13" s="450"/>
    </row>
    <row r="14" spans="1:6" ht="23.25" customHeight="1">
      <c r="A14" s="459">
        <v>3</v>
      </c>
      <c r="B14" s="441" t="s">
        <v>400</v>
      </c>
      <c r="C14" s="439" t="s">
        <v>128</v>
      </c>
      <c r="D14" s="460">
        <v>3</v>
      </c>
      <c r="E14" s="290"/>
      <c r="F14" s="450"/>
    </row>
    <row r="15" spans="1:6" ht="24" customHeight="1">
      <c r="A15" s="461">
        <v>4</v>
      </c>
      <c r="B15" s="441" t="s">
        <v>401</v>
      </c>
      <c r="C15" s="439" t="s">
        <v>128</v>
      </c>
      <c r="D15" s="460">
        <v>1</v>
      </c>
      <c r="E15" s="290"/>
      <c r="F15" s="450"/>
    </row>
    <row r="16" spans="1:11" ht="27.75" customHeight="1">
      <c r="A16" s="459">
        <v>5</v>
      </c>
      <c r="B16" s="287" t="s">
        <v>402</v>
      </c>
      <c r="C16" s="439" t="s">
        <v>30</v>
      </c>
      <c r="D16" s="460">
        <v>290</v>
      </c>
      <c r="E16" s="290"/>
      <c r="F16" s="450"/>
      <c r="H16" s="414"/>
      <c r="I16" s="414"/>
      <c r="J16" s="414"/>
      <c r="K16" s="414"/>
    </row>
    <row r="17" spans="1:6" ht="27" customHeight="1">
      <c r="A17" s="455"/>
      <c r="B17" s="287" t="s">
        <v>403</v>
      </c>
      <c r="C17" s="439" t="s">
        <v>30</v>
      </c>
      <c r="D17" s="322">
        <v>230</v>
      </c>
      <c r="E17" s="290"/>
      <c r="F17" s="450"/>
    </row>
    <row r="18" spans="1:6" ht="27" customHeight="1">
      <c r="A18" s="455"/>
      <c r="B18" s="287" t="s">
        <v>404</v>
      </c>
      <c r="C18" s="439" t="s">
        <v>30</v>
      </c>
      <c r="D18" s="322">
        <v>60</v>
      </c>
      <c r="E18" s="290"/>
      <c r="F18" s="450"/>
    </row>
    <row r="19" spans="1:6" ht="27" customHeight="1">
      <c r="A19" s="459">
        <v>6</v>
      </c>
      <c r="B19" s="287" t="s">
        <v>573</v>
      </c>
      <c r="C19" s="439" t="s">
        <v>30</v>
      </c>
      <c r="D19" s="460">
        <v>16</v>
      </c>
      <c r="E19" s="290"/>
      <c r="F19" s="450"/>
    </row>
    <row r="20" spans="1:6" ht="24" customHeight="1">
      <c r="A20" s="459">
        <v>7</v>
      </c>
      <c r="B20" s="287" t="s">
        <v>406</v>
      </c>
      <c r="C20" s="439" t="s">
        <v>30</v>
      </c>
      <c r="D20" s="460">
        <v>9</v>
      </c>
      <c r="E20" s="290"/>
      <c r="F20" s="450"/>
    </row>
    <row r="21" spans="1:6" ht="24" customHeight="1">
      <c r="A21" s="455"/>
      <c r="B21" s="287" t="s">
        <v>574</v>
      </c>
      <c r="C21" s="439" t="s">
        <v>30</v>
      </c>
      <c r="D21" s="322">
        <v>4</v>
      </c>
      <c r="E21" s="290"/>
      <c r="F21" s="450"/>
    </row>
    <row r="22" spans="1:6" ht="24" customHeight="1">
      <c r="A22" s="455"/>
      <c r="B22" s="287" t="s">
        <v>407</v>
      </c>
      <c r="C22" s="439" t="s">
        <v>30</v>
      </c>
      <c r="D22" s="322">
        <v>5</v>
      </c>
      <c r="E22" s="290"/>
      <c r="F22" s="450"/>
    </row>
    <row r="23" spans="1:6" ht="24" customHeight="1" thickBot="1">
      <c r="A23" s="461">
        <v>8</v>
      </c>
      <c r="B23" s="287" t="s">
        <v>646</v>
      </c>
      <c r="C23" s="439" t="s">
        <v>30</v>
      </c>
      <c r="D23" s="460">
        <v>235</v>
      </c>
      <c r="E23" s="290"/>
      <c r="F23" s="450"/>
    </row>
    <row r="24" spans="1:6" ht="14.25" thickBot="1">
      <c r="A24" s="443"/>
      <c r="B24" s="316" t="s">
        <v>1</v>
      </c>
      <c r="C24" s="451"/>
      <c r="D24" s="452"/>
      <c r="E24" s="453"/>
      <c r="F24" s="454"/>
    </row>
    <row r="25" spans="1:6" ht="18">
      <c r="A25" s="432"/>
      <c r="B25" s="413"/>
      <c r="C25" s="413"/>
      <c r="D25" s="413"/>
      <c r="E25" s="413"/>
      <c r="F25" s="413"/>
    </row>
    <row r="26" spans="1:6" ht="21">
      <c r="A26" s="432"/>
      <c r="B26" s="622"/>
      <c r="C26" s="622"/>
      <c r="D26" s="622"/>
      <c r="E26" s="622"/>
      <c r="F26" s="622"/>
    </row>
    <row r="27" spans="1:6" ht="18">
      <c r="A27" s="432"/>
      <c r="B27" s="442"/>
      <c r="C27" s="413"/>
      <c r="D27" s="413"/>
      <c r="E27" s="413"/>
      <c r="F27" s="413"/>
    </row>
    <row r="28" spans="1:6" ht="18">
      <c r="A28" s="432"/>
      <c r="B28" s="442"/>
      <c r="C28" s="413"/>
      <c r="D28" s="413"/>
      <c r="E28" s="413"/>
      <c r="F28" s="413"/>
    </row>
    <row r="29" spans="1:6" ht="18">
      <c r="A29" s="432"/>
      <c r="B29" s="442"/>
      <c r="C29" s="413"/>
      <c r="D29" s="413"/>
      <c r="E29" s="413"/>
      <c r="F29" s="413"/>
    </row>
    <row r="30" spans="1:6" ht="18">
      <c r="A30" s="432"/>
      <c r="B30" s="442"/>
      <c r="C30" s="413"/>
      <c r="D30" s="413"/>
      <c r="E30" s="413"/>
      <c r="F30" s="413"/>
    </row>
    <row r="31" spans="1:6" ht="18">
      <c r="A31" s="432"/>
      <c r="B31" s="442"/>
      <c r="C31" s="413"/>
      <c r="D31" s="413"/>
      <c r="E31" s="413"/>
      <c r="F31" s="413"/>
    </row>
    <row r="32" spans="1:6" ht="21">
      <c r="A32" s="433"/>
      <c r="B32" s="623"/>
      <c r="C32" s="623"/>
      <c r="E32" s="414"/>
      <c r="F32" s="414"/>
    </row>
    <row r="33" spans="1:6" ht="18">
      <c r="A33" s="433"/>
      <c r="B33" s="414"/>
      <c r="C33" s="414"/>
      <c r="E33" s="414"/>
      <c r="F33" s="414"/>
    </row>
    <row r="34" spans="1:6" ht="18">
      <c r="A34" s="432"/>
      <c r="B34" s="414"/>
      <c r="C34" s="414"/>
      <c r="E34" s="414"/>
      <c r="F34" s="414"/>
    </row>
    <row r="35" spans="1:6" ht="13.5">
      <c r="A35" s="434"/>
      <c r="B35" s="414"/>
      <c r="C35" s="414"/>
      <c r="E35" s="414"/>
      <c r="F35" s="414"/>
    </row>
    <row r="36" spans="1:6" ht="13.5">
      <c r="A36" s="434"/>
      <c r="B36" s="414"/>
      <c r="C36" s="414"/>
      <c r="E36" s="414"/>
      <c r="F36" s="414"/>
    </row>
    <row r="37" spans="1:6" ht="13.5">
      <c r="A37" s="434"/>
      <c r="B37" s="414"/>
      <c r="C37" s="414"/>
      <c r="E37" s="414"/>
      <c r="F37" s="414"/>
    </row>
    <row r="38" spans="2:6" ht="13.5">
      <c r="B38" s="414"/>
      <c r="C38" s="414"/>
      <c r="E38" s="414"/>
      <c r="F38" s="414"/>
    </row>
    <row r="39" spans="2:6" ht="13.5">
      <c r="B39" s="414"/>
      <c r="C39" s="414"/>
      <c r="E39" s="414"/>
      <c r="F39" s="414"/>
    </row>
    <row r="40" spans="2:6" ht="13.5">
      <c r="B40" s="414"/>
      <c r="C40" s="414"/>
      <c r="E40" s="414"/>
      <c r="F40" s="414"/>
    </row>
    <row r="41" spans="2:6" ht="13.5">
      <c r="B41" s="414"/>
      <c r="C41" s="414"/>
      <c r="E41" s="414"/>
      <c r="F41" s="414"/>
    </row>
    <row r="42" spans="2:6" ht="13.5">
      <c r="B42" s="414"/>
      <c r="C42" s="414"/>
      <c r="E42" s="414"/>
      <c r="F42" s="414"/>
    </row>
    <row r="43" spans="2:6" ht="13.5">
      <c r="B43" s="414"/>
      <c r="C43" s="414"/>
      <c r="E43" s="414"/>
      <c r="F43" s="414"/>
    </row>
    <row r="44" spans="2:6" ht="13.5">
      <c r="B44" s="414"/>
      <c r="C44" s="414"/>
      <c r="E44" s="414"/>
      <c r="F44" s="414"/>
    </row>
    <row r="45" spans="2:6" ht="13.5">
      <c r="B45" s="414"/>
      <c r="C45" s="414"/>
      <c r="E45" s="414"/>
      <c r="F45" s="414"/>
    </row>
    <row r="46" spans="2:6" ht="13.5">
      <c r="B46" s="414"/>
      <c r="C46" s="414"/>
      <c r="E46" s="414"/>
      <c r="F46" s="414"/>
    </row>
    <row r="47" spans="2:6" ht="13.5">
      <c r="B47" s="414"/>
      <c r="C47" s="414"/>
      <c r="E47" s="414"/>
      <c r="F47" s="414"/>
    </row>
    <row r="48" spans="2:6" ht="13.5">
      <c r="B48" s="414"/>
      <c r="C48" s="414"/>
      <c r="E48" s="414"/>
      <c r="F48" s="414"/>
    </row>
    <row r="49" spans="2:6" ht="13.5">
      <c r="B49" s="414"/>
      <c r="C49" s="414"/>
      <c r="E49" s="414"/>
      <c r="F49" s="414"/>
    </row>
    <row r="50" spans="2:6" ht="13.5">
      <c r="B50" s="414"/>
      <c r="C50" s="414"/>
      <c r="E50" s="414"/>
      <c r="F50" s="414"/>
    </row>
    <row r="51" spans="2:6" ht="13.5">
      <c r="B51" s="414"/>
      <c r="C51" s="414"/>
      <c r="E51" s="414"/>
      <c r="F51" s="414"/>
    </row>
    <row r="52" spans="2:6" ht="13.5">
      <c r="B52" s="414"/>
      <c r="C52" s="414"/>
      <c r="E52" s="414"/>
      <c r="F52" s="414"/>
    </row>
    <row r="53" spans="2:6" ht="13.5">
      <c r="B53" s="414"/>
      <c r="C53" s="414"/>
      <c r="E53" s="414"/>
      <c r="F53" s="414"/>
    </row>
    <row r="54" spans="2:6" ht="13.5">
      <c r="B54" s="414"/>
      <c r="C54" s="414"/>
      <c r="E54" s="414"/>
      <c r="F54" s="414"/>
    </row>
    <row r="55" spans="2:6" ht="13.5">
      <c r="B55" s="414"/>
      <c r="C55" s="414"/>
      <c r="E55" s="414"/>
      <c r="F55" s="414"/>
    </row>
    <row r="56" spans="2:6" ht="13.5">
      <c r="B56" s="414"/>
      <c r="C56" s="414"/>
      <c r="E56" s="414"/>
      <c r="F56" s="414"/>
    </row>
    <row r="57" spans="2:6" ht="13.5">
      <c r="B57" s="414"/>
      <c r="C57" s="414"/>
      <c r="E57" s="414"/>
      <c r="F57" s="414"/>
    </row>
    <row r="58" spans="2:6" ht="13.5">
      <c r="B58" s="414"/>
      <c r="C58" s="414"/>
      <c r="E58" s="414"/>
      <c r="F58" s="414"/>
    </row>
    <row r="59" spans="2:6" ht="13.5">
      <c r="B59" s="414"/>
      <c r="C59" s="414"/>
      <c r="E59" s="414"/>
      <c r="F59" s="414"/>
    </row>
    <row r="60" spans="2:6" ht="13.5">
      <c r="B60" s="414"/>
      <c r="C60" s="414"/>
      <c r="E60" s="414"/>
      <c r="F60" s="414"/>
    </row>
    <row r="61" spans="2:6" ht="13.5">
      <c r="B61" s="414"/>
      <c r="C61" s="414"/>
      <c r="E61" s="414"/>
      <c r="F61" s="414"/>
    </row>
    <row r="62" spans="2:6" ht="13.5">
      <c r="B62" s="414"/>
      <c r="C62" s="414"/>
      <c r="E62" s="414"/>
      <c r="F62" s="414"/>
    </row>
    <row r="63" spans="2:6" ht="13.5">
      <c r="B63" s="414"/>
      <c r="C63" s="414"/>
      <c r="E63" s="414"/>
      <c r="F63" s="414"/>
    </row>
    <row r="64" spans="2:6" ht="13.5">
      <c r="B64" s="414"/>
      <c r="C64" s="414"/>
      <c r="E64" s="414"/>
      <c r="F64" s="414"/>
    </row>
    <row r="65" spans="2:6" ht="13.5">
      <c r="B65" s="414"/>
      <c r="C65" s="414"/>
      <c r="E65" s="414"/>
      <c r="F65" s="414"/>
    </row>
    <row r="66" spans="2:6" ht="13.5">
      <c r="B66" s="414"/>
      <c r="C66" s="414"/>
      <c r="E66" s="414"/>
      <c r="F66" s="414"/>
    </row>
    <row r="67" spans="2:6" ht="13.5">
      <c r="B67" s="414"/>
      <c r="C67" s="414"/>
      <c r="E67" s="414"/>
      <c r="F67" s="414"/>
    </row>
    <row r="68" spans="2:6" ht="13.5">
      <c r="B68" s="414"/>
      <c r="C68" s="414"/>
      <c r="E68" s="414"/>
      <c r="F68" s="414"/>
    </row>
    <row r="69" spans="2:6" ht="13.5">
      <c r="B69" s="414"/>
      <c r="C69" s="414"/>
      <c r="E69" s="414"/>
      <c r="F69" s="414"/>
    </row>
    <row r="70" spans="2:6" ht="13.5">
      <c r="B70" s="414"/>
      <c r="C70" s="414"/>
      <c r="E70" s="414"/>
      <c r="F70" s="414"/>
    </row>
    <row r="71" spans="2:6" ht="13.5">
      <c r="B71" s="414"/>
      <c r="C71" s="414"/>
      <c r="E71" s="414"/>
      <c r="F71" s="414"/>
    </row>
    <row r="72" spans="2:6" ht="13.5">
      <c r="B72" s="414"/>
      <c r="C72" s="414"/>
      <c r="E72" s="414"/>
      <c r="F72" s="414"/>
    </row>
    <row r="73" spans="2:6" ht="13.5">
      <c r="B73" s="414"/>
      <c r="C73" s="414"/>
      <c r="E73" s="414"/>
      <c r="F73" s="414"/>
    </row>
    <row r="74" spans="2:6" ht="13.5">
      <c r="B74" s="414"/>
      <c r="C74" s="414"/>
      <c r="E74" s="414"/>
      <c r="F74" s="414"/>
    </row>
    <row r="75" spans="2:6" ht="13.5">
      <c r="B75" s="414"/>
      <c r="C75" s="414"/>
      <c r="E75" s="414"/>
      <c r="F75" s="414"/>
    </row>
    <row r="76" spans="2:6" ht="13.5">
      <c r="B76" s="414"/>
      <c r="C76" s="414"/>
      <c r="E76" s="414"/>
      <c r="F76" s="414"/>
    </row>
    <row r="77" spans="2:6" ht="13.5">
      <c r="B77" s="414"/>
      <c r="C77" s="414"/>
      <c r="E77" s="414"/>
      <c r="F77" s="414"/>
    </row>
    <row r="78" spans="2:6" ht="13.5">
      <c r="B78" s="414"/>
      <c r="C78" s="414"/>
      <c r="E78" s="414"/>
      <c r="F78" s="414"/>
    </row>
    <row r="79" spans="2:6" ht="13.5">
      <c r="B79" s="414"/>
      <c r="C79" s="414"/>
      <c r="E79" s="414"/>
      <c r="F79" s="414"/>
    </row>
    <row r="80" spans="2:6" ht="13.5">
      <c r="B80" s="414"/>
      <c r="C80" s="414"/>
      <c r="E80" s="414"/>
      <c r="F80" s="414"/>
    </row>
    <row r="81" spans="2:6" ht="13.5">
      <c r="B81" s="414"/>
      <c r="C81" s="414"/>
      <c r="E81" s="414"/>
      <c r="F81" s="414"/>
    </row>
    <row r="82" spans="2:6" ht="13.5">
      <c r="B82" s="414"/>
      <c r="C82" s="414"/>
      <c r="E82" s="414"/>
      <c r="F82" s="414"/>
    </row>
    <row r="83" spans="2:6" ht="13.5">
      <c r="B83" s="414"/>
      <c r="C83" s="414"/>
      <c r="E83" s="414"/>
      <c r="F83" s="414"/>
    </row>
    <row r="84" spans="2:6" ht="13.5">
      <c r="B84" s="414"/>
      <c r="C84" s="414"/>
      <c r="E84" s="414"/>
      <c r="F84" s="414"/>
    </row>
    <row r="85" spans="2:6" ht="13.5">
      <c r="B85" s="414"/>
      <c r="C85" s="414"/>
      <c r="E85" s="414"/>
      <c r="F85" s="414"/>
    </row>
    <row r="86" spans="2:6" ht="13.5">
      <c r="B86" s="414"/>
      <c r="C86" s="414"/>
      <c r="E86" s="414"/>
      <c r="F86" s="414"/>
    </row>
    <row r="87" spans="2:6" ht="13.5">
      <c r="B87" s="414"/>
      <c r="C87" s="414"/>
      <c r="E87" s="414"/>
      <c r="F87" s="414"/>
    </row>
    <row r="88" spans="2:6" ht="13.5">
      <c r="B88" s="414"/>
      <c r="C88" s="414"/>
      <c r="E88" s="414"/>
      <c r="F88" s="414"/>
    </row>
    <row r="89" spans="2:6" ht="13.5">
      <c r="B89" s="414"/>
      <c r="C89" s="414"/>
      <c r="E89" s="414"/>
      <c r="F89" s="414"/>
    </row>
    <row r="90" spans="2:6" ht="13.5">
      <c r="B90" s="414"/>
      <c r="C90" s="414"/>
      <c r="E90" s="414"/>
      <c r="F90" s="414"/>
    </row>
    <row r="91" spans="2:6" ht="13.5">
      <c r="B91" s="414"/>
      <c r="C91" s="414"/>
      <c r="E91" s="414"/>
      <c r="F91" s="414"/>
    </row>
    <row r="92" spans="2:6" ht="13.5">
      <c r="B92" s="414"/>
      <c r="C92" s="414"/>
      <c r="E92" s="414"/>
      <c r="F92" s="414"/>
    </row>
    <row r="93" spans="2:6" ht="13.5">
      <c r="B93" s="414"/>
      <c r="C93" s="414"/>
      <c r="E93" s="414"/>
      <c r="F93" s="414"/>
    </row>
    <row r="94" spans="2:6" ht="13.5">
      <c r="B94" s="414"/>
      <c r="C94" s="414"/>
      <c r="E94" s="414"/>
      <c r="F94" s="414"/>
    </row>
    <row r="95" spans="2:6" ht="13.5">
      <c r="B95" s="414"/>
      <c r="C95" s="414"/>
      <c r="E95" s="414"/>
      <c r="F95" s="414"/>
    </row>
    <row r="96" spans="2:6" ht="13.5">
      <c r="B96" s="414"/>
      <c r="C96" s="414"/>
      <c r="E96" s="414"/>
      <c r="F96" s="414"/>
    </row>
    <row r="97" spans="2:6" ht="13.5">
      <c r="B97" s="414"/>
      <c r="C97" s="414"/>
      <c r="E97" s="414"/>
      <c r="F97" s="414"/>
    </row>
    <row r="98" spans="2:6" ht="13.5">
      <c r="B98" s="414"/>
      <c r="C98" s="414"/>
      <c r="E98" s="414"/>
      <c r="F98" s="414"/>
    </row>
    <row r="99" spans="2:6" ht="13.5">
      <c r="B99" s="414"/>
      <c r="C99" s="414"/>
      <c r="E99" s="414"/>
      <c r="F99" s="414"/>
    </row>
    <row r="100" spans="2:6" ht="13.5">
      <c r="B100" s="414"/>
      <c r="C100" s="414"/>
      <c r="E100" s="414"/>
      <c r="F100" s="414"/>
    </row>
  </sheetData>
  <sheetProtection/>
  <mergeCells count="11">
    <mergeCell ref="A1:F1"/>
    <mergeCell ref="A2:F2"/>
    <mergeCell ref="A3:F3"/>
    <mergeCell ref="A4:A5"/>
    <mergeCell ref="B4:B5"/>
    <mergeCell ref="C4:C5"/>
    <mergeCell ref="D4:D5"/>
    <mergeCell ref="E4:E5"/>
    <mergeCell ref="F4:F5"/>
    <mergeCell ref="B26:F26"/>
    <mergeCell ref="B32:C32"/>
  </mergeCells>
  <printOptions/>
  <pageMargins left="0.5118110236220472" right="0.11811023622047245" top="0.35433070866141736" bottom="0.15748031496062992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75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4.7109375" style="63" customWidth="1"/>
    <col min="2" max="2" width="7.00390625" style="63" customWidth="1"/>
    <col min="3" max="3" width="59.7109375" style="63" customWidth="1"/>
    <col min="4" max="4" width="18.8515625" style="63" customWidth="1"/>
    <col min="5" max="16384" width="9.140625" style="63" customWidth="1"/>
  </cols>
  <sheetData>
    <row r="1" spans="1:8" ht="50.25" customHeight="1">
      <c r="A1" s="515" t="s">
        <v>576</v>
      </c>
      <c r="B1" s="515"/>
      <c r="C1" s="515"/>
      <c r="D1" s="515"/>
      <c r="E1" s="60"/>
      <c r="F1" s="61"/>
      <c r="G1" s="61"/>
      <c r="H1" s="62"/>
    </row>
    <row r="2" spans="1:8" ht="25.5" customHeight="1">
      <c r="A2" s="516" t="s">
        <v>577</v>
      </c>
      <c r="B2" s="516"/>
      <c r="C2" s="516"/>
      <c r="D2" s="516"/>
      <c r="E2" s="60"/>
      <c r="F2" s="61"/>
      <c r="G2" s="61"/>
      <c r="H2" s="62"/>
    </row>
    <row r="3" spans="1:4" ht="14.25" thickBot="1">
      <c r="A3" s="517"/>
      <c r="B3" s="517"/>
      <c r="C3" s="517"/>
      <c r="D3" s="517"/>
    </row>
    <row r="4" spans="1:4" ht="50.25" customHeight="1" thickBot="1">
      <c r="A4" s="118" t="s">
        <v>0</v>
      </c>
      <c r="B4" s="119" t="s">
        <v>99</v>
      </c>
      <c r="C4" s="119" t="s">
        <v>100</v>
      </c>
      <c r="D4" s="120" t="s">
        <v>101</v>
      </c>
    </row>
    <row r="5" spans="1:4" ht="21.75" customHeight="1" thickBot="1">
      <c r="A5" s="118"/>
      <c r="B5" s="122"/>
      <c r="C5" s="122" t="s">
        <v>102</v>
      </c>
      <c r="D5" s="123" t="s">
        <v>103</v>
      </c>
    </row>
    <row r="6" spans="1:4" ht="15.75" customHeight="1" thickBot="1">
      <c r="A6" s="141">
        <v>1</v>
      </c>
      <c r="B6" s="142">
        <v>2</v>
      </c>
      <c r="C6" s="143">
        <v>3</v>
      </c>
      <c r="D6" s="144">
        <v>4</v>
      </c>
    </row>
    <row r="7" spans="1:4" ht="30.75">
      <c r="A7" s="125">
        <v>1</v>
      </c>
      <c r="B7" s="464" t="s">
        <v>578</v>
      </c>
      <c r="C7" s="472" t="s">
        <v>580</v>
      </c>
      <c r="D7" s="473"/>
    </row>
    <row r="8" spans="1:4" ht="32.25" customHeight="1" thickBot="1">
      <c r="A8" s="128">
        <v>2</v>
      </c>
      <c r="B8" s="129" t="s">
        <v>579</v>
      </c>
      <c r="C8" s="130" t="s">
        <v>439</v>
      </c>
      <c r="D8" s="131"/>
    </row>
    <row r="9" spans="1:4" ht="24.75" customHeight="1">
      <c r="A9" s="463"/>
      <c r="B9" s="464"/>
      <c r="C9" s="465" t="s">
        <v>1</v>
      </c>
      <c r="D9" s="466"/>
    </row>
    <row r="10" spans="1:4" ht="0.75" customHeight="1" hidden="1">
      <c r="A10" s="467">
        <v>6</v>
      </c>
      <c r="B10" s="65" t="s">
        <v>104</v>
      </c>
      <c r="C10" s="67" t="s">
        <v>105</v>
      </c>
      <c r="D10" s="468" t="e">
        <f>#REF!</f>
        <v>#REF!</v>
      </c>
    </row>
    <row r="11" spans="1:4" ht="21.75" customHeight="1" hidden="1">
      <c r="A11" s="467">
        <v>7</v>
      </c>
      <c r="B11" s="65" t="s">
        <v>106</v>
      </c>
      <c r="C11" s="67" t="s">
        <v>107</v>
      </c>
      <c r="D11" s="468" t="e">
        <f>#REF!</f>
        <v>#REF!</v>
      </c>
    </row>
    <row r="12" spans="1:4" ht="21.75" customHeight="1" hidden="1">
      <c r="A12" s="467">
        <v>8</v>
      </c>
      <c r="B12" s="65" t="s">
        <v>108</v>
      </c>
      <c r="C12" s="67" t="s">
        <v>109</v>
      </c>
      <c r="D12" s="468" t="e">
        <f>#REF!</f>
        <v>#REF!</v>
      </c>
    </row>
    <row r="13" spans="1:4" ht="55.5" customHeight="1" hidden="1">
      <c r="A13" s="467">
        <v>9</v>
      </c>
      <c r="B13" s="65" t="s">
        <v>110</v>
      </c>
      <c r="C13" s="67" t="s">
        <v>111</v>
      </c>
      <c r="D13" s="468" t="e">
        <f>#REF!</f>
        <v>#REF!</v>
      </c>
    </row>
    <row r="14" spans="1:4" ht="55.5" customHeight="1" hidden="1">
      <c r="A14" s="467">
        <v>10</v>
      </c>
      <c r="B14" s="65" t="s">
        <v>112</v>
      </c>
      <c r="C14" s="67" t="s">
        <v>113</v>
      </c>
      <c r="D14" s="468" t="e">
        <f>#REF!</f>
        <v>#REF!</v>
      </c>
    </row>
    <row r="15" spans="1:4" ht="55.5" customHeight="1" hidden="1">
      <c r="A15" s="467">
        <v>11</v>
      </c>
      <c r="B15" s="65" t="s">
        <v>114</v>
      </c>
      <c r="C15" s="67" t="s">
        <v>115</v>
      </c>
      <c r="D15" s="468" t="e">
        <f>#REF!</f>
        <v>#REF!</v>
      </c>
    </row>
    <row r="16" spans="1:4" ht="55.5" customHeight="1" hidden="1">
      <c r="A16" s="467">
        <v>12</v>
      </c>
      <c r="B16" s="65" t="s">
        <v>116</v>
      </c>
      <c r="C16" s="67" t="s">
        <v>117</v>
      </c>
      <c r="D16" s="468" t="e">
        <f>#REF!</f>
        <v>#REF!</v>
      </c>
    </row>
    <row r="17" spans="1:4" ht="55.5" customHeight="1" hidden="1">
      <c r="A17" s="467">
        <v>13</v>
      </c>
      <c r="B17" s="65" t="s">
        <v>118</v>
      </c>
      <c r="C17" s="67" t="s">
        <v>119</v>
      </c>
      <c r="D17" s="468" t="e">
        <f>#REF!</f>
        <v>#REF!</v>
      </c>
    </row>
    <row r="18" spans="1:4" ht="55.5" customHeight="1" hidden="1">
      <c r="A18" s="467">
        <v>14</v>
      </c>
      <c r="B18" s="65" t="s">
        <v>120</v>
      </c>
      <c r="C18" s="67" t="s">
        <v>121</v>
      </c>
      <c r="D18" s="468" t="e">
        <f>#REF!</f>
        <v>#REF!</v>
      </c>
    </row>
    <row r="19" spans="1:4" ht="55.5" customHeight="1" hidden="1">
      <c r="A19" s="467">
        <v>15</v>
      </c>
      <c r="B19" s="65" t="s">
        <v>122</v>
      </c>
      <c r="C19" s="67" t="s">
        <v>123</v>
      </c>
      <c r="D19" s="468" t="e">
        <f>#REF!</f>
        <v>#REF!</v>
      </c>
    </row>
    <row r="20" spans="1:4" ht="55.5" customHeight="1" hidden="1">
      <c r="A20" s="467">
        <v>16</v>
      </c>
      <c r="B20" s="65" t="s">
        <v>124</v>
      </c>
      <c r="C20" s="67" t="s">
        <v>125</v>
      </c>
      <c r="D20" s="468" t="e">
        <f>#REF!</f>
        <v>#REF!</v>
      </c>
    </row>
    <row r="21" spans="1:4" ht="55.5" customHeight="1" hidden="1">
      <c r="A21" s="467">
        <v>17</v>
      </c>
      <c r="B21" s="65" t="s">
        <v>126</v>
      </c>
      <c r="C21" s="67" t="s">
        <v>127</v>
      </c>
      <c r="D21" s="468" t="e">
        <f>#REF!</f>
        <v>#REF!</v>
      </c>
    </row>
    <row r="22" spans="1:4" ht="23.25" customHeight="1">
      <c r="A22" s="469"/>
      <c r="B22" s="462"/>
      <c r="C22" s="66" t="s">
        <v>581</v>
      </c>
      <c r="D22" s="470"/>
    </row>
    <row r="23" spans="1:4" ht="20.25" customHeight="1">
      <c r="A23" s="469"/>
      <c r="B23" s="462"/>
      <c r="C23" s="471" t="s">
        <v>1</v>
      </c>
      <c r="D23" s="470"/>
    </row>
    <row r="24" spans="1:4" ht="24.75" customHeight="1">
      <c r="A24" s="469"/>
      <c r="B24" s="462"/>
      <c r="C24" s="66" t="s">
        <v>59</v>
      </c>
      <c r="D24" s="470"/>
    </row>
    <row r="25" spans="1:4" ht="21.75" customHeight="1" thickBot="1">
      <c r="A25" s="474"/>
      <c r="B25" s="475"/>
      <c r="C25" s="476" t="s">
        <v>10</v>
      </c>
      <c r="D25" s="477"/>
    </row>
    <row r="26" ht="14.25" customHeight="1"/>
    <row r="27" ht="14.25" customHeight="1"/>
    <row r="29" s="69" customFormat="1" ht="13.5"/>
    <row r="34" ht="13.5">
      <c r="C34" s="63" t="s">
        <v>582</v>
      </c>
    </row>
    <row r="35" ht="26.25" customHeight="1"/>
    <row r="36" ht="33" customHeight="1"/>
    <row r="37" ht="21" customHeight="1"/>
    <row r="65" s="70" customFormat="1" ht="13.5"/>
    <row r="66" s="70" customFormat="1" ht="13.5"/>
    <row r="67" s="70" customFormat="1" ht="22.5" customHeight="1"/>
    <row r="68" s="70" customFormat="1" ht="14.25" customHeight="1"/>
    <row r="69" ht="13.5" customHeight="1"/>
    <row r="70" s="70" customFormat="1" ht="13.5"/>
    <row r="71" s="70" customFormat="1" ht="13.5" customHeight="1"/>
    <row r="73" ht="13.5">
      <c r="C73" s="71"/>
    </row>
    <row r="74" ht="13.5">
      <c r="C74" s="71"/>
    </row>
    <row r="75" ht="13.5">
      <c r="C75" s="7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79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.7109375" style="63" customWidth="1"/>
    <col min="2" max="2" width="7.00390625" style="63" customWidth="1"/>
    <col min="3" max="3" width="59.7109375" style="63" customWidth="1"/>
    <col min="4" max="4" width="18.8515625" style="63" customWidth="1"/>
    <col min="5" max="16384" width="9.140625" style="63" customWidth="1"/>
  </cols>
  <sheetData>
    <row r="1" spans="1:8" ht="27.75" customHeight="1">
      <c r="A1" s="518" t="s">
        <v>583</v>
      </c>
      <c r="B1" s="518"/>
      <c r="C1" s="518"/>
      <c r="D1" s="518"/>
      <c r="E1" s="60"/>
      <c r="F1" s="61"/>
      <c r="G1" s="61"/>
      <c r="H1" s="62"/>
    </row>
    <row r="2" spans="1:8" ht="25.5" customHeight="1">
      <c r="A2" s="516" t="s">
        <v>414</v>
      </c>
      <c r="B2" s="516"/>
      <c r="C2" s="516"/>
      <c r="D2" s="516"/>
      <c r="E2" s="60"/>
      <c r="F2" s="61"/>
      <c r="G2" s="61"/>
      <c r="H2" s="62"/>
    </row>
    <row r="3" spans="1:4" ht="14.25" thickBot="1">
      <c r="A3" s="517"/>
      <c r="B3" s="517"/>
      <c r="C3" s="517"/>
      <c r="D3" s="517"/>
    </row>
    <row r="4" spans="1:4" ht="50.25" customHeight="1" thickBot="1">
      <c r="A4" s="118" t="s">
        <v>0</v>
      </c>
      <c r="B4" s="119" t="s">
        <v>99</v>
      </c>
      <c r="C4" s="119" t="s">
        <v>100</v>
      </c>
      <c r="D4" s="120" t="s">
        <v>101</v>
      </c>
    </row>
    <row r="5" spans="1:4" ht="21.75" customHeight="1" thickBot="1">
      <c r="A5" s="118"/>
      <c r="B5" s="122"/>
      <c r="C5" s="122" t="s">
        <v>102</v>
      </c>
      <c r="D5" s="123" t="s">
        <v>103</v>
      </c>
    </row>
    <row r="6" spans="1:4" ht="15.75" customHeight="1" thickBot="1">
      <c r="A6" s="141">
        <v>1</v>
      </c>
      <c r="B6" s="142">
        <v>2</v>
      </c>
      <c r="C6" s="143">
        <v>3</v>
      </c>
      <c r="D6" s="144">
        <v>4</v>
      </c>
    </row>
    <row r="7" spans="1:4" ht="21" customHeight="1">
      <c r="A7" s="138">
        <v>1</v>
      </c>
      <c r="B7" s="124" t="s">
        <v>415</v>
      </c>
      <c r="C7" s="139" t="s">
        <v>135</v>
      </c>
      <c r="D7" s="140"/>
    </row>
    <row r="8" spans="1:4" ht="21" customHeight="1">
      <c r="A8" s="126">
        <v>2</v>
      </c>
      <c r="B8" s="65" t="s">
        <v>416</v>
      </c>
      <c r="C8" s="66" t="s">
        <v>58</v>
      </c>
      <c r="D8" s="127"/>
    </row>
    <row r="9" spans="1:4" ht="21" customHeight="1">
      <c r="A9" s="126">
        <v>3</v>
      </c>
      <c r="B9" s="65" t="s">
        <v>417</v>
      </c>
      <c r="C9" s="66" t="s">
        <v>282</v>
      </c>
      <c r="D9" s="127"/>
    </row>
    <row r="10" spans="1:4" ht="21" customHeight="1">
      <c r="A10" s="126">
        <v>4</v>
      </c>
      <c r="B10" s="65" t="s">
        <v>418</v>
      </c>
      <c r="C10" s="66" t="s">
        <v>585</v>
      </c>
      <c r="D10" s="127"/>
    </row>
    <row r="11" spans="1:4" ht="21" customHeight="1">
      <c r="A11" s="126">
        <v>5</v>
      </c>
      <c r="B11" s="65" t="s">
        <v>419</v>
      </c>
      <c r="C11" s="66" t="s">
        <v>370</v>
      </c>
      <c r="D11" s="127"/>
    </row>
    <row r="12" spans="1:4" ht="21" customHeight="1" thickBot="1">
      <c r="A12" s="128">
        <v>6</v>
      </c>
      <c r="B12" s="129" t="s">
        <v>420</v>
      </c>
      <c r="C12" s="130" t="s">
        <v>393</v>
      </c>
      <c r="D12" s="131"/>
    </row>
    <row r="13" spans="1:4" ht="22.5" customHeight="1" thickBot="1">
      <c r="A13" s="134"/>
      <c r="B13" s="135"/>
      <c r="C13" s="137" t="s">
        <v>1</v>
      </c>
      <c r="D13" s="136"/>
    </row>
    <row r="14" spans="1:4" ht="0.75" customHeight="1" hidden="1">
      <c r="A14" s="121">
        <v>6</v>
      </c>
      <c r="B14" s="124" t="s">
        <v>104</v>
      </c>
      <c r="C14" s="132" t="s">
        <v>105</v>
      </c>
      <c r="D14" s="133" t="e">
        <f>#REF!</f>
        <v>#REF!</v>
      </c>
    </row>
    <row r="15" spans="1:4" ht="21.75" customHeight="1" hidden="1">
      <c r="A15" s="64">
        <v>7</v>
      </c>
      <c r="B15" s="65" t="s">
        <v>106</v>
      </c>
      <c r="C15" s="67" t="s">
        <v>107</v>
      </c>
      <c r="D15" s="68" t="e">
        <f>#REF!</f>
        <v>#REF!</v>
      </c>
    </row>
    <row r="16" spans="1:4" ht="21.75" customHeight="1" hidden="1">
      <c r="A16" s="64">
        <v>8</v>
      </c>
      <c r="B16" s="65" t="s">
        <v>108</v>
      </c>
      <c r="C16" s="67" t="s">
        <v>109</v>
      </c>
      <c r="D16" s="68" t="e">
        <f>#REF!</f>
        <v>#REF!</v>
      </c>
    </row>
    <row r="17" spans="1:4" ht="55.5" customHeight="1" hidden="1">
      <c r="A17" s="64">
        <v>9</v>
      </c>
      <c r="B17" s="65" t="s">
        <v>110</v>
      </c>
      <c r="C17" s="67" t="s">
        <v>111</v>
      </c>
      <c r="D17" s="68" t="e">
        <f>#REF!</f>
        <v>#REF!</v>
      </c>
    </row>
    <row r="18" spans="1:4" ht="55.5" customHeight="1" hidden="1">
      <c r="A18" s="64">
        <v>10</v>
      </c>
      <c r="B18" s="65" t="s">
        <v>112</v>
      </c>
      <c r="C18" s="67" t="s">
        <v>113</v>
      </c>
      <c r="D18" s="68" t="e">
        <f>#REF!</f>
        <v>#REF!</v>
      </c>
    </row>
    <row r="19" spans="1:4" ht="55.5" customHeight="1" hidden="1">
      <c r="A19" s="64">
        <v>11</v>
      </c>
      <c r="B19" s="65" t="s">
        <v>114</v>
      </c>
      <c r="C19" s="67" t="s">
        <v>115</v>
      </c>
      <c r="D19" s="68" t="e">
        <f>#REF!</f>
        <v>#REF!</v>
      </c>
    </row>
    <row r="20" spans="1:4" ht="55.5" customHeight="1" hidden="1">
      <c r="A20" s="64">
        <v>12</v>
      </c>
      <c r="B20" s="65" t="s">
        <v>116</v>
      </c>
      <c r="C20" s="67" t="s">
        <v>117</v>
      </c>
      <c r="D20" s="68" t="e">
        <f>#REF!</f>
        <v>#REF!</v>
      </c>
    </row>
    <row r="21" spans="1:4" ht="55.5" customHeight="1" hidden="1">
      <c r="A21" s="64">
        <v>13</v>
      </c>
      <c r="B21" s="65" t="s">
        <v>118</v>
      </c>
      <c r="C21" s="67" t="s">
        <v>119</v>
      </c>
      <c r="D21" s="68" t="e">
        <f>#REF!</f>
        <v>#REF!</v>
      </c>
    </row>
    <row r="22" spans="1:4" ht="55.5" customHeight="1" hidden="1">
      <c r="A22" s="64">
        <v>14</v>
      </c>
      <c r="B22" s="65" t="s">
        <v>120</v>
      </c>
      <c r="C22" s="67" t="s">
        <v>121</v>
      </c>
      <c r="D22" s="68" t="e">
        <f>#REF!</f>
        <v>#REF!</v>
      </c>
    </row>
    <row r="23" spans="1:4" ht="55.5" customHeight="1" hidden="1">
      <c r="A23" s="64">
        <v>15</v>
      </c>
      <c r="B23" s="65" t="s">
        <v>122</v>
      </c>
      <c r="C23" s="67" t="s">
        <v>123</v>
      </c>
      <c r="D23" s="68" t="e">
        <f>#REF!</f>
        <v>#REF!</v>
      </c>
    </row>
    <row r="24" spans="1:4" ht="55.5" customHeight="1" hidden="1">
      <c r="A24" s="64">
        <v>16</v>
      </c>
      <c r="B24" s="65" t="s">
        <v>124</v>
      </c>
      <c r="C24" s="67" t="s">
        <v>125</v>
      </c>
      <c r="D24" s="68" t="e">
        <f>#REF!</f>
        <v>#REF!</v>
      </c>
    </row>
    <row r="25" spans="1:4" ht="55.5" customHeight="1" hidden="1">
      <c r="A25" s="64">
        <v>17</v>
      </c>
      <c r="B25" s="65" t="s">
        <v>126</v>
      </c>
      <c r="C25" s="67" t="s">
        <v>127</v>
      </c>
      <c r="D25" s="68" t="e">
        <f>#REF!</f>
        <v>#REF!</v>
      </c>
    </row>
    <row r="26" ht="14.25" customHeight="1"/>
    <row r="27" ht="41.25" customHeight="1"/>
    <row r="28" ht="14.25" customHeight="1"/>
    <row r="29" spans="1:4" ht="21.75" customHeight="1">
      <c r="A29" s="519"/>
      <c r="B29" s="519"/>
      <c r="C29" s="519"/>
      <c r="D29" s="519"/>
    </row>
    <row r="30" ht="14.25" customHeight="1"/>
    <row r="31" ht="14.25" customHeight="1"/>
    <row r="33" s="69" customFormat="1" ht="13.5"/>
    <row r="39" ht="26.25" customHeight="1"/>
    <row r="40" ht="33" customHeight="1"/>
    <row r="41" ht="21" customHeight="1"/>
    <row r="69" s="70" customFormat="1" ht="13.5"/>
    <row r="70" s="70" customFormat="1" ht="13.5"/>
    <row r="71" s="70" customFormat="1" ht="22.5" customHeight="1"/>
    <row r="72" s="70" customFormat="1" ht="14.25" customHeight="1"/>
    <row r="73" ht="13.5" customHeight="1"/>
    <row r="74" s="70" customFormat="1" ht="13.5"/>
    <row r="75" s="70" customFormat="1" ht="13.5" customHeight="1"/>
    <row r="77" ht="13.5">
      <c r="C77" s="71"/>
    </row>
    <row r="78" ht="13.5">
      <c r="C78" s="71"/>
    </row>
    <row r="79" ht="13.5">
      <c r="C79" s="71"/>
    </row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"/>
  <sheetViews>
    <sheetView zoomScale="112" zoomScaleNormal="112" zoomScaleSheetLayoutView="98" zoomScalePageLayoutView="0" workbookViewId="0" topLeftCell="A1">
      <selection activeCell="N10" sqref="N10"/>
    </sheetView>
  </sheetViews>
  <sheetFormatPr defaultColWidth="9.140625" defaultRowHeight="12.75"/>
  <cols>
    <col min="1" max="1" width="3.8515625" style="6" customWidth="1"/>
    <col min="2" max="2" width="43.28125" style="2" customWidth="1"/>
    <col min="3" max="3" width="8.28125" style="2" customWidth="1"/>
    <col min="4" max="4" width="7.421875" style="6" customWidth="1"/>
    <col min="5" max="5" width="7.7109375" style="6" customWidth="1"/>
    <col min="6" max="6" width="7.7109375" style="6" hidden="1" customWidth="1"/>
    <col min="7" max="7" width="7.7109375" style="2" hidden="1" customWidth="1"/>
    <col min="8" max="8" width="8.00390625" style="2" hidden="1" customWidth="1"/>
    <col min="9" max="9" width="7.7109375" style="2" hidden="1" customWidth="1"/>
    <col min="10" max="10" width="7.28125" style="2" hidden="1" customWidth="1"/>
    <col min="11" max="11" width="8.00390625" style="2" hidden="1" customWidth="1"/>
    <col min="12" max="12" width="8.28125" style="2" customWidth="1"/>
    <col min="13" max="16384" width="9.140625" style="2" customWidth="1"/>
  </cols>
  <sheetData>
    <row r="1" spans="1:12" ht="18.75" customHeight="1">
      <c r="A1" s="529" t="s">
        <v>361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</row>
    <row r="2" spans="1:12" ht="19.5" customHeight="1">
      <c r="A2" s="530" t="s">
        <v>421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1:12" ht="16.5" customHeight="1" thickBot="1">
      <c r="A3" s="531" t="s">
        <v>135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2" ht="30.75" customHeight="1" hidden="1"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5" spans="1:12" ht="24" customHeight="1">
      <c r="A5" s="532"/>
      <c r="B5" s="534" t="s">
        <v>423</v>
      </c>
      <c r="C5" s="536" t="s">
        <v>4</v>
      </c>
      <c r="D5" s="525" t="s">
        <v>408</v>
      </c>
      <c r="E5" s="527" t="s">
        <v>11</v>
      </c>
      <c r="F5" s="146"/>
      <c r="G5" s="147"/>
      <c r="H5" s="520" t="s">
        <v>7</v>
      </c>
      <c r="I5" s="521"/>
      <c r="J5" s="522" t="s">
        <v>8</v>
      </c>
      <c r="K5" s="521"/>
      <c r="L5" s="523" t="s">
        <v>1</v>
      </c>
    </row>
    <row r="6" spans="1:12" ht="24" customHeight="1" thickBot="1">
      <c r="A6" s="533"/>
      <c r="B6" s="535"/>
      <c r="C6" s="537"/>
      <c r="D6" s="526"/>
      <c r="E6" s="528"/>
      <c r="F6" s="148"/>
      <c r="G6" s="149" t="s">
        <v>10</v>
      </c>
      <c r="H6" s="150" t="s">
        <v>11</v>
      </c>
      <c r="I6" s="151" t="s">
        <v>10</v>
      </c>
      <c r="J6" s="150" t="s">
        <v>11</v>
      </c>
      <c r="K6" s="151" t="s">
        <v>10</v>
      </c>
      <c r="L6" s="524"/>
    </row>
    <row r="7" spans="1:12" ht="12" thickBot="1">
      <c r="A7" s="152">
        <v>1</v>
      </c>
      <c r="B7" s="153">
        <v>2</v>
      </c>
      <c r="C7" s="153">
        <v>3</v>
      </c>
      <c r="D7" s="154">
        <v>4</v>
      </c>
      <c r="E7" s="154">
        <v>5</v>
      </c>
      <c r="F7" s="154"/>
      <c r="G7" s="153">
        <v>8</v>
      </c>
      <c r="H7" s="153">
        <v>9</v>
      </c>
      <c r="I7" s="153">
        <v>10</v>
      </c>
      <c r="J7" s="153">
        <v>11</v>
      </c>
      <c r="K7" s="153">
        <v>12</v>
      </c>
      <c r="L7" s="155">
        <v>6</v>
      </c>
    </row>
    <row r="8" spans="1:14" ht="21" customHeight="1">
      <c r="A8" s="199">
        <v>1</v>
      </c>
      <c r="B8" s="156" t="s">
        <v>362</v>
      </c>
      <c r="C8" s="157" t="s">
        <v>130</v>
      </c>
      <c r="D8" s="196">
        <v>37.65</v>
      </c>
      <c r="E8" s="158"/>
      <c r="F8" s="158"/>
      <c r="G8" s="159"/>
      <c r="H8" s="158"/>
      <c r="I8" s="159"/>
      <c r="J8" s="158"/>
      <c r="K8" s="159"/>
      <c r="L8" s="160"/>
      <c r="N8" s="481"/>
    </row>
    <row r="9" spans="1:12" ht="28.5" customHeight="1">
      <c r="A9" s="192">
        <v>2</v>
      </c>
      <c r="B9" s="22" t="s">
        <v>363</v>
      </c>
      <c r="C9" s="15" t="s">
        <v>130</v>
      </c>
      <c r="D9" s="197">
        <v>114.43</v>
      </c>
      <c r="E9" s="17"/>
      <c r="F9" s="17"/>
      <c r="G9" s="30"/>
      <c r="H9" s="17"/>
      <c r="I9" s="80"/>
      <c r="J9" s="17"/>
      <c r="K9" s="80"/>
      <c r="L9" s="161"/>
    </row>
    <row r="10" spans="1:14" ht="28.5" customHeight="1">
      <c r="A10" s="192">
        <v>3</v>
      </c>
      <c r="B10" s="174" t="s">
        <v>178</v>
      </c>
      <c r="C10" s="15" t="s">
        <v>130</v>
      </c>
      <c r="D10" s="197">
        <v>152.08</v>
      </c>
      <c r="E10" s="17"/>
      <c r="F10" s="17"/>
      <c r="G10" s="30"/>
      <c r="H10" s="17"/>
      <c r="I10" s="80"/>
      <c r="J10" s="17"/>
      <c r="K10" s="80"/>
      <c r="L10" s="161"/>
      <c r="N10" s="202"/>
    </row>
    <row r="11" spans="1:12" ht="18" customHeight="1" thickBot="1">
      <c r="A11" s="200">
        <v>4</v>
      </c>
      <c r="B11" s="162" t="s">
        <v>137</v>
      </c>
      <c r="C11" s="163" t="s">
        <v>136</v>
      </c>
      <c r="D11" s="198">
        <v>290</v>
      </c>
      <c r="E11" s="164"/>
      <c r="F11" s="164"/>
      <c r="G11" s="165"/>
      <c r="H11" s="164"/>
      <c r="I11" s="165"/>
      <c r="J11" s="164"/>
      <c r="K11" s="165"/>
      <c r="L11" s="166"/>
    </row>
    <row r="12" spans="1:12" ht="18" customHeight="1" thickBot="1">
      <c r="A12" s="167"/>
      <c r="B12" s="173" t="s">
        <v>1</v>
      </c>
      <c r="C12" s="168"/>
      <c r="D12" s="169"/>
      <c r="E12" s="169"/>
      <c r="F12" s="169"/>
      <c r="G12" s="170"/>
      <c r="H12" s="171"/>
      <c r="I12" s="171"/>
      <c r="J12" s="171"/>
      <c r="K12" s="171"/>
      <c r="L12" s="172"/>
    </row>
    <row r="13" spans="1:12" ht="12.75" customHeight="1">
      <c r="A13" s="40"/>
      <c r="B13" s="49"/>
      <c r="C13" s="50"/>
      <c r="D13" s="53"/>
      <c r="E13" s="53"/>
      <c r="F13" s="53"/>
      <c r="G13" s="52"/>
      <c r="H13" s="52"/>
      <c r="I13" s="52"/>
      <c r="J13" s="52"/>
      <c r="K13" s="52"/>
      <c r="L13" s="55"/>
    </row>
    <row r="14" spans="1:6" ht="11.25">
      <c r="A14" s="39"/>
      <c r="D14" s="2"/>
      <c r="E14" s="2"/>
      <c r="F14" s="2"/>
    </row>
  </sheetData>
  <sheetProtection/>
  <mergeCells count="12">
    <mergeCell ref="A1:L1"/>
    <mergeCell ref="A2:L2"/>
    <mergeCell ref="A3:L3"/>
    <mergeCell ref="B4:L4"/>
    <mergeCell ref="A5:A6"/>
    <mergeCell ref="B5:B6"/>
    <mergeCell ref="C5:C6"/>
    <mergeCell ref="H5:I5"/>
    <mergeCell ref="J5:K5"/>
    <mergeCell ref="L5:L6"/>
    <mergeCell ref="D5:D6"/>
    <mergeCell ref="E5:E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5"/>
  <sheetViews>
    <sheetView zoomScale="130" zoomScaleNormal="130" zoomScalePageLayoutView="0" workbookViewId="0" topLeftCell="A134">
      <selection activeCell="B128" sqref="B128"/>
    </sheetView>
  </sheetViews>
  <sheetFormatPr defaultColWidth="9.140625" defaultRowHeight="12.75"/>
  <cols>
    <col min="1" max="1" width="3.8515625" style="6" customWidth="1"/>
    <col min="2" max="2" width="60.140625" style="2" customWidth="1"/>
    <col min="3" max="3" width="8.7109375" style="2" customWidth="1"/>
    <col min="4" max="6" width="8.7109375" style="6" customWidth="1"/>
    <col min="7" max="16384" width="9.140625" style="2" customWidth="1"/>
  </cols>
  <sheetData>
    <row r="1" spans="1:6" ht="18.75" customHeight="1">
      <c r="A1" s="529" t="s">
        <v>586</v>
      </c>
      <c r="B1" s="529"/>
      <c r="C1" s="529"/>
      <c r="D1" s="529"/>
      <c r="E1" s="529"/>
      <c r="F1" s="529"/>
    </row>
    <row r="2" spans="1:6" ht="14.25" customHeight="1">
      <c r="A2" s="540" t="s">
        <v>422</v>
      </c>
      <c r="B2" s="540"/>
      <c r="C2" s="540"/>
      <c r="D2" s="540"/>
      <c r="E2" s="540"/>
      <c r="F2" s="540"/>
    </row>
    <row r="3" spans="1:6" ht="16.5" customHeight="1" thickBot="1">
      <c r="A3" s="498" t="s">
        <v>58</v>
      </c>
      <c r="B3" s="498"/>
      <c r="C3" s="498"/>
      <c r="D3" s="498"/>
      <c r="E3" s="498"/>
      <c r="F3" s="498"/>
    </row>
    <row r="4" spans="2:6" ht="30.75" customHeight="1" hidden="1">
      <c r="B4" s="501"/>
      <c r="C4" s="501"/>
      <c r="D4" s="501"/>
      <c r="E4" s="501"/>
      <c r="F4" s="501"/>
    </row>
    <row r="5" spans="1:6" ht="22.5" customHeight="1">
      <c r="A5" s="532"/>
      <c r="B5" s="534" t="s">
        <v>423</v>
      </c>
      <c r="C5" s="536" t="s">
        <v>4</v>
      </c>
      <c r="D5" s="525" t="s">
        <v>408</v>
      </c>
      <c r="E5" s="538" t="s">
        <v>11</v>
      </c>
      <c r="F5" s="541" t="s">
        <v>1</v>
      </c>
    </row>
    <row r="6" spans="1:6" ht="26.25" customHeight="1" thickBot="1">
      <c r="A6" s="533"/>
      <c r="B6" s="535"/>
      <c r="C6" s="537"/>
      <c r="D6" s="526"/>
      <c r="E6" s="539"/>
      <c r="F6" s="542"/>
    </row>
    <row r="7" spans="1:6" ht="12" thickBot="1">
      <c r="A7" s="175">
        <v>1</v>
      </c>
      <c r="B7" s="176">
        <v>2</v>
      </c>
      <c r="C7" s="176">
        <v>3</v>
      </c>
      <c r="D7" s="177">
        <v>4</v>
      </c>
      <c r="E7" s="177">
        <v>5</v>
      </c>
      <c r="F7" s="178">
        <v>6</v>
      </c>
    </row>
    <row r="8" spans="1:6" s="57" customFormat="1" ht="16.5" customHeight="1">
      <c r="A8" s="179"/>
      <c r="B8" s="482" t="s">
        <v>329</v>
      </c>
      <c r="C8" s="181"/>
      <c r="D8" s="182"/>
      <c r="E8" s="182"/>
      <c r="F8" s="183"/>
    </row>
    <row r="9" spans="1:6" s="77" customFormat="1" ht="34.5" customHeight="1">
      <c r="A9" s="191">
        <v>1</v>
      </c>
      <c r="B9" s="14" t="s">
        <v>378</v>
      </c>
      <c r="C9" s="24" t="s">
        <v>130</v>
      </c>
      <c r="D9" s="223">
        <v>479.16</v>
      </c>
      <c r="E9" s="17"/>
      <c r="F9" s="184"/>
    </row>
    <row r="10" spans="1:6" s="77" customFormat="1" ht="18" customHeight="1">
      <c r="A10" s="191">
        <v>2</v>
      </c>
      <c r="B10" s="14" t="s">
        <v>179</v>
      </c>
      <c r="C10" s="24" t="s">
        <v>130</v>
      </c>
      <c r="D10" s="223">
        <v>53.24</v>
      </c>
      <c r="E10" s="17"/>
      <c r="F10" s="184"/>
    </row>
    <row r="11" spans="1:6" s="77" customFormat="1" ht="18" customHeight="1">
      <c r="A11" s="191">
        <v>3</v>
      </c>
      <c r="B11" s="14" t="s">
        <v>424</v>
      </c>
      <c r="C11" s="24" t="s">
        <v>130</v>
      </c>
      <c r="D11" s="223">
        <v>350</v>
      </c>
      <c r="E11" s="17"/>
      <c r="F11" s="184"/>
    </row>
    <row r="12" spans="1:6" s="57" customFormat="1" ht="29.25" customHeight="1">
      <c r="A12" s="191">
        <v>4</v>
      </c>
      <c r="B12" s="22" t="s">
        <v>409</v>
      </c>
      <c r="C12" s="8" t="s">
        <v>23</v>
      </c>
      <c r="D12" s="223">
        <v>1.6</v>
      </c>
      <c r="E12" s="17"/>
      <c r="F12" s="184"/>
    </row>
    <row r="13" spans="1:6" s="6" customFormat="1" ht="18" customHeight="1">
      <c r="A13" s="192"/>
      <c r="B13" s="22" t="s">
        <v>166</v>
      </c>
      <c r="C13" s="8" t="s">
        <v>98</v>
      </c>
      <c r="D13" s="202">
        <v>9</v>
      </c>
      <c r="E13" s="16"/>
      <c r="F13" s="184"/>
    </row>
    <row r="14" spans="1:6" s="6" customFormat="1" ht="18" customHeight="1">
      <c r="A14" s="192"/>
      <c r="B14" s="22" t="s">
        <v>167</v>
      </c>
      <c r="C14" s="8" t="s">
        <v>98</v>
      </c>
      <c r="D14" s="202">
        <v>69</v>
      </c>
      <c r="E14" s="16"/>
      <c r="F14" s="184"/>
    </row>
    <row r="15" spans="1:6" s="6" customFormat="1" ht="18" customHeight="1">
      <c r="A15" s="192"/>
      <c r="B15" s="22" t="s">
        <v>169</v>
      </c>
      <c r="C15" s="8" t="s">
        <v>98</v>
      </c>
      <c r="D15" s="202">
        <v>20.2</v>
      </c>
      <c r="E15" s="16"/>
      <c r="F15" s="184"/>
    </row>
    <row r="16" spans="1:6" s="6" customFormat="1" ht="15" customHeight="1">
      <c r="A16" s="192"/>
      <c r="B16" s="484" t="s">
        <v>168</v>
      </c>
      <c r="C16" s="8" t="s">
        <v>23</v>
      </c>
      <c r="D16" s="202">
        <v>0.4</v>
      </c>
      <c r="E16" s="17"/>
      <c r="F16" s="184"/>
    </row>
    <row r="17" spans="1:6" s="57" customFormat="1" ht="30" customHeight="1">
      <c r="A17" s="191">
        <v>5</v>
      </c>
      <c r="B17" s="22" t="s">
        <v>410</v>
      </c>
      <c r="C17" s="8" t="s">
        <v>23</v>
      </c>
      <c r="D17" s="223">
        <v>2.8</v>
      </c>
      <c r="E17" s="17"/>
      <c r="F17" s="184"/>
    </row>
    <row r="18" spans="1:6" s="6" customFormat="1" ht="18" customHeight="1">
      <c r="A18" s="192"/>
      <c r="B18" s="22" t="s">
        <v>170</v>
      </c>
      <c r="C18" s="8" t="s">
        <v>98</v>
      </c>
      <c r="D18" s="202">
        <v>172.3</v>
      </c>
      <c r="E18" s="16"/>
      <c r="F18" s="184"/>
    </row>
    <row r="19" spans="1:6" s="6" customFormat="1" ht="18" customHeight="1">
      <c r="A19" s="192"/>
      <c r="B19" s="22" t="s">
        <v>171</v>
      </c>
      <c r="C19" s="8" t="s">
        <v>98</v>
      </c>
      <c r="D19" s="202">
        <v>32.4</v>
      </c>
      <c r="E19" s="16"/>
      <c r="F19" s="184"/>
    </row>
    <row r="20" spans="1:6" s="57" customFormat="1" ht="18" customHeight="1">
      <c r="A20" s="191">
        <v>6</v>
      </c>
      <c r="B20" s="22" t="s">
        <v>587</v>
      </c>
      <c r="C20" s="8" t="s">
        <v>23</v>
      </c>
      <c r="D20" s="222">
        <v>140</v>
      </c>
      <c r="E20" s="17"/>
      <c r="F20" s="184"/>
    </row>
    <row r="21" spans="1:6" s="57" customFormat="1" ht="24.75" customHeight="1">
      <c r="A21" s="191">
        <v>7</v>
      </c>
      <c r="B21" s="22" t="s">
        <v>588</v>
      </c>
      <c r="C21" s="8" t="s">
        <v>23</v>
      </c>
      <c r="D21" s="223">
        <v>44.67</v>
      </c>
      <c r="E21" s="17"/>
      <c r="F21" s="184"/>
    </row>
    <row r="22" spans="1:6" s="6" customFormat="1" ht="18" customHeight="1">
      <c r="A22" s="192"/>
      <c r="B22" s="22" t="s">
        <v>172</v>
      </c>
      <c r="C22" s="8" t="s">
        <v>98</v>
      </c>
      <c r="D22" s="202">
        <v>5233.1</v>
      </c>
      <c r="E22" s="16"/>
      <c r="F22" s="184"/>
    </row>
    <row r="23" spans="1:6" s="6" customFormat="1" ht="18" customHeight="1">
      <c r="A23" s="192"/>
      <c r="B23" s="22" t="s">
        <v>173</v>
      </c>
      <c r="C23" s="8" t="s">
        <v>98</v>
      </c>
      <c r="D23" s="202">
        <v>262.4</v>
      </c>
      <c r="E23" s="16"/>
      <c r="F23" s="184"/>
    </row>
    <row r="24" spans="1:6" s="57" customFormat="1" ht="18.75" customHeight="1">
      <c r="A24" s="191">
        <v>8</v>
      </c>
      <c r="B24" s="22" t="s">
        <v>589</v>
      </c>
      <c r="C24" s="8" t="s">
        <v>23</v>
      </c>
      <c r="D24" s="223">
        <v>0.81</v>
      </c>
      <c r="E24" s="17"/>
      <c r="F24" s="184"/>
    </row>
    <row r="25" spans="1:6" s="6" customFormat="1" ht="18" customHeight="1">
      <c r="A25" s="192"/>
      <c r="B25" s="22" t="s">
        <v>172</v>
      </c>
      <c r="C25" s="8" t="s">
        <v>98</v>
      </c>
      <c r="D25" s="202">
        <v>70.1</v>
      </c>
      <c r="E25" s="16"/>
      <c r="F25" s="184"/>
    </row>
    <row r="26" spans="1:6" s="6" customFormat="1" ht="18" customHeight="1">
      <c r="A26" s="192"/>
      <c r="B26" s="22" t="s">
        <v>173</v>
      </c>
      <c r="C26" s="8" t="s">
        <v>98</v>
      </c>
      <c r="D26" s="202">
        <v>15.5</v>
      </c>
      <c r="E26" s="16"/>
      <c r="F26" s="184"/>
    </row>
    <row r="27" spans="1:6" s="6" customFormat="1" ht="34.5" customHeight="1">
      <c r="A27" s="194">
        <v>9</v>
      </c>
      <c r="B27" s="22" t="s">
        <v>180</v>
      </c>
      <c r="C27" s="8" t="s">
        <v>129</v>
      </c>
      <c r="D27" s="223">
        <v>50.4</v>
      </c>
      <c r="E27" s="21"/>
      <c r="F27" s="184"/>
    </row>
    <row r="28" spans="1:6" s="57" customFormat="1" ht="18" customHeight="1">
      <c r="A28" s="191">
        <v>10</v>
      </c>
      <c r="B28" s="22" t="s">
        <v>143</v>
      </c>
      <c r="C28" s="8" t="s">
        <v>129</v>
      </c>
      <c r="D28" s="223">
        <v>7.48</v>
      </c>
      <c r="E28" s="17"/>
      <c r="F28" s="184"/>
    </row>
    <row r="29" spans="1:6" s="6" customFormat="1" ht="18" customHeight="1">
      <c r="A29" s="192"/>
      <c r="B29" s="22" t="s">
        <v>590</v>
      </c>
      <c r="C29" s="15" t="s">
        <v>130</v>
      </c>
      <c r="D29" s="202">
        <v>1.5</v>
      </c>
      <c r="E29" s="17"/>
      <c r="F29" s="184"/>
    </row>
    <row r="30" spans="1:6" s="6" customFormat="1" ht="18" customHeight="1">
      <c r="A30" s="192"/>
      <c r="B30" s="22" t="s">
        <v>425</v>
      </c>
      <c r="C30" s="15" t="s">
        <v>130</v>
      </c>
      <c r="D30" s="202">
        <v>0.5984</v>
      </c>
      <c r="E30" s="17"/>
      <c r="F30" s="184"/>
    </row>
    <row r="31" spans="1:6" s="77" customFormat="1" ht="24" customHeight="1">
      <c r="A31" s="193"/>
      <c r="B31" s="14" t="s">
        <v>390</v>
      </c>
      <c r="C31" s="15" t="s">
        <v>130</v>
      </c>
      <c r="D31" s="201">
        <v>0.2992</v>
      </c>
      <c r="E31" s="17"/>
      <c r="F31" s="184"/>
    </row>
    <row r="32" spans="1:6" s="57" customFormat="1" ht="22.5">
      <c r="A32" s="191">
        <v>11</v>
      </c>
      <c r="B32" s="22" t="s">
        <v>591</v>
      </c>
      <c r="C32" s="8" t="s">
        <v>129</v>
      </c>
      <c r="D32" s="223">
        <v>232</v>
      </c>
      <c r="E32" s="17"/>
      <c r="F32" s="184"/>
    </row>
    <row r="33" spans="1:6" ht="18" customHeight="1">
      <c r="A33" s="194">
        <v>12</v>
      </c>
      <c r="B33" s="22" t="s">
        <v>379</v>
      </c>
      <c r="C33" s="15" t="s">
        <v>132</v>
      </c>
      <c r="D33" s="223">
        <v>3.34</v>
      </c>
      <c r="E33" s="17"/>
      <c r="F33" s="184"/>
    </row>
    <row r="34" spans="1:6" s="57" customFormat="1" ht="20.25" customHeight="1">
      <c r="A34" s="191">
        <v>13</v>
      </c>
      <c r="B34" s="22" t="s">
        <v>592</v>
      </c>
      <c r="C34" s="8" t="s">
        <v>132</v>
      </c>
      <c r="D34" s="223">
        <v>58.3</v>
      </c>
      <c r="E34" s="17"/>
      <c r="F34" s="184"/>
    </row>
    <row r="35" spans="1:6" s="57" customFormat="1" ht="18" customHeight="1">
      <c r="A35" s="191">
        <v>14</v>
      </c>
      <c r="B35" s="22" t="s">
        <v>364</v>
      </c>
      <c r="C35" s="8" t="s">
        <v>132</v>
      </c>
      <c r="D35" s="223">
        <v>58.3</v>
      </c>
      <c r="E35" s="17"/>
      <c r="F35" s="184"/>
    </row>
    <row r="36" spans="1:6" s="57" customFormat="1" ht="24.75" customHeight="1">
      <c r="A36" s="191">
        <v>15</v>
      </c>
      <c r="B36" s="22" t="s">
        <v>593</v>
      </c>
      <c r="C36" s="24" t="s">
        <v>157</v>
      </c>
      <c r="D36" s="223">
        <v>14.7</v>
      </c>
      <c r="E36" s="17"/>
      <c r="F36" s="184"/>
    </row>
    <row r="37" spans="1:6" s="6" customFormat="1" ht="18" customHeight="1">
      <c r="A37" s="192"/>
      <c r="B37" s="22" t="s">
        <v>158</v>
      </c>
      <c r="C37" s="24" t="s">
        <v>130</v>
      </c>
      <c r="D37" s="202">
        <v>14.7</v>
      </c>
      <c r="E37" s="17"/>
      <c r="F37" s="184"/>
    </row>
    <row r="38" spans="1:6" s="6" customFormat="1" ht="18" customHeight="1">
      <c r="A38" s="192"/>
      <c r="B38" s="22" t="s">
        <v>391</v>
      </c>
      <c r="C38" s="24" t="s">
        <v>130</v>
      </c>
      <c r="D38" s="202">
        <v>14.7</v>
      </c>
      <c r="E38" s="17"/>
      <c r="F38" s="184"/>
    </row>
    <row r="39" spans="1:6" s="6" customFormat="1" ht="18" customHeight="1">
      <c r="A39" s="192"/>
      <c r="B39" s="483" t="s">
        <v>330</v>
      </c>
      <c r="C39" s="23"/>
      <c r="D39" s="203"/>
      <c r="E39" s="21"/>
      <c r="F39" s="184"/>
    </row>
    <row r="40" spans="1:6" s="57" customFormat="1" ht="21" customHeight="1">
      <c r="A40" s="191">
        <v>1</v>
      </c>
      <c r="B40" s="22" t="s">
        <v>594</v>
      </c>
      <c r="C40" s="8" t="s">
        <v>23</v>
      </c>
      <c r="D40" s="223">
        <v>1.95</v>
      </c>
      <c r="E40" s="17"/>
      <c r="F40" s="184"/>
    </row>
    <row r="41" spans="1:6" s="6" customFormat="1" ht="21" customHeight="1">
      <c r="A41" s="192"/>
      <c r="B41" s="22" t="s">
        <v>167</v>
      </c>
      <c r="C41" s="8" t="s">
        <v>98</v>
      </c>
      <c r="D41" s="202">
        <v>136.2</v>
      </c>
      <c r="E41" s="16"/>
      <c r="F41" s="184"/>
    </row>
    <row r="42" spans="1:6" s="6" customFormat="1" ht="18" customHeight="1">
      <c r="A42" s="192"/>
      <c r="B42" s="22" t="s">
        <v>169</v>
      </c>
      <c r="C42" s="8" t="s">
        <v>98</v>
      </c>
      <c r="D42" s="202">
        <v>6</v>
      </c>
      <c r="E42" s="16"/>
      <c r="F42" s="184"/>
    </row>
    <row r="43" spans="1:6" s="6" customFormat="1" ht="18" customHeight="1">
      <c r="A43" s="192"/>
      <c r="B43" s="22" t="s">
        <v>171</v>
      </c>
      <c r="C43" s="8" t="s">
        <v>98</v>
      </c>
      <c r="D43" s="202">
        <v>32.4</v>
      </c>
      <c r="E43" s="16"/>
      <c r="F43" s="184"/>
    </row>
    <row r="44" spans="1:6" s="57" customFormat="1" ht="24.75" customHeight="1">
      <c r="A44" s="191">
        <v>2</v>
      </c>
      <c r="B44" s="22" t="s">
        <v>595</v>
      </c>
      <c r="C44" s="8" t="s">
        <v>23</v>
      </c>
      <c r="D44" s="223">
        <v>44.14</v>
      </c>
      <c r="E44" s="17"/>
      <c r="F44" s="184"/>
    </row>
    <row r="45" spans="1:6" s="6" customFormat="1" ht="18" customHeight="1">
      <c r="A45" s="192"/>
      <c r="B45" s="22" t="s">
        <v>172</v>
      </c>
      <c r="C45" s="8" t="s">
        <v>98</v>
      </c>
      <c r="D45" s="202">
        <v>4341.2</v>
      </c>
      <c r="E45" s="16"/>
      <c r="F45" s="184"/>
    </row>
    <row r="46" spans="1:6" s="6" customFormat="1" ht="18" customHeight="1">
      <c r="A46" s="192"/>
      <c r="B46" s="22" t="s">
        <v>173</v>
      </c>
      <c r="C46" s="8" t="s">
        <v>98</v>
      </c>
      <c r="D46" s="202">
        <v>270</v>
      </c>
      <c r="E46" s="16"/>
      <c r="F46" s="184"/>
    </row>
    <row r="47" spans="1:6" s="57" customFormat="1" ht="24.75" customHeight="1">
      <c r="A47" s="191">
        <v>3</v>
      </c>
      <c r="B47" s="22" t="s">
        <v>596</v>
      </c>
      <c r="C47" s="8" t="s">
        <v>23</v>
      </c>
      <c r="D47" s="223">
        <v>6.86</v>
      </c>
      <c r="E47" s="17"/>
      <c r="F47" s="184"/>
    </row>
    <row r="48" spans="1:6" s="6" customFormat="1" ht="15.75" customHeight="1">
      <c r="A48" s="192"/>
      <c r="B48" s="22" t="s">
        <v>170</v>
      </c>
      <c r="C48" s="8" t="s">
        <v>98</v>
      </c>
      <c r="D48" s="202">
        <v>295.4</v>
      </c>
      <c r="E48" s="16"/>
      <c r="F48" s="184"/>
    </row>
    <row r="49" spans="1:6" s="6" customFormat="1" ht="15.75" customHeight="1">
      <c r="A49" s="192"/>
      <c r="B49" s="22" t="s">
        <v>171</v>
      </c>
      <c r="C49" s="8" t="s">
        <v>98</v>
      </c>
      <c r="D49" s="202">
        <v>78.5</v>
      </c>
      <c r="E49" s="16"/>
      <c r="F49" s="184"/>
    </row>
    <row r="50" spans="1:6" s="57" customFormat="1" ht="15.75" customHeight="1">
      <c r="A50" s="191">
        <v>4</v>
      </c>
      <c r="B50" s="22" t="s">
        <v>174</v>
      </c>
      <c r="C50" s="8" t="s">
        <v>23</v>
      </c>
      <c r="D50" s="203">
        <v>3.67</v>
      </c>
      <c r="E50" s="17"/>
      <c r="F50" s="184"/>
    </row>
    <row r="51" spans="1:6" s="6" customFormat="1" ht="15.75" customHeight="1">
      <c r="A51" s="192"/>
      <c r="B51" s="22" t="s">
        <v>172</v>
      </c>
      <c r="C51" s="8" t="s">
        <v>98</v>
      </c>
      <c r="D51" s="202">
        <v>210.5</v>
      </c>
      <c r="E51" s="16"/>
      <c r="F51" s="184"/>
    </row>
    <row r="52" spans="1:6" s="6" customFormat="1" ht="15.75" customHeight="1">
      <c r="A52" s="192"/>
      <c r="B52" s="22" t="s">
        <v>173</v>
      </c>
      <c r="C52" s="8" t="s">
        <v>98</v>
      </c>
      <c r="D52" s="202">
        <v>84</v>
      </c>
      <c r="E52" s="16"/>
      <c r="F52" s="184"/>
    </row>
    <row r="53" spans="1:6" s="6" customFormat="1" ht="15.75" customHeight="1">
      <c r="A53" s="192"/>
      <c r="B53" s="22" t="s">
        <v>165</v>
      </c>
      <c r="C53" s="8" t="s">
        <v>23</v>
      </c>
      <c r="D53" s="202">
        <v>3.7250499999999995</v>
      </c>
      <c r="E53" s="17"/>
      <c r="F53" s="184"/>
    </row>
    <row r="54" spans="1:6" s="57" customFormat="1" ht="15.75" customHeight="1">
      <c r="A54" s="191">
        <v>5</v>
      </c>
      <c r="B54" s="22" t="s">
        <v>597</v>
      </c>
      <c r="C54" s="8" t="s">
        <v>23</v>
      </c>
      <c r="D54" s="223">
        <v>2.16</v>
      </c>
      <c r="E54" s="17"/>
      <c r="F54" s="184"/>
    </row>
    <row r="55" spans="1:6" s="6" customFormat="1" ht="15.75" customHeight="1">
      <c r="A55" s="192"/>
      <c r="B55" s="22" t="s">
        <v>172</v>
      </c>
      <c r="C55" s="8" t="s">
        <v>98</v>
      </c>
      <c r="D55" s="202">
        <v>118</v>
      </c>
      <c r="E55" s="16"/>
      <c r="F55" s="184"/>
    </row>
    <row r="56" spans="1:6" s="6" customFormat="1" ht="15.75" customHeight="1">
      <c r="A56" s="192"/>
      <c r="B56" s="22" t="s">
        <v>173</v>
      </c>
      <c r="C56" s="8" t="s">
        <v>98</v>
      </c>
      <c r="D56" s="202">
        <v>46.2</v>
      </c>
      <c r="E56" s="16"/>
      <c r="F56" s="184"/>
    </row>
    <row r="57" spans="1:6" ht="25.5" customHeight="1">
      <c r="A57" s="195">
        <v>6</v>
      </c>
      <c r="B57" s="22" t="s">
        <v>175</v>
      </c>
      <c r="C57" s="15" t="s">
        <v>130</v>
      </c>
      <c r="D57" s="223">
        <v>121.50580000000001</v>
      </c>
      <c r="E57" s="17"/>
      <c r="F57" s="184"/>
    </row>
    <row r="58" spans="1:6" s="6" customFormat="1" ht="18" customHeight="1">
      <c r="A58" s="192"/>
      <c r="B58" s="22" t="s">
        <v>169</v>
      </c>
      <c r="C58" s="8" t="s">
        <v>98</v>
      </c>
      <c r="D58" s="202">
        <v>232</v>
      </c>
      <c r="E58" s="16"/>
      <c r="F58" s="184"/>
    </row>
    <row r="59" spans="1:6" s="6" customFormat="1" ht="18" customHeight="1">
      <c r="A59" s="192"/>
      <c r="B59" s="22" t="s">
        <v>171</v>
      </c>
      <c r="C59" s="8" t="s">
        <v>98</v>
      </c>
      <c r="D59" s="202">
        <v>65</v>
      </c>
      <c r="E59" s="16"/>
      <c r="F59" s="184"/>
    </row>
    <row r="60" spans="1:6" ht="21" customHeight="1">
      <c r="A60" s="194">
        <v>7</v>
      </c>
      <c r="B60" s="22" t="s">
        <v>138</v>
      </c>
      <c r="C60" s="15" t="s">
        <v>130</v>
      </c>
      <c r="D60" s="222">
        <v>9.123</v>
      </c>
      <c r="E60" s="17"/>
      <c r="F60" s="184"/>
    </row>
    <row r="61" spans="1:6" ht="19.5" customHeight="1">
      <c r="A61" s="194">
        <v>8</v>
      </c>
      <c r="B61" s="22" t="s">
        <v>139</v>
      </c>
      <c r="C61" s="15" t="s">
        <v>129</v>
      </c>
      <c r="D61" s="223">
        <v>3.9</v>
      </c>
      <c r="E61" s="17"/>
      <c r="F61" s="184"/>
    </row>
    <row r="62" spans="1:6" ht="16.5" customHeight="1">
      <c r="A62" s="194">
        <v>9</v>
      </c>
      <c r="B62" s="72" t="s">
        <v>140</v>
      </c>
      <c r="C62" s="15" t="s">
        <v>130</v>
      </c>
      <c r="D62" s="223">
        <v>10.32</v>
      </c>
      <c r="E62" s="17"/>
      <c r="F62" s="184"/>
    </row>
    <row r="63" spans="1:6" s="57" customFormat="1" ht="27" customHeight="1">
      <c r="A63" s="191">
        <v>10</v>
      </c>
      <c r="B63" s="22" t="s">
        <v>598</v>
      </c>
      <c r="C63" s="75" t="s">
        <v>133</v>
      </c>
      <c r="D63" s="222">
        <v>12.155</v>
      </c>
      <c r="E63" s="17"/>
      <c r="F63" s="184"/>
    </row>
    <row r="64" spans="1:6" s="57" customFormat="1" ht="24" customHeight="1">
      <c r="A64" s="191">
        <v>11</v>
      </c>
      <c r="B64" s="22" t="s">
        <v>599</v>
      </c>
      <c r="C64" s="8" t="s">
        <v>129</v>
      </c>
      <c r="D64" s="223">
        <v>378.8</v>
      </c>
      <c r="E64" s="17"/>
      <c r="F64" s="184"/>
    </row>
    <row r="65" spans="1:6" ht="36" customHeight="1">
      <c r="A65" s="194">
        <v>12</v>
      </c>
      <c r="B65" s="22" t="s">
        <v>176</v>
      </c>
      <c r="C65" s="15" t="s">
        <v>132</v>
      </c>
      <c r="D65" s="223">
        <v>278.4</v>
      </c>
      <c r="E65" s="17"/>
      <c r="F65" s="184"/>
    </row>
    <row r="66" spans="1:6" s="57" customFormat="1" ht="30" customHeight="1">
      <c r="A66" s="191">
        <v>13</v>
      </c>
      <c r="B66" s="22" t="s">
        <v>181</v>
      </c>
      <c r="C66" s="8" t="s">
        <v>129</v>
      </c>
      <c r="D66" s="223">
        <v>99</v>
      </c>
      <c r="E66" s="17"/>
      <c r="F66" s="184"/>
    </row>
    <row r="67" spans="1:6" s="57" customFormat="1" ht="18" customHeight="1">
      <c r="A67" s="191">
        <v>14</v>
      </c>
      <c r="B67" s="22" t="s">
        <v>600</v>
      </c>
      <c r="C67" s="8" t="s">
        <v>146</v>
      </c>
      <c r="D67" s="223">
        <v>96.3</v>
      </c>
      <c r="E67" s="17"/>
      <c r="F67" s="184"/>
    </row>
    <row r="68" spans="1:6" s="6" customFormat="1" ht="17.25" customHeight="1">
      <c r="A68" s="192"/>
      <c r="B68" s="22" t="s">
        <v>147</v>
      </c>
      <c r="C68" s="8" t="s">
        <v>131</v>
      </c>
      <c r="D68" s="202">
        <v>60.3</v>
      </c>
      <c r="E68" s="17"/>
      <c r="F68" s="184"/>
    </row>
    <row r="69" spans="1:6" s="6" customFormat="1" ht="17.25" customHeight="1">
      <c r="A69" s="192"/>
      <c r="B69" s="22" t="s">
        <v>148</v>
      </c>
      <c r="C69" s="8" t="s">
        <v>131</v>
      </c>
      <c r="D69" s="202">
        <v>36</v>
      </c>
      <c r="E69" s="17"/>
      <c r="F69" s="184"/>
    </row>
    <row r="70" spans="1:6" s="6" customFormat="1" ht="17.25" customHeight="1">
      <c r="A70" s="192"/>
      <c r="B70" s="484" t="s">
        <v>149</v>
      </c>
      <c r="C70" s="8" t="s">
        <v>128</v>
      </c>
      <c r="D70" s="202">
        <v>9</v>
      </c>
      <c r="E70" s="17"/>
      <c r="F70" s="184"/>
    </row>
    <row r="71" spans="1:6" s="6" customFormat="1" ht="17.25" customHeight="1">
      <c r="A71" s="192"/>
      <c r="B71" s="484" t="s">
        <v>150</v>
      </c>
      <c r="C71" s="8" t="s">
        <v>128</v>
      </c>
      <c r="D71" s="202">
        <v>9</v>
      </c>
      <c r="E71" s="17"/>
      <c r="F71" s="184"/>
    </row>
    <row r="72" spans="1:6" s="6" customFormat="1" ht="27.75" customHeight="1">
      <c r="A72" s="194">
        <v>15</v>
      </c>
      <c r="B72" s="14" t="s">
        <v>380</v>
      </c>
      <c r="C72" s="15" t="s">
        <v>132</v>
      </c>
      <c r="D72" s="222">
        <v>107.102</v>
      </c>
      <c r="E72" s="17"/>
      <c r="F72" s="184"/>
    </row>
    <row r="73" spans="1:6" s="6" customFormat="1" ht="18" customHeight="1">
      <c r="A73" s="192"/>
      <c r="B73" s="22" t="s">
        <v>426</v>
      </c>
      <c r="C73" s="15" t="s">
        <v>130</v>
      </c>
      <c r="D73" s="204">
        <v>7.497140000000001</v>
      </c>
      <c r="E73" s="74"/>
      <c r="F73" s="184"/>
    </row>
    <row r="74" spans="1:6" s="6" customFormat="1" ht="18" customHeight="1">
      <c r="A74" s="192"/>
      <c r="B74" s="22" t="s">
        <v>328</v>
      </c>
      <c r="C74" s="15" t="s">
        <v>132</v>
      </c>
      <c r="D74" s="202">
        <v>46.722</v>
      </c>
      <c r="E74" s="17"/>
      <c r="F74" s="184"/>
    </row>
    <row r="75" spans="1:6" s="6" customFormat="1" ht="18" customHeight="1">
      <c r="A75" s="192"/>
      <c r="B75" s="22" t="s">
        <v>381</v>
      </c>
      <c r="C75" s="15" t="s">
        <v>132</v>
      </c>
      <c r="D75" s="202">
        <v>43.190000000000005</v>
      </c>
      <c r="E75" s="17"/>
      <c r="F75" s="184"/>
    </row>
    <row r="76" spans="1:6" s="6" customFormat="1" ht="18" customHeight="1">
      <c r="A76" s="192"/>
      <c r="B76" s="22" t="s">
        <v>382</v>
      </c>
      <c r="C76" s="15" t="s">
        <v>132</v>
      </c>
      <c r="D76" s="202">
        <v>17.19</v>
      </c>
      <c r="E76" s="17"/>
      <c r="F76" s="184"/>
    </row>
    <row r="77" spans="1:6" s="57" customFormat="1" ht="28.5" customHeight="1">
      <c r="A77" s="191">
        <v>16</v>
      </c>
      <c r="B77" s="22" t="s">
        <v>142</v>
      </c>
      <c r="C77" s="8" t="s">
        <v>132</v>
      </c>
      <c r="D77" s="223">
        <v>31.6</v>
      </c>
      <c r="E77" s="17"/>
      <c r="F77" s="184"/>
    </row>
    <row r="78" spans="1:6" s="6" customFormat="1" ht="26.25" customHeight="1">
      <c r="A78" s="194">
        <v>17</v>
      </c>
      <c r="B78" s="14" t="s">
        <v>141</v>
      </c>
      <c r="C78" s="15" t="s">
        <v>132</v>
      </c>
      <c r="D78" s="223">
        <v>31.6</v>
      </c>
      <c r="E78" s="17"/>
      <c r="F78" s="184"/>
    </row>
    <row r="79" spans="1:6" s="6" customFormat="1" ht="18" customHeight="1">
      <c r="A79" s="192"/>
      <c r="B79" s="22" t="s">
        <v>383</v>
      </c>
      <c r="C79" s="15" t="s">
        <v>130</v>
      </c>
      <c r="D79" s="204">
        <v>1.106</v>
      </c>
      <c r="E79" s="74"/>
      <c r="F79" s="184"/>
    </row>
    <row r="80" spans="1:6" s="6" customFormat="1" ht="18.75" customHeight="1">
      <c r="A80" s="194">
        <v>18</v>
      </c>
      <c r="B80" s="14" t="s">
        <v>427</v>
      </c>
      <c r="C80" s="15" t="s">
        <v>132</v>
      </c>
      <c r="D80" s="223">
        <v>119</v>
      </c>
      <c r="E80" s="17"/>
      <c r="F80" s="184"/>
    </row>
    <row r="81" spans="1:6" s="6" customFormat="1" ht="17.25" customHeight="1">
      <c r="A81" s="192"/>
      <c r="B81" s="22" t="s">
        <v>384</v>
      </c>
      <c r="C81" s="15" t="s">
        <v>132</v>
      </c>
      <c r="D81" s="202">
        <v>121.38</v>
      </c>
      <c r="E81" s="17"/>
      <c r="F81" s="184"/>
    </row>
    <row r="82" spans="1:6" s="6" customFormat="1" ht="17.25" customHeight="1">
      <c r="A82" s="192"/>
      <c r="B82" s="22" t="s">
        <v>385</v>
      </c>
      <c r="C82" s="23" t="s">
        <v>131</v>
      </c>
      <c r="D82" s="202">
        <v>127.33000000000001</v>
      </c>
      <c r="E82" s="17"/>
      <c r="F82" s="184"/>
    </row>
    <row r="83" spans="1:6" s="6" customFormat="1" ht="18" customHeight="1">
      <c r="A83" s="192"/>
      <c r="B83" s="22" t="s">
        <v>386</v>
      </c>
      <c r="C83" s="15" t="s">
        <v>130</v>
      </c>
      <c r="D83" s="205">
        <v>8.33</v>
      </c>
      <c r="E83" s="17"/>
      <c r="F83" s="184"/>
    </row>
    <row r="84" spans="1:6" s="6" customFormat="1" ht="17.25" customHeight="1">
      <c r="A84" s="192"/>
      <c r="B84" s="22" t="s">
        <v>387</v>
      </c>
      <c r="C84" s="15" t="s">
        <v>130</v>
      </c>
      <c r="D84" s="205">
        <v>3.57</v>
      </c>
      <c r="E84" s="17"/>
      <c r="F84" s="184"/>
    </row>
    <row r="85" spans="1:6" s="57" customFormat="1" ht="17.25" customHeight="1">
      <c r="A85" s="191">
        <v>19</v>
      </c>
      <c r="B85" s="22" t="s">
        <v>182</v>
      </c>
      <c r="C85" s="8" t="s">
        <v>132</v>
      </c>
      <c r="D85" s="223">
        <v>778</v>
      </c>
      <c r="E85" s="17"/>
      <c r="F85" s="184"/>
    </row>
    <row r="86" spans="1:6" s="6" customFormat="1" ht="18" customHeight="1">
      <c r="A86" s="192"/>
      <c r="B86" s="22" t="s">
        <v>134</v>
      </c>
      <c r="C86" s="8" t="s">
        <v>132</v>
      </c>
      <c r="D86" s="202">
        <v>778</v>
      </c>
      <c r="E86" s="17"/>
      <c r="F86" s="184"/>
    </row>
    <row r="87" spans="1:6" s="78" customFormat="1" ht="26.25" customHeight="1">
      <c r="A87" s="194">
        <v>20</v>
      </c>
      <c r="B87" s="22" t="s">
        <v>144</v>
      </c>
      <c r="C87" s="23" t="s">
        <v>132</v>
      </c>
      <c r="D87" s="223">
        <v>721.29</v>
      </c>
      <c r="E87" s="17"/>
      <c r="F87" s="184"/>
    </row>
    <row r="88" spans="1:6" s="78" customFormat="1" ht="22.5">
      <c r="A88" s="194">
        <v>21</v>
      </c>
      <c r="B88" s="22" t="s">
        <v>601</v>
      </c>
      <c r="C88" s="23" t="s">
        <v>132</v>
      </c>
      <c r="D88" s="223">
        <v>189.54</v>
      </c>
      <c r="E88" s="17"/>
      <c r="F88" s="184"/>
    </row>
    <row r="89" spans="1:6" s="57" customFormat="1" ht="27" customHeight="1">
      <c r="A89" s="191">
        <v>22</v>
      </c>
      <c r="B89" s="22" t="s">
        <v>389</v>
      </c>
      <c r="C89" s="8" t="s">
        <v>132</v>
      </c>
      <c r="D89" s="223">
        <v>199.4</v>
      </c>
      <c r="E89" s="17"/>
      <c r="F89" s="184"/>
    </row>
    <row r="90" spans="1:6" s="79" customFormat="1" ht="33.75" customHeight="1">
      <c r="A90" s="194">
        <v>23</v>
      </c>
      <c r="B90" s="22" t="s">
        <v>602</v>
      </c>
      <c r="C90" s="23" t="s">
        <v>129</v>
      </c>
      <c r="D90" s="223">
        <v>61.3</v>
      </c>
      <c r="E90" s="17"/>
      <c r="F90" s="184"/>
    </row>
    <row r="91" spans="1:6" ht="18" customHeight="1">
      <c r="A91" s="194">
        <v>24</v>
      </c>
      <c r="B91" s="22" t="s">
        <v>627</v>
      </c>
      <c r="C91" s="15" t="s">
        <v>132</v>
      </c>
      <c r="D91" s="223">
        <v>38.75</v>
      </c>
      <c r="E91" s="17"/>
      <c r="F91" s="184"/>
    </row>
    <row r="92" spans="1:6" ht="28.5" customHeight="1">
      <c r="A92" s="194">
        <v>25</v>
      </c>
      <c r="B92" s="22" t="s">
        <v>603</v>
      </c>
      <c r="C92" s="15" t="s">
        <v>132</v>
      </c>
      <c r="D92" s="222">
        <v>28.803</v>
      </c>
      <c r="E92" s="17"/>
      <c r="F92" s="184"/>
    </row>
    <row r="93" spans="1:6" ht="26.25" customHeight="1">
      <c r="A93" s="194">
        <v>26</v>
      </c>
      <c r="B93" s="22" t="s">
        <v>145</v>
      </c>
      <c r="C93" s="15" t="s">
        <v>132</v>
      </c>
      <c r="D93" s="223">
        <v>22.66</v>
      </c>
      <c r="E93" s="17"/>
      <c r="F93" s="184"/>
    </row>
    <row r="94" spans="1:6" ht="17.25" customHeight="1">
      <c r="A94" s="194">
        <v>27</v>
      </c>
      <c r="B94" s="22" t="s">
        <v>604</v>
      </c>
      <c r="C94" s="15" t="s">
        <v>132</v>
      </c>
      <c r="D94" s="223">
        <v>0.64</v>
      </c>
      <c r="E94" s="17"/>
      <c r="F94" s="184"/>
    </row>
    <row r="95" spans="1:6" s="57" customFormat="1" ht="26.25" customHeight="1">
      <c r="A95" s="191">
        <v>28</v>
      </c>
      <c r="B95" s="22" t="s">
        <v>183</v>
      </c>
      <c r="C95" s="8" t="s">
        <v>132</v>
      </c>
      <c r="D95" s="485">
        <v>227</v>
      </c>
      <c r="E95" s="17"/>
      <c r="F95" s="184"/>
    </row>
    <row r="96" spans="1:6" s="57" customFormat="1" ht="18" customHeight="1">
      <c r="A96" s="191">
        <v>29</v>
      </c>
      <c r="B96" s="22" t="s">
        <v>152</v>
      </c>
      <c r="C96" s="8" t="s">
        <v>132</v>
      </c>
      <c r="D96" s="223">
        <v>227</v>
      </c>
      <c r="E96" s="17"/>
      <c r="F96" s="184"/>
    </row>
    <row r="97" spans="1:6" s="57" customFormat="1" ht="19.5" customHeight="1">
      <c r="A97" s="191">
        <v>30</v>
      </c>
      <c r="B97" s="22" t="s">
        <v>605</v>
      </c>
      <c r="C97" s="8" t="s">
        <v>132</v>
      </c>
      <c r="D97" s="223">
        <v>227</v>
      </c>
      <c r="E97" s="17"/>
      <c r="F97" s="184"/>
    </row>
    <row r="98" spans="1:6" s="6" customFormat="1" ht="17.25" customHeight="1">
      <c r="A98" s="194">
        <v>31</v>
      </c>
      <c r="B98" s="22" t="s">
        <v>155</v>
      </c>
      <c r="C98" s="20" t="s">
        <v>35</v>
      </c>
      <c r="D98" s="222">
        <v>0.022</v>
      </c>
      <c r="E98" s="21"/>
      <c r="F98" s="184"/>
    </row>
    <row r="99" spans="1:6" s="6" customFormat="1" ht="17.25" customHeight="1">
      <c r="A99" s="192"/>
      <c r="B99" s="484" t="s">
        <v>153</v>
      </c>
      <c r="C99" s="23" t="s">
        <v>30</v>
      </c>
      <c r="D99" s="202">
        <v>4</v>
      </c>
      <c r="E99" s="17"/>
      <c r="F99" s="184"/>
    </row>
    <row r="100" spans="1:6" s="6" customFormat="1" ht="17.25" customHeight="1">
      <c r="A100" s="192"/>
      <c r="B100" s="484" t="s">
        <v>154</v>
      </c>
      <c r="C100" s="23" t="s">
        <v>98</v>
      </c>
      <c r="D100" s="202">
        <v>1.5</v>
      </c>
      <c r="E100" s="17"/>
      <c r="F100" s="184"/>
    </row>
    <row r="101" spans="1:6" s="6" customFormat="1" ht="17.25" customHeight="1">
      <c r="A101" s="192"/>
      <c r="B101" s="484" t="s">
        <v>156</v>
      </c>
      <c r="C101" s="23" t="s">
        <v>35</v>
      </c>
      <c r="D101" s="203">
        <v>0.0172</v>
      </c>
      <c r="E101" s="21"/>
      <c r="F101" s="184"/>
    </row>
    <row r="102" spans="1:6" s="6" customFormat="1" ht="18" customHeight="1">
      <c r="A102" s="192"/>
      <c r="B102" s="58" t="s">
        <v>331</v>
      </c>
      <c r="C102" s="23"/>
      <c r="D102" s="203"/>
      <c r="E102" s="21"/>
      <c r="F102" s="184"/>
    </row>
    <row r="103" spans="1:6" s="57" customFormat="1" ht="25.5" customHeight="1">
      <c r="A103" s="191">
        <v>1</v>
      </c>
      <c r="B103" s="22" t="s">
        <v>184</v>
      </c>
      <c r="C103" s="24" t="s">
        <v>130</v>
      </c>
      <c r="D103" s="223">
        <v>2.2</v>
      </c>
      <c r="E103" s="17"/>
      <c r="F103" s="184"/>
    </row>
    <row r="104" spans="1:6" s="57" customFormat="1" ht="28.5" customHeight="1">
      <c r="A104" s="191">
        <v>2</v>
      </c>
      <c r="B104" s="22" t="s">
        <v>428</v>
      </c>
      <c r="C104" s="8" t="s">
        <v>23</v>
      </c>
      <c r="D104" s="223">
        <v>1.45</v>
      </c>
      <c r="E104" s="17"/>
      <c r="F104" s="184"/>
    </row>
    <row r="105" spans="1:6" s="57" customFormat="1" ht="23.25" customHeight="1">
      <c r="A105" s="191">
        <v>3</v>
      </c>
      <c r="B105" s="22" t="s">
        <v>606</v>
      </c>
      <c r="C105" s="24" t="s">
        <v>130</v>
      </c>
      <c r="D105" s="223">
        <v>0.75</v>
      </c>
      <c r="E105" s="17"/>
      <c r="F105" s="184"/>
    </row>
    <row r="106" spans="1:6" s="57" customFormat="1" ht="27" customHeight="1">
      <c r="A106" s="191">
        <v>4</v>
      </c>
      <c r="B106" s="22" t="s">
        <v>185</v>
      </c>
      <c r="C106" s="8" t="s">
        <v>23</v>
      </c>
      <c r="D106" s="223">
        <v>1.9</v>
      </c>
      <c r="E106" s="17"/>
      <c r="F106" s="184"/>
    </row>
    <row r="107" spans="1:6" s="57" customFormat="1" ht="16.5" customHeight="1">
      <c r="A107" s="191">
        <v>5</v>
      </c>
      <c r="B107" s="22" t="s">
        <v>159</v>
      </c>
      <c r="C107" s="24" t="s">
        <v>130</v>
      </c>
      <c r="D107" s="223">
        <v>8.8</v>
      </c>
      <c r="E107" s="17"/>
      <c r="F107" s="184"/>
    </row>
    <row r="108" spans="1:6" s="57" customFormat="1" ht="16.5" customHeight="1">
      <c r="A108" s="191">
        <v>6</v>
      </c>
      <c r="B108" s="22" t="s">
        <v>160</v>
      </c>
      <c r="C108" s="24" t="s">
        <v>130</v>
      </c>
      <c r="D108" s="223">
        <v>1.15</v>
      </c>
      <c r="E108" s="17"/>
      <c r="F108" s="184"/>
    </row>
    <row r="109" spans="1:6" s="57" customFormat="1" ht="26.25" customHeight="1">
      <c r="A109" s="191">
        <v>7</v>
      </c>
      <c r="B109" s="22" t="s">
        <v>411</v>
      </c>
      <c r="C109" s="8" t="s">
        <v>23</v>
      </c>
      <c r="D109" s="223">
        <v>2</v>
      </c>
      <c r="E109" s="17"/>
      <c r="F109" s="184"/>
    </row>
    <row r="110" spans="1:6" s="57" customFormat="1" ht="27.75" customHeight="1">
      <c r="A110" s="191">
        <v>8</v>
      </c>
      <c r="B110" s="22" t="s">
        <v>161</v>
      </c>
      <c r="C110" s="8" t="s">
        <v>132</v>
      </c>
      <c r="D110" s="223">
        <v>31</v>
      </c>
      <c r="E110" s="17"/>
      <c r="F110" s="184"/>
    </row>
    <row r="111" spans="1:6" s="57" customFormat="1" ht="15" customHeight="1">
      <c r="A111" s="191">
        <v>9</v>
      </c>
      <c r="B111" s="22" t="s">
        <v>365</v>
      </c>
      <c r="C111" s="8" t="s">
        <v>132</v>
      </c>
      <c r="D111" s="223">
        <v>10.7</v>
      </c>
      <c r="E111" s="17"/>
      <c r="F111" s="184"/>
    </row>
    <row r="112" spans="1:6" s="57" customFormat="1" ht="20.25" customHeight="1">
      <c r="A112" s="191">
        <v>10</v>
      </c>
      <c r="B112" s="22" t="s">
        <v>366</v>
      </c>
      <c r="C112" s="8" t="s">
        <v>132</v>
      </c>
      <c r="D112" s="223">
        <v>10.7</v>
      </c>
      <c r="E112" s="17"/>
      <c r="F112" s="184"/>
    </row>
    <row r="113" spans="1:6" s="6" customFormat="1" ht="17.25" customHeight="1">
      <c r="A113" s="194">
        <v>11</v>
      </c>
      <c r="B113" s="22" t="s">
        <v>607</v>
      </c>
      <c r="C113" s="23" t="s">
        <v>35</v>
      </c>
      <c r="D113" s="222">
        <v>0.098</v>
      </c>
      <c r="E113" s="17"/>
      <c r="F113" s="184"/>
    </row>
    <row r="114" spans="1:6" ht="17.25" customHeight="1">
      <c r="A114" s="194">
        <v>12</v>
      </c>
      <c r="B114" s="22" t="s">
        <v>163</v>
      </c>
      <c r="C114" s="15" t="s">
        <v>132</v>
      </c>
      <c r="D114" s="223">
        <v>27</v>
      </c>
      <c r="E114" s="17"/>
      <c r="F114" s="184"/>
    </row>
    <row r="115" spans="1:6" ht="18" customHeight="1">
      <c r="A115" s="192"/>
      <c r="B115" s="58" t="s">
        <v>332</v>
      </c>
      <c r="C115" s="15"/>
      <c r="D115" s="202"/>
      <c r="E115" s="17"/>
      <c r="F115" s="184"/>
    </row>
    <row r="116" spans="1:6" s="57" customFormat="1" ht="33.75" customHeight="1">
      <c r="A116" s="191">
        <v>1</v>
      </c>
      <c r="B116" s="22" t="s">
        <v>608</v>
      </c>
      <c r="C116" s="8" t="s">
        <v>23</v>
      </c>
      <c r="D116" s="223">
        <v>8</v>
      </c>
      <c r="E116" s="17"/>
      <c r="F116" s="184"/>
    </row>
    <row r="117" spans="1:6" s="6" customFormat="1" ht="17.25" customHeight="1">
      <c r="A117" s="192"/>
      <c r="B117" s="22" t="s">
        <v>177</v>
      </c>
      <c r="C117" s="8" t="s">
        <v>98</v>
      </c>
      <c r="D117" s="202">
        <v>10</v>
      </c>
      <c r="E117" s="17"/>
      <c r="F117" s="184"/>
    </row>
    <row r="118" spans="1:6" s="6" customFormat="1" ht="17.25" customHeight="1">
      <c r="A118" s="192"/>
      <c r="B118" s="22" t="s">
        <v>167</v>
      </c>
      <c r="C118" s="8" t="s">
        <v>98</v>
      </c>
      <c r="D118" s="202">
        <v>10</v>
      </c>
      <c r="E118" s="16"/>
      <c r="F118" s="184"/>
    </row>
    <row r="119" spans="1:6" s="57" customFormat="1" ht="17.25" customHeight="1">
      <c r="A119" s="191">
        <v>2</v>
      </c>
      <c r="B119" s="22" t="s">
        <v>159</v>
      </c>
      <c r="C119" s="24" t="s">
        <v>130</v>
      </c>
      <c r="D119" s="223">
        <v>7.5</v>
      </c>
      <c r="E119" s="17"/>
      <c r="F119" s="184"/>
    </row>
    <row r="120" spans="1:6" s="57" customFormat="1" ht="17.25" customHeight="1">
      <c r="A120" s="191">
        <v>3</v>
      </c>
      <c r="B120" s="22" t="s">
        <v>160</v>
      </c>
      <c r="C120" s="24" t="s">
        <v>130</v>
      </c>
      <c r="D120" s="223">
        <v>0.78</v>
      </c>
      <c r="E120" s="17"/>
      <c r="F120" s="184"/>
    </row>
    <row r="121" spans="1:6" s="57" customFormat="1" ht="29.25" customHeight="1">
      <c r="A121" s="191">
        <v>4</v>
      </c>
      <c r="B121" s="22" t="s">
        <v>186</v>
      </c>
      <c r="C121" s="24" t="s">
        <v>130</v>
      </c>
      <c r="D121" s="222">
        <v>1.024</v>
      </c>
      <c r="E121" s="17"/>
      <c r="F121" s="184"/>
    </row>
    <row r="122" spans="1:6" s="57" customFormat="1" ht="26.25" customHeight="1">
      <c r="A122" s="191">
        <v>5</v>
      </c>
      <c r="B122" s="22" t="s">
        <v>609</v>
      </c>
      <c r="C122" s="75" t="s">
        <v>133</v>
      </c>
      <c r="D122" s="222">
        <v>0.545</v>
      </c>
      <c r="E122" s="17"/>
      <c r="F122" s="184"/>
    </row>
    <row r="123" spans="1:6" s="6" customFormat="1" ht="17.25" customHeight="1">
      <c r="A123" s="192"/>
      <c r="B123" s="484" t="s">
        <v>187</v>
      </c>
      <c r="C123" s="75" t="s">
        <v>98</v>
      </c>
      <c r="D123" s="202">
        <v>4.5</v>
      </c>
      <c r="E123" s="17"/>
      <c r="F123" s="184"/>
    </row>
    <row r="124" spans="1:6" s="6" customFormat="1" ht="17.25" customHeight="1">
      <c r="A124" s="192"/>
      <c r="B124" s="484" t="s">
        <v>188</v>
      </c>
      <c r="C124" s="75" t="s">
        <v>98</v>
      </c>
      <c r="D124" s="202">
        <v>10</v>
      </c>
      <c r="E124" s="17"/>
      <c r="F124" s="184"/>
    </row>
    <row r="125" spans="1:6" s="6" customFormat="1" ht="17.25" customHeight="1">
      <c r="A125" s="192"/>
      <c r="B125" s="484" t="s">
        <v>189</v>
      </c>
      <c r="C125" s="75" t="s">
        <v>98</v>
      </c>
      <c r="D125" s="202">
        <v>190.5</v>
      </c>
      <c r="E125" s="17"/>
      <c r="F125" s="184"/>
    </row>
    <row r="126" spans="1:6" s="57" customFormat="1" ht="22.5" customHeight="1">
      <c r="A126" s="191">
        <v>6</v>
      </c>
      <c r="B126" s="22" t="s">
        <v>610</v>
      </c>
      <c r="C126" s="8" t="s">
        <v>129</v>
      </c>
      <c r="D126" s="223">
        <v>17</v>
      </c>
      <c r="E126" s="17"/>
      <c r="F126" s="184"/>
    </row>
    <row r="127" spans="1:6" s="79" customFormat="1" ht="28.5" customHeight="1">
      <c r="A127" s="194">
        <v>7</v>
      </c>
      <c r="B127" s="22" t="s">
        <v>190</v>
      </c>
      <c r="C127" s="23" t="s">
        <v>129</v>
      </c>
      <c r="D127" s="223">
        <v>18.2</v>
      </c>
      <c r="E127" s="17"/>
      <c r="F127" s="184"/>
    </row>
    <row r="128" spans="1:6" s="57" customFormat="1" ht="27" customHeight="1">
      <c r="A128" s="191">
        <v>8</v>
      </c>
      <c r="B128" s="22" t="s">
        <v>164</v>
      </c>
      <c r="C128" s="8" t="s">
        <v>132</v>
      </c>
      <c r="D128" s="223">
        <v>10.73</v>
      </c>
      <c r="E128" s="17"/>
      <c r="F128" s="184"/>
    </row>
    <row r="129" spans="1:6" s="6" customFormat="1" ht="16.5" customHeight="1">
      <c r="A129" s="194">
        <v>9</v>
      </c>
      <c r="B129" s="22" t="s">
        <v>611</v>
      </c>
      <c r="C129" s="23" t="s">
        <v>35</v>
      </c>
      <c r="D129" s="486">
        <v>0.0384</v>
      </c>
      <c r="E129" s="17"/>
      <c r="F129" s="184"/>
    </row>
    <row r="130" spans="1:6" ht="18" customHeight="1">
      <c r="A130" s="194">
        <v>10</v>
      </c>
      <c r="B130" s="22" t="s">
        <v>163</v>
      </c>
      <c r="C130" s="15" t="s">
        <v>132</v>
      </c>
      <c r="D130" s="223">
        <v>8.28</v>
      </c>
      <c r="E130" s="17"/>
      <c r="F130" s="184"/>
    </row>
    <row r="131" spans="1:6" ht="18" customHeight="1">
      <c r="A131" s="192"/>
      <c r="B131" s="58" t="s">
        <v>333</v>
      </c>
      <c r="C131" s="15"/>
      <c r="D131" s="202"/>
      <c r="E131" s="17"/>
      <c r="F131" s="184"/>
    </row>
    <row r="132" spans="1:6" ht="29.25" customHeight="1" thickBot="1">
      <c r="A132" s="194">
        <v>1</v>
      </c>
      <c r="B132" s="22" t="s">
        <v>638</v>
      </c>
      <c r="C132" s="15" t="s">
        <v>35</v>
      </c>
      <c r="D132" s="486">
        <v>0.28587</v>
      </c>
      <c r="E132" s="17"/>
      <c r="F132" s="184"/>
    </row>
    <row r="133" spans="1:6" ht="18" customHeight="1" thickBot="1">
      <c r="A133" s="134"/>
      <c r="B133" s="187" t="s">
        <v>1</v>
      </c>
      <c r="C133" s="188"/>
      <c r="D133" s="189"/>
      <c r="E133" s="189"/>
      <c r="F133" s="190"/>
    </row>
    <row r="134" spans="1:6" ht="12.75" customHeight="1">
      <c r="A134" s="40"/>
      <c r="B134" s="49"/>
      <c r="C134" s="50"/>
      <c r="D134" s="53"/>
      <c r="E134" s="53"/>
      <c r="F134" s="111"/>
    </row>
    <row r="135" spans="1:6" ht="11.25">
      <c r="A135" s="39"/>
      <c r="B135" s="514"/>
      <c r="C135" s="514"/>
      <c r="D135" s="514"/>
      <c r="E135" s="514"/>
      <c r="F135" s="514"/>
    </row>
  </sheetData>
  <sheetProtection/>
  <mergeCells count="11">
    <mergeCell ref="F5:F6"/>
    <mergeCell ref="B135:F135"/>
    <mergeCell ref="D5:D6"/>
    <mergeCell ref="E5:E6"/>
    <mergeCell ref="A1:F1"/>
    <mergeCell ref="A2:F2"/>
    <mergeCell ref="A3:F3"/>
    <mergeCell ref="B4:F4"/>
    <mergeCell ref="A5:A6"/>
    <mergeCell ref="B5:B6"/>
    <mergeCell ref="C5:C6"/>
  </mergeCells>
  <printOptions/>
  <pageMargins left="0.5118110236220472" right="0.11811023622047245" top="0.35433070866141736" bottom="0.15748031496062992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8"/>
  <sheetViews>
    <sheetView zoomScale="130" zoomScaleNormal="130" zoomScalePageLayoutView="0" workbookViewId="0" topLeftCell="A143">
      <selection activeCell="M125" sqref="M125"/>
    </sheetView>
  </sheetViews>
  <sheetFormatPr defaultColWidth="9.140625" defaultRowHeight="12.75"/>
  <cols>
    <col min="1" max="1" width="4.57421875" style="214" customWidth="1"/>
    <col min="2" max="2" width="58.7109375" style="2" customWidth="1"/>
    <col min="3" max="3" width="8.00390625" style="2" customWidth="1"/>
    <col min="4" max="4" width="8.00390625" style="214" customWidth="1"/>
    <col min="5" max="5" width="8.00390625" style="6" customWidth="1"/>
    <col min="6" max="6" width="8.00390625" style="6" hidden="1" customWidth="1"/>
    <col min="7" max="11" width="8.00390625" style="2" hidden="1" customWidth="1"/>
    <col min="12" max="12" width="8.00390625" style="2" customWidth="1"/>
    <col min="13" max="16384" width="9.140625" style="2" customWidth="1"/>
  </cols>
  <sheetData>
    <row r="1" spans="1:12" ht="24.75" customHeight="1">
      <c r="A1" s="543" t="s">
        <v>361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</row>
    <row r="2" spans="1:12" ht="22.5" customHeight="1">
      <c r="A2" s="544" t="s">
        <v>429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</row>
    <row r="3" spans="1:12" ht="16.5" customHeight="1" thickBot="1">
      <c r="A3" s="545" t="s">
        <v>430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</row>
    <row r="4" spans="2:12" ht="30.75" customHeight="1" hidden="1"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5" spans="1:12" ht="25.5" customHeight="1">
      <c r="A5" s="546"/>
      <c r="B5" s="534" t="s">
        <v>3</v>
      </c>
      <c r="C5" s="536" t="s">
        <v>4</v>
      </c>
      <c r="D5" s="527" t="s">
        <v>408</v>
      </c>
      <c r="E5" s="527" t="s">
        <v>11</v>
      </c>
      <c r="F5" s="206"/>
      <c r="G5" s="207"/>
      <c r="H5" s="520" t="s">
        <v>7</v>
      </c>
      <c r="I5" s="521"/>
      <c r="J5" s="522" t="s">
        <v>8</v>
      </c>
      <c r="K5" s="521"/>
      <c r="L5" s="523" t="s">
        <v>1</v>
      </c>
    </row>
    <row r="6" spans="1:12" ht="22.5" customHeight="1" thickBot="1">
      <c r="A6" s="547"/>
      <c r="B6" s="535"/>
      <c r="C6" s="537"/>
      <c r="D6" s="528"/>
      <c r="E6" s="528"/>
      <c r="F6" s="208"/>
      <c r="G6" s="151" t="s">
        <v>10</v>
      </c>
      <c r="H6" s="150" t="s">
        <v>11</v>
      </c>
      <c r="I6" s="151" t="s">
        <v>10</v>
      </c>
      <c r="J6" s="150" t="s">
        <v>11</v>
      </c>
      <c r="K6" s="151" t="s">
        <v>10</v>
      </c>
      <c r="L6" s="524"/>
    </row>
    <row r="7" spans="1:12" ht="12" thickBot="1">
      <c r="A7" s="175">
        <v>1</v>
      </c>
      <c r="B7" s="176">
        <v>2</v>
      </c>
      <c r="C7" s="176">
        <v>3</v>
      </c>
      <c r="D7" s="177">
        <v>4</v>
      </c>
      <c r="E7" s="177">
        <v>5</v>
      </c>
      <c r="F7" s="177"/>
      <c r="G7" s="176">
        <v>8</v>
      </c>
      <c r="H7" s="176">
        <v>9</v>
      </c>
      <c r="I7" s="176">
        <v>10</v>
      </c>
      <c r="J7" s="176">
        <v>11</v>
      </c>
      <c r="K7" s="176">
        <v>12</v>
      </c>
      <c r="L7" s="209">
        <v>6</v>
      </c>
    </row>
    <row r="8" spans="1:12" s="6" customFormat="1" ht="18.75" customHeight="1">
      <c r="A8" s="199"/>
      <c r="B8" s="180" t="s">
        <v>200</v>
      </c>
      <c r="C8" s="210"/>
      <c r="D8" s="217"/>
      <c r="E8" s="158"/>
      <c r="F8" s="158"/>
      <c r="G8" s="158"/>
      <c r="H8" s="158"/>
      <c r="I8" s="158"/>
      <c r="J8" s="158"/>
      <c r="K8" s="158"/>
      <c r="L8" s="211"/>
    </row>
    <row r="9" spans="1:12" s="57" customFormat="1" ht="27" customHeight="1">
      <c r="A9" s="191">
        <v>1</v>
      </c>
      <c r="B9" s="487" t="s">
        <v>612</v>
      </c>
      <c r="C9" s="8" t="s">
        <v>132</v>
      </c>
      <c r="D9" s="222">
        <v>6.25</v>
      </c>
      <c r="E9" s="17"/>
      <c r="F9" s="17"/>
      <c r="G9" s="30"/>
      <c r="H9" s="30"/>
      <c r="I9" s="30"/>
      <c r="J9" s="30"/>
      <c r="K9" s="30"/>
      <c r="L9" s="212"/>
    </row>
    <row r="10" spans="1:12" s="6" customFormat="1" ht="18.75" customHeight="1">
      <c r="A10" s="192"/>
      <c r="B10" s="22" t="s">
        <v>201</v>
      </c>
      <c r="C10" s="8" t="s">
        <v>128</v>
      </c>
      <c r="D10" s="202">
        <v>3</v>
      </c>
      <c r="E10" s="17"/>
      <c r="F10" s="21"/>
      <c r="G10" s="17"/>
      <c r="H10" s="17"/>
      <c r="I10" s="17"/>
      <c r="J10" s="17"/>
      <c r="K10" s="17"/>
      <c r="L10" s="212"/>
    </row>
    <row r="11" spans="1:12" s="6" customFormat="1" ht="18.75" customHeight="1">
      <c r="A11" s="192"/>
      <c r="B11" s="22" t="s">
        <v>202</v>
      </c>
      <c r="C11" s="8" t="s">
        <v>128</v>
      </c>
      <c r="D11" s="202">
        <v>2</v>
      </c>
      <c r="E11" s="17"/>
      <c r="F11" s="21"/>
      <c r="G11" s="17"/>
      <c r="H11" s="17"/>
      <c r="I11" s="17"/>
      <c r="J11" s="17"/>
      <c r="K11" s="17"/>
      <c r="L11" s="212"/>
    </row>
    <row r="12" spans="1:12" s="57" customFormat="1" ht="18.75" customHeight="1">
      <c r="A12" s="191">
        <v>2</v>
      </c>
      <c r="B12" s="487" t="s">
        <v>613</v>
      </c>
      <c r="C12" s="8" t="s">
        <v>29</v>
      </c>
      <c r="D12" s="223">
        <v>2</v>
      </c>
      <c r="E12" s="17"/>
      <c r="F12" s="21"/>
      <c r="G12" s="17"/>
      <c r="H12" s="30"/>
      <c r="I12" s="30"/>
      <c r="J12" s="30"/>
      <c r="K12" s="30"/>
      <c r="L12" s="212"/>
    </row>
    <row r="13" spans="1:12" s="6" customFormat="1" ht="18.75" customHeight="1">
      <c r="A13" s="192"/>
      <c r="B13" s="22" t="s">
        <v>203</v>
      </c>
      <c r="C13" s="8" t="s">
        <v>29</v>
      </c>
      <c r="D13" s="202">
        <v>1</v>
      </c>
      <c r="E13" s="17"/>
      <c r="F13" s="21"/>
      <c r="G13" s="17"/>
      <c r="H13" s="17"/>
      <c r="I13" s="17"/>
      <c r="J13" s="17"/>
      <c r="K13" s="17"/>
      <c r="L13" s="212"/>
    </row>
    <row r="14" spans="1:12" s="6" customFormat="1" ht="18.75" customHeight="1">
      <c r="A14" s="192"/>
      <c r="B14" s="22" t="s">
        <v>204</v>
      </c>
      <c r="C14" s="8" t="s">
        <v>29</v>
      </c>
      <c r="D14" s="202">
        <v>1</v>
      </c>
      <c r="E14" s="17"/>
      <c r="F14" s="21"/>
      <c r="G14" s="17"/>
      <c r="H14" s="17"/>
      <c r="I14" s="17"/>
      <c r="J14" s="17"/>
      <c r="K14" s="17"/>
      <c r="L14" s="212"/>
    </row>
    <row r="15" spans="1:12" s="6" customFormat="1" ht="18.75" customHeight="1">
      <c r="A15" s="192"/>
      <c r="B15" s="58" t="s">
        <v>205</v>
      </c>
      <c r="C15" s="8"/>
      <c r="D15" s="202"/>
      <c r="E15" s="17"/>
      <c r="F15" s="21"/>
      <c r="G15" s="17"/>
      <c r="H15" s="17"/>
      <c r="I15" s="17"/>
      <c r="J15" s="17"/>
      <c r="K15" s="17"/>
      <c r="L15" s="212"/>
    </row>
    <row r="16" spans="1:12" s="57" customFormat="1" ht="27.75" customHeight="1">
      <c r="A16" s="191">
        <v>1</v>
      </c>
      <c r="B16" s="487" t="s">
        <v>206</v>
      </c>
      <c r="C16" s="8" t="s">
        <v>146</v>
      </c>
      <c r="D16" s="223">
        <v>140</v>
      </c>
      <c r="E16" s="17"/>
      <c r="F16" s="21"/>
      <c r="G16" s="17"/>
      <c r="H16" s="30"/>
      <c r="I16" s="30"/>
      <c r="J16" s="30"/>
      <c r="K16" s="30"/>
      <c r="L16" s="212"/>
    </row>
    <row r="17" spans="1:12" s="6" customFormat="1" ht="18.75" customHeight="1">
      <c r="A17" s="192"/>
      <c r="B17" s="22" t="s">
        <v>207</v>
      </c>
      <c r="C17" s="8" t="s">
        <v>131</v>
      </c>
      <c r="D17" s="202">
        <v>21.035</v>
      </c>
      <c r="E17" s="17"/>
      <c r="F17" s="21"/>
      <c r="G17" s="17"/>
      <c r="H17" s="17"/>
      <c r="I17" s="17"/>
      <c r="J17" s="17"/>
      <c r="K17" s="17"/>
      <c r="L17" s="212"/>
    </row>
    <row r="18" spans="1:12" s="6" customFormat="1" ht="18.75" customHeight="1">
      <c r="A18" s="192"/>
      <c r="B18" s="22" t="s">
        <v>208</v>
      </c>
      <c r="C18" s="8" t="s">
        <v>131</v>
      </c>
      <c r="D18" s="202">
        <v>7.351</v>
      </c>
      <c r="E18" s="17"/>
      <c r="F18" s="21"/>
      <c r="G18" s="17"/>
      <c r="H18" s="17"/>
      <c r="I18" s="17"/>
      <c r="J18" s="17"/>
      <c r="K18" s="17"/>
      <c r="L18" s="212"/>
    </row>
    <row r="19" spans="1:12" s="6" customFormat="1" ht="18.75" customHeight="1">
      <c r="A19" s="192"/>
      <c r="B19" s="22" t="s">
        <v>209</v>
      </c>
      <c r="C19" s="8" t="s">
        <v>131</v>
      </c>
      <c r="D19" s="202">
        <v>25.223</v>
      </c>
      <c r="E19" s="17"/>
      <c r="F19" s="21"/>
      <c r="G19" s="17"/>
      <c r="H19" s="17"/>
      <c r="I19" s="17"/>
      <c r="J19" s="17"/>
      <c r="K19" s="17"/>
      <c r="L19" s="212"/>
    </row>
    <row r="20" spans="1:12" s="6" customFormat="1" ht="18.75" customHeight="1">
      <c r="A20" s="192"/>
      <c r="B20" s="22" t="s">
        <v>210</v>
      </c>
      <c r="C20" s="8" t="s">
        <v>131</v>
      </c>
      <c r="D20" s="202">
        <v>2.541</v>
      </c>
      <c r="E20" s="17"/>
      <c r="F20" s="21"/>
      <c r="G20" s="17"/>
      <c r="H20" s="17"/>
      <c r="I20" s="17"/>
      <c r="J20" s="17"/>
      <c r="K20" s="17"/>
      <c r="L20" s="212"/>
    </row>
    <row r="21" spans="1:12" s="6" customFormat="1" ht="18.75" customHeight="1">
      <c r="A21" s="192"/>
      <c r="B21" s="22" t="s">
        <v>211</v>
      </c>
      <c r="C21" s="8" t="s">
        <v>131</v>
      </c>
      <c r="D21" s="202">
        <v>52.285</v>
      </c>
      <c r="E21" s="17"/>
      <c r="F21" s="21"/>
      <c r="G21" s="17"/>
      <c r="H21" s="17"/>
      <c r="I21" s="17"/>
      <c r="J21" s="17"/>
      <c r="K21" s="17"/>
      <c r="L21" s="212"/>
    </row>
    <row r="22" spans="1:12" s="6" customFormat="1" ht="18.75" customHeight="1">
      <c r="A22" s="192"/>
      <c r="B22" s="22" t="s">
        <v>212</v>
      </c>
      <c r="C22" s="8" t="s">
        <v>131</v>
      </c>
      <c r="D22" s="202">
        <v>10.749</v>
      </c>
      <c r="E22" s="17"/>
      <c r="F22" s="21"/>
      <c r="G22" s="17"/>
      <c r="H22" s="17"/>
      <c r="I22" s="17"/>
      <c r="J22" s="17"/>
      <c r="K22" s="17"/>
      <c r="L22" s="212"/>
    </row>
    <row r="23" spans="1:12" s="6" customFormat="1" ht="18.75" customHeight="1">
      <c r="A23" s="192"/>
      <c r="B23" s="22" t="s">
        <v>213</v>
      </c>
      <c r="C23" s="8" t="s">
        <v>131</v>
      </c>
      <c r="D23" s="202">
        <v>20.814</v>
      </c>
      <c r="E23" s="17"/>
      <c r="F23" s="21"/>
      <c r="G23" s="17"/>
      <c r="H23" s="17"/>
      <c r="I23" s="17"/>
      <c r="J23" s="17"/>
      <c r="K23" s="17"/>
      <c r="L23" s="212"/>
    </row>
    <row r="24" spans="1:12" s="6" customFormat="1" ht="18.75" customHeight="1">
      <c r="A24" s="192"/>
      <c r="B24" s="22" t="s">
        <v>214</v>
      </c>
      <c r="C24" s="8" t="s">
        <v>128</v>
      </c>
      <c r="D24" s="202">
        <v>57</v>
      </c>
      <c r="E24" s="17"/>
      <c r="F24" s="21"/>
      <c r="G24" s="17"/>
      <c r="H24" s="17"/>
      <c r="I24" s="17"/>
      <c r="J24" s="17"/>
      <c r="K24" s="17"/>
      <c r="L24" s="212"/>
    </row>
    <row r="25" spans="1:12" s="6" customFormat="1" ht="18.75" customHeight="1">
      <c r="A25" s="192"/>
      <c r="B25" s="22" t="s">
        <v>215</v>
      </c>
      <c r="C25" s="8" t="s">
        <v>128</v>
      </c>
      <c r="D25" s="202">
        <v>13</v>
      </c>
      <c r="E25" s="17"/>
      <c r="F25" s="21"/>
      <c r="G25" s="17"/>
      <c r="H25" s="17"/>
      <c r="I25" s="17"/>
      <c r="J25" s="17"/>
      <c r="K25" s="17"/>
      <c r="L25" s="212"/>
    </row>
    <row r="26" spans="1:12" s="6" customFormat="1" ht="18.75" customHeight="1">
      <c r="A26" s="192"/>
      <c r="B26" s="22" t="s">
        <v>216</v>
      </c>
      <c r="C26" s="8" t="s">
        <v>128</v>
      </c>
      <c r="D26" s="202">
        <v>8</v>
      </c>
      <c r="E26" s="17"/>
      <c r="F26" s="21"/>
      <c r="G26" s="17"/>
      <c r="H26" s="17"/>
      <c r="I26" s="17"/>
      <c r="J26" s="17"/>
      <c r="K26" s="17"/>
      <c r="L26" s="212"/>
    </row>
    <row r="27" spans="1:12" s="6" customFormat="1" ht="18.75" customHeight="1">
      <c r="A27" s="192"/>
      <c r="B27" s="22" t="s">
        <v>217</v>
      </c>
      <c r="C27" s="8" t="s">
        <v>128</v>
      </c>
      <c r="D27" s="202">
        <v>8</v>
      </c>
      <c r="E27" s="17"/>
      <c r="F27" s="21"/>
      <c r="G27" s="17"/>
      <c r="H27" s="17"/>
      <c r="I27" s="17"/>
      <c r="J27" s="17"/>
      <c r="K27" s="17"/>
      <c r="L27" s="212"/>
    </row>
    <row r="28" spans="1:12" s="6" customFormat="1" ht="18.75" customHeight="1">
      <c r="A28" s="192"/>
      <c r="B28" s="22" t="s">
        <v>218</v>
      </c>
      <c r="C28" s="8" t="s">
        <v>128</v>
      </c>
      <c r="D28" s="202">
        <v>2</v>
      </c>
      <c r="E28" s="17"/>
      <c r="F28" s="21"/>
      <c r="G28" s="17"/>
      <c r="H28" s="17"/>
      <c r="I28" s="17"/>
      <c r="J28" s="17"/>
      <c r="K28" s="17"/>
      <c r="L28" s="212"/>
    </row>
    <row r="29" spans="1:12" s="6" customFormat="1" ht="18.75" customHeight="1">
      <c r="A29" s="192"/>
      <c r="B29" s="22" t="s">
        <v>219</v>
      </c>
      <c r="C29" s="8" t="s">
        <v>128</v>
      </c>
      <c r="D29" s="202">
        <v>2</v>
      </c>
      <c r="E29" s="17"/>
      <c r="F29" s="21"/>
      <c r="G29" s="17"/>
      <c r="H29" s="17"/>
      <c r="I29" s="17"/>
      <c r="J29" s="17"/>
      <c r="K29" s="17"/>
      <c r="L29" s="212"/>
    </row>
    <row r="30" spans="1:12" s="6" customFormat="1" ht="18.75" customHeight="1">
      <c r="A30" s="192"/>
      <c r="B30" s="22" t="s">
        <v>220</v>
      </c>
      <c r="C30" s="8" t="s">
        <v>128</v>
      </c>
      <c r="D30" s="202">
        <v>12</v>
      </c>
      <c r="E30" s="17"/>
      <c r="F30" s="21"/>
      <c r="G30" s="17"/>
      <c r="H30" s="17"/>
      <c r="I30" s="17"/>
      <c r="J30" s="17"/>
      <c r="K30" s="17"/>
      <c r="L30" s="212"/>
    </row>
    <row r="31" spans="1:12" s="6" customFormat="1" ht="18.75" customHeight="1">
      <c r="A31" s="192"/>
      <c r="B31" s="22" t="s">
        <v>221</v>
      </c>
      <c r="C31" s="8" t="s">
        <v>128</v>
      </c>
      <c r="D31" s="202">
        <v>13</v>
      </c>
      <c r="E31" s="17"/>
      <c r="F31" s="21"/>
      <c r="G31" s="17"/>
      <c r="H31" s="17"/>
      <c r="I31" s="17"/>
      <c r="J31" s="17"/>
      <c r="K31" s="17"/>
      <c r="L31" s="212"/>
    </row>
    <row r="32" spans="1:12" s="6" customFormat="1" ht="18.75" customHeight="1">
      <c r="A32" s="192"/>
      <c r="B32" s="22" t="s">
        <v>222</v>
      </c>
      <c r="C32" s="8" t="s">
        <v>128</v>
      </c>
      <c r="D32" s="202">
        <v>1</v>
      </c>
      <c r="E32" s="17"/>
      <c r="F32" s="21"/>
      <c r="G32" s="17"/>
      <c r="H32" s="17"/>
      <c r="I32" s="17"/>
      <c r="J32" s="17"/>
      <c r="K32" s="17"/>
      <c r="L32" s="212"/>
    </row>
    <row r="33" spans="1:12" s="6" customFormat="1" ht="18.75" customHeight="1">
      <c r="A33" s="192"/>
      <c r="B33" s="22" t="s">
        <v>223</v>
      </c>
      <c r="C33" s="8" t="s">
        <v>128</v>
      </c>
      <c r="D33" s="202">
        <v>1</v>
      </c>
      <c r="E33" s="17"/>
      <c r="F33" s="21"/>
      <c r="G33" s="17"/>
      <c r="H33" s="17"/>
      <c r="I33" s="17"/>
      <c r="J33" s="17"/>
      <c r="K33" s="17"/>
      <c r="L33" s="212"/>
    </row>
    <row r="34" spans="1:12" s="6" customFormat="1" ht="18.75" customHeight="1">
      <c r="A34" s="192"/>
      <c r="B34" s="22" t="s">
        <v>224</v>
      </c>
      <c r="C34" s="8" t="s">
        <v>128</v>
      </c>
      <c r="D34" s="202">
        <v>3</v>
      </c>
      <c r="E34" s="17"/>
      <c r="F34" s="21"/>
      <c r="G34" s="17"/>
      <c r="H34" s="17"/>
      <c r="I34" s="17"/>
      <c r="J34" s="17"/>
      <c r="K34" s="17"/>
      <c r="L34" s="212"/>
    </row>
    <row r="35" spans="1:12" s="6" customFormat="1" ht="18.75" customHeight="1">
      <c r="A35" s="192"/>
      <c r="B35" s="22" t="s">
        <v>225</v>
      </c>
      <c r="C35" s="8" t="s">
        <v>128</v>
      </c>
      <c r="D35" s="202">
        <v>2</v>
      </c>
      <c r="E35" s="17"/>
      <c r="F35" s="21"/>
      <c r="G35" s="17"/>
      <c r="H35" s="17"/>
      <c r="I35" s="17"/>
      <c r="J35" s="17"/>
      <c r="K35" s="17"/>
      <c r="L35" s="212"/>
    </row>
    <row r="36" spans="1:12" s="6" customFormat="1" ht="18.75" customHeight="1">
      <c r="A36" s="192"/>
      <c r="B36" s="22" t="s">
        <v>226</v>
      </c>
      <c r="C36" s="8" t="s">
        <v>128</v>
      </c>
      <c r="D36" s="202">
        <v>6</v>
      </c>
      <c r="E36" s="17"/>
      <c r="F36" s="21"/>
      <c r="G36" s="17"/>
      <c r="H36" s="17"/>
      <c r="I36" s="17"/>
      <c r="J36" s="17"/>
      <c r="K36" s="17"/>
      <c r="L36" s="212"/>
    </row>
    <row r="37" spans="1:12" s="6" customFormat="1" ht="18.75" customHeight="1">
      <c r="A37" s="192"/>
      <c r="B37" s="22" t="s">
        <v>296</v>
      </c>
      <c r="C37" s="8" t="s">
        <v>128</v>
      </c>
      <c r="D37" s="202">
        <v>26</v>
      </c>
      <c r="E37" s="17"/>
      <c r="F37" s="21"/>
      <c r="G37" s="17"/>
      <c r="H37" s="17"/>
      <c r="I37" s="17"/>
      <c r="J37" s="17"/>
      <c r="K37" s="17"/>
      <c r="L37" s="212"/>
    </row>
    <row r="38" spans="1:12" s="6" customFormat="1" ht="18.75" customHeight="1">
      <c r="A38" s="192"/>
      <c r="B38" s="22" t="s">
        <v>297</v>
      </c>
      <c r="C38" s="8" t="s">
        <v>128</v>
      </c>
      <c r="D38" s="202">
        <v>27</v>
      </c>
      <c r="E38" s="17"/>
      <c r="F38" s="21"/>
      <c r="G38" s="17"/>
      <c r="H38" s="17"/>
      <c r="I38" s="17"/>
      <c r="J38" s="17"/>
      <c r="K38" s="17"/>
      <c r="L38" s="212"/>
    </row>
    <row r="39" spans="1:12" s="57" customFormat="1" ht="27" customHeight="1">
      <c r="A39" s="191">
        <v>2</v>
      </c>
      <c r="B39" s="59" t="s">
        <v>227</v>
      </c>
      <c r="C39" s="8" t="s">
        <v>146</v>
      </c>
      <c r="D39" s="223">
        <v>54.593</v>
      </c>
      <c r="E39" s="17"/>
      <c r="F39" s="21"/>
      <c r="G39" s="17"/>
      <c r="H39" s="30"/>
      <c r="I39" s="30"/>
      <c r="J39" s="30"/>
      <c r="K39" s="30"/>
      <c r="L39" s="212"/>
    </row>
    <row r="40" spans="1:12" s="6" customFormat="1" ht="18.75" customHeight="1">
      <c r="A40" s="192"/>
      <c r="B40" s="22" t="s">
        <v>228</v>
      </c>
      <c r="C40" s="8" t="s">
        <v>131</v>
      </c>
      <c r="D40" s="202">
        <v>28.875</v>
      </c>
      <c r="E40" s="17"/>
      <c r="F40" s="21"/>
      <c r="G40" s="17"/>
      <c r="H40" s="17"/>
      <c r="I40" s="17"/>
      <c r="J40" s="17"/>
      <c r="K40" s="17"/>
      <c r="L40" s="212"/>
    </row>
    <row r="41" spans="1:12" s="6" customFormat="1" ht="18.75" customHeight="1">
      <c r="A41" s="192"/>
      <c r="B41" s="22" t="s">
        <v>229</v>
      </c>
      <c r="C41" s="8" t="s">
        <v>131</v>
      </c>
      <c r="D41" s="202">
        <v>25.718</v>
      </c>
      <c r="E41" s="17"/>
      <c r="F41" s="21"/>
      <c r="G41" s="17"/>
      <c r="H41" s="17"/>
      <c r="I41" s="17"/>
      <c r="J41" s="17"/>
      <c r="K41" s="17"/>
      <c r="L41" s="212"/>
    </row>
    <row r="42" spans="1:12" s="6" customFormat="1" ht="25.5" customHeight="1">
      <c r="A42" s="192"/>
      <c r="B42" s="22" t="s">
        <v>230</v>
      </c>
      <c r="C42" s="8" t="s">
        <v>128</v>
      </c>
      <c r="D42" s="202">
        <v>1</v>
      </c>
      <c r="E42" s="17"/>
      <c r="F42" s="21"/>
      <c r="G42" s="17"/>
      <c r="H42" s="17"/>
      <c r="I42" s="17"/>
      <c r="J42" s="17"/>
      <c r="K42" s="17"/>
      <c r="L42" s="212"/>
    </row>
    <row r="43" spans="1:12" s="6" customFormat="1" ht="25.5" customHeight="1">
      <c r="A43" s="192"/>
      <c r="B43" s="22" t="s">
        <v>231</v>
      </c>
      <c r="C43" s="8" t="s">
        <v>128</v>
      </c>
      <c r="D43" s="202">
        <v>2</v>
      </c>
      <c r="E43" s="17"/>
      <c r="F43" s="21"/>
      <c r="G43" s="17"/>
      <c r="H43" s="17"/>
      <c r="I43" s="17"/>
      <c r="J43" s="17"/>
      <c r="K43" s="17"/>
      <c r="L43" s="212"/>
    </row>
    <row r="44" spans="1:12" s="6" customFormat="1" ht="25.5" customHeight="1">
      <c r="A44" s="192"/>
      <c r="B44" s="22" t="s">
        <v>232</v>
      </c>
      <c r="C44" s="8" t="s">
        <v>128</v>
      </c>
      <c r="D44" s="202">
        <v>7</v>
      </c>
      <c r="E44" s="17"/>
      <c r="F44" s="21"/>
      <c r="G44" s="17"/>
      <c r="H44" s="17"/>
      <c r="I44" s="17"/>
      <c r="J44" s="17"/>
      <c r="K44" s="17"/>
      <c r="L44" s="212"/>
    </row>
    <row r="45" spans="1:12" s="6" customFormat="1" ht="18.75" customHeight="1">
      <c r="A45" s="192"/>
      <c r="B45" s="22" t="s">
        <v>233</v>
      </c>
      <c r="C45" s="8" t="s">
        <v>128</v>
      </c>
      <c r="D45" s="202">
        <v>24</v>
      </c>
      <c r="E45" s="17"/>
      <c r="F45" s="21"/>
      <c r="G45" s="17"/>
      <c r="H45" s="17"/>
      <c r="I45" s="17"/>
      <c r="J45" s="17"/>
      <c r="K45" s="17"/>
      <c r="L45" s="212"/>
    </row>
    <row r="46" spans="1:12" s="6" customFormat="1" ht="18.75" customHeight="1">
      <c r="A46" s="192"/>
      <c r="B46" s="22" t="s">
        <v>234</v>
      </c>
      <c r="C46" s="8" t="s">
        <v>128</v>
      </c>
      <c r="D46" s="202">
        <v>14</v>
      </c>
      <c r="E46" s="17"/>
      <c r="F46" s="21"/>
      <c r="G46" s="17"/>
      <c r="H46" s="17"/>
      <c r="I46" s="17"/>
      <c r="J46" s="17"/>
      <c r="K46" s="17"/>
      <c r="L46" s="212"/>
    </row>
    <row r="47" spans="1:12" s="6" customFormat="1" ht="18.75" customHeight="1">
      <c r="A47" s="192"/>
      <c r="B47" s="22" t="s">
        <v>235</v>
      </c>
      <c r="C47" s="8" t="s">
        <v>128</v>
      </c>
      <c r="D47" s="202">
        <v>20</v>
      </c>
      <c r="E47" s="17"/>
      <c r="F47" s="21"/>
      <c r="G47" s="17"/>
      <c r="H47" s="17"/>
      <c r="I47" s="17"/>
      <c r="J47" s="17"/>
      <c r="K47" s="17"/>
      <c r="L47" s="212"/>
    </row>
    <row r="48" spans="1:12" s="6" customFormat="1" ht="18.75" customHeight="1">
      <c r="A48" s="192"/>
      <c r="B48" s="22" t="s">
        <v>236</v>
      </c>
      <c r="C48" s="8" t="s">
        <v>128</v>
      </c>
      <c r="D48" s="202">
        <v>1</v>
      </c>
      <c r="E48" s="17"/>
      <c r="F48" s="21"/>
      <c r="G48" s="17"/>
      <c r="H48" s="17"/>
      <c r="I48" s="17"/>
      <c r="J48" s="17"/>
      <c r="K48" s="17"/>
      <c r="L48" s="212"/>
    </row>
    <row r="49" spans="1:12" s="6" customFormat="1" ht="18.75" customHeight="1">
      <c r="A49" s="192"/>
      <c r="B49" s="22" t="s">
        <v>237</v>
      </c>
      <c r="C49" s="8" t="s">
        <v>128</v>
      </c>
      <c r="D49" s="202">
        <v>5</v>
      </c>
      <c r="E49" s="17"/>
      <c r="F49" s="21"/>
      <c r="G49" s="17"/>
      <c r="H49" s="17"/>
      <c r="I49" s="17"/>
      <c r="J49" s="17"/>
      <c r="K49" s="17"/>
      <c r="L49" s="212"/>
    </row>
    <row r="50" spans="1:12" s="6" customFormat="1" ht="18.75" customHeight="1">
      <c r="A50" s="192"/>
      <c r="B50" s="22" t="s">
        <v>238</v>
      </c>
      <c r="C50" s="8" t="s">
        <v>128</v>
      </c>
      <c r="D50" s="202">
        <v>11</v>
      </c>
      <c r="E50" s="17"/>
      <c r="F50" s="21"/>
      <c r="G50" s="17"/>
      <c r="H50" s="17"/>
      <c r="I50" s="17"/>
      <c r="J50" s="17"/>
      <c r="K50" s="17"/>
      <c r="L50" s="212"/>
    </row>
    <row r="51" spans="1:12" s="6" customFormat="1" ht="18.75" customHeight="1">
      <c r="A51" s="194">
        <v>3</v>
      </c>
      <c r="B51" s="14" t="s">
        <v>298</v>
      </c>
      <c r="C51" s="20" t="s">
        <v>239</v>
      </c>
      <c r="D51" s="488">
        <v>4</v>
      </c>
      <c r="E51" s="74"/>
      <c r="F51" s="21"/>
      <c r="G51" s="17"/>
      <c r="H51" s="74"/>
      <c r="I51" s="74"/>
      <c r="J51" s="74"/>
      <c r="K51" s="74"/>
      <c r="L51" s="212"/>
    </row>
    <row r="52" spans="1:12" s="6" customFormat="1" ht="18.75" customHeight="1">
      <c r="A52" s="192"/>
      <c r="B52" s="14" t="s">
        <v>299</v>
      </c>
      <c r="C52" s="20" t="s">
        <v>128</v>
      </c>
      <c r="D52" s="204">
        <v>1</v>
      </c>
      <c r="E52" s="74"/>
      <c r="F52" s="21"/>
      <c r="G52" s="17"/>
      <c r="H52" s="74"/>
      <c r="I52" s="74"/>
      <c r="J52" s="74"/>
      <c r="K52" s="74"/>
      <c r="L52" s="212"/>
    </row>
    <row r="53" spans="1:12" s="6" customFormat="1" ht="25.5" customHeight="1">
      <c r="A53" s="192"/>
      <c r="B53" s="14" t="s">
        <v>300</v>
      </c>
      <c r="C53" s="20" t="s">
        <v>128</v>
      </c>
      <c r="D53" s="204">
        <v>2</v>
      </c>
      <c r="E53" s="74"/>
      <c r="F53" s="21"/>
      <c r="G53" s="17"/>
      <c r="H53" s="74"/>
      <c r="I53" s="74"/>
      <c r="J53" s="74"/>
      <c r="K53" s="74"/>
      <c r="L53" s="212"/>
    </row>
    <row r="54" spans="1:12" s="6" customFormat="1" ht="18.75" customHeight="1">
      <c r="A54" s="192"/>
      <c r="B54" s="14" t="s">
        <v>301</v>
      </c>
      <c r="C54" s="20" t="s">
        <v>128</v>
      </c>
      <c r="D54" s="204">
        <v>1</v>
      </c>
      <c r="E54" s="74"/>
      <c r="F54" s="21"/>
      <c r="G54" s="17"/>
      <c r="H54" s="74"/>
      <c r="I54" s="74"/>
      <c r="J54" s="74"/>
      <c r="K54" s="74"/>
      <c r="L54" s="212"/>
    </row>
    <row r="55" spans="1:12" s="6" customFormat="1" ht="18.75" customHeight="1">
      <c r="A55" s="194">
        <v>4</v>
      </c>
      <c r="B55" s="14" t="s">
        <v>302</v>
      </c>
      <c r="C55" s="20" t="s">
        <v>239</v>
      </c>
      <c r="D55" s="488">
        <v>7</v>
      </c>
      <c r="E55" s="74"/>
      <c r="F55" s="21"/>
      <c r="G55" s="17"/>
      <c r="H55" s="74"/>
      <c r="I55" s="74"/>
      <c r="J55" s="74"/>
      <c r="K55" s="74"/>
      <c r="L55" s="212"/>
    </row>
    <row r="56" spans="1:12" s="6" customFormat="1" ht="18.75" customHeight="1">
      <c r="A56" s="192"/>
      <c r="B56" s="14" t="s">
        <v>303</v>
      </c>
      <c r="C56" s="20" t="s">
        <v>128</v>
      </c>
      <c r="D56" s="204">
        <v>1</v>
      </c>
      <c r="E56" s="74"/>
      <c r="F56" s="21"/>
      <c r="G56" s="17"/>
      <c r="H56" s="74"/>
      <c r="I56" s="74"/>
      <c r="J56" s="74"/>
      <c r="K56" s="74"/>
      <c r="L56" s="212"/>
    </row>
    <row r="57" spans="1:12" s="6" customFormat="1" ht="18.75" customHeight="1">
      <c r="A57" s="192"/>
      <c r="B57" s="14" t="s">
        <v>304</v>
      </c>
      <c r="C57" s="20" t="s">
        <v>128</v>
      </c>
      <c r="D57" s="204">
        <v>4</v>
      </c>
      <c r="E57" s="74"/>
      <c r="F57" s="21"/>
      <c r="G57" s="17"/>
      <c r="H57" s="74"/>
      <c r="I57" s="74"/>
      <c r="J57" s="74"/>
      <c r="K57" s="74"/>
      <c r="L57" s="212"/>
    </row>
    <row r="58" spans="1:12" s="6" customFormat="1" ht="18.75" customHeight="1">
      <c r="A58" s="192"/>
      <c r="B58" s="14" t="s">
        <v>305</v>
      </c>
      <c r="C58" s="20" t="s">
        <v>128</v>
      </c>
      <c r="D58" s="204">
        <v>2</v>
      </c>
      <c r="E58" s="74"/>
      <c r="F58" s="21"/>
      <c r="G58" s="17"/>
      <c r="H58" s="74"/>
      <c r="I58" s="74"/>
      <c r="J58" s="74"/>
      <c r="K58" s="74"/>
      <c r="L58" s="212"/>
    </row>
    <row r="59" spans="1:12" s="6" customFormat="1" ht="18.75" customHeight="1">
      <c r="A59" s="194">
        <v>5</v>
      </c>
      <c r="B59" s="14" t="s">
        <v>240</v>
      </c>
      <c r="C59" s="20" t="s">
        <v>239</v>
      </c>
      <c r="D59" s="488">
        <v>4</v>
      </c>
      <c r="E59" s="74"/>
      <c r="F59" s="21"/>
      <c r="G59" s="17"/>
      <c r="H59" s="74"/>
      <c r="I59" s="74"/>
      <c r="J59" s="74"/>
      <c r="K59" s="74"/>
      <c r="L59" s="212"/>
    </row>
    <row r="60" spans="1:12" s="6" customFormat="1" ht="18.75" customHeight="1">
      <c r="A60" s="192"/>
      <c r="B60" s="14" t="s">
        <v>241</v>
      </c>
      <c r="C60" s="20" t="s">
        <v>239</v>
      </c>
      <c r="D60" s="204">
        <v>3</v>
      </c>
      <c r="E60" s="74"/>
      <c r="F60" s="21"/>
      <c r="G60" s="17"/>
      <c r="H60" s="74"/>
      <c r="I60" s="74"/>
      <c r="J60" s="74"/>
      <c r="K60" s="74"/>
      <c r="L60" s="212"/>
    </row>
    <row r="61" spans="1:12" s="6" customFormat="1" ht="18.75" customHeight="1">
      <c r="A61" s="192"/>
      <c r="B61" s="14" t="s">
        <v>242</v>
      </c>
      <c r="C61" s="20" t="s">
        <v>239</v>
      </c>
      <c r="D61" s="204">
        <v>1</v>
      </c>
      <c r="E61" s="74"/>
      <c r="F61" s="21"/>
      <c r="G61" s="17"/>
      <c r="H61" s="74"/>
      <c r="I61" s="74"/>
      <c r="J61" s="74"/>
      <c r="K61" s="74"/>
      <c r="L61" s="212"/>
    </row>
    <row r="62" spans="1:12" s="6" customFormat="1" ht="18.75" customHeight="1">
      <c r="A62" s="194">
        <v>6</v>
      </c>
      <c r="B62" s="14" t="s">
        <v>614</v>
      </c>
      <c r="C62" s="20" t="s">
        <v>239</v>
      </c>
      <c r="D62" s="488">
        <v>1</v>
      </c>
      <c r="E62" s="74"/>
      <c r="F62" s="21"/>
      <c r="G62" s="17"/>
      <c r="H62" s="74"/>
      <c r="I62" s="74"/>
      <c r="J62" s="74"/>
      <c r="K62" s="74"/>
      <c r="L62" s="212"/>
    </row>
    <row r="63" spans="1:12" s="6" customFormat="1" ht="18.75" customHeight="1">
      <c r="A63" s="194">
        <v>7</v>
      </c>
      <c r="B63" s="14" t="s">
        <v>243</v>
      </c>
      <c r="C63" s="20" t="s">
        <v>26</v>
      </c>
      <c r="D63" s="488">
        <v>7</v>
      </c>
      <c r="E63" s="74"/>
      <c r="F63" s="21"/>
      <c r="G63" s="17"/>
      <c r="H63" s="74"/>
      <c r="I63" s="74"/>
      <c r="J63" s="74"/>
      <c r="K63" s="74"/>
      <c r="L63" s="212"/>
    </row>
    <row r="64" spans="1:12" s="6" customFormat="1" ht="18.75" customHeight="1">
      <c r="A64" s="192"/>
      <c r="B64" s="14" t="s">
        <v>244</v>
      </c>
      <c r="C64" s="20" t="s">
        <v>239</v>
      </c>
      <c r="D64" s="204">
        <v>3</v>
      </c>
      <c r="E64" s="74"/>
      <c r="F64" s="21"/>
      <c r="G64" s="17"/>
      <c r="H64" s="74"/>
      <c r="I64" s="74"/>
      <c r="J64" s="74"/>
      <c r="K64" s="74"/>
      <c r="L64" s="212"/>
    </row>
    <row r="65" spans="1:12" s="6" customFormat="1" ht="18.75" customHeight="1">
      <c r="A65" s="192"/>
      <c r="B65" s="14" t="s">
        <v>245</v>
      </c>
      <c r="C65" s="20" t="s">
        <v>239</v>
      </c>
      <c r="D65" s="204">
        <v>4</v>
      </c>
      <c r="E65" s="74"/>
      <c r="F65" s="21"/>
      <c r="G65" s="17"/>
      <c r="H65" s="74"/>
      <c r="I65" s="74"/>
      <c r="J65" s="74"/>
      <c r="K65" s="74"/>
      <c r="L65" s="212"/>
    </row>
    <row r="66" spans="1:12" s="6" customFormat="1" ht="25.5" customHeight="1">
      <c r="A66" s="194">
        <v>8</v>
      </c>
      <c r="B66" s="14" t="s">
        <v>615</v>
      </c>
      <c r="C66" s="24" t="s">
        <v>29</v>
      </c>
      <c r="D66" s="223">
        <v>1</v>
      </c>
      <c r="E66" s="17"/>
      <c r="F66" s="21"/>
      <c r="G66" s="17"/>
      <c r="H66" s="17"/>
      <c r="I66" s="17"/>
      <c r="J66" s="17"/>
      <c r="K66" s="17"/>
      <c r="L66" s="212"/>
    </row>
    <row r="67" spans="1:12" s="6" customFormat="1" ht="18.75" customHeight="1">
      <c r="A67" s="192"/>
      <c r="B67" s="81" t="s">
        <v>306</v>
      </c>
      <c r="C67" s="24"/>
      <c r="D67" s="202"/>
      <c r="E67" s="17"/>
      <c r="F67" s="21"/>
      <c r="G67" s="17"/>
      <c r="H67" s="17"/>
      <c r="I67" s="17"/>
      <c r="J67" s="17"/>
      <c r="K67" s="17"/>
      <c r="L67" s="212"/>
    </row>
    <row r="68" spans="1:12" s="6" customFormat="1" ht="21.75" customHeight="1">
      <c r="A68" s="194">
        <v>1</v>
      </c>
      <c r="B68" s="73" t="s">
        <v>431</v>
      </c>
      <c r="C68" s="20" t="s">
        <v>146</v>
      </c>
      <c r="D68" s="223">
        <v>221</v>
      </c>
      <c r="E68" s="17"/>
      <c r="F68" s="21"/>
      <c r="G68" s="17"/>
      <c r="H68" s="17"/>
      <c r="I68" s="17"/>
      <c r="J68" s="17"/>
      <c r="K68" s="17"/>
      <c r="L68" s="212"/>
    </row>
    <row r="69" spans="1:12" s="6" customFormat="1" ht="18.75" customHeight="1">
      <c r="A69" s="192"/>
      <c r="B69" s="14" t="s">
        <v>247</v>
      </c>
      <c r="C69" s="20" t="s">
        <v>248</v>
      </c>
      <c r="D69" s="202">
        <v>12.064</v>
      </c>
      <c r="E69" s="17"/>
      <c r="F69" s="21"/>
      <c r="G69" s="17"/>
      <c r="H69" s="17"/>
      <c r="I69" s="17"/>
      <c r="J69" s="17"/>
      <c r="K69" s="17"/>
      <c r="L69" s="212"/>
    </row>
    <row r="70" spans="1:12" s="6" customFormat="1" ht="18.75" customHeight="1">
      <c r="A70" s="192"/>
      <c r="B70" s="14" t="s">
        <v>249</v>
      </c>
      <c r="C70" s="20" t="s">
        <v>248</v>
      </c>
      <c r="D70" s="202">
        <v>97.999</v>
      </c>
      <c r="E70" s="17"/>
      <c r="F70" s="21"/>
      <c r="G70" s="17"/>
      <c r="H70" s="17"/>
      <c r="I70" s="17"/>
      <c r="J70" s="17"/>
      <c r="K70" s="17"/>
      <c r="L70" s="212"/>
    </row>
    <row r="71" spans="1:12" s="6" customFormat="1" ht="18.75" customHeight="1">
      <c r="A71" s="192"/>
      <c r="B71" s="14" t="s">
        <v>250</v>
      </c>
      <c r="C71" s="20" t="s">
        <v>248</v>
      </c>
      <c r="D71" s="202">
        <v>56.829</v>
      </c>
      <c r="E71" s="17"/>
      <c r="F71" s="21"/>
      <c r="G71" s="17"/>
      <c r="H71" s="17"/>
      <c r="I71" s="17"/>
      <c r="J71" s="17"/>
      <c r="K71" s="17"/>
      <c r="L71" s="212"/>
    </row>
    <row r="72" spans="1:12" s="6" customFormat="1" ht="18.75" customHeight="1">
      <c r="A72" s="192"/>
      <c r="B72" s="14" t="s">
        <v>251</v>
      </c>
      <c r="C72" s="20" t="s">
        <v>248</v>
      </c>
      <c r="D72" s="202">
        <v>42.864</v>
      </c>
      <c r="E72" s="17"/>
      <c r="F72" s="21"/>
      <c r="G72" s="17"/>
      <c r="H72" s="17"/>
      <c r="I72" s="17"/>
      <c r="J72" s="17"/>
      <c r="K72" s="17"/>
      <c r="L72" s="212"/>
    </row>
    <row r="73" spans="1:12" s="6" customFormat="1" ht="18.75" customHeight="1">
      <c r="A73" s="192"/>
      <c r="B73" s="14" t="s">
        <v>252</v>
      </c>
      <c r="C73" s="20" t="s">
        <v>248</v>
      </c>
      <c r="D73" s="202">
        <v>11.699</v>
      </c>
      <c r="E73" s="17"/>
      <c r="F73" s="21"/>
      <c r="G73" s="17"/>
      <c r="H73" s="17"/>
      <c r="I73" s="17"/>
      <c r="J73" s="17"/>
      <c r="K73" s="17"/>
      <c r="L73" s="212"/>
    </row>
    <row r="74" spans="1:12" s="6" customFormat="1" ht="18.75" customHeight="1">
      <c r="A74" s="192"/>
      <c r="B74" s="14" t="s">
        <v>253</v>
      </c>
      <c r="C74" s="20" t="s">
        <v>26</v>
      </c>
      <c r="D74" s="202">
        <v>4</v>
      </c>
      <c r="E74" s="17"/>
      <c r="F74" s="21"/>
      <c r="G74" s="17"/>
      <c r="H74" s="17"/>
      <c r="I74" s="17"/>
      <c r="J74" s="17"/>
      <c r="K74" s="17"/>
      <c r="L74" s="212"/>
    </row>
    <row r="75" spans="1:12" s="6" customFormat="1" ht="18.75" customHeight="1">
      <c r="A75" s="192"/>
      <c r="B75" s="14" t="s">
        <v>254</v>
      </c>
      <c r="C75" s="20" t="s">
        <v>26</v>
      </c>
      <c r="D75" s="202">
        <v>2</v>
      </c>
      <c r="E75" s="17"/>
      <c r="F75" s="21"/>
      <c r="G75" s="17"/>
      <c r="H75" s="17"/>
      <c r="I75" s="17"/>
      <c r="J75" s="17"/>
      <c r="K75" s="17"/>
      <c r="L75" s="212"/>
    </row>
    <row r="76" spans="1:12" s="6" customFormat="1" ht="18.75" customHeight="1">
      <c r="A76" s="192"/>
      <c r="B76" s="14" t="s">
        <v>255</v>
      </c>
      <c r="C76" s="20" t="s">
        <v>26</v>
      </c>
      <c r="D76" s="202">
        <v>4</v>
      </c>
      <c r="E76" s="17"/>
      <c r="F76" s="21"/>
      <c r="G76" s="17"/>
      <c r="H76" s="17"/>
      <c r="I76" s="17"/>
      <c r="J76" s="17"/>
      <c r="K76" s="17"/>
      <c r="L76" s="212"/>
    </row>
    <row r="77" spans="1:12" s="6" customFormat="1" ht="18.75" customHeight="1">
      <c r="A77" s="192"/>
      <c r="B77" s="14" t="s">
        <v>256</v>
      </c>
      <c r="C77" s="20" t="s">
        <v>26</v>
      </c>
      <c r="D77" s="202">
        <v>32</v>
      </c>
      <c r="E77" s="17"/>
      <c r="F77" s="21"/>
      <c r="G77" s="17"/>
      <c r="H77" s="17"/>
      <c r="I77" s="17"/>
      <c r="J77" s="17"/>
      <c r="K77" s="17"/>
      <c r="L77" s="212"/>
    </row>
    <row r="78" spans="1:12" s="6" customFormat="1" ht="18.75" customHeight="1">
      <c r="A78" s="192"/>
      <c r="B78" s="14" t="s">
        <v>257</v>
      </c>
      <c r="C78" s="20" t="s">
        <v>26</v>
      </c>
      <c r="D78" s="202">
        <v>3</v>
      </c>
      <c r="E78" s="17"/>
      <c r="F78" s="21"/>
      <c r="G78" s="17"/>
      <c r="H78" s="17"/>
      <c r="I78" s="17"/>
      <c r="J78" s="17"/>
      <c r="K78" s="17"/>
      <c r="L78" s="212"/>
    </row>
    <row r="79" spans="1:12" s="6" customFormat="1" ht="18.75" customHeight="1">
      <c r="A79" s="192"/>
      <c r="B79" s="14" t="s">
        <v>258</v>
      </c>
      <c r="C79" s="20" t="s">
        <v>26</v>
      </c>
      <c r="D79" s="202">
        <v>2</v>
      </c>
      <c r="E79" s="17"/>
      <c r="F79" s="21"/>
      <c r="G79" s="17"/>
      <c r="H79" s="17"/>
      <c r="I79" s="17"/>
      <c r="J79" s="17"/>
      <c r="K79" s="17"/>
      <c r="L79" s="212"/>
    </row>
    <row r="80" spans="1:12" s="6" customFormat="1" ht="18.75" customHeight="1">
      <c r="A80" s="192"/>
      <c r="B80" s="14" t="s">
        <v>259</v>
      </c>
      <c r="C80" s="20" t="s">
        <v>26</v>
      </c>
      <c r="D80" s="202">
        <v>2</v>
      </c>
      <c r="E80" s="17"/>
      <c r="F80" s="21"/>
      <c r="G80" s="17"/>
      <c r="H80" s="17"/>
      <c r="I80" s="17"/>
      <c r="J80" s="17"/>
      <c r="K80" s="17"/>
      <c r="L80" s="212"/>
    </row>
    <row r="81" spans="1:12" s="6" customFormat="1" ht="18.75" customHeight="1">
      <c r="A81" s="192"/>
      <c r="B81" s="14" t="s">
        <v>260</v>
      </c>
      <c r="C81" s="20" t="s">
        <v>26</v>
      </c>
      <c r="D81" s="202">
        <v>88</v>
      </c>
      <c r="E81" s="17"/>
      <c r="F81" s="21"/>
      <c r="G81" s="17"/>
      <c r="H81" s="17"/>
      <c r="I81" s="17"/>
      <c r="J81" s="17"/>
      <c r="K81" s="17"/>
      <c r="L81" s="212"/>
    </row>
    <row r="82" spans="1:12" s="6" customFormat="1" ht="18.75" customHeight="1">
      <c r="A82" s="192"/>
      <c r="B82" s="14" t="s">
        <v>261</v>
      </c>
      <c r="C82" s="24" t="s">
        <v>26</v>
      </c>
      <c r="D82" s="202">
        <v>2</v>
      </c>
      <c r="E82" s="17"/>
      <c r="F82" s="21"/>
      <c r="G82" s="17"/>
      <c r="H82" s="17"/>
      <c r="I82" s="17"/>
      <c r="J82" s="17"/>
      <c r="K82" s="17"/>
      <c r="L82" s="212"/>
    </row>
    <row r="83" spans="1:12" s="6" customFormat="1" ht="18.75" customHeight="1">
      <c r="A83" s="192"/>
      <c r="B83" s="14" t="s">
        <v>262</v>
      </c>
      <c r="C83" s="24" t="s">
        <v>26</v>
      </c>
      <c r="D83" s="202">
        <v>8</v>
      </c>
      <c r="E83" s="17"/>
      <c r="F83" s="21"/>
      <c r="G83" s="17"/>
      <c r="H83" s="17"/>
      <c r="I83" s="17"/>
      <c r="J83" s="17"/>
      <c r="K83" s="17"/>
      <c r="L83" s="212"/>
    </row>
    <row r="84" spans="1:12" s="6" customFormat="1" ht="18.75" customHeight="1">
      <c r="A84" s="192"/>
      <c r="B84" s="14" t="s">
        <v>263</v>
      </c>
      <c r="C84" s="24" t="s">
        <v>26</v>
      </c>
      <c r="D84" s="202">
        <v>12</v>
      </c>
      <c r="E84" s="17"/>
      <c r="F84" s="21"/>
      <c r="G84" s="17"/>
      <c r="H84" s="17"/>
      <c r="I84" s="17"/>
      <c r="J84" s="17"/>
      <c r="K84" s="17"/>
      <c r="L84" s="212"/>
    </row>
    <row r="85" spans="1:12" s="6" customFormat="1" ht="18.75" customHeight="1">
      <c r="A85" s="192"/>
      <c r="B85" s="14" t="s">
        <v>264</v>
      </c>
      <c r="C85" s="24" t="s">
        <v>26</v>
      </c>
      <c r="D85" s="202">
        <v>8</v>
      </c>
      <c r="E85" s="17"/>
      <c r="F85" s="21"/>
      <c r="G85" s="17"/>
      <c r="H85" s="17"/>
      <c r="I85" s="17"/>
      <c r="J85" s="17"/>
      <c r="K85" s="17"/>
      <c r="L85" s="212"/>
    </row>
    <row r="86" spans="1:12" s="6" customFormat="1" ht="28.5" customHeight="1">
      <c r="A86" s="194">
        <v>2</v>
      </c>
      <c r="B86" s="14" t="s">
        <v>432</v>
      </c>
      <c r="C86" s="20" t="s">
        <v>29</v>
      </c>
      <c r="D86" s="145">
        <v>1</v>
      </c>
      <c r="E86" s="74"/>
      <c r="F86" s="21"/>
      <c r="G86" s="17"/>
      <c r="H86" s="74"/>
      <c r="I86" s="74"/>
      <c r="J86" s="74"/>
      <c r="K86" s="74"/>
      <c r="L86" s="212"/>
    </row>
    <row r="87" spans="1:12" s="6" customFormat="1" ht="18.75" customHeight="1">
      <c r="A87" s="192"/>
      <c r="B87" s="14" t="s">
        <v>265</v>
      </c>
      <c r="C87" s="24" t="s">
        <v>29</v>
      </c>
      <c r="D87" s="202">
        <v>1</v>
      </c>
      <c r="E87" s="17"/>
      <c r="F87" s="21"/>
      <c r="G87" s="17"/>
      <c r="H87" s="74"/>
      <c r="I87" s="74"/>
      <c r="J87" s="74"/>
      <c r="K87" s="74"/>
      <c r="L87" s="212"/>
    </row>
    <row r="88" spans="1:12" s="6" customFormat="1" ht="18.75" customHeight="1">
      <c r="A88" s="192"/>
      <c r="B88" s="14" t="s">
        <v>307</v>
      </c>
      <c r="C88" s="24" t="s">
        <v>128</v>
      </c>
      <c r="D88" s="202">
        <v>1</v>
      </c>
      <c r="E88" s="17"/>
      <c r="F88" s="21"/>
      <c r="G88" s="17"/>
      <c r="H88" s="74"/>
      <c r="I88" s="74"/>
      <c r="J88" s="74"/>
      <c r="K88" s="74"/>
      <c r="L88" s="212"/>
    </row>
    <row r="89" spans="1:12" s="6" customFormat="1" ht="18.75" customHeight="1">
      <c r="A89" s="192"/>
      <c r="B89" s="14" t="s">
        <v>308</v>
      </c>
      <c r="C89" s="24" t="s">
        <v>128</v>
      </c>
      <c r="D89" s="202">
        <v>1</v>
      </c>
      <c r="E89" s="17"/>
      <c r="F89" s="21"/>
      <c r="G89" s="17"/>
      <c r="H89" s="74"/>
      <c r="I89" s="74"/>
      <c r="J89" s="74"/>
      <c r="K89" s="74"/>
      <c r="L89" s="212"/>
    </row>
    <row r="90" spans="1:12" s="6" customFormat="1" ht="18.75" customHeight="1">
      <c r="A90" s="192"/>
      <c r="B90" s="14" t="s">
        <v>309</v>
      </c>
      <c r="C90" s="24" t="s">
        <v>128</v>
      </c>
      <c r="D90" s="202">
        <v>1</v>
      </c>
      <c r="E90" s="17"/>
      <c r="F90" s="21"/>
      <c r="G90" s="17"/>
      <c r="H90" s="74"/>
      <c r="I90" s="74"/>
      <c r="J90" s="74"/>
      <c r="K90" s="74"/>
      <c r="L90" s="212"/>
    </row>
    <row r="91" spans="1:12" s="6" customFormat="1" ht="18.75" customHeight="1">
      <c r="A91" s="192"/>
      <c r="B91" s="14" t="s">
        <v>310</v>
      </c>
      <c r="C91" s="24" t="s">
        <v>128</v>
      </c>
      <c r="D91" s="202">
        <v>10</v>
      </c>
      <c r="E91" s="17"/>
      <c r="F91" s="21"/>
      <c r="G91" s="17"/>
      <c r="H91" s="74"/>
      <c r="I91" s="74"/>
      <c r="J91" s="74"/>
      <c r="K91" s="74"/>
      <c r="L91" s="212"/>
    </row>
    <row r="92" spans="1:12" s="6" customFormat="1" ht="18.75" customHeight="1">
      <c r="A92" s="192"/>
      <c r="B92" s="14" t="s">
        <v>311</v>
      </c>
      <c r="C92" s="24" t="s">
        <v>128</v>
      </c>
      <c r="D92" s="202">
        <v>10</v>
      </c>
      <c r="E92" s="17"/>
      <c r="F92" s="21"/>
      <c r="G92" s="17"/>
      <c r="H92" s="74"/>
      <c r="I92" s="74"/>
      <c r="J92" s="74"/>
      <c r="K92" s="74"/>
      <c r="L92" s="212"/>
    </row>
    <row r="93" spans="1:12" s="6" customFormat="1" ht="18.75" customHeight="1">
      <c r="A93" s="192"/>
      <c r="B93" s="14" t="s">
        <v>312</v>
      </c>
      <c r="C93" s="24" t="s">
        <v>128</v>
      </c>
      <c r="D93" s="202">
        <v>2</v>
      </c>
      <c r="E93" s="17"/>
      <c r="F93" s="21"/>
      <c r="G93" s="17"/>
      <c r="H93" s="74"/>
      <c r="I93" s="74"/>
      <c r="J93" s="74"/>
      <c r="K93" s="74"/>
      <c r="L93" s="212"/>
    </row>
    <row r="94" spans="1:12" s="6" customFormat="1" ht="18.75" customHeight="1">
      <c r="A94" s="192"/>
      <c r="B94" s="14" t="s">
        <v>313</v>
      </c>
      <c r="C94" s="24" t="s">
        <v>128</v>
      </c>
      <c r="D94" s="202">
        <v>3</v>
      </c>
      <c r="E94" s="17"/>
      <c r="F94" s="21"/>
      <c r="G94" s="17"/>
      <c r="H94" s="74"/>
      <c r="I94" s="74"/>
      <c r="J94" s="74"/>
      <c r="K94" s="74"/>
      <c r="L94" s="212"/>
    </row>
    <row r="95" spans="1:12" s="6" customFormat="1" ht="18.75" customHeight="1">
      <c r="A95" s="192"/>
      <c r="B95" s="14" t="s">
        <v>314</v>
      </c>
      <c r="C95" s="24" t="s">
        <v>128</v>
      </c>
      <c r="D95" s="202">
        <v>1</v>
      </c>
      <c r="E95" s="17"/>
      <c r="F95" s="21"/>
      <c r="G95" s="17"/>
      <c r="H95" s="74"/>
      <c r="I95" s="74"/>
      <c r="J95" s="74"/>
      <c r="K95" s="74"/>
      <c r="L95" s="212"/>
    </row>
    <row r="96" spans="1:12" s="6" customFormat="1" ht="18.75" customHeight="1">
      <c r="A96" s="192"/>
      <c r="B96" s="14" t="s">
        <v>315</v>
      </c>
      <c r="C96" s="24" t="s">
        <v>128</v>
      </c>
      <c r="D96" s="202">
        <v>1</v>
      </c>
      <c r="E96" s="17"/>
      <c r="F96" s="21"/>
      <c r="G96" s="17"/>
      <c r="H96" s="74"/>
      <c r="I96" s="74"/>
      <c r="J96" s="74"/>
      <c r="K96" s="74"/>
      <c r="L96" s="212"/>
    </row>
    <row r="97" spans="1:12" s="6" customFormat="1" ht="18.75" customHeight="1">
      <c r="A97" s="192"/>
      <c r="B97" s="14" t="s">
        <v>316</v>
      </c>
      <c r="C97" s="24" t="s">
        <v>128</v>
      </c>
      <c r="D97" s="202">
        <v>1</v>
      </c>
      <c r="E97" s="17"/>
      <c r="F97" s="21"/>
      <c r="G97" s="17"/>
      <c r="H97" s="74"/>
      <c r="I97" s="74"/>
      <c r="J97" s="74"/>
      <c r="K97" s="74"/>
      <c r="L97" s="212"/>
    </row>
    <row r="98" spans="1:12" s="6" customFormat="1" ht="18.75" customHeight="1">
      <c r="A98" s="192"/>
      <c r="B98" s="14" t="s">
        <v>317</v>
      </c>
      <c r="C98" s="24" t="s">
        <v>128</v>
      </c>
      <c r="D98" s="202">
        <v>1</v>
      </c>
      <c r="E98" s="17"/>
      <c r="F98" s="21"/>
      <c r="G98" s="17"/>
      <c r="H98" s="74"/>
      <c r="I98" s="74"/>
      <c r="J98" s="74"/>
      <c r="K98" s="74"/>
      <c r="L98" s="212"/>
    </row>
    <row r="99" spans="1:12" s="6" customFormat="1" ht="18.75" customHeight="1">
      <c r="A99" s="192"/>
      <c r="B99" s="14" t="s">
        <v>318</v>
      </c>
      <c r="C99" s="24" t="s">
        <v>128</v>
      </c>
      <c r="D99" s="202">
        <v>2</v>
      </c>
      <c r="E99" s="17"/>
      <c r="F99" s="21"/>
      <c r="G99" s="17"/>
      <c r="H99" s="74"/>
      <c r="I99" s="74"/>
      <c r="J99" s="74"/>
      <c r="K99" s="74"/>
      <c r="L99" s="212"/>
    </row>
    <row r="100" spans="1:12" s="6" customFormat="1" ht="18.75" customHeight="1">
      <c r="A100" s="192"/>
      <c r="B100" s="14" t="s">
        <v>319</v>
      </c>
      <c r="C100" s="24" t="s">
        <v>128</v>
      </c>
      <c r="D100" s="202">
        <v>2</v>
      </c>
      <c r="E100" s="17"/>
      <c r="F100" s="21"/>
      <c r="G100" s="17"/>
      <c r="H100" s="74"/>
      <c r="I100" s="74"/>
      <c r="J100" s="74"/>
      <c r="K100" s="74"/>
      <c r="L100" s="212"/>
    </row>
    <row r="101" spans="1:12" s="6" customFormat="1" ht="18.75" customHeight="1">
      <c r="A101" s="192"/>
      <c r="B101" s="14" t="s">
        <v>320</v>
      </c>
      <c r="C101" s="24" t="s">
        <v>128</v>
      </c>
      <c r="D101" s="202">
        <v>4</v>
      </c>
      <c r="E101" s="17"/>
      <c r="F101" s="21"/>
      <c r="G101" s="17"/>
      <c r="H101" s="74"/>
      <c r="I101" s="74"/>
      <c r="J101" s="74"/>
      <c r="K101" s="74"/>
      <c r="L101" s="212"/>
    </row>
    <row r="102" spans="1:12" s="6" customFormat="1" ht="18.75" customHeight="1">
      <c r="A102" s="192"/>
      <c r="B102" s="14" t="s">
        <v>321</v>
      </c>
      <c r="C102" s="24" t="s">
        <v>128</v>
      </c>
      <c r="D102" s="202">
        <v>2</v>
      </c>
      <c r="E102" s="17"/>
      <c r="F102" s="21"/>
      <c r="G102" s="17"/>
      <c r="H102" s="74"/>
      <c r="I102" s="74"/>
      <c r="J102" s="74"/>
      <c r="K102" s="74"/>
      <c r="L102" s="212"/>
    </row>
    <row r="103" spans="1:12" s="6" customFormat="1" ht="18.75" customHeight="1">
      <c r="A103" s="192"/>
      <c r="B103" s="14" t="s">
        <v>322</v>
      </c>
      <c r="C103" s="24" t="s">
        <v>128</v>
      </c>
      <c r="D103" s="202">
        <v>2</v>
      </c>
      <c r="E103" s="17"/>
      <c r="F103" s="21"/>
      <c r="G103" s="17"/>
      <c r="H103" s="74"/>
      <c r="I103" s="74"/>
      <c r="J103" s="74"/>
      <c r="K103" s="74"/>
      <c r="L103" s="212"/>
    </row>
    <row r="104" spans="1:12" s="6" customFormat="1" ht="18.75" customHeight="1">
      <c r="A104" s="192"/>
      <c r="B104" s="14" t="s">
        <v>323</v>
      </c>
      <c r="C104" s="24" t="s">
        <v>128</v>
      </c>
      <c r="D104" s="202">
        <v>3</v>
      </c>
      <c r="E104" s="17"/>
      <c r="F104" s="21"/>
      <c r="G104" s="17"/>
      <c r="H104" s="74"/>
      <c r="I104" s="74"/>
      <c r="J104" s="74"/>
      <c r="K104" s="74"/>
      <c r="L104" s="212"/>
    </row>
    <row r="105" spans="1:12" s="6" customFormat="1" ht="18.75" customHeight="1">
      <c r="A105" s="192"/>
      <c r="B105" s="22" t="s">
        <v>324</v>
      </c>
      <c r="C105" s="8" t="s">
        <v>131</v>
      </c>
      <c r="D105" s="202">
        <v>20</v>
      </c>
      <c r="E105" s="17"/>
      <c r="F105" s="21"/>
      <c r="G105" s="17"/>
      <c r="H105" s="17"/>
      <c r="I105" s="17"/>
      <c r="J105" s="17"/>
      <c r="K105" s="17"/>
      <c r="L105" s="212"/>
    </row>
    <row r="106" spans="1:12" s="6" customFormat="1" ht="18.75" customHeight="1">
      <c r="A106" s="192"/>
      <c r="B106" s="22" t="s">
        <v>325</v>
      </c>
      <c r="C106" s="8" t="s">
        <v>131</v>
      </c>
      <c r="D106" s="202">
        <v>15</v>
      </c>
      <c r="E106" s="17"/>
      <c r="F106" s="21"/>
      <c r="G106" s="17"/>
      <c r="H106" s="17"/>
      <c r="I106" s="17"/>
      <c r="J106" s="17"/>
      <c r="K106" s="17"/>
      <c r="L106" s="212"/>
    </row>
    <row r="107" spans="1:12" s="6" customFormat="1" ht="18.75" customHeight="1">
      <c r="A107" s="192"/>
      <c r="B107" s="22" t="s">
        <v>326</v>
      </c>
      <c r="C107" s="8" t="s">
        <v>131</v>
      </c>
      <c r="D107" s="202">
        <v>30</v>
      </c>
      <c r="E107" s="17"/>
      <c r="F107" s="21"/>
      <c r="G107" s="17"/>
      <c r="H107" s="17"/>
      <c r="I107" s="17"/>
      <c r="J107" s="17"/>
      <c r="K107" s="17"/>
      <c r="L107" s="212"/>
    </row>
    <row r="108" spans="1:12" s="6" customFormat="1" ht="18.75" customHeight="1">
      <c r="A108" s="192"/>
      <c r="B108" s="22" t="s">
        <v>327</v>
      </c>
      <c r="C108" s="8" t="s">
        <v>131</v>
      </c>
      <c r="D108" s="202">
        <v>20</v>
      </c>
      <c r="E108" s="17"/>
      <c r="F108" s="21"/>
      <c r="G108" s="17"/>
      <c r="H108" s="17"/>
      <c r="I108" s="17"/>
      <c r="J108" s="17"/>
      <c r="K108" s="17"/>
      <c r="L108" s="212"/>
    </row>
    <row r="109" spans="1:12" s="6" customFormat="1" ht="18.75" customHeight="1">
      <c r="A109" s="194">
        <v>3</v>
      </c>
      <c r="B109" s="14" t="s">
        <v>266</v>
      </c>
      <c r="C109" s="20" t="s">
        <v>29</v>
      </c>
      <c r="D109" s="488">
        <v>1</v>
      </c>
      <c r="E109" s="74"/>
      <c r="F109" s="21"/>
      <c r="G109" s="17"/>
      <c r="H109" s="74"/>
      <c r="I109" s="74"/>
      <c r="J109" s="74"/>
      <c r="K109" s="74"/>
      <c r="L109" s="212"/>
    </row>
    <row r="110" spans="1:12" s="6" customFormat="1" ht="18.75" customHeight="1">
      <c r="A110" s="194">
        <v>4</v>
      </c>
      <c r="B110" s="14" t="s">
        <v>267</v>
      </c>
      <c r="C110" s="20" t="s">
        <v>29</v>
      </c>
      <c r="D110" s="488">
        <v>3</v>
      </c>
      <c r="E110" s="74"/>
      <c r="F110" s="21"/>
      <c r="G110" s="17"/>
      <c r="H110" s="74"/>
      <c r="I110" s="74"/>
      <c r="J110" s="74"/>
      <c r="K110" s="74"/>
      <c r="L110" s="212"/>
    </row>
    <row r="111" spans="1:12" s="6" customFormat="1" ht="16.5" customHeight="1">
      <c r="A111" s="192"/>
      <c r="B111" s="14" t="s">
        <v>268</v>
      </c>
      <c r="C111" s="24" t="s">
        <v>29</v>
      </c>
      <c r="D111" s="202">
        <v>1</v>
      </c>
      <c r="E111" s="17"/>
      <c r="F111" s="21"/>
      <c r="G111" s="17"/>
      <c r="H111" s="74"/>
      <c r="I111" s="74"/>
      <c r="J111" s="74"/>
      <c r="K111" s="74"/>
      <c r="L111" s="212"/>
    </row>
    <row r="112" spans="1:12" s="6" customFormat="1" ht="16.5" customHeight="1">
      <c r="A112" s="192"/>
      <c r="B112" s="14" t="s">
        <v>269</v>
      </c>
      <c r="C112" s="24" t="s">
        <v>29</v>
      </c>
      <c r="D112" s="202">
        <v>1</v>
      </c>
      <c r="E112" s="17"/>
      <c r="F112" s="21"/>
      <c r="G112" s="17"/>
      <c r="H112" s="74"/>
      <c r="I112" s="74"/>
      <c r="J112" s="74"/>
      <c r="K112" s="74"/>
      <c r="L112" s="212"/>
    </row>
    <row r="113" spans="1:12" s="6" customFormat="1" ht="18.75" customHeight="1">
      <c r="A113" s="192"/>
      <c r="B113" s="14" t="s">
        <v>270</v>
      </c>
      <c r="C113" s="24" t="s">
        <v>29</v>
      </c>
      <c r="D113" s="202">
        <v>1</v>
      </c>
      <c r="E113" s="17"/>
      <c r="F113" s="21"/>
      <c r="G113" s="17"/>
      <c r="H113" s="74"/>
      <c r="I113" s="74"/>
      <c r="J113" s="74"/>
      <c r="K113" s="74"/>
      <c r="L113" s="212"/>
    </row>
    <row r="114" spans="1:12" s="6" customFormat="1" ht="18.75" customHeight="1">
      <c r="A114" s="194">
        <v>5</v>
      </c>
      <c r="B114" s="14" t="s">
        <v>271</v>
      </c>
      <c r="C114" s="489" t="s">
        <v>272</v>
      </c>
      <c r="D114" s="480">
        <v>35</v>
      </c>
      <c r="E114" s="17"/>
      <c r="F114" s="21"/>
      <c r="G114" s="17"/>
      <c r="H114" s="17"/>
      <c r="I114" s="74"/>
      <c r="J114" s="17"/>
      <c r="K114" s="74"/>
      <c r="L114" s="212"/>
    </row>
    <row r="115" spans="1:12" s="6" customFormat="1" ht="18.75" customHeight="1">
      <c r="A115" s="192"/>
      <c r="B115" s="14" t="s">
        <v>273</v>
      </c>
      <c r="C115" s="489" t="s">
        <v>26</v>
      </c>
      <c r="D115" s="480">
        <v>4</v>
      </c>
      <c r="E115" s="17"/>
      <c r="F115" s="21"/>
      <c r="G115" s="17"/>
      <c r="H115" s="17"/>
      <c r="I115" s="74"/>
      <c r="J115" s="17"/>
      <c r="K115" s="74"/>
      <c r="L115" s="212"/>
    </row>
    <row r="116" spans="1:12" s="6" customFormat="1" ht="18.75" customHeight="1">
      <c r="A116" s="192"/>
      <c r="B116" s="14" t="s">
        <v>274</v>
      </c>
      <c r="C116" s="489" t="s">
        <v>26</v>
      </c>
      <c r="D116" s="480">
        <v>4</v>
      </c>
      <c r="E116" s="17"/>
      <c r="F116" s="21"/>
      <c r="G116" s="17"/>
      <c r="H116" s="17"/>
      <c r="I116" s="74"/>
      <c r="J116" s="17"/>
      <c r="K116" s="74"/>
      <c r="L116" s="212"/>
    </row>
    <row r="117" spans="1:12" s="6" customFormat="1" ht="18.75" customHeight="1">
      <c r="A117" s="192"/>
      <c r="B117" s="14" t="s">
        <v>275</v>
      </c>
      <c r="C117" s="489" t="s">
        <v>26</v>
      </c>
      <c r="D117" s="480">
        <v>1</v>
      </c>
      <c r="E117" s="17"/>
      <c r="F117" s="21"/>
      <c r="G117" s="17"/>
      <c r="H117" s="17"/>
      <c r="I117" s="74"/>
      <c r="J117" s="17"/>
      <c r="K117" s="74"/>
      <c r="L117" s="212"/>
    </row>
    <row r="118" spans="1:12" s="6" customFormat="1" ht="18.75" customHeight="1">
      <c r="A118" s="192"/>
      <c r="B118" s="14" t="s">
        <v>276</v>
      </c>
      <c r="C118" s="489" t="s">
        <v>26</v>
      </c>
      <c r="D118" s="480">
        <v>1</v>
      </c>
      <c r="E118" s="17"/>
      <c r="F118" s="21"/>
      <c r="G118" s="17"/>
      <c r="H118" s="17"/>
      <c r="I118" s="74"/>
      <c r="J118" s="17"/>
      <c r="K118" s="74"/>
      <c r="L118" s="212"/>
    </row>
    <row r="119" spans="1:12" s="6" customFormat="1" ht="18.75" customHeight="1">
      <c r="A119" s="192"/>
      <c r="B119" s="14" t="s">
        <v>277</v>
      </c>
      <c r="C119" s="489" t="s">
        <v>26</v>
      </c>
      <c r="D119" s="480">
        <v>6</v>
      </c>
      <c r="E119" s="17"/>
      <c r="F119" s="21"/>
      <c r="G119" s="17"/>
      <c r="H119" s="17"/>
      <c r="I119" s="74"/>
      <c r="J119" s="17"/>
      <c r="K119" s="74"/>
      <c r="L119" s="212"/>
    </row>
    <row r="120" spans="1:12" s="6" customFormat="1" ht="18.75" customHeight="1">
      <c r="A120" s="192"/>
      <c r="B120" s="14" t="s">
        <v>278</v>
      </c>
      <c r="C120" s="24" t="s">
        <v>26</v>
      </c>
      <c r="D120" s="202">
        <v>16</v>
      </c>
      <c r="E120" s="17"/>
      <c r="F120" s="21"/>
      <c r="G120" s="17"/>
      <c r="H120" s="17"/>
      <c r="I120" s="74"/>
      <c r="J120" s="17"/>
      <c r="K120" s="74"/>
      <c r="L120" s="212"/>
    </row>
    <row r="121" spans="1:12" s="6" customFormat="1" ht="18.75" customHeight="1">
      <c r="A121" s="192"/>
      <c r="B121" s="14" t="s">
        <v>279</v>
      </c>
      <c r="C121" s="24" t="s">
        <v>26</v>
      </c>
      <c r="D121" s="202">
        <v>1</v>
      </c>
      <c r="E121" s="17"/>
      <c r="F121" s="21"/>
      <c r="G121" s="17"/>
      <c r="H121" s="17"/>
      <c r="I121" s="74"/>
      <c r="J121" s="17"/>
      <c r="K121" s="74"/>
      <c r="L121" s="212"/>
    </row>
    <row r="122" spans="1:12" s="6" customFormat="1" ht="18.75" customHeight="1">
      <c r="A122" s="192"/>
      <c r="B122" s="14" t="s">
        <v>280</v>
      </c>
      <c r="C122" s="24" t="s">
        <v>26</v>
      </c>
      <c r="D122" s="202">
        <v>5</v>
      </c>
      <c r="E122" s="17"/>
      <c r="F122" s="21"/>
      <c r="G122" s="17"/>
      <c r="H122" s="17"/>
      <c r="I122" s="74"/>
      <c r="J122" s="17"/>
      <c r="K122" s="74"/>
      <c r="L122" s="212"/>
    </row>
    <row r="123" spans="1:12" s="6" customFormat="1" ht="18.75" customHeight="1">
      <c r="A123" s="192"/>
      <c r="B123" s="14" t="s">
        <v>281</v>
      </c>
      <c r="C123" s="24" t="s">
        <v>26</v>
      </c>
      <c r="D123" s="202">
        <v>16</v>
      </c>
      <c r="E123" s="17"/>
      <c r="F123" s="21"/>
      <c r="G123" s="17"/>
      <c r="H123" s="17"/>
      <c r="I123" s="74"/>
      <c r="J123" s="17"/>
      <c r="K123" s="74"/>
      <c r="L123" s="212"/>
    </row>
    <row r="124" spans="1:12" s="6" customFormat="1" ht="18.75" customHeight="1">
      <c r="A124" s="192"/>
      <c r="B124" s="58" t="s">
        <v>283</v>
      </c>
      <c r="C124" s="24"/>
      <c r="D124" s="202"/>
      <c r="E124" s="17"/>
      <c r="F124" s="21"/>
      <c r="G124" s="17"/>
      <c r="H124" s="17"/>
      <c r="I124" s="74"/>
      <c r="J124" s="17"/>
      <c r="K124" s="74"/>
      <c r="L124" s="212"/>
    </row>
    <row r="125" spans="1:12" s="57" customFormat="1" ht="21.75" customHeight="1">
      <c r="A125" s="191">
        <v>1</v>
      </c>
      <c r="B125" s="59" t="s">
        <v>284</v>
      </c>
      <c r="C125" s="490" t="s">
        <v>30</v>
      </c>
      <c r="D125" s="492">
        <v>54.35</v>
      </c>
      <c r="E125" s="17"/>
      <c r="F125" s="21"/>
      <c r="G125" s="17"/>
      <c r="H125" s="30"/>
      <c r="I125" s="30"/>
      <c r="J125" s="30"/>
      <c r="K125" s="30"/>
      <c r="L125" s="212"/>
    </row>
    <row r="126" spans="1:12" s="6" customFormat="1" ht="16.5" customHeight="1">
      <c r="A126" s="192"/>
      <c r="B126" s="22" t="s">
        <v>285</v>
      </c>
      <c r="C126" s="491" t="s">
        <v>30</v>
      </c>
      <c r="D126" s="480">
        <v>43.35</v>
      </c>
      <c r="E126" s="17"/>
      <c r="F126" s="21"/>
      <c r="G126" s="17"/>
      <c r="H126" s="17"/>
      <c r="I126" s="17"/>
      <c r="J126" s="17"/>
      <c r="K126" s="17"/>
      <c r="L126" s="212"/>
    </row>
    <row r="127" spans="1:12" s="6" customFormat="1" ht="16.5" customHeight="1">
      <c r="A127" s="192"/>
      <c r="B127" s="22" t="s">
        <v>412</v>
      </c>
      <c r="C127" s="491" t="s">
        <v>30</v>
      </c>
      <c r="D127" s="480">
        <v>11</v>
      </c>
      <c r="E127" s="17"/>
      <c r="F127" s="21"/>
      <c r="G127" s="17"/>
      <c r="H127" s="17"/>
      <c r="I127" s="17"/>
      <c r="J127" s="17"/>
      <c r="K127" s="17"/>
      <c r="L127" s="212"/>
    </row>
    <row r="128" spans="1:12" s="6" customFormat="1" ht="25.5" customHeight="1">
      <c r="A128" s="194">
        <v>2</v>
      </c>
      <c r="B128" s="14" t="s">
        <v>294</v>
      </c>
      <c r="C128" s="15" t="s">
        <v>46</v>
      </c>
      <c r="D128" s="223">
        <v>0.41000000000000003</v>
      </c>
      <c r="E128" s="17"/>
      <c r="F128" s="21"/>
      <c r="G128" s="17"/>
      <c r="H128" s="17"/>
      <c r="I128" s="17"/>
      <c r="J128" s="17"/>
      <c r="K128" s="17"/>
      <c r="L128" s="212"/>
    </row>
    <row r="129" spans="1:12" s="6" customFormat="1" ht="15.75" customHeight="1">
      <c r="A129" s="192"/>
      <c r="B129" s="14" t="s">
        <v>295</v>
      </c>
      <c r="C129" s="24" t="s">
        <v>26</v>
      </c>
      <c r="D129" s="202">
        <v>5</v>
      </c>
      <c r="E129" s="17"/>
      <c r="F129" s="21"/>
      <c r="G129" s="17"/>
      <c r="H129" s="17"/>
      <c r="I129" s="17"/>
      <c r="J129" s="17"/>
      <c r="K129" s="17"/>
      <c r="L129" s="212"/>
    </row>
    <row r="130" spans="1:12" s="6" customFormat="1" ht="15.75" customHeight="1">
      <c r="A130" s="192"/>
      <c r="B130" s="14" t="s">
        <v>286</v>
      </c>
      <c r="C130" s="24" t="s">
        <v>26</v>
      </c>
      <c r="D130" s="202">
        <v>5</v>
      </c>
      <c r="E130" s="17"/>
      <c r="F130" s="21"/>
      <c r="G130" s="17"/>
      <c r="H130" s="17"/>
      <c r="I130" s="17"/>
      <c r="J130" s="17"/>
      <c r="K130" s="17"/>
      <c r="L130" s="212"/>
    </row>
    <row r="131" spans="1:12" s="6" customFormat="1" ht="24" customHeight="1">
      <c r="A131" s="192"/>
      <c r="B131" s="14" t="s">
        <v>287</v>
      </c>
      <c r="C131" s="24" t="s">
        <v>26</v>
      </c>
      <c r="D131" s="202">
        <v>5</v>
      </c>
      <c r="E131" s="17"/>
      <c r="F131" s="21"/>
      <c r="G131" s="17"/>
      <c r="H131" s="17"/>
      <c r="I131" s="17"/>
      <c r="J131" s="17"/>
      <c r="K131" s="17"/>
      <c r="L131" s="212"/>
    </row>
    <row r="132" spans="1:12" s="6" customFormat="1" ht="15.75" customHeight="1">
      <c r="A132" s="192"/>
      <c r="B132" s="14" t="s">
        <v>288</v>
      </c>
      <c r="C132" s="15" t="s">
        <v>23</v>
      </c>
      <c r="D132" s="202">
        <v>1.0055555555555555</v>
      </c>
      <c r="E132" s="17"/>
      <c r="F132" s="21"/>
      <c r="G132" s="17"/>
      <c r="H132" s="17"/>
      <c r="I132" s="17"/>
      <c r="J132" s="17"/>
      <c r="K132" s="17"/>
      <c r="L132" s="212"/>
    </row>
    <row r="133" spans="1:12" s="6" customFormat="1" ht="15" customHeight="1">
      <c r="A133" s="194">
        <v>3</v>
      </c>
      <c r="B133" s="14" t="s">
        <v>289</v>
      </c>
      <c r="C133" s="24" t="s">
        <v>23</v>
      </c>
      <c r="D133" s="222">
        <v>28.125</v>
      </c>
      <c r="E133" s="21"/>
      <c r="F133" s="21"/>
      <c r="G133" s="17"/>
      <c r="H133" s="17"/>
      <c r="I133" s="17"/>
      <c r="J133" s="17"/>
      <c r="K133" s="17"/>
      <c r="L133" s="212"/>
    </row>
    <row r="134" spans="1:12" s="6" customFormat="1" ht="18" customHeight="1">
      <c r="A134" s="194">
        <v>4</v>
      </c>
      <c r="B134" s="14" t="s">
        <v>290</v>
      </c>
      <c r="C134" s="24" t="s">
        <v>23</v>
      </c>
      <c r="D134" s="492">
        <v>28.125</v>
      </c>
      <c r="E134" s="17"/>
      <c r="F134" s="21"/>
      <c r="G134" s="17"/>
      <c r="H134" s="17"/>
      <c r="I134" s="17"/>
      <c r="J134" s="17"/>
      <c r="K134" s="17"/>
      <c r="L134" s="212"/>
    </row>
    <row r="135" spans="1:12" s="6" customFormat="1" ht="14.25" customHeight="1">
      <c r="A135" s="194">
        <v>5</v>
      </c>
      <c r="B135" s="14" t="s">
        <v>616</v>
      </c>
      <c r="C135" s="24" t="s">
        <v>23</v>
      </c>
      <c r="D135" s="223">
        <v>1.9800000000000002</v>
      </c>
      <c r="E135" s="17"/>
      <c r="F135" s="21"/>
      <c r="G135" s="17"/>
      <c r="H135" s="17"/>
      <c r="I135" s="17"/>
      <c r="J135" s="17"/>
      <c r="K135" s="17"/>
      <c r="L135" s="212"/>
    </row>
    <row r="136" spans="1:12" s="6" customFormat="1" ht="15.75" customHeight="1">
      <c r="A136" s="192"/>
      <c r="B136" s="14" t="s">
        <v>50</v>
      </c>
      <c r="C136" s="24" t="s">
        <v>23</v>
      </c>
      <c r="D136" s="201">
        <v>0.495</v>
      </c>
      <c r="E136" s="17"/>
      <c r="F136" s="21"/>
      <c r="G136" s="17"/>
      <c r="H136" s="17"/>
      <c r="I136" s="17"/>
      <c r="J136" s="17"/>
      <c r="K136" s="17"/>
      <c r="L136" s="212"/>
    </row>
    <row r="137" spans="1:12" s="6" customFormat="1" ht="15.75" customHeight="1">
      <c r="A137" s="192"/>
      <c r="B137" s="14" t="s">
        <v>293</v>
      </c>
      <c r="C137" s="24" t="s">
        <v>98</v>
      </c>
      <c r="D137" s="202">
        <v>65</v>
      </c>
      <c r="E137" s="16"/>
      <c r="F137" s="21"/>
      <c r="G137" s="17"/>
      <c r="H137" s="17"/>
      <c r="I137" s="17"/>
      <c r="J137" s="17"/>
      <c r="K137" s="17"/>
      <c r="L137" s="212"/>
    </row>
    <row r="138" spans="1:12" s="6" customFormat="1" ht="45">
      <c r="A138" s="194">
        <v>6</v>
      </c>
      <c r="B138" s="14" t="s">
        <v>617</v>
      </c>
      <c r="C138" s="24" t="s">
        <v>29</v>
      </c>
      <c r="D138" s="223">
        <v>1</v>
      </c>
      <c r="E138" s="17"/>
      <c r="F138" s="21"/>
      <c r="G138" s="17"/>
      <c r="H138" s="17"/>
      <c r="I138" s="17"/>
      <c r="J138" s="17"/>
      <c r="K138" s="17"/>
      <c r="L138" s="212"/>
    </row>
    <row r="139" spans="1:12" ht="15.75" customHeight="1">
      <c r="A139" s="192"/>
      <c r="B139" s="14" t="s">
        <v>50</v>
      </c>
      <c r="C139" s="24" t="s">
        <v>23</v>
      </c>
      <c r="D139" s="202">
        <v>5</v>
      </c>
      <c r="E139" s="17"/>
      <c r="F139" s="21"/>
      <c r="G139" s="17"/>
      <c r="H139" s="17"/>
      <c r="I139" s="17"/>
      <c r="J139" s="17"/>
      <c r="K139" s="17"/>
      <c r="L139" s="212"/>
    </row>
    <row r="140" spans="1:12" s="6" customFormat="1" ht="23.25" thickBot="1">
      <c r="A140" s="194">
        <v>7</v>
      </c>
      <c r="B140" s="14" t="s">
        <v>618</v>
      </c>
      <c r="C140" s="24" t="s">
        <v>433</v>
      </c>
      <c r="D140" s="223">
        <v>1</v>
      </c>
      <c r="E140" s="17"/>
      <c r="F140" s="21"/>
      <c r="G140" s="17"/>
      <c r="H140" s="17"/>
      <c r="I140" s="17"/>
      <c r="J140" s="17"/>
      <c r="K140" s="17"/>
      <c r="L140" s="212"/>
    </row>
    <row r="141" spans="1:12" ht="18.75" customHeight="1" thickBot="1">
      <c r="A141" s="152"/>
      <c r="B141" s="187" t="s">
        <v>1</v>
      </c>
      <c r="C141" s="168"/>
      <c r="D141" s="219"/>
      <c r="E141" s="169"/>
      <c r="F141" s="169"/>
      <c r="G141" s="170"/>
      <c r="H141" s="171"/>
      <c r="I141" s="171"/>
      <c r="J141" s="171"/>
      <c r="K141" s="171"/>
      <c r="L141" s="172"/>
    </row>
    <row r="142" spans="1:12" ht="12.75" customHeight="1">
      <c r="A142" s="215"/>
      <c r="B142" s="49"/>
      <c r="C142" s="50"/>
      <c r="D142" s="220"/>
      <c r="E142" s="53"/>
      <c r="F142" s="53"/>
      <c r="G142" s="52"/>
      <c r="H142" s="52"/>
      <c r="I142" s="52"/>
      <c r="J142" s="52"/>
      <c r="K142" s="52"/>
      <c r="L142" s="55"/>
    </row>
    <row r="143" spans="1:12" ht="11.25">
      <c r="A143" s="216"/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</row>
    <row r="144" spans="1:12" ht="11.25">
      <c r="A144" s="215"/>
      <c r="L144" s="41"/>
    </row>
    <row r="145" spans="1:12" ht="11.25">
      <c r="A145" s="215"/>
      <c r="B145" s="33"/>
      <c r="C145" s="35"/>
      <c r="D145" s="221"/>
      <c r="E145" s="36"/>
      <c r="F145" s="36"/>
      <c r="G145" s="35"/>
      <c r="H145" s="35"/>
      <c r="I145" s="35"/>
      <c r="J145" s="35"/>
      <c r="K145" s="35"/>
      <c r="L145" s="37"/>
    </row>
    <row r="146" spans="1:12" ht="11.25">
      <c r="A146" s="215"/>
      <c r="B146" s="33"/>
      <c r="C146" s="35"/>
      <c r="D146" s="221"/>
      <c r="E146" s="36"/>
      <c r="F146" s="36"/>
      <c r="G146" s="35"/>
      <c r="H146" s="35"/>
      <c r="I146" s="35"/>
      <c r="J146" s="35"/>
      <c r="K146" s="35"/>
      <c r="L146" s="35"/>
    </row>
    <row r="147" spans="1:12" ht="11.25">
      <c r="A147" s="215"/>
      <c r="B147" s="33"/>
      <c r="C147" s="35"/>
      <c r="D147" s="221"/>
      <c r="E147" s="36"/>
      <c r="F147" s="36"/>
      <c r="G147" s="35"/>
      <c r="H147" s="35"/>
      <c r="I147" s="35"/>
      <c r="J147" s="35"/>
      <c r="K147" s="35"/>
      <c r="L147" s="35"/>
    </row>
    <row r="148" ht="11.25">
      <c r="L148" s="38"/>
    </row>
  </sheetData>
  <sheetProtection/>
  <mergeCells count="13">
    <mergeCell ref="A1:L1"/>
    <mergeCell ref="A2:L2"/>
    <mergeCell ref="A3:L3"/>
    <mergeCell ref="B4:L4"/>
    <mergeCell ref="A5:A6"/>
    <mergeCell ref="B5:B6"/>
    <mergeCell ref="C5:C6"/>
    <mergeCell ref="H5:I5"/>
    <mergeCell ref="J5:K5"/>
    <mergeCell ref="L5:L6"/>
    <mergeCell ref="B143:L143"/>
    <mergeCell ref="D5:D6"/>
    <mergeCell ref="E5:E6"/>
  </mergeCells>
  <printOptions/>
  <pageMargins left="0.5118110236220472" right="0.11811023622047245" top="0.35433070866141736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54"/>
  <sheetViews>
    <sheetView zoomScale="130" zoomScaleNormal="130" zoomScalePageLayoutView="0" workbookViewId="0" topLeftCell="A22">
      <selection activeCell="O26" sqref="O26:P26"/>
    </sheetView>
  </sheetViews>
  <sheetFormatPr defaultColWidth="9.140625" defaultRowHeight="12.75"/>
  <cols>
    <col min="1" max="1" width="4.7109375" style="251" customWidth="1"/>
    <col min="2" max="2" width="60.8515625" style="46" customWidth="1"/>
    <col min="3" max="3" width="7.7109375" style="46" customWidth="1"/>
    <col min="4" max="4" width="7.7109375" style="254" customWidth="1"/>
    <col min="5" max="6" width="7.7109375" style="46" hidden="1" customWidth="1"/>
    <col min="7" max="11" width="7.7109375" style="63" hidden="1" customWidth="1"/>
    <col min="12" max="12" width="7.7109375" style="63" customWidth="1"/>
    <col min="13" max="13" width="7.7109375" style="46" customWidth="1"/>
    <col min="14" max="16384" width="9.140625" style="46" customWidth="1"/>
  </cols>
  <sheetData>
    <row r="1" spans="1:13" ht="18.75" customHeight="1">
      <c r="A1" s="552" t="s">
        <v>361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</row>
    <row r="2" spans="1:13" ht="19.5" customHeight="1">
      <c r="A2" s="530" t="s">
        <v>434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</row>
    <row r="3" spans="1:13" ht="19.5" customHeight="1" thickBot="1">
      <c r="A3" s="498" t="s">
        <v>435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ht="38.25" customHeight="1">
      <c r="A4" s="553" t="s">
        <v>0</v>
      </c>
      <c r="B4" s="534" t="s">
        <v>3</v>
      </c>
      <c r="C4" s="536" t="s">
        <v>4</v>
      </c>
      <c r="D4" s="555" t="s">
        <v>408</v>
      </c>
      <c r="E4" s="557" t="s">
        <v>6</v>
      </c>
      <c r="F4" s="558"/>
      <c r="G4" s="559"/>
      <c r="H4" s="560" t="s">
        <v>7</v>
      </c>
      <c r="I4" s="561"/>
      <c r="J4" s="562"/>
      <c r="K4" s="224"/>
      <c r="L4" s="555" t="s">
        <v>413</v>
      </c>
      <c r="M4" s="548" t="s">
        <v>1</v>
      </c>
    </row>
    <row r="5" spans="1:13" ht="34.5" customHeight="1" thickBot="1">
      <c r="A5" s="554"/>
      <c r="B5" s="535"/>
      <c r="C5" s="537"/>
      <c r="D5" s="556"/>
      <c r="E5" s="225" t="s">
        <v>11</v>
      </c>
      <c r="F5" s="225"/>
      <c r="G5" s="226" t="s">
        <v>10</v>
      </c>
      <c r="H5" s="148" t="s">
        <v>11</v>
      </c>
      <c r="I5" s="148"/>
      <c r="J5" s="226" t="s">
        <v>10</v>
      </c>
      <c r="K5" s="148" t="s">
        <v>11</v>
      </c>
      <c r="L5" s="556"/>
      <c r="M5" s="549"/>
    </row>
    <row r="6" spans="1:13" ht="14.25" thickBot="1">
      <c r="A6" s="230">
        <v>1</v>
      </c>
      <c r="B6" s="231">
        <v>2</v>
      </c>
      <c r="C6" s="231">
        <v>3</v>
      </c>
      <c r="D6" s="232">
        <v>4</v>
      </c>
      <c r="E6" s="231">
        <v>7</v>
      </c>
      <c r="F6" s="231"/>
      <c r="G6" s="232">
        <v>8</v>
      </c>
      <c r="H6" s="232">
        <v>9</v>
      </c>
      <c r="I6" s="232"/>
      <c r="J6" s="232">
        <v>10</v>
      </c>
      <c r="K6" s="232">
        <v>11</v>
      </c>
      <c r="L6" s="232">
        <v>5</v>
      </c>
      <c r="M6" s="233">
        <v>6</v>
      </c>
    </row>
    <row r="7" spans="1:13" ht="38.25" customHeight="1">
      <c r="A7" s="255">
        <v>1</v>
      </c>
      <c r="B7" s="156" t="s">
        <v>334</v>
      </c>
      <c r="C7" s="235" t="s">
        <v>239</v>
      </c>
      <c r="D7" s="256">
        <v>1</v>
      </c>
      <c r="E7" s="236"/>
      <c r="F7" s="236"/>
      <c r="G7" s="158"/>
      <c r="H7" s="158"/>
      <c r="I7" s="158"/>
      <c r="J7" s="158"/>
      <c r="K7" s="158"/>
      <c r="L7" s="158"/>
      <c r="M7" s="237"/>
    </row>
    <row r="8" spans="1:13" ht="18" customHeight="1">
      <c r="A8" s="244"/>
      <c r="B8" s="22" t="s">
        <v>335</v>
      </c>
      <c r="C8" s="23" t="s">
        <v>128</v>
      </c>
      <c r="D8" s="202">
        <v>1</v>
      </c>
      <c r="E8" s="30">
        <v>80</v>
      </c>
      <c r="F8" s="30">
        <f aca="true" t="shared" si="0" ref="F8:F39">E8+E8*5%</f>
        <v>84</v>
      </c>
      <c r="G8" s="17">
        <f aca="true" t="shared" si="1" ref="G8:G39">F8*D8</f>
        <v>84</v>
      </c>
      <c r="H8" s="17"/>
      <c r="I8" s="17">
        <f aca="true" t="shared" si="2" ref="I8:I39">H8+H8*75%</f>
        <v>0</v>
      </c>
      <c r="J8" s="17">
        <f aca="true" t="shared" si="3" ref="J8:J39">I8*D8</f>
        <v>0</v>
      </c>
      <c r="K8" s="17"/>
      <c r="L8" s="17"/>
      <c r="M8" s="212"/>
    </row>
    <row r="9" spans="1:13" ht="18" customHeight="1">
      <c r="A9" s="244"/>
      <c r="B9" s="59" t="s">
        <v>336</v>
      </c>
      <c r="C9" s="23" t="s">
        <v>128</v>
      </c>
      <c r="D9" s="202">
        <v>1</v>
      </c>
      <c r="E9" s="30">
        <v>25</v>
      </c>
      <c r="F9" s="30">
        <f t="shared" si="0"/>
        <v>26.25</v>
      </c>
      <c r="G9" s="17">
        <f t="shared" si="1"/>
        <v>26.25</v>
      </c>
      <c r="H9" s="17"/>
      <c r="I9" s="17">
        <f t="shared" si="2"/>
        <v>0</v>
      </c>
      <c r="J9" s="17">
        <f t="shared" si="3"/>
        <v>0</v>
      </c>
      <c r="K9" s="17"/>
      <c r="L9" s="17"/>
      <c r="M9" s="212"/>
    </row>
    <row r="10" spans="1:13" ht="18" customHeight="1">
      <c r="A10" s="244"/>
      <c r="B10" s="59" t="s">
        <v>337</v>
      </c>
      <c r="C10" s="23" t="s">
        <v>128</v>
      </c>
      <c r="D10" s="202">
        <v>1</v>
      </c>
      <c r="E10" s="30">
        <v>16</v>
      </c>
      <c r="F10" s="30">
        <f t="shared" si="0"/>
        <v>16.8</v>
      </c>
      <c r="G10" s="17">
        <f t="shared" si="1"/>
        <v>16.8</v>
      </c>
      <c r="H10" s="17"/>
      <c r="I10" s="17">
        <f t="shared" si="2"/>
        <v>0</v>
      </c>
      <c r="J10" s="17">
        <f t="shared" si="3"/>
        <v>0</v>
      </c>
      <c r="K10" s="17"/>
      <c r="L10" s="17"/>
      <c r="M10" s="212"/>
    </row>
    <row r="11" spans="1:13" ht="18" customHeight="1">
      <c r="A11" s="244"/>
      <c r="B11" s="59" t="s">
        <v>338</v>
      </c>
      <c r="C11" s="23" t="s">
        <v>128</v>
      </c>
      <c r="D11" s="202">
        <v>1</v>
      </c>
      <c r="E11" s="30">
        <v>16</v>
      </c>
      <c r="F11" s="30">
        <f t="shared" si="0"/>
        <v>16.8</v>
      </c>
      <c r="G11" s="17">
        <f t="shared" si="1"/>
        <v>16.8</v>
      </c>
      <c r="H11" s="17"/>
      <c r="I11" s="17">
        <f t="shared" si="2"/>
        <v>0</v>
      </c>
      <c r="J11" s="17">
        <f t="shared" si="3"/>
        <v>0</v>
      </c>
      <c r="K11" s="17"/>
      <c r="L11" s="17"/>
      <c r="M11" s="212"/>
    </row>
    <row r="12" spans="1:13" ht="18" customHeight="1">
      <c r="A12" s="244"/>
      <c r="B12" s="59" t="s">
        <v>339</v>
      </c>
      <c r="C12" s="23" t="s">
        <v>128</v>
      </c>
      <c r="D12" s="202">
        <v>14</v>
      </c>
      <c r="E12" s="30">
        <v>6</v>
      </c>
      <c r="F12" s="30">
        <f t="shared" si="0"/>
        <v>6.3</v>
      </c>
      <c r="G12" s="17">
        <f t="shared" si="1"/>
        <v>88.2</v>
      </c>
      <c r="H12" s="17"/>
      <c r="I12" s="17">
        <f t="shared" si="2"/>
        <v>0</v>
      </c>
      <c r="J12" s="17">
        <f t="shared" si="3"/>
        <v>0</v>
      </c>
      <c r="K12" s="17"/>
      <c r="L12" s="17"/>
      <c r="M12" s="212"/>
    </row>
    <row r="13" spans="1:13" ht="18" customHeight="1">
      <c r="A13" s="257">
        <v>2</v>
      </c>
      <c r="B13" s="72" t="s">
        <v>340</v>
      </c>
      <c r="C13" s="23" t="s">
        <v>128</v>
      </c>
      <c r="D13" s="223">
        <v>1</v>
      </c>
      <c r="E13" s="30"/>
      <c r="F13" s="30">
        <f t="shared" si="0"/>
        <v>0</v>
      </c>
      <c r="G13" s="17">
        <f t="shared" si="1"/>
        <v>0</v>
      </c>
      <c r="H13" s="17"/>
      <c r="I13" s="17">
        <f t="shared" si="2"/>
        <v>0</v>
      </c>
      <c r="J13" s="17">
        <f t="shared" si="3"/>
        <v>0</v>
      </c>
      <c r="K13" s="17"/>
      <c r="L13" s="17"/>
      <c r="M13" s="212"/>
    </row>
    <row r="14" spans="1:13" ht="18" customHeight="1">
      <c r="A14" s="258">
        <v>3</v>
      </c>
      <c r="B14" s="22" t="s">
        <v>619</v>
      </c>
      <c r="C14" s="23" t="s">
        <v>128</v>
      </c>
      <c r="D14" s="223">
        <v>19</v>
      </c>
      <c r="E14" s="30"/>
      <c r="F14" s="30">
        <f t="shared" si="0"/>
        <v>0</v>
      </c>
      <c r="G14" s="17">
        <f t="shared" si="1"/>
        <v>0</v>
      </c>
      <c r="H14" s="17"/>
      <c r="I14" s="17">
        <f t="shared" si="2"/>
        <v>0</v>
      </c>
      <c r="J14" s="17">
        <f t="shared" si="3"/>
        <v>0</v>
      </c>
      <c r="K14" s="17"/>
      <c r="L14" s="17"/>
      <c r="M14" s="212"/>
    </row>
    <row r="15" spans="1:17" ht="28.5" customHeight="1">
      <c r="A15" s="258">
        <v>4</v>
      </c>
      <c r="B15" s="22" t="s">
        <v>620</v>
      </c>
      <c r="C15" s="23" t="s">
        <v>128</v>
      </c>
      <c r="D15" s="492">
        <v>15</v>
      </c>
      <c r="E15" s="30"/>
      <c r="F15" s="30">
        <f t="shared" si="0"/>
        <v>0</v>
      </c>
      <c r="G15" s="17">
        <f t="shared" si="1"/>
        <v>0</v>
      </c>
      <c r="H15" s="17"/>
      <c r="I15" s="17">
        <f t="shared" si="2"/>
        <v>0</v>
      </c>
      <c r="J15" s="17">
        <f t="shared" si="3"/>
        <v>0</v>
      </c>
      <c r="K15" s="17"/>
      <c r="L15" s="17"/>
      <c r="M15" s="212"/>
      <c r="O15" s="627"/>
      <c r="P15" s="493"/>
      <c r="Q15" s="493"/>
    </row>
    <row r="16" spans="1:13" ht="18" customHeight="1">
      <c r="A16" s="258">
        <v>5</v>
      </c>
      <c r="B16" s="22" t="s">
        <v>342</v>
      </c>
      <c r="C16" s="23" t="s">
        <v>128</v>
      </c>
      <c r="D16" s="223">
        <v>16</v>
      </c>
      <c r="E16" s="30"/>
      <c r="F16" s="30">
        <f t="shared" si="0"/>
        <v>0</v>
      </c>
      <c r="G16" s="17">
        <f t="shared" si="1"/>
        <v>0</v>
      </c>
      <c r="H16" s="17"/>
      <c r="I16" s="17">
        <f t="shared" si="2"/>
        <v>0</v>
      </c>
      <c r="J16" s="17">
        <f t="shared" si="3"/>
        <v>0</v>
      </c>
      <c r="K16" s="17"/>
      <c r="L16" s="17"/>
      <c r="M16" s="212"/>
    </row>
    <row r="17" spans="1:13" ht="18" customHeight="1">
      <c r="A17" s="244"/>
      <c r="B17" s="22" t="s">
        <v>343</v>
      </c>
      <c r="C17" s="23" t="s">
        <v>128</v>
      </c>
      <c r="D17" s="202">
        <v>9</v>
      </c>
      <c r="E17" s="30">
        <v>17</v>
      </c>
      <c r="F17" s="30">
        <f t="shared" si="0"/>
        <v>17.85</v>
      </c>
      <c r="G17" s="17">
        <f t="shared" si="1"/>
        <v>160.65</v>
      </c>
      <c r="H17" s="17"/>
      <c r="I17" s="17">
        <f t="shared" si="2"/>
        <v>0</v>
      </c>
      <c r="J17" s="17">
        <f t="shared" si="3"/>
        <v>0</v>
      </c>
      <c r="K17" s="17"/>
      <c r="L17" s="17"/>
      <c r="M17" s="212"/>
    </row>
    <row r="18" spans="1:13" ht="18" customHeight="1">
      <c r="A18" s="244"/>
      <c r="B18" s="22" t="s">
        <v>344</v>
      </c>
      <c r="C18" s="23" t="s">
        <v>128</v>
      </c>
      <c r="D18" s="202">
        <v>7</v>
      </c>
      <c r="E18" s="30">
        <v>15</v>
      </c>
      <c r="F18" s="30">
        <f t="shared" si="0"/>
        <v>15.75</v>
      </c>
      <c r="G18" s="17">
        <f t="shared" si="1"/>
        <v>110.25</v>
      </c>
      <c r="H18" s="17"/>
      <c r="I18" s="17">
        <f t="shared" si="2"/>
        <v>0</v>
      </c>
      <c r="J18" s="17">
        <f t="shared" si="3"/>
        <v>0</v>
      </c>
      <c r="K18" s="17"/>
      <c r="L18" s="17"/>
      <c r="M18" s="212"/>
    </row>
    <row r="19" spans="1:13" ht="18" customHeight="1">
      <c r="A19" s="257">
        <v>6</v>
      </c>
      <c r="B19" s="22" t="s">
        <v>345</v>
      </c>
      <c r="C19" s="23" t="s">
        <v>128</v>
      </c>
      <c r="D19" s="223">
        <v>32</v>
      </c>
      <c r="E19" s="30"/>
      <c r="F19" s="30">
        <f t="shared" si="0"/>
        <v>0</v>
      </c>
      <c r="G19" s="17">
        <f t="shared" si="1"/>
        <v>0</v>
      </c>
      <c r="H19" s="17"/>
      <c r="I19" s="17">
        <f t="shared" si="2"/>
        <v>0</v>
      </c>
      <c r="J19" s="17">
        <f t="shared" si="3"/>
        <v>0</v>
      </c>
      <c r="K19" s="17"/>
      <c r="L19" s="17"/>
      <c r="M19" s="212"/>
    </row>
    <row r="20" spans="1:13" ht="18" customHeight="1">
      <c r="A20" s="244"/>
      <c r="B20" s="72" t="s">
        <v>346</v>
      </c>
      <c r="C20" s="23" t="s">
        <v>128</v>
      </c>
      <c r="D20" s="202">
        <v>30</v>
      </c>
      <c r="E20" s="30">
        <v>3.5</v>
      </c>
      <c r="F20" s="30">
        <f t="shared" si="0"/>
        <v>3.675</v>
      </c>
      <c r="G20" s="17">
        <f t="shared" si="1"/>
        <v>110.25</v>
      </c>
      <c r="H20" s="17"/>
      <c r="I20" s="17">
        <f t="shared" si="2"/>
        <v>0</v>
      </c>
      <c r="J20" s="17">
        <f t="shared" si="3"/>
        <v>0</v>
      </c>
      <c r="K20" s="17"/>
      <c r="L20" s="17"/>
      <c r="M20" s="212"/>
    </row>
    <row r="21" spans="1:13" ht="18" customHeight="1">
      <c r="A21" s="244"/>
      <c r="B21" s="72" t="s">
        <v>347</v>
      </c>
      <c r="C21" s="23" t="s">
        <v>128</v>
      </c>
      <c r="D21" s="202">
        <v>2</v>
      </c>
      <c r="E21" s="30">
        <v>4.5</v>
      </c>
      <c r="F21" s="30">
        <f t="shared" si="0"/>
        <v>4.725</v>
      </c>
      <c r="G21" s="17">
        <f t="shared" si="1"/>
        <v>9.45</v>
      </c>
      <c r="H21" s="17"/>
      <c r="I21" s="17">
        <f t="shared" si="2"/>
        <v>0</v>
      </c>
      <c r="J21" s="17">
        <f t="shared" si="3"/>
        <v>0</v>
      </c>
      <c r="K21" s="17"/>
      <c r="L21" s="17"/>
      <c r="M21" s="212"/>
    </row>
    <row r="22" spans="1:13" ht="18" customHeight="1">
      <c r="A22" s="258">
        <v>7</v>
      </c>
      <c r="B22" s="59" t="s">
        <v>348</v>
      </c>
      <c r="C22" s="23" t="s">
        <v>128</v>
      </c>
      <c r="D22" s="223">
        <v>25</v>
      </c>
      <c r="E22" s="30"/>
      <c r="F22" s="30">
        <f t="shared" si="0"/>
        <v>0</v>
      </c>
      <c r="G22" s="17">
        <f t="shared" si="1"/>
        <v>0</v>
      </c>
      <c r="H22" s="17"/>
      <c r="I22" s="17">
        <f t="shared" si="2"/>
        <v>0</v>
      </c>
      <c r="J22" s="17">
        <f t="shared" si="3"/>
        <v>0</v>
      </c>
      <c r="K22" s="17"/>
      <c r="L22" s="17"/>
      <c r="M22" s="212"/>
    </row>
    <row r="23" spans="1:13" ht="18" customHeight="1">
      <c r="A23" s="244"/>
      <c r="B23" s="59" t="s">
        <v>349</v>
      </c>
      <c r="C23" s="15" t="s">
        <v>128</v>
      </c>
      <c r="D23" s="202">
        <v>10</v>
      </c>
      <c r="E23" s="30">
        <v>2.5</v>
      </c>
      <c r="F23" s="30">
        <f t="shared" si="0"/>
        <v>2.625</v>
      </c>
      <c r="G23" s="17">
        <f t="shared" si="1"/>
        <v>26.25</v>
      </c>
      <c r="H23" s="17"/>
      <c r="I23" s="17">
        <f t="shared" si="2"/>
        <v>0</v>
      </c>
      <c r="J23" s="17">
        <f t="shared" si="3"/>
        <v>0</v>
      </c>
      <c r="K23" s="17"/>
      <c r="L23" s="17"/>
      <c r="M23" s="212"/>
    </row>
    <row r="24" spans="1:13" ht="18" customHeight="1">
      <c r="A24" s="244"/>
      <c r="B24" s="59" t="s">
        <v>350</v>
      </c>
      <c r="C24" s="15" t="s">
        <v>128</v>
      </c>
      <c r="D24" s="202">
        <v>14</v>
      </c>
      <c r="E24" s="30">
        <v>5.1</v>
      </c>
      <c r="F24" s="30">
        <f t="shared" si="0"/>
        <v>5.3549999999999995</v>
      </c>
      <c r="G24" s="17">
        <f t="shared" si="1"/>
        <v>74.97</v>
      </c>
      <c r="H24" s="17"/>
      <c r="I24" s="17">
        <f t="shared" si="2"/>
        <v>0</v>
      </c>
      <c r="J24" s="17">
        <f t="shared" si="3"/>
        <v>0</v>
      </c>
      <c r="K24" s="17"/>
      <c r="L24" s="17"/>
      <c r="M24" s="212"/>
    </row>
    <row r="25" spans="1:13" ht="18" customHeight="1">
      <c r="A25" s="244"/>
      <c r="B25" s="59" t="s">
        <v>351</v>
      </c>
      <c r="C25" s="15" t="s">
        <v>128</v>
      </c>
      <c r="D25" s="202">
        <v>1</v>
      </c>
      <c r="E25" s="30">
        <v>10.5</v>
      </c>
      <c r="F25" s="30">
        <f t="shared" si="0"/>
        <v>11.025</v>
      </c>
      <c r="G25" s="17">
        <f t="shared" si="1"/>
        <v>11.025</v>
      </c>
      <c r="H25" s="17"/>
      <c r="I25" s="17">
        <f t="shared" si="2"/>
        <v>0</v>
      </c>
      <c r="J25" s="17">
        <f t="shared" si="3"/>
        <v>0</v>
      </c>
      <c r="K25" s="17"/>
      <c r="L25" s="17"/>
      <c r="M25" s="212"/>
    </row>
    <row r="26" spans="1:16" ht="18" customHeight="1">
      <c r="A26" s="258">
        <v>8</v>
      </c>
      <c r="B26" s="22" t="s">
        <v>352</v>
      </c>
      <c r="C26" s="15" t="s">
        <v>30</v>
      </c>
      <c r="D26" s="223">
        <v>35</v>
      </c>
      <c r="E26" s="30"/>
      <c r="F26" s="30">
        <f t="shared" si="0"/>
        <v>0</v>
      </c>
      <c r="G26" s="17">
        <f t="shared" si="1"/>
        <v>0</v>
      </c>
      <c r="H26" s="17"/>
      <c r="I26" s="17">
        <f t="shared" si="2"/>
        <v>0</v>
      </c>
      <c r="J26" s="17">
        <f t="shared" si="3"/>
        <v>0</v>
      </c>
      <c r="K26" s="17"/>
      <c r="L26" s="17"/>
      <c r="M26" s="212"/>
      <c r="O26" s="63"/>
      <c r="P26" s="63"/>
    </row>
    <row r="27" spans="1:13" ht="18" customHeight="1">
      <c r="A27" s="244" t="s">
        <v>40</v>
      </c>
      <c r="B27" s="59" t="s">
        <v>371</v>
      </c>
      <c r="C27" s="23" t="s">
        <v>30</v>
      </c>
      <c r="D27" s="202">
        <v>15</v>
      </c>
      <c r="E27" s="30">
        <v>4.8</v>
      </c>
      <c r="F27" s="30">
        <f t="shared" si="0"/>
        <v>5.04</v>
      </c>
      <c r="G27" s="17">
        <f t="shared" si="1"/>
        <v>75.6</v>
      </c>
      <c r="H27" s="17"/>
      <c r="I27" s="17">
        <f t="shared" si="2"/>
        <v>0</v>
      </c>
      <c r="J27" s="17">
        <f t="shared" si="3"/>
        <v>0</v>
      </c>
      <c r="K27" s="17"/>
      <c r="L27" s="17"/>
      <c r="M27" s="212"/>
    </row>
    <row r="28" spans="1:13" ht="18" customHeight="1">
      <c r="A28" s="244"/>
      <c r="B28" s="59" t="s">
        <v>372</v>
      </c>
      <c r="C28" s="23" t="s">
        <v>30</v>
      </c>
      <c r="D28" s="202">
        <v>20</v>
      </c>
      <c r="E28" s="30">
        <v>1.53</v>
      </c>
      <c r="F28" s="30">
        <f t="shared" si="0"/>
        <v>1.6065</v>
      </c>
      <c r="G28" s="17">
        <f t="shared" si="1"/>
        <v>32.13</v>
      </c>
      <c r="H28" s="17"/>
      <c r="I28" s="17">
        <f t="shared" si="2"/>
        <v>0</v>
      </c>
      <c r="J28" s="17">
        <f t="shared" si="3"/>
        <v>0</v>
      </c>
      <c r="K28" s="17"/>
      <c r="L28" s="17"/>
      <c r="M28" s="212"/>
    </row>
    <row r="29" spans="1:16" ht="18" customHeight="1">
      <c r="A29" s="258">
        <v>9</v>
      </c>
      <c r="B29" s="88" t="s">
        <v>353</v>
      </c>
      <c r="C29" s="15" t="s">
        <v>30</v>
      </c>
      <c r="D29" s="223">
        <v>470</v>
      </c>
      <c r="E29" s="30"/>
      <c r="F29" s="30">
        <f t="shared" si="0"/>
        <v>0</v>
      </c>
      <c r="G29" s="17">
        <f t="shared" si="1"/>
        <v>0</v>
      </c>
      <c r="H29" s="17"/>
      <c r="I29" s="17">
        <f t="shared" si="2"/>
        <v>0</v>
      </c>
      <c r="J29" s="17">
        <f t="shared" si="3"/>
        <v>0</v>
      </c>
      <c r="K29" s="17"/>
      <c r="L29" s="17"/>
      <c r="M29" s="212"/>
      <c r="O29" s="63"/>
      <c r="P29" s="63"/>
    </row>
    <row r="30" spans="1:13" ht="18" customHeight="1">
      <c r="A30" s="244"/>
      <c r="B30" s="72" t="s">
        <v>373</v>
      </c>
      <c r="C30" s="23" t="s">
        <v>30</v>
      </c>
      <c r="D30" s="202">
        <v>140</v>
      </c>
      <c r="E30" s="30">
        <v>2.16</v>
      </c>
      <c r="F30" s="30">
        <f t="shared" si="0"/>
        <v>2.2680000000000002</v>
      </c>
      <c r="G30" s="17">
        <f t="shared" si="1"/>
        <v>317.52000000000004</v>
      </c>
      <c r="H30" s="17"/>
      <c r="I30" s="17">
        <f t="shared" si="2"/>
        <v>0</v>
      </c>
      <c r="J30" s="17">
        <f t="shared" si="3"/>
        <v>0</v>
      </c>
      <c r="K30" s="17"/>
      <c r="L30" s="17"/>
      <c r="M30" s="212"/>
    </row>
    <row r="31" spans="1:13" ht="18" customHeight="1">
      <c r="A31" s="244"/>
      <c r="B31" s="72" t="s">
        <v>374</v>
      </c>
      <c r="C31" s="23" t="s">
        <v>30</v>
      </c>
      <c r="D31" s="202">
        <v>120</v>
      </c>
      <c r="E31" s="30">
        <v>1.36</v>
      </c>
      <c r="F31" s="30">
        <f t="shared" si="0"/>
        <v>1.4280000000000002</v>
      </c>
      <c r="G31" s="17">
        <f t="shared" si="1"/>
        <v>171.36</v>
      </c>
      <c r="H31" s="17"/>
      <c r="I31" s="17">
        <f t="shared" si="2"/>
        <v>0</v>
      </c>
      <c r="J31" s="17">
        <f t="shared" si="3"/>
        <v>0</v>
      </c>
      <c r="K31" s="17"/>
      <c r="L31" s="17"/>
      <c r="M31" s="212"/>
    </row>
    <row r="32" spans="1:13" ht="18" customHeight="1">
      <c r="A32" s="244"/>
      <c r="B32" s="72" t="s">
        <v>375</v>
      </c>
      <c r="C32" s="23" t="s">
        <v>30</v>
      </c>
      <c r="D32" s="202">
        <v>60</v>
      </c>
      <c r="E32" s="30">
        <v>0.84</v>
      </c>
      <c r="F32" s="30">
        <f t="shared" si="0"/>
        <v>0.882</v>
      </c>
      <c r="G32" s="17">
        <f t="shared" si="1"/>
        <v>52.92</v>
      </c>
      <c r="H32" s="17"/>
      <c r="I32" s="17">
        <f t="shared" si="2"/>
        <v>0</v>
      </c>
      <c r="J32" s="17">
        <f t="shared" si="3"/>
        <v>0</v>
      </c>
      <c r="K32" s="17"/>
      <c r="L32" s="17"/>
      <c r="M32" s="212"/>
    </row>
    <row r="33" spans="1:13" ht="18" customHeight="1">
      <c r="A33" s="244"/>
      <c r="B33" s="72" t="s">
        <v>376</v>
      </c>
      <c r="C33" s="23" t="s">
        <v>30</v>
      </c>
      <c r="D33" s="202">
        <v>120</v>
      </c>
      <c r="E33" s="30">
        <v>0.89</v>
      </c>
      <c r="F33" s="30">
        <f t="shared" si="0"/>
        <v>0.9345</v>
      </c>
      <c r="G33" s="17">
        <f t="shared" si="1"/>
        <v>112.14</v>
      </c>
      <c r="H33" s="17"/>
      <c r="I33" s="17">
        <f t="shared" si="2"/>
        <v>0</v>
      </c>
      <c r="J33" s="17">
        <f t="shared" si="3"/>
        <v>0</v>
      </c>
      <c r="K33" s="17"/>
      <c r="L33" s="17"/>
      <c r="M33" s="212"/>
    </row>
    <row r="34" spans="1:13" ht="18" customHeight="1">
      <c r="A34" s="244"/>
      <c r="B34" s="72" t="s">
        <v>377</v>
      </c>
      <c r="C34" s="23" t="s">
        <v>30</v>
      </c>
      <c r="D34" s="202">
        <v>30</v>
      </c>
      <c r="E34" s="30">
        <v>0.59</v>
      </c>
      <c r="F34" s="30">
        <f t="shared" si="0"/>
        <v>0.6194999999999999</v>
      </c>
      <c r="G34" s="17">
        <f t="shared" si="1"/>
        <v>18.584999999999997</v>
      </c>
      <c r="H34" s="17"/>
      <c r="I34" s="17">
        <f t="shared" si="2"/>
        <v>0</v>
      </c>
      <c r="J34" s="17">
        <f t="shared" si="3"/>
        <v>0</v>
      </c>
      <c r="K34" s="17"/>
      <c r="L34" s="17"/>
      <c r="M34" s="212"/>
    </row>
    <row r="35" spans="1:13" ht="18" customHeight="1">
      <c r="A35" s="244"/>
      <c r="B35" s="72" t="s">
        <v>354</v>
      </c>
      <c r="C35" s="23" t="s">
        <v>128</v>
      </c>
      <c r="D35" s="202">
        <v>50</v>
      </c>
      <c r="E35" s="30">
        <v>0.6</v>
      </c>
      <c r="F35" s="30">
        <f t="shared" si="0"/>
        <v>0.63</v>
      </c>
      <c r="G35" s="17">
        <f t="shared" si="1"/>
        <v>31.5</v>
      </c>
      <c r="H35" s="17"/>
      <c r="I35" s="17">
        <f t="shared" si="2"/>
        <v>0</v>
      </c>
      <c r="J35" s="17">
        <f t="shared" si="3"/>
        <v>0</v>
      </c>
      <c r="K35" s="17"/>
      <c r="L35" s="17"/>
      <c r="M35" s="212"/>
    </row>
    <row r="36" spans="1:13" ht="18" customHeight="1">
      <c r="A36" s="258">
        <v>10</v>
      </c>
      <c r="B36" s="22" t="s">
        <v>355</v>
      </c>
      <c r="C36" s="23" t="s">
        <v>30</v>
      </c>
      <c r="D36" s="223">
        <v>60</v>
      </c>
      <c r="E36" s="30"/>
      <c r="F36" s="30">
        <f t="shared" si="0"/>
        <v>0</v>
      </c>
      <c r="G36" s="17">
        <f t="shared" si="1"/>
        <v>0</v>
      </c>
      <c r="H36" s="17"/>
      <c r="I36" s="17">
        <f t="shared" si="2"/>
        <v>0</v>
      </c>
      <c r="J36" s="17">
        <f t="shared" si="3"/>
        <v>0</v>
      </c>
      <c r="K36" s="17"/>
      <c r="L36" s="17"/>
      <c r="M36" s="212"/>
    </row>
    <row r="37" spans="1:13" ht="18" customHeight="1">
      <c r="A37" s="244"/>
      <c r="B37" s="72" t="s">
        <v>356</v>
      </c>
      <c r="C37" s="23" t="s">
        <v>30</v>
      </c>
      <c r="D37" s="202">
        <v>30</v>
      </c>
      <c r="E37" s="30">
        <v>1.1</v>
      </c>
      <c r="F37" s="30">
        <f t="shared" si="0"/>
        <v>1.155</v>
      </c>
      <c r="G37" s="17">
        <f t="shared" si="1"/>
        <v>34.65</v>
      </c>
      <c r="H37" s="17"/>
      <c r="I37" s="17">
        <f t="shared" si="2"/>
        <v>0</v>
      </c>
      <c r="J37" s="17">
        <f t="shared" si="3"/>
        <v>0</v>
      </c>
      <c r="K37" s="17"/>
      <c r="L37" s="17"/>
      <c r="M37" s="212"/>
    </row>
    <row r="38" spans="1:13" ht="18" customHeight="1">
      <c r="A38" s="244"/>
      <c r="B38" s="72" t="s">
        <v>357</v>
      </c>
      <c r="C38" s="23" t="s">
        <v>30</v>
      </c>
      <c r="D38" s="202">
        <v>30</v>
      </c>
      <c r="E38" s="30">
        <v>0.7</v>
      </c>
      <c r="F38" s="30">
        <f t="shared" si="0"/>
        <v>0.735</v>
      </c>
      <c r="G38" s="17">
        <f t="shared" si="1"/>
        <v>22.05</v>
      </c>
      <c r="H38" s="17"/>
      <c r="I38" s="17">
        <f t="shared" si="2"/>
        <v>0</v>
      </c>
      <c r="J38" s="17">
        <f t="shared" si="3"/>
        <v>0</v>
      </c>
      <c r="K38" s="17"/>
      <c r="L38" s="17"/>
      <c r="M38" s="212"/>
    </row>
    <row r="39" spans="1:13" ht="18" customHeight="1">
      <c r="A39" s="257">
        <v>11</v>
      </c>
      <c r="B39" s="72" t="s">
        <v>621</v>
      </c>
      <c r="C39" s="23" t="s">
        <v>30</v>
      </c>
      <c r="D39" s="223">
        <v>20</v>
      </c>
      <c r="E39" s="30"/>
      <c r="F39" s="30">
        <f t="shared" si="0"/>
        <v>0</v>
      </c>
      <c r="G39" s="17">
        <f t="shared" si="1"/>
        <v>0</v>
      </c>
      <c r="H39" s="17"/>
      <c r="I39" s="17">
        <f t="shared" si="2"/>
        <v>0</v>
      </c>
      <c r="J39" s="17">
        <f t="shared" si="3"/>
        <v>0</v>
      </c>
      <c r="K39" s="17"/>
      <c r="L39" s="17"/>
      <c r="M39" s="212"/>
    </row>
    <row r="40" spans="1:13" ht="18" customHeight="1">
      <c r="A40" s="257">
        <v>12</v>
      </c>
      <c r="B40" s="72" t="s">
        <v>359</v>
      </c>
      <c r="C40" s="23" t="s">
        <v>128</v>
      </c>
      <c r="D40" s="223">
        <v>3</v>
      </c>
      <c r="E40" s="30"/>
      <c r="F40" s="30">
        <f>E40+E40*5%</f>
        <v>0</v>
      </c>
      <c r="G40" s="17">
        <f>F40*D40</f>
        <v>0</v>
      </c>
      <c r="H40" s="17"/>
      <c r="I40" s="17">
        <f>H40+H40*75%</f>
        <v>0</v>
      </c>
      <c r="J40" s="17">
        <f>I40*D40</f>
        <v>0</v>
      </c>
      <c r="K40" s="17"/>
      <c r="L40" s="17"/>
      <c r="M40" s="212"/>
    </row>
    <row r="41" spans="1:13" ht="18" customHeight="1" thickBot="1">
      <c r="A41" s="246"/>
      <c r="B41" s="494" t="s">
        <v>360</v>
      </c>
      <c r="C41" s="163" t="s">
        <v>30</v>
      </c>
      <c r="D41" s="218">
        <v>6</v>
      </c>
      <c r="E41" s="165">
        <v>2.42</v>
      </c>
      <c r="F41" s="165">
        <f>E41+E41*5%</f>
        <v>2.541</v>
      </c>
      <c r="G41" s="164">
        <f>F41*D41</f>
        <v>15.245999999999999</v>
      </c>
      <c r="H41" s="164"/>
      <c r="I41" s="164">
        <f>H41+H41*75%</f>
        <v>0</v>
      </c>
      <c r="J41" s="164">
        <f>I41*D41</f>
        <v>0</v>
      </c>
      <c r="K41" s="164"/>
      <c r="L41" s="164"/>
      <c r="M41" s="213"/>
    </row>
    <row r="42" spans="1:13" ht="18" customHeight="1" thickBot="1">
      <c r="A42" s="247"/>
      <c r="B42" s="239" t="s">
        <v>1</v>
      </c>
      <c r="C42" s="240"/>
      <c r="D42" s="252"/>
      <c r="E42" s="242"/>
      <c r="F42" s="242"/>
      <c r="G42" s="241">
        <f>SUM(G7:G41)</f>
        <v>1618.5960000000005</v>
      </c>
      <c r="H42" s="241"/>
      <c r="I42" s="241"/>
      <c r="J42" s="241">
        <f>SUM(J7:J41)</f>
        <v>0</v>
      </c>
      <c r="K42" s="241"/>
      <c r="L42" s="241"/>
      <c r="M42" s="243"/>
    </row>
    <row r="43" spans="1:13" ht="18" customHeight="1">
      <c r="A43" s="248"/>
      <c r="B43" s="56"/>
      <c r="C43" s="56"/>
      <c r="D43" s="253"/>
      <c r="E43" s="56"/>
      <c r="F43" s="56"/>
      <c r="G43" s="70"/>
      <c r="H43" s="70"/>
      <c r="I43" s="70"/>
      <c r="J43" s="70"/>
      <c r="K43" s="70"/>
      <c r="L43" s="70"/>
      <c r="M43" s="56"/>
    </row>
    <row r="44" spans="1:13" ht="21">
      <c r="A44" s="248"/>
      <c r="B44" s="550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</row>
    <row r="45" spans="1:13" ht="18">
      <c r="A45" s="248"/>
      <c r="B45" s="86"/>
      <c r="C45" s="56"/>
      <c r="D45" s="253"/>
      <c r="E45" s="56"/>
      <c r="F45" s="56"/>
      <c r="G45" s="70"/>
      <c r="H45" s="70"/>
      <c r="I45" s="70"/>
      <c r="J45" s="70"/>
      <c r="K45" s="70"/>
      <c r="L45" s="70"/>
      <c r="M45" s="56"/>
    </row>
    <row r="46" spans="1:13" ht="18">
      <c r="A46" s="248"/>
      <c r="B46" s="86"/>
      <c r="C46" s="56"/>
      <c r="D46" s="253"/>
      <c r="E46" s="56"/>
      <c r="F46" s="56"/>
      <c r="G46" s="70"/>
      <c r="H46" s="70"/>
      <c r="I46" s="70"/>
      <c r="J46" s="70"/>
      <c r="K46" s="70"/>
      <c r="L46" s="70"/>
      <c r="M46" s="56"/>
    </row>
    <row r="47" spans="1:13" ht="18">
      <c r="A47" s="248"/>
      <c r="B47" s="86"/>
      <c r="C47" s="56"/>
      <c r="D47" s="253"/>
      <c r="E47" s="56"/>
      <c r="F47" s="56"/>
      <c r="G47" s="70"/>
      <c r="H47" s="70"/>
      <c r="I47" s="70"/>
      <c r="J47" s="70"/>
      <c r="K47" s="70"/>
      <c r="L47" s="70"/>
      <c r="M47" s="56"/>
    </row>
    <row r="48" spans="1:13" ht="18">
      <c r="A48" s="248"/>
      <c r="B48" s="86"/>
      <c r="C48" s="56"/>
      <c r="D48" s="253"/>
      <c r="E48" s="56"/>
      <c r="F48" s="56"/>
      <c r="G48" s="70"/>
      <c r="H48" s="70"/>
      <c r="I48" s="70"/>
      <c r="J48" s="70"/>
      <c r="K48" s="70"/>
      <c r="L48" s="70"/>
      <c r="M48" s="56"/>
    </row>
    <row r="49" spans="1:13" ht="18">
      <c r="A49" s="248"/>
      <c r="B49" s="86"/>
      <c r="C49" s="56"/>
      <c r="D49" s="253"/>
      <c r="E49" s="56"/>
      <c r="F49" s="56"/>
      <c r="G49" s="70"/>
      <c r="H49" s="70"/>
      <c r="I49" s="70"/>
      <c r="J49" s="70"/>
      <c r="K49" s="70"/>
      <c r="L49" s="70"/>
      <c r="M49" s="56"/>
    </row>
    <row r="50" spans="1:3" ht="21">
      <c r="A50" s="249"/>
      <c r="B50" s="551"/>
      <c r="C50" s="551"/>
    </row>
    <row r="51" ht="18">
      <c r="A51" s="249"/>
    </row>
    <row r="52" ht="18">
      <c r="A52" s="248"/>
    </row>
    <row r="53" ht="13.5">
      <c r="A53" s="250"/>
    </row>
    <row r="54" ht="13.5">
      <c r="A54" s="250"/>
    </row>
  </sheetData>
  <sheetProtection/>
  <mergeCells count="13">
    <mergeCell ref="E4:G4"/>
    <mergeCell ref="H4:J4"/>
    <mergeCell ref="L4:L5"/>
    <mergeCell ref="M4:M5"/>
    <mergeCell ref="B44:M44"/>
    <mergeCell ref="B50:C50"/>
    <mergeCell ref="A1:M1"/>
    <mergeCell ref="A2:M2"/>
    <mergeCell ref="A3:M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8"/>
  <sheetViews>
    <sheetView zoomScale="110" zoomScaleNormal="110" zoomScalePageLayoutView="0" workbookViewId="0" topLeftCell="A17">
      <selection activeCell="J32" sqref="J32"/>
    </sheetView>
  </sheetViews>
  <sheetFormatPr defaultColWidth="9.140625" defaultRowHeight="12.75"/>
  <cols>
    <col min="1" max="1" width="4.7109375" style="46" customWidth="1"/>
    <col min="2" max="2" width="59.140625" style="46" customWidth="1"/>
    <col min="3" max="3" width="7.57421875" style="46" customWidth="1"/>
    <col min="4" max="4" width="8.57421875" style="63" customWidth="1"/>
    <col min="5" max="5" width="8.57421875" style="46" customWidth="1"/>
    <col min="6" max="6" width="9.7109375" style="46" customWidth="1"/>
    <col min="7" max="16384" width="9.140625" style="46" customWidth="1"/>
  </cols>
  <sheetData>
    <row r="1" spans="1:6" ht="26.25" customHeight="1">
      <c r="A1" s="563" t="s">
        <v>361</v>
      </c>
      <c r="B1" s="563"/>
      <c r="C1" s="563"/>
      <c r="D1" s="563"/>
      <c r="E1" s="563"/>
      <c r="F1" s="563"/>
    </row>
    <row r="2" spans="1:6" ht="24.75" customHeight="1">
      <c r="A2" s="530" t="s">
        <v>436</v>
      </c>
      <c r="B2" s="530"/>
      <c r="C2" s="530"/>
      <c r="D2" s="530"/>
      <c r="E2" s="530"/>
      <c r="F2" s="530"/>
    </row>
    <row r="3" spans="1:6" ht="19.5" customHeight="1" thickBot="1">
      <c r="A3" s="531" t="s">
        <v>393</v>
      </c>
      <c r="B3" s="531"/>
      <c r="C3" s="531"/>
      <c r="D3" s="531"/>
      <c r="E3" s="531"/>
      <c r="F3" s="531"/>
    </row>
    <row r="4" spans="1:6" ht="38.25" customHeight="1">
      <c r="A4" s="564" t="s">
        <v>0</v>
      </c>
      <c r="B4" s="566" t="s">
        <v>3</v>
      </c>
      <c r="C4" s="568" t="s">
        <v>4</v>
      </c>
      <c r="D4" s="572" t="s">
        <v>408</v>
      </c>
      <c r="E4" s="574" t="s">
        <v>11</v>
      </c>
      <c r="F4" s="548" t="s">
        <v>1</v>
      </c>
    </row>
    <row r="5" spans="1:6" ht="34.5" customHeight="1" thickBot="1">
      <c r="A5" s="565"/>
      <c r="B5" s="567"/>
      <c r="C5" s="569"/>
      <c r="D5" s="573"/>
      <c r="E5" s="575"/>
      <c r="F5" s="549"/>
    </row>
    <row r="6" spans="1:6" ht="14.25" thickBot="1">
      <c r="A6" s="227">
        <v>1</v>
      </c>
      <c r="B6" s="228">
        <v>2</v>
      </c>
      <c r="C6" s="228">
        <v>3</v>
      </c>
      <c r="D6" s="143">
        <v>4</v>
      </c>
      <c r="E6" s="228">
        <v>5</v>
      </c>
      <c r="F6" s="229">
        <v>6</v>
      </c>
    </row>
    <row r="7" spans="1:6" ht="38.25" customHeight="1">
      <c r="A7" s="255">
        <v>1</v>
      </c>
      <c r="B7" s="264" t="s">
        <v>394</v>
      </c>
      <c r="C7" s="265" t="s">
        <v>239</v>
      </c>
      <c r="D7" s="281">
        <v>1</v>
      </c>
      <c r="E7" s="266"/>
      <c r="F7" s="267"/>
    </row>
    <row r="8" spans="1:6" ht="0.75" customHeight="1" hidden="1">
      <c r="A8" s="244"/>
      <c r="B8" s="94"/>
      <c r="C8" s="92"/>
      <c r="D8" s="280"/>
      <c r="E8" s="93"/>
      <c r="F8" s="268"/>
    </row>
    <row r="9" spans="1:6" ht="22.5" customHeight="1" hidden="1">
      <c r="A9" s="244"/>
      <c r="B9" s="94"/>
      <c r="C9" s="92"/>
      <c r="D9" s="280"/>
      <c r="E9" s="93"/>
      <c r="F9" s="268"/>
    </row>
    <row r="10" spans="1:6" ht="13.5" hidden="1">
      <c r="A10" s="244"/>
      <c r="B10" s="94"/>
      <c r="C10" s="92"/>
      <c r="D10" s="280"/>
      <c r="E10" s="93"/>
      <c r="F10" s="268"/>
    </row>
    <row r="11" spans="1:6" ht="21" customHeight="1" hidden="1">
      <c r="A11" s="244"/>
      <c r="B11" s="94"/>
      <c r="C11" s="92"/>
      <c r="D11" s="280"/>
      <c r="E11" s="93"/>
      <c r="F11" s="268"/>
    </row>
    <row r="12" spans="1:6" ht="23.25" customHeight="1" hidden="1">
      <c r="A12" s="244"/>
      <c r="B12" s="94"/>
      <c r="C12" s="92"/>
      <c r="D12" s="280"/>
      <c r="E12" s="93"/>
      <c r="F12" s="268"/>
    </row>
    <row r="13" spans="1:6" ht="0.75" customHeight="1" hidden="1">
      <c r="A13" s="244"/>
      <c r="B13" s="94"/>
      <c r="C13" s="92"/>
      <c r="D13" s="280"/>
      <c r="E13" s="93"/>
      <c r="F13" s="268"/>
    </row>
    <row r="14" spans="1:6" ht="24" customHeight="1" hidden="1">
      <c r="A14" s="244"/>
      <c r="B14" s="94"/>
      <c r="C14" s="92"/>
      <c r="D14" s="280"/>
      <c r="E14" s="93"/>
      <c r="F14" s="268"/>
    </row>
    <row r="15" spans="1:6" ht="23.25" customHeight="1" hidden="1">
      <c r="A15" s="244"/>
      <c r="B15" s="94"/>
      <c r="C15" s="92"/>
      <c r="D15" s="280"/>
      <c r="E15" s="93"/>
      <c r="F15" s="268"/>
    </row>
    <row r="16" spans="1:6" ht="23.25" customHeight="1" hidden="1">
      <c r="A16" s="244"/>
      <c r="B16" s="95"/>
      <c r="C16" s="92"/>
      <c r="D16" s="280"/>
      <c r="E16" s="93"/>
      <c r="F16" s="268"/>
    </row>
    <row r="17" spans="1:6" ht="27" customHeight="1">
      <c r="A17" s="244"/>
      <c r="B17" s="495" t="s">
        <v>395</v>
      </c>
      <c r="C17" s="92" t="s">
        <v>128</v>
      </c>
      <c r="D17" s="280">
        <v>1</v>
      </c>
      <c r="E17" s="93"/>
      <c r="F17" s="268"/>
    </row>
    <row r="18" spans="1:6" ht="27" customHeight="1" hidden="1">
      <c r="A18" s="244"/>
      <c r="B18" s="96"/>
      <c r="C18" s="92"/>
      <c r="D18" s="280"/>
      <c r="E18" s="93"/>
      <c r="F18" s="268"/>
    </row>
    <row r="19" spans="1:6" ht="23.25" customHeight="1" hidden="1">
      <c r="A19" s="244"/>
      <c r="B19" s="96"/>
      <c r="C19" s="92"/>
      <c r="D19" s="280"/>
      <c r="E19" s="93"/>
      <c r="F19" s="268"/>
    </row>
    <row r="20" spans="1:6" ht="27" customHeight="1">
      <c r="A20" s="258">
        <v>2</v>
      </c>
      <c r="B20" s="96" t="s">
        <v>396</v>
      </c>
      <c r="C20" s="92" t="s">
        <v>128</v>
      </c>
      <c r="D20" s="282">
        <v>18</v>
      </c>
      <c r="E20" s="93"/>
      <c r="F20" s="268"/>
    </row>
    <row r="21" spans="1:6" ht="23.25" customHeight="1">
      <c r="A21" s="244"/>
      <c r="B21" s="95" t="s">
        <v>397</v>
      </c>
      <c r="C21" s="92" t="s">
        <v>128</v>
      </c>
      <c r="D21" s="280">
        <v>6</v>
      </c>
      <c r="E21" s="93"/>
      <c r="F21" s="268"/>
    </row>
    <row r="22" spans="1:6" ht="23.25" customHeight="1">
      <c r="A22" s="244"/>
      <c r="B22" s="95" t="s">
        <v>398</v>
      </c>
      <c r="C22" s="92" t="s">
        <v>128</v>
      </c>
      <c r="D22" s="280">
        <v>11</v>
      </c>
      <c r="E22" s="93"/>
      <c r="F22" s="268"/>
    </row>
    <row r="23" spans="1:6" ht="22.5" customHeight="1">
      <c r="A23" s="244"/>
      <c r="B23" s="95" t="s">
        <v>399</v>
      </c>
      <c r="C23" s="92" t="s">
        <v>128</v>
      </c>
      <c r="D23" s="280">
        <v>1</v>
      </c>
      <c r="E23" s="93"/>
      <c r="F23" s="268"/>
    </row>
    <row r="24" spans="1:6" ht="23.25" customHeight="1" hidden="1">
      <c r="A24" s="244"/>
      <c r="B24" s="95"/>
      <c r="C24" s="92"/>
      <c r="D24" s="280"/>
      <c r="E24" s="93"/>
      <c r="F24" s="268"/>
    </row>
    <row r="25" spans="1:6" ht="23.25" customHeight="1">
      <c r="A25" s="258">
        <v>3</v>
      </c>
      <c r="B25" s="95" t="s">
        <v>400</v>
      </c>
      <c r="C25" s="92" t="s">
        <v>128</v>
      </c>
      <c r="D25" s="282">
        <v>2</v>
      </c>
      <c r="E25" s="93"/>
      <c r="F25" s="268"/>
    </row>
    <row r="26" spans="1:6" ht="0.75" customHeight="1" hidden="1">
      <c r="A26" s="245"/>
      <c r="B26" s="91"/>
      <c r="C26" s="92"/>
      <c r="D26" s="280"/>
      <c r="E26" s="93"/>
      <c r="F26" s="268"/>
    </row>
    <row r="27" spans="1:6" ht="23.25" customHeight="1" hidden="1">
      <c r="A27" s="245"/>
      <c r="B27" s="91"/>
      <c r="C27" s="92"/>
      <c r="D27" s="280"/>
      <c r="E27" s="93"/>
      <c r="F27" s="268"/>
    </row>
    <row r="28" spans="1:6" ht="24" customHeight="1" hidden="1">
      <c r="A28" s="244"/>
      <c r="B28" s="95"/>
      <c r="C28" s="92"/>
      <c r="D28" s="280"/>
      <c r="E28" s="93"/>
      <c r="F28" s="268"/>
    </row>
    <row r="29" spans="1:6" ht="24" customHeight="1" hidden="1">
      <c r="A29" s="244"/>
      <c r="B29" s="95"/>
      <c r="C29" s="92"/>
      <c r="D29" s="280"/>
      <c r="E29" s="93"/>
      <c r="F29" s="268"/>
    </row>
    <row r="30" spans="1:6" ht="24" customHeight="1" hidden="1">
      <c r="A30" s="244"/>
      <c r="B30" s="91"/>
      <c r="C30" s="92"/>
      <c r="D30" s="280"/>
      <c r="E30" s="93"/>
      <c r="F30" s="268"/>
    </row>
    <row r="31" spans="1:6" ht="24" customHeight="1">
      <c r="A31" s="257">
        <v>4</v>
      </c>
      <c r="B31" s="95" t="s">
        <v>401</v>
      </c>
      <c r="C31" s="92" t="s">
        <v>128</v>
      </c>
      <c r="D31" s="282">
        <v>1</v>
      </c>
      <c r="E31" s="93"/>
      <c r="F31" s="268"/>
    </row>
    <row r="32" spans="1:10" ht="27.75" customHeight="1">
      <c r="A32" s="258">
        <v>5</v>
      </c>
      <c r="B32" s="91" t="s">
        <v>402</v>
      </c>
      <c r="C32" s="92" t="s">
        <v>30</v>
      </c>
      <c r="D32" s="282">
        <v>100</v>
      </c>
      <c r="E32" s="93"/>
      <c r="F32" s="268"/>
      <c r="H32" s="63"/>
      <c r="I32" s="63"/>
      <c r="J32" s="63"/>
    </row>
    <row r="33" spans="1:6" ht="27" customHeight="1">
      <c r="A33" s="244"/>
      <c r="B33" s="91" t="s">
        <v>403</v>
      </c>
      <c r="C33" s="92" t="s">
        <v>30</v>
      </c>
      <c r="D33" s="280">
        <v>70</v>
      </c>
      <c r="E33" s="93"/>
      <c r="F33" s="268"/>
    </row>
    <row r="34" spans="1:6" ht="27" customHeight="1" hidden="1">
      <c r="A34" s="244"/>
      <c r="B34" s="91"/>
      <c r="C34" s="98" t="s">
        <v>26</v>
      </c>
      <c r="D34" s="283">
        <v>0</v>
      </c>
      <c r="E34" s="93"/>
      <c r="F34" s="268"/>
    </row>
    <row r="35" spans="1:6" ht="27" customHeight="1">
      <c r="A35" s="244"/>
      <c r="B35" s="91" t="s">
        <v>404</v>
      </c>
      <c r="C35" s="92" t="s">
        <v>30</v>
      </c>
      <c r="D35" s="280">
        <v>30</v>
      </c>
      <c r="E35" s="93"/>
      <c r="F35" s="268"/>
    </row>
    <row r="36" spans="1:6" ht="27" customHeight="1">
      <c r="A36" s="258">
        <v>6</v>
      </c>
      <c r="B36" s="91" t="s">
        <v>405</v>
      </c>
      <c r="C36" s="92" t="s">
        <v>30</v>
      </c>
      <c r="D36" s="282">
        <v>2</v>
      </c>
      <c r="E36" s="93"/>
      <c r="F36" s="268"/>
    </row>
    <row r="37" spans="1:6" ht="23.25" customHeight="1" hidden="1">
      <c r="A37" s="244"/>
      <c r="B37" s="91"/>
      <c r="C37" s="92"/>
      <c r="D37" s="280"/>
      <c r="E37" s="93"/>
      <c r="F37" s="268"/>
    </row>
    <row r="38" spans="1:6" ht="24" customHeight="1" hidden="1">
      <c r="A38" s="244"/>
      <c r="B38" s="91"/>
      <c r="C38" s="92" t="s">
        <v>26</v>
      </c>
      <c r="D38" s="280">
        <v>0</v>
      </c>
      <c r="E38" s="93"/>
      <c r="F38" s="268"/>
    </row>
    <row r="39" spans="1:6" ht="34.5" customHeight="1">
      <c r="A39" s="258">
        <v>7</v>
      </c>
      <c r="B39" s="91" t="s">
        <v>622</v>
      </c>
      <c r="C39" s="92" t="s">
        <v>30</v>
      </c>
      <c r="D39" s="282">
        <v>1</v>
      </c>
      <c r="E39" s="93"/>
      <c r="F39" s="268"/>
    </row>
    <row r="40" spans="1:6" ht="24" customHeight="1" hidden="1">
      <c r="A40" s="244"/>
      <c r="B40" s="91"/>
      <c r="C40" s="92"/>
      <c r="D40" s="280"/>
      <c r="E40" s="93"/>
      <c r="F40" s="268"/>
    </row>
    <row r="41" spans="1:6" ht="0.75" customHeight="1" hidden="1">
      <c r="A41" s="244"/>
      <c r="B41" s="91"/>
      <c r="C41" s="92"/>
      <c r="D41" s="280"/>
      <c r="E41" s="93"/>
      <c r="F41" s="268"/>
    </row>
    <row r="42" spans="1:6" ht="27.75" customHeight="1" thickBot="1">
      <c r="A42" s="257">
        <v>8</v>
      </c>
      <c r="B42" s="91" t="s">
        <v>623</v>
      </c>
      <c r="C42" s="92" t="s">
        <v>30</v>
      </c>
      <c r="D42" s="282">
        <v>65</v>
      </c>
      <c r="E42" s="93"/>
      <c r="F42" s="268"/>
    </row>
    <row r="43" spans="1:6" ht="24" customHeight="1" hidden="1">
      <c r="A43" s="234"/>
      <c r="B43" s="261"/>
      <c r="C43" s="262"/>
      <c r="D43" s="263"/>
      <c r="E43" s="259"/>
      <c r="F43" s="259"/>
    </row>
    <row r="44" spans="1:6" ht="24" customHeight="1" hidden="1">
      <c r="A44" s="84"/>
      <c r="B44" s="95"/>
      <c r="C44" s="92"/>
      <c r="D44" s="112"/>
      <c r="E44" s="93"/>
      <c r="F44" s="93"/>
    </row>
    <row r="45" spans="1:6" ht="24" customHeight="1" hidden="1">
      <c r="A45" s="84"/>
      <c r="B45" s="95"/>
      <c r="C45" s="92"/>
      <c r="D45" s="112"/>
      <c r="E45" s="93"/>
      <c r="F45" s="93"/>
    </row>
    <row r="46" spans="1:6" ht="27" customHeight="1" hidden="1">
      <c r="A46" s="83"/>
      <c r="B46" s="96"/>
      <c r="C46" s="92"/>
      <c r="D46" s="113"/>
      <c r="E46" s="93"/>
      <c r="F46" s="93"/>
    </row>
    <row r="47" spans="1:6" ht="24.75" customHeight="1" hidden="1">
      <c r="A47" s="84"/>
      <c r="B47" s="94"/>
      <c r="C47" s="92"/>
      <c r="D47" s="97"/>
      <c r="E47" s="93"/>
      <c r="F47" s="93"/>
    </row>
    <row r="48" spans="1:6" ht="21" customHeight="1" hidden="1">
      <c r="A48" s="84"/>
      <c r="B48" s="95"/>
      <c r="C48" s="92"/>
      <c r="D48" s="112"/>
      <c r="E48" s="93"/>
      <c r="F48" s="93"/>
    </row>
    <row r="49" spans="1:6" ht="23.25" customHeight="1" hidden="1">
      <c r="A49" s="84"/>
      <c r="B49" s="95"/>
      <c r="C49" s="92"/>
      <c r="D49" s="112"/>
      <c r="E49" s="93"/>
      <c r="F49" s="93"/>
    </row>
    <row r="50" spans="1:6" ht="31.5" customHeight="1" hidden="1">
      <c r="A50" s="84"/>
      <c r="B50" s="96"/>
      <c r="C50" s="98"/>
      <c r="D50" s="97"/>
      <c r="E50" s="93"/>
      <c r="F50" s="93"/>
    </row>
    <row r="51" spans="1:6" ht="31.5" customHeight="1" hidden="1">
      <c r="A51" s="84"/>
      <c r="B51" s="96"/>
      <c r="C51" s="98"/>
      <c r="D51" s="97"/>
      <c r="E51" s="93"/>
      <c r="F51" s="93"/>
    </row>
    <row r="52" spans="1:6" ht="31.5" customHeight="1" hidden="1">
      <c r="A52" s="84"/>
      <c r="B52" s="96"/>
      <c r="C52" s="98"/>
      <c r="D52" s="97"/>
      <c r="E52" s="93"/>
      <c r="F52" s="93"/>
    </row>
    <row r="53" spans="1:6" ht="13.5" hidden="1">
      <c r="A53" s="83"/>
      <c r="B53" s="91"/>
      <c r="C53" s="98"/>
      <c r="D53" s="97"/>
      <c r="E53" s="93"/>
      <c r="F53" s="93"/>
    </row>
    <row r="54" spans="1:6" ht="13.5" hidden="1">
      <c r="A54" s="84"/>
      <c r="B54" s="94"/>
      <c r="C54" s="98"/>
      <c r="D54" s="97"/>
      <c r="E54" s="93"/>
      <c r="F54" s="93"/>
    </row>
    <row r="55" spans="1:6" ht="20.25" customHeight="1" hidden="1">
      <c r="A55" s="84"/>
      <c r="B55" s="95"/>
      <c r="C55" s="92"/>
      <c r="D55" s="97"/>
      <c r="E55" s="93"/>
      <c r="F55" s="93"/>
    </row>
    <row r="56" spans="1:6" ht="20.25" customHeight="1" hidden="1">
      <c r="A56" s="84"/>
      <c r="B56" s="95"/>
      <c r="C56" s="92"/>
      <c r="D56" s="97"/>
      <c r="E56" s="93"/>
      <c r="F56" s="93"/>
    </row>
    <row r="57" spans="1:6" ht="28.5" customHeight="1" hidden="1">
      <c r="A57" s="84" t="s">
        <v>40</v>
      </c>
      <c r="B57" s="96"/>
      <c r="C57" s="92"/>
      <c r="D57" s="97"/>
      <c r="E57" s="93"/>
      <c r="F57" s="93"/>
    </row>
    <row r="58" spans="1:6" ht="13.5" hidden="1">
      <c r="A58" s="83"/>
      <c r="B58" s="94"/>
      <c r="C58" s="98"/>
      <c r="D58" s="97"/>
      <c r="E58" s="93"/>
      <c r="F58" s="93"/>
    </row>
    <row r="59" spans="1:6" ht="13.5" hidden="1">
      <c r="A59" s="83"/>
      <c r="B59" s="94"/>
      <c r="C59" s="98"/>
      <c r="D59" s="97"/>
      <c r="E59" s="93"/>
      <c r="F59" s="93"/>
    </row>
    <row r="60" spans="1:6" ht="13.5" hidden="1">
      <c r="A60" s="84"/>
      <c r="B60" s="95"/>
      <c r="C60" s="92"/>
      <c r="D60" s="97"/>
      <c r="E60" s="93"/>
      <c r="F60" s="93"/>
    </row>
    <row r="61" spans="1:6" ht="13.5" hidden="1">
      <c r="A61" s="84"/>
      <c r="B61" s="95"/>
      <c r="C61" s="92"/>
      <c r="D61" s="97"/>
      <c r="E61" s="93"/>
      <c r="F61" s="93"/>
    </row>
    <row r="62" spans="1:6" ht="13.5" hidden="1">
      <c r="A62" s="84"/>
      <c r="B62" s="95"/>
      <c r="C62" s="92"/>
      <c r="D62" s="97"/>
      <c r="E62" s="93"/>
      <c r="F62" s="93"/>
    </row>
    <row r="63" spans="1:6" ht="13.5" hidden="1">
      <c r="A63" s="84"/>
      <c r="B63" s="95"/>
      <c r="C63" s="92"/>
      <c r="D63" s="97"/>
      <c r="E63" s="93"/>
      <c r="F63" s="93"/>
    </row>
    <row r="64" spans="1:6" ht="13.5" hidden="1">
      <c r="A64" s="84"/>
      <c r="B64" s="94"/>
      <c r="C64" s="92"/>
      <c r="D64" s="97"/>
      <c r="E64" s="93"/>
      <c r="F64" s="93"/>
    </row>
    <row r="65" spans="1:6" ht="13.5" hidden="1">
      <c r="A65" s="84"/>
      <c r="B65" s="95"/>
      <c r="C65" s="92"/>
      <c r="D65" s="97"/>
      <c r="E65" s="93"/>
      <c r="F65" s="93"/>
    </row>
    <row r="66" spans="1:6" ht="13.5" hidden="1">
      <c r="A66" s="84"/>
      <c r="B66" s="95"/>
      <c r="C66" s="92"/>
      <c r="D66" s="97"/>
      <c r="E66" s="93"/>
      <c r="F66" s="93"/>
    </row>
    <row r="67" spans="1:6" ht="13.5" hidden="1">
      <c r="A67" s="84"/>
      <c r="B67" s="95"/>
      <c r="C67" s="92"/>
      <c r="D67" s="97"/>
      <c r="E67" s="93"/>
      <c r="F67" s="93"/>
    </row>
    <row r="68" spans="1:6" ht="13.5" hidden="1">
      <c r="A68" s="84"/>
      <c r="B68" s="96"/>
      <c r="C68" s="92"/>
      <c r="D68" s="97"/>
      <c r="E68" s="93"/>
      <c r="F68" s="93"/>
    </row>
    <row r="69" spans="1:6" ht="13.5" hidden="1">
      <c r="A69" s="84"/>
      <c r="B69" s="94"/>
      <c r="C69" s="92"/>
      <c r="D69" s="97"/>
      <c r="E69" s="93"/>
      <c r="F69" s="93"/>
    </row>
    <row r="70" spans="1:6" ht="20.25" customHeight="1" hidden="1">
      <c r="A70" s="84"/>
      <c r="B70" s="95"/>
      <c r="C70" s="92"/>
      <c r="D70" s="97"/>
      <c r="E70" s="93"/>
      <c r="F70" s="93"/>
    </row>
    <row r="71" spans="1:6" ht="20.25" customHeight="1" hidden="1">
      <c r="A71" s="84"/>
      <c r="B71" s="95"/>
      <c r="C71" s="92"/>
      <c r="D71" s="97"/>
      <c r="E71" s="93"/>
      <c r="F71" s="93"/>
    </row>
    <row r="72" spans="1:6" ht="20.25" customHeight="1" hidden="1">
      <c r="A72" s="269"/>
      <c r="B72" s="270"/>
      <c r="C72" s="271"/>
      <c r="D72" s="272"/>
      <c r="E72" s="273"/>
      <c r="F72" s="273"/>
    </row>
    <row r="73" spans="1:6" ht="24" customHeight="1" thickBot="1">
      <c r="A73" s="260"/>
      <c r="B73" s="187" t="s">
        <v>1</v>
      </c>
      <c r="C73" s="276"/>
      <c r="D73" s="277"/>
      <c r="E73" s="278"/>
      <c r="F73" s="279"/>
    </row>
    <row r="74" spans="1:6" ht="21" hidden="1">
      <c r="A74" s="234"/>
      <c r="B74" s="186"/>
      <c r="C74" s="274"/>
      <c r="D74" s="185"/>
      <c r="E74" s="238"/>
      <c r="F74" s="275"/>
    </row>
    <row r="75" spans="1:6" ht="21" hidden="1">
      <c r="A75" s="84"/>
      <c r="B75" s="100"/>
      <c r="C75" s="101"/>
      <c r="D75" s="114"/>
      <c r="E75" s="99"/>
      <c r="F75" s="102"/>
    </row>
    <row r="76" spans="1:6" ht="21" hidden="1">
      <c r="A76" s="84"/>
      <c r="B76" s="103"/>
      <c r="C76" s="101"/>
      <c r="D76" s="114"/>
      <c r="E76" s="99"/>
      <c r="F76" s="102"/>
    </row>
    <row r="77" spans="1:6" ht="21" hidden="1">
      <c r="A77" s="84"/>
      <c r="B77" s="103"/>
      <c r="C77" s="101"/>
      <c r="D77" s="114"/>
      <c r="E77" s="99"/>
      <c r="F77" s="102"/>
    </row>
    <row r="78" spans="1:6" ht="21" hidden="1">
      <c r="A78" s="104"/>
      <c r="B78" s="105"/>
      <c r="C78" s="101"/>
      <c r="D78" s="114"/>
      <c r="E78" s="99"/>
      <c r="F78" s="102"/>
    </row>
    <row r="79" spans="1:6" ht="21" hidden="1">
      <c r="A79" s="104"/>
      <c r="B79" s="103"/>
      <c r="C79" s="101"/>
      <c r="D79" s="114"/>
      <c r="E79" s="99"/>
      <c r="F79" s="102"/>
    </row>
    <row r="80" spans="1:6" ht="19.5" customHeight="1" hidden="1">
      <c r="A80" s="104"/>
      <c r="B80" s="106"/>
      <c r="C80" s="101"/>
      <c r="D80" s="115"/>
      <c r="E80" s="47"/>
      <c r="F80" s="47"/>
    </row>
    <row r="81" spans="1:6" ht="21" hidden="1">
      <c r="A81" s="104"/>
      <c r="B81" s="104"/>
      <c r="C81" s="101"/>
      <c r="D81" s="116"/>
      <c r="E81" s="101"/>
      <c r="F81" s="101"/>
    </row>
    <row r="82" spans="1:6" ht="21" hidden="1">
      <c r="A82" s="107"/>
      <c r="B82" s="108"/>
      <c r="C82" s="109"/>
      <c r="D82" s="117"/>
      <c r="E82" s="109"/>
      <c r="F82" s="109"/>
    </row>
    <row r="83" spans="1:6" ht="21">
      <c r="A83" s="85"/>
      <c r="B83" s="70"/>
      <c r="C83" s="70"/>
      <c r="D83" s="70"/>
      <c r="E83" s="70"/>
      <c r="F83" s="70"/>
    </row>
    <row r="84" spans="1:6" ht="21">
      <c r="A84" s="85"/>
      <c r="B84" s="570"/>
      <c r="C84" s="570"/>
      <c r="D84" s="570"/>
      <c r="E84" s="570"/>
      <c r="F84" s="570"/>
    </row>
    <row r="85" spans="1:6" ht="21">
      <c r="A85" s="85"/>
      <c r="B85" s="110"/>
      <c r="C85" s="70"/>
      <c r="D85" s="70"/>
      <c r="E85" s="70"/>
      <c r="F85" s="70"/>
    </row>
    <row r="86" spans="1:6" ht="21">
      <c r="A86" s="85"/>
      <c r="B86" s="110"/>
      <c r="C86" s="70"/>
      <c r="D86" s="70"/>
      <c r="E86" s="70"/>
      <c r="F86" s="70"/>
    </row>
    <row r="87" spans="1:6" ht="21">
      <c r="A87" s="85"/>
      <c r="B87" s="110"/>
      <c r="C87" s="70"/>
      <c r="D87" s="70"/>
      <c r="E87" s="70"/>
      <c r="F87" s="70"/>
    </row>
    <row r="88" spans="1:6" ht="21">
      <c r="A88" s="85"/>
      <c r="B88" s="110"/>
      <c r="C88" s="70"/>
      <c r="D88" s="70"/>
      <c r="E88" s="70"/>
      <c r="F88" s="70"/>
    </row>
    <row r="89" spans="1:6" ht="21">
      <c r="A89" s="85"/>
      <c r="B89" s="110"/>
      <c r="C89" s="70"/>
      <c r="D89" s="70"/>
      <c r="E89" s="70"/>
      <c r="F89" s="70"/>
    </row>
    <row r="90" spans="1:6" ht="21">
      <c r="A90" s="82"/>
      <c r="B90" s="571"/>
      <c r="C90" s="571"/>
      <c r="E90" s="63"/>
      <c r="F90" s="63"/>
    </row>
    <row r="91" spans="1:6" ht="21">
      <c r="A91" s="82"/>
      <c r="B91" s="63"/>
      <c r="C91" s="63"/>
      <c r="E91" s="63"/>
      <c r="F91" s="63"/>
    </row>
    <row r="92" spans="1:6" ht="21">
      <c r="A92" s="85"/>
      <c r="B92" s="63"/>
      <c r="C92" s="63"/>
      <c r="E92" s="63"/>
      <c r="F92" s="63"/>
    </row>
    <row r="93" spans="1:6" ht="13.5">
      <c r="A93" s="87"/>
      <c r="B93" s="63"/>
      <c r="C93" s="63"/>
      <c r="E93" s="63"/>
      <c r="F93" s="63"/>
    </row>
    <row r="94" spans="1:6" ht="13.5">
      <c r="A94" s="87"/>
      <c r="B94" s="63"/>
      <c r="C94" s="63"/>
      <c r="E94" s="63"/>
      <c r="F94" s="63"/>
    </row>
    <row r="95" spans="1:6" ht="13.5">
      <c r="A95" s="87"/>
      <c r="B95" s="63"/>
      <c r="C95" s="63"/>
      <c r="E95" s="63"/>
      <c r="F95" s="63"/>
    </row>
    <row r="96" spans="2:6" ht="13.5">
      <c r="B96" s="63"/>
      <c r="C96" s="63"/>
      <c r="E96" s="63"/>
      <c r="F96" s="63"/>
    </row>
    <row r="97" spans="2:6" ht="13.5">
      <c r="B97" s="63"/>
      <c r="C97" s="63"/>
      <c r="E97" s="63"/>
      <c r="F97" s="63"/>
    </row>
    <row r="98" spans="2:6" ht="13.5">
      <c r="B98" s="63"/>
      <c r="C98" s="63"/>
      <c r="E98" s="63"/>
      <c r="F98" s="63"/>
    </row>
    <row r="99" spans="2:6" ht="13.5">
      <c r="B99" s="63"/>
      <c r="C99" s="63"/>
      <c r="E99" s="63"/>
      <c r="F99" s="63"/>
    </row>
    <row r="100" spans="2:6" ht="13.5">
      <c r="B100" s="63"/>
      <c r="C100" s="63"/>
      <c r="E100" s="63"/>
      <c r="F100" s="63"/>
    </row>
    <row r="101" spans="2:6" ht="13.5">
      <c r="B101" s="63"/>
      <c r="C101" s="63"/>
      <c r="E101" s="63"/>
      <c r="F101" s="63"/>
    </row>
    <row r="102" spans="2:6" ht="13.5">
      <c r="B102" s="63"/>
      <c r="C102" s="63"/>
      <c r="E102" s="63"/>
      <c r="F102" s="63"/>
    </row>
    <row r="103" spans="2:6" ht="13.5">
      <c r="B103" s="63"/>
      <c r="C103" s="63"/>
      <c r="E103" s="63"/>
      <c r="F103" s="63"/>
    </row>
    <row r="104" spans="2:6" ht="13.5">
      <c r="B104" s="63"/>
      <c r="C104" s="63"/>
      <c r="E104" s="63"/>
      <c r="F104" s="63"/>
    </row>
    <row r="105" spans="2:6" ht="13.5">
      <c r="B105" s="63"/>
      <c r="C105" s="63"/>
      <c r="E105" s="63"/>
      <c r="F105" s="63"/>
    </row>
    <row r="106" spans="2:6" ht="13.5">
      <c r="B106" s="63"/>
      <c r="C106" s="63"/>
      <c r="E106" s="63"/>
      <c r="F106" s="63"/>
    </row>
    <row r="107" spans="2:6" ht="13.5">
      <c r="B107" s="63"/>
      <c r="C107" s="63"/>
      <c r="E107" s="63"/>
      <c r="F107" s="63"/>
    </row>
    <row r="108" spans="2:6" ht="13.5">
      <c r="B108" s="63"/>
      <c r="C108" s="63"/>
      <c r="E108" s="63"/>
      <c r="F108" s="63"/>
    </row>
    <row r="109" spans="2:6" ht="13.5">
      <c r="B109" s="63"/>
      <c r="C109" s="63"/>
      <c r="E109" s="63"/>
      <c r="F109" s="63"/>
    </row>
    <row r="110" spans="2:6" ht="13.5">
      <c r="B110" s="63"/>
      <c r="C110" s="63"/>
      <c r="E110" s="63"/>
      <c r="F110" s="63"/>
    </row>
    <row r="111" spans="2:6" ht="13.5">
      <c r="B111" s="63"/>
      <c r="C111" s="63"/>
      <c r="E111" s="63"/>
      <c r="F111" s="63"/>
    </row>
    <row r="112" spans="2:6" ht="13.5">
      <c r="B112" s="63"/>
      <c r="C112" s="63"/>
      <c r="E112" s="63"/>
      <c r="F112" s="63"/>
    </row>
    <row r="113" spans="2:6" ht="13.5">
      <c r="B113" s="63"/>
      <c r="C113" s="63"/>
      <c r="E113" s="63"/>
      <c r="F113" s="63"/>
    </row>
    <row r="114" spans="2:6" ht="13.5">
      <c r="B114" s="63"/>
      <c r="C114" s="63"/>
      <c r="E114" s="63"/>
      <c r="F114" s="63"/>
    </row>
    <row r="115" spans="2:6" ht="13.5">
      <c r="B115" s="63"/>
      <c r="C115" s="63"/>
      <c r="E115" s="63"/>
      <c r="F115" s="63"/>
    </row>
    <row r="116" spans="2:6" ht="13.5">
      <c r="B116" s="63"/>
      <c r="C116" s="63"/>
      <c r="E116" s="63"/>
      <c r="F116" s="63"/>
    </row>
    <row r="117" spans="2:6" ht="13.5">
      <c r="B117" s="63"/>
      <c r="C117" s="63"/>
      <c r="E117" s="63"/>
      <c r="F117" s="63"/>
    </row>
    <row r="118" spans="2:6" ht="13.5">
      <c r="B118" s="63"/>
      <c r="C118" s="63"/>
      <c r="E118" s="63"/>
      <c r="F118" s="63"/>
    </row>
    <row r="119" spans="2:6" ht="13.5">
      <c r="B119" s="63"/>
      <c r="C119" s="63"/>
      <c r="E119" s="63"/>
      <c r="F119" s="63"/>
    </row>
    <row r="120" spans="2:6" ht="13.5">
      <c r="B120" s="63"/>
      <c r="C120" s="63"/>
      <c r="E120" s="63"/>
      <c r="F120" s="63"/>
    </row>
    <row r="121" spans="2:6" ht="13.5">
      <c r="B121" s="63"/>
      <c r="C121" s="63"/>
      <c r="E121" s="63"/>
      <c r="F121" s="63"/>
    </row>
    <row r="122" spans="2:6" ht="13.5">
      <c r="B122" s="63"/>
      <c r="C122" s="63"/>
      <c r="E122" s="63"/>
      <c r="F122" s="63"/>
    </row>
    <row r="123" spans="2:6" ht="13.5">
      <c r="B123" s="63"/>
      <c r="C123" s="63"/>
      <c r="E123" s="63"/>
      <c r="F123" s="63"/>
    </row>
    <row r="124" spans="2:6" ht="13.5">
      <c r="B124" s="63"/>
      <c r="C124" s="63"/>
      <c r="E124" s="63"/>
      <c r="F124" s="63"/>
    </row>
    <row r="125" spans="2:6" ht="13.5">
      <c r="B125" s="63"/>
      <c r="C125" s="63"/>
      <c r="E125" s="63"/>
      <c r="F125" s="63"/>
    </row>
    <row r="126" spans="2:6" ht="13.5">
      <c r="B126" s="63"/>
      <c r="C126" s="63"/>
      <c r="E126" s="63"/>
      <c r="F126" s="63"/>
    </row>
    <row r="127" spans="2:6" ht="13.5">
      <c r="B127" s="63"/>
      <c r="C127" s="63"/>
      <c r="E127" s="63"/>
      <c r="F127" s="63"/>
    </row>
    <row r="128" spans="2:6" ht="13.5">
      <c r="B128" s="63"/>
      <c r="C128" s="63"/>
      <c r="E128" s="63"/>
      <c r="F128" s="63"/>
    </row>
    <row r="129" spans="2:6" ht="13.5">
      <c r="B129" s="63"/>
      <c r="C129" s="63"/>
      <c r="E129" s="63"/>
      <c r="F129" s="63"/>
    </row>
    <row r="130" spans="2:6" ht="13.5">
      <c r="B130" s="63"/>
      <c r="C130" s="63"/>
      <c r="E130" s="63"/>
      <c r="F130" s="63"/>
    </row>
    <row r="131" spans="2:6" ht="13.5">
      <c r="B131" s="63"/>
      <c r="C131" s="63"/>
      <c r="E131" s="63"/>
      <c r="F131" s="63"/>
    </row>
    <row r="132" spans="2:6" ht="13.5">
      <c r="B132" s="63"/>
      <c r="C132" s="63"/>
      <c r="E132" s="63"/>
      <c r="F132" s="63"/>
    </row>
    <row r="133" spans="2:6" ht="13.5">
      <c r="B133" s="63"/>
      <c r="C133" s="63"/>
      <c r="E133" s="63"/>
      <c r="F133" s="63"/>
    </row>
    <row r="134" spans="2:6" ht="13.5">
      <c r="B134" s="63"/>
      <c r="C134" s="63"/>
      <c r="E134" s="63"/>
      <c r="F134" s="63"/>
    </row>
    <row r="135" spans="2:6" ht="13.5">
      <c r="B135" s="63"/>
      <c r="C135" s="63"/>
      <c r="E135" s="63"/>
      <c r="F135" s="63"/>
    </row>
    <row r="136" spans="2:6" ht="13.5">
      <c r="B136" s="63"/>
      <c r="C136" s="63"/>
      <c r="E136" s="63"/>
      <c r="F136" s="63"/>
    </row>
    <row r="137" spans="2:6" ht="13.5">
      <c r="B137" s="63"/>
      <c r="C137" s="63"/>
      <c r="E137" s="63"/>
      <c r="F137" s="63"/>
    </row>
    <row r="138" spans="2:6" ht="13.5">
      <c r="B138" s="63"/>
      <c r="C138" s="63"/>
      <c r="E138" s="63"/>
      <c r="F138" s="63"/>
    </row>
    <row r="139" spans="2:6" ht="13.5">
      <c r="B139" s="63"/>
      <c r="C139" s="63"/>
      <c r="E139" s="63"/>
      <c r="F139" s="63"/>
    </row>
    <row r="140" spans="2:6" ht="13.5">
      <c r="B140" s="63"/>
      <c r="C140" s="63"/>
      <c r="E140" s="63"/>
      <c r="F140" s="63"/>
    </row>
    <row r="141" spans="2:6" ht="13.5">
      <c r="B141" s="63"/>
      <c r="C141" s="63"/>
      <c r="E141" s="63"/>
      <c r="F141" s="63"/>
    </row>
    <row r="142" spans="2:6" ht="13.5">
      <c r="B142" s="63"/>
      <c r="C142" s="63"/>
      <c r="E142" s="63"/>
      <c r="F142" s="63"/>
    </row>
    <row r="143" spans="2:6" ht="13.5">
      <c r="B143" s="63"/>
      <c r="C143" s="63"/>
      <c r="E143" s="63"/>
      <c r="F143" s="63"/>
    </row>
    <row r="144" spans="2:6" ht="13.5">
      <c r="B144" s="63"/>
      <c r="C144" s="63"/>
      <c r="E144" s="63"/>
      <c r="F144" s="63"/>
    </row>
    <row r="145" spans="2:6" ht="13.5">
      <c r="B145" s="63"/>
      <c r="C145" s="63"/>
      <c r="E145" s="63"/>
      <c r="F145" s="63"/>
    </row>
    <row r="146" spans="2:6" ht="13.5">
      <c r="B146" s="63"/>
      <c r="C146" s="63"/>
      <c r="E146" s="63"/>
      <c r="F146" s="63"/>
    </row>
    <row r="147" spans="2:6" ht="13.5">
      <c r="B147" s="63"/>
      <c r="C147" s="63"/>
      <c r="E147" s="63"/>
      <c r="F147" s="63"/>
    </row>
    <row r="148" spans="2:6" ht="13.5">
      <c r="B148" s="63"/>
      <c r="C148" s="63"/>
      <c r="E148" s="63"/>
      <c r="F148" s="63"/>
    </row>
    <row r="149" spans="2:6" ht="13.5">
      <c r="B149" s="63"/>
      <c r="C149" s="63"/>
      <c r="E149" s="63"/>
      <c r="F149" s="63"/>
    </row>
    <row r="150" spans="2:6" ht="13.5">
      <c r="B150" s="63"/>
      <c r="C150" s="63"/>
      <c r="E150" s="63"/>
      <c r="F150" s="63"/>
    </row>
    <row r="151" spans="2:6" ht="13.5">
      <c r="B151" s="63"/>
      <c r="C151" s="63"/>
      <c r="E151" s="63"/>
      <c r="F151" s="63"/>
    </row>
    <row r="152" spans="2:6" ht="13.5">
      <c r="B152" s="63"/>
      <c r="C152" s="63"/>
      <c r="E152" s="63"/>
      <c r="F152" s="63"/>
    </row>
    <row r="153" spans="2:6" ht="13.5">
      <c r="B153" s="63"/>
      <c r="C153" s="63"/>
      <c r="E153" s="63"/>
      <c r="F153" s="63"/>
    </row>
    <row r="154" spans="2:6" ht="13.5">
      <c r="B154" s="63"/>
      <c r="C154" s="63"/>
      <c r="E154" s="63"/>
      <c r="F154" s="63"/>
    </row>
    <row r="155" spans="2:6" ht="13.5">
      <c r="B155" s="63"/>
      <c r="C155" s="63"/>
      <c r="E155" s="63"/>
      <c r="F155" s="63"/>
    </row>
    <row r="156" spans="2:6" ht="13.5">
      <c r="B156" s="63"/>
      <c r="C156" s="63"/>
      <c r="E156" s="63"/>
      <c r="F156" s="63"/>
    </row>
    <row r="157" spans="2:6" ht="13.5">
      <c r="B157" s="63"/>
      <c r="C157" s="63"/>
      <c r="E157" s="63"/>
      <c r="F157" s="63"/>
    </row>
    <row r="158" spans="2:6" ht="13.5">
      <c r="B158" s="63"/>
      <c r="C158" s="63"/>
      <c r="E158" s="63"/>
      <c r="F158" s="63"/>
    </row>
  </sheetData>
  <sheetProtection/>
  <mergeCells count="11">
    <mergeCell ref="B84:F84"/>
    <mergeCell ref="B90:C90"/>
    <mergeCell ref="D4:D5"/>
    <mergeCell ref="E4:E5"/>
    <mergeCell ref="A1:F1"/>
    <mergeCell ref="A2:F2"/>
    <mergeCell ref="A3:F3"/>
    <mergeCell ref="A4:A5"/>
    <mergeCell ref="B4:B5"/>
    <mergeCell ref="C4:C5"/>
    <mergeCell ref="F4:F5"/>
  </mergeCells>
  <printOptions/>
  <pageMargins left="0.5118110236220472" right="0.11811023622047245" top="0.35433070866141736" bottom="0.15748031496062992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zoomScale="130" zoomScaleNormal="130" zoomScalePageLayoutView="0" workbookViewId="0" topLeftCell="A17">
      <selection activeCell="N21" sqref="N21"/>
    </sheetView>
  </sheetViews>
  <sheetFormatPr defaultColWidth="9.140625" defaultRowHeight="12.75"/>
  <cols>
    <col min="1" max="1" width="3.8515625" style="6" customWidth="1"/>
    <col min="2" max="2" width="57.8515625" style="2" customWidth="1"/>
    <col min="3" max="3" width="8.57421875" style="2" customWidth="1"/>
    <col min="4" max="5" width="8.57421875" style="6" customWidth="1"/>
    <col min="6" max="6" width="8.57421875" style="6" hidden="1" customWidth="1"/>
    <col min="7" max="11" width="8.57421875" style="2" hidden="1" customWidth="1"/>
    <col min="12" max="12" width="8.57421875" style="2" customWidth="1"/>
    <col min="13" max="16384" width="9.140625" style="2" customWidth="1"/>
  </cols>
  <sheetData>
    <row r="1" spans="1:12" ht="18.75" customHeight="1">
      <c r="A1" s="543" t="s">
        <v>361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</row>
    <row r="2" spans="1:12" ht="14.25" customHeight="1">
      <c r="A2" s="540" t="s">
        <v>437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</row>
    <row r="3" spans="1:12" ht="16.5" customHeight="1" thickBot="1">
      <c r="A3" s="498" t="s">
        <v>191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</row>
    <row r="4" spans="2:12" ht="30.75" customHeight="1" hidden="1"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5" spans="1:12" ht="24.75" customHeight="1">
      <c r="A5" s="532"/>
      <c r="B5" s="534" t="s">
        <v>3</v>
      </c>
      <c r="C5" s="536" t="s">
        <v>4</v>
      </c>
      <c r="D5" s="525" t="s">
        <v>408</v>
      </c>
      <c r="E5" s="527" t="s">
        <v>11</v>
      </c>
      <c r="F5" s="206"/>
      <c r="G5" s="207"/>
      <c r="H5" s="520" t="s">
        <v>7</v>
      </c>
      <c r="I5" s="521"/>
      <c r="J5" s="522" t="s">
        <v>8</v>
      </c>
      <c r="K5" s="521"/>
      <c r="L5" s="523" t="s">
        <v>1</v>
      </c>
    </row>
    <row r="6" spans="1:12" ht="24.75" customHeight="1" thickBot="1">
      <c r="A6" s="533"/>
      <c r="B6" s="535"/>
      <c r="C6" s="537"/>
      <c r="D6" s="526"/>
      <c r="E6" s="528"/>
      <c r="F6" s="208"/>
      <c r="G6" s="151" t="s">
        <v>10</v>
      </c>
      <c r="H6" s="150" t="s">
        <v>11</v>
      </c>
      <c r="I6" s="151" t="s">
        <v>10</v>
      </c>
      <c r="J6" s="150" t="s">
        <v>11</v>
      </c>
      <c r="K6" s="151" t="s">
        <v>10</v>
      </c>
      <c r="L6" s="524"/>
    </row>
    <row r="7" spans="1:12" ht="12" thickBot="1">
      <c r="A7" s="175">
        <v>1</v>
      </c>
      <c r="B7" s="176">
        <v>2</v>
      </c>
      <c r="C7" s="176">
        <v>3</v>
      </c>
      <c r="D7" s="177">
        <v>4</v>
      </c>
      <c r="E7" s="177">
        <v>5</v>
      </c>
      <c r="F7" s="177"/>
      <c r="G7" s="176">
        <v>8</v>
      </c>
      <c r="H7" s="176">
        <v>9</v>
      </c>
      <c r="I7" s="176">
        <v>10</v>
      </c>
      <c r="J7" s="176">
        <v>11</v>
      </c>
      <c r="K7" s="176">
        <v>12</v>
      </c>
      <c r="L7" s="209">
        <v>6</v>
      </c>
    </row>
    <row r="8" spans="1:12" s="57" customFormat="1" ht="18" customHeight="1">
      <c r="A8" s="179"/>
      <c r="B8" s="180"/>
      <c r="C8" s="181"/>
      <c r="D8" s="182"/>
      <c r="E8" s="182"/>
      <c r="F8" s="182"/>
      <c r="G8" s="181"/>
      <c r="H8" s="181"/>
      <c r="I8" s="181"/>
      <c r="J8" s="181"/>
      <c r="K8" s="181"/>
      <c r="L8" s="284"/>
    </row>
    <row r="9" spans="1:12" s="57" customFormat="1" ht="54.75" customHeight="1">
      <c r="A9" s="191">
        <v>1</v>
      </c>
      <c r="B9" s="89" t="s">
        <v>388</v>
      </c>
      <c r="C9" s="8" t="s">
        <v>132</v>
      </c>
      <c r="D9" s="202">
        <v>148</v>
      </c>
      <c r="E9" s="17"/>
      <c r="F9" s="17"/>
      <c r="G9" s="30"/>
      <c r="H9" s="30"/>
      <c r="I9" s="30"/>
      <c r="J9" s="30"/>
      <c r="K9" s="30"/>
      <c r="L9" s="212"/>
    </row>
    <row r="10" spans="1:12" s="57" customFormat="1" ht="24.75" customHeight="1">
      <c r="A10" s="191">
        <v>2</v>
      </c>
      <c r="B10" s="89" t="s">
        <v>192</v>
      </c>
      <c r="C10" s="8" t="s">
        <v>132</v>
      </c>
      <c r="D10" s="223">
        <v>298</v>
      </c>
      <c r="E10" s="17"/>
      <c r="F10" s="17"/>
      <c r="G10" s="17"/>
      <c r="H10" s="30"/>
      <c r="I10" s="30"/>
      <c r="J10" s="30"/>
      <c r="K10" s="30"/>
      <c r="L10" s="212"/>
    </row>
    <row r="11" spans="1:12" s="6" customFormat="1" ht="18" customHeight="1">
      <c r="A11" s="192"/>
      <c r="B11" s="89" t="s">
        <v>193</v>
      </c>
      <c r="C11" s="8" t="s">
        <v>23</v>
      </c>
      <c r="D11" s="201">
        <v>54.712799999999994</v>
      </c>
      <c r="E11" s="17"/>
      <c r="F11" s="17"/>
      <c r="G11" s="17"/>
      <c r="H11" s="17"/>
      <c r="I11" s="17"/>
      <c r="J11" s="17"/>
      <c r="K11" s="17"/>
      <c r="L11" s="212"/>
    </row>
    <row r="12" spans="1:12" s="6" customFormat="1" ht="18" customHeight="1">
      <c r="A12" s="192"/>
      <c r="B12" s="90" t="s">
        <v>194</v>
      </c>
      <c r="C12" s="8" t="s">
        <v>23</v>
      </c>
      <c r="D12" s="202">
        <v>11.92</v>
      </c>
      <c r="E12" s="17"/>
      <c r="F12" s="17"/>
      <c r="G12" s="17"/>
      <c r="H12" s="17"/>
      <c r="I12" s="17"/>
      <c r="J12" s="17"/>
      <c r="K12" s="17"/>
      <c r="L12" s="212"/>
    </row>
    <row r="13" spans="1:12" s="6" customFormat="1" ht="18" customHeight="1">
      <c r="A13" s="192"/>
      <c r="B13" s="89" t="s">
        <v>195</v>
      </c>
      <c r="C13" s="8" t="s">
        <v>23</v>
      </c>
      <c r="D13" s="202">
        <v>44.699999999999996</v>
      </c>
      <c r="E13" s="17"/>
      <c r="F13" s="17"/>
      <c r="G13" s="17"/>
      <c r="H13" s="17"/>
      <c r="I13" s="17"/>
      <c r="J13" s="17"/>
      <c r="K13" s="17"/>
      <c r="L13" s="212"/>
    </row>
    <row r="14" spans="1:12" s="6" customFormat="1" ht="18" customHeight="1">
      <c r="A14" s="192"/>
      <c r="B14" s="89" t="s">
        <v>196</v>
      </c>
      <c r="C14" s="8" t="s">
        <v>23</v>
      </c>
      <c r="D14" s="202">
        <v>44.699999999999996</v>
      </c>
      <c r="E14" s="17"/>
      <c r="F14" s="17"/>
      <c r="G14" s="17"/>
      <c r="H14" s="17"/>
      <c r="I14" s="17"/>
      <c r="J14" s="17"/>
      <c r="K14" s="17"/>
      <c r="L14" s="212"/>
    </row>
    <row r="15" spans="1:12" s="57" customFormat="1" ht="24.75" customHeight="1">
      <c r="A15" s="191">
        <v>3</v>
      </c>
      <c r="B15" s="89" t="s">
        <v>624</v>
      </c>
      <c r="C15" s="8" t="s">
        <v>30</v>
      </c>
      <c r="D15" s="223">
        <v>67</v>
      </c>
      <c r="E15" s="17"/>
      <c r="F15" s="17"/>
      <c r="G15" s="17"/>
      <c r="H15" s="30"/>
      <c r="I15" s="30"/>
      <c r="J15" s="30"/>
      <c r="K15" s="30"/>
      <c r="L15" s="212"/>
    </row>
    <row r="16" spans="1:12" s="57" customFormat="1" ht="18" customHeight="1">
      <c r="A16" s="191">
        <v>4</v>
      </c>
      <c r="B16" s="89" t="s">
        <v>625</v>
      </c>
      <c r="C16" s="8" t="s">
        <v>132</v>
      </c>
      <c r="D16" s="223">
        <v>21</v>
      </c>
      <c r="E16" s="17"/>
      <c r="F16" s="17"/>
      <c r="G16" s="17"/>
      <c r="H16" s="30"/>
      <c r="I16" s="30"/>
      <c r="J16" s="30"/>
      <c r="K16" s="30"/>
      <c r="L16" s="212"/>
    </row>
    <row r="17" spans="1:12" s="57" customFormat="1" ht="27" customHeight="1">
      <c r="A17" s="191">
        <v>5</v>
      </c>
      <c r="B17" s="89" t="s">
        <v>626</v>
      </c>
      <c r="C17" s="8" t="s">
        <v>146</v>
      </c>
      <c r="D17" s="223">
        <v>43</v>
      </c>
      <c r="E17" s="17"/>
      <c r="F17" s="17"/>
      <c r="G17" s="17"/>
      <c r="H17" s="30"/>
      <c r="I17" s="30"/>
      <c r="J17" s="30"/>
      <c r="K17" s="30"/>
      <c r="L17" s="212"/>
    </row>
    <row r="18" spans="1:12" s="57" customFormat="1" ht="18" customHeight="1">
      <c r="A18" s="191">
        <v>6</v>
      </c>
      <c r="B18" s="89" t="s">
        <v>197</v>
      </c>
      <c r="C18" s="8" t="s">
        <v>129</v>
      </c>
      <c r="D18" s="223">
        <v>196</v>
      </c>
      <c r="E18" s="17"/>
      <c r="F18" s="17"/>
      <c r="G18" s="17"/>
      <c r="H18" s="30"/>
      <c r="I18" s="30"/>
      <c r="J18" s="30"/>
      <c r="K18" s="30"/>
      <c r="L18" s="212"/>
    </row>
    <row r="19" spans="1:12" s="6" customFormat="1" ht="18" customHeight="1">
      <c r="A19" s="194">
        <v>7</v>
      </c>
      <c r="B19" s="89" t="s">
        <v>367</v>
      </c>
      <c r="C19" s="23" t="s">
        <v>129</v>
      </c>
      <c r="D19" s="223">
        <v>328.65</v>
      </c>
      <c r="E19" s="17"/>
      <c r="F19" s="17"/>
      <c r="G19" s="17"/>
      <c r="H19" s="17"/>
      <c r="I19" s="76"/>
      <c r="J19" s="17"/>
      <c r="K19" s="76"/>
      <c r="L19" s="212"/>
    </row>
    <row r="20" spans="1:12" ht="18" customHeight="1">
      <c r="A20" s="192"/>
      <c r="B20" s="89" t="s">
        <v>368</v>
      </c>
      <c r="C20" s="23" t="s">
        <v>129</v>
      </c>
      <c r="D20" s="202">
        <v>7.65</v>
      </c>
      <c r="E20" s="17"/>
      <c r="F20" s="17"/>
      <c r="G20" s="17"/>
      <c r="H20" s="17"/>
      <c r="I20" s="76"/>
      <c r="J20" s="17"/>
      <c r="K20" s="76"/>
      <c r="L20" s="212"/>
    </row>
    <row r="21" spans="1:12" ht="18" customHeight="1">
      <c r="A21" s="192"/>
      <c r="B21" s="89" t="s">
        <v>198</v>
      </c>
      <c r="C21" s="23" t="s">
        <v>128</v>
      </c>
      <c r="D21" s="202">
        <v>71</v>
      </c>
      <c r="E21" s="17"/>
      <c r="F21" s="17"/>
      <c r="G21" s="17"/>
      <c r="H21" s="17"/>
      <c r="I21" s="76"/>
      <c r="J21" s="17"/>
      <c r="K21" s="76"/>
      <c r="L21" s="212"/>
    </row>
    <row r="22" spans="1:12" ht="18" customHeight="1">
      <c r="A22" s="192"/>
      <c r="B22" s="89" t="s">
        <v>392</v>
      </c>
      <c r="C22" s="23" t="s">
        <v>131</v>
      </c>
      <c r="D22" s="202">
        <v>129.6</v>
      </c>
      <c r="E22" s="17"/>
      <c r="F22" s="17"/>
      <c r="G22" s="17"/>
      <c r="H22" s="17"/>
      <c r="I22" s="76"/>
      <c r="J22" s="17"/>
      <c r="K22" s="76"/>
      <c r="L22" s="212"/>
    </row>
    <row r="23" spans="1:12" s="6" customFormat="1" ht="18" customHeight="1">
      <c r="A23" s="192"/>
      <c r="B23" s="90" t="s">
        <v>199</v>
      </c>
      <c r="C23" s="8" t="s">
        <v>23</v>
      </c>
      <c r="D23" s="202">
        <v>17.12</v>
      </c>
      <c r="E23" s="17"/>
      <c r="F23" s="17"/>
      <c r="G23" s="17"/>
      <c r="H23" s="17"/>
      <c r="I23" s="17"/>
      <c r="J23" s="17"/>
      <c r="K23" s="17"/>
      <c r="L23" s="212"/>
    </row>
    <row r="24" spans="1:12" ht="23.25" customHeight="1" thickBot="1">
      <c r="A24" s="194">
        <v>8</v>
      </c>
      <c r="B24" s="89" t="s">
        <v>369</v>
      </c>
      <c r="C24" s="15" t="s">
        <v>132</v>
      </c>
      <c r="D24" s="223">
        <v>328.65</v>
      </c>
      <c r="E24" s="17"/>
      <c r="F24" s="17"/>
      <c r="G24" s="17"/>
      <c r="H24" s="17"/>
      <c r="I24" s="30"/>
      <c r="J24" s="17"/>
      <c r="K24" s="30"/>
      <c r="L24" s="212"/>
    </row>
    <row r="25" spans="1:12" ht="18" customHeight="1" thickBot="1">
      <c r="A25" s="167"/>
      <c r="B25" s="187" t="s">
        <v>1</v>
      </c>
      <c r="C25" s="168"/>
      <c r="D25" s="169"/>
      <c r="E25" s="169"/>
      <c r="F25" s="169"/>
      <c r="G25" s="170"/>
      <c r="H25" s="171"/>
      <c r="I25" s="171"/>
      <c r="J25" s="171"/>
      <c r="K25" s="171"/>
      <c r="L25" s="172"/>
    </row>
    <row r="26" spans="1:12" ht="12.75" customHeight="1">
      <c r="A26" s="40"/>
      <c r="B26" s="49"/>
      <c r="C26" s="50"/>
      <c r="D26" s="53"/>
      <c r="E26" s="53"/>
      <c r="F26" s="53"/>
      <c r="G26" s="52"/>
      <c r="H26" s="52"/>
      <c r="I26" s="52"/>
      <c r="J26" s="52"/>
      <c r="K26" s="52"/>
      <c r="L26" s="55"/>
    </row>
    <row r="27" spans="1:12" ht="11.25">
      <c r="A27" s="39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</row>
  </sheetData>
  <sheetProtection/>
  <mergeCells count="13">
    <mergeCell ref="A1:L1"/>
    <mergeCell ref="A2:L2"/>
    <mergeCell ref="A3:L3"/>
    <mergeCell ref="B4:L4"/>
    <mergeCell ref="A5:A6"/>
    <mergeCell ref="B5:B6"/>
    <mergeCell ref="C5:C6"/>
    <mergeCell ref="H5:I5"/>
    <mergeCell ref="J5:K5"/>
    <mergeCell ref="L5:L6"/>
    <mergeCell ref="B27:L27"/>
    <mergeCell ref="D5:D6"/>
    <mergeCell ref="E5:E6"/>
  </mergeCells>
  <printOptions/>
  <pageMargins left="0.5118110236220472" right="0.11811023622047245" top="0.35433070866141736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Salome Sikharulidze</cp:lastModifiedBy>
  <cp:lastPrinted>2016-06-14T11:37:30Z</cp:lastPrinted>
  <dcterms:created xsi:type="dcterms:W3CDTF">1996-10-08T23:32:33Z</dcterms:created>
  <dcterms:modified xsi:type="dcterms:W3CDTF">2016-12-09T08:18:03Z</dcterms:modified>
  <cp:category/>
  <cp:version/>
  <cp:contentType/>
  <cp:contentStatus/>
</cp:coreProperties>
</file>