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0" sheetId="1" r:id="rId1"/>
  </sheets>
  <definedNames>
    <definedName name="_xlnm.Print_Area" localSheetId="0">'0'!$A$1:$K$146</definedName>
  </definedNames>
  <calcPr fullCalcOnLoad="1"/>
</workbook>
</file>

<file path=xl/sharedStrings.xml><?xml version="1.0" encoding="utf-8"?>
<sst xmlns="http://schemas.openxmlformats.org/spreadsheetml/2006/main" count="273" uniqueCount="66">
  <si>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</si>
  <si>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</si>
  <si>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</si>
  <si>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</si>
  <si>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</si>
  <si>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</si>
  <si>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</si>
  <si>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</si>
  <si>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</si>
  <si>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</si>
  <si>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</si>
  <si>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</si>
  <si>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</si>
  <si>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</si>
  <si>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</si>
  <si>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</si>
  <si>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</si>
  <si>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</si>
  <si>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</si>
  <si>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</si>
  <si>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</si>
  <si>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</si>
  <si>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</si>
  <si>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გაუთვალისწინებელი ხარჯები (3%)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</si>
  <si>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</si>
  <si>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t xml:space="preserve">გზის მოშანდაკება გრეიდერით </t>
  </si>
  <si>
    <r>
      <t>მ</t>
    </r>
    <r>
      <rPr>
        <vertAlign val="superscript"/>
        <sz val="12"/>
        <rFont val="Arial"/>
        <family val="2"/>
      </rPr>
      <t>2</t>
    </r>
  </si>
  <si>
    <r>
      <t>გზის გვერდების გაწმენდა გრეიდერით, რაც ითვალისწინებს  დალექილი გრუნტის და ნაგვის მოხსნას, გზის კიდეებიდან     L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=0,5 - 1,0 მ</t>
    </r>
  </si>
  <si>
    <t>საფუძვლის ქვედა  ფენის მოწყობა ქვიშა-ხრეშოვანი ნაევით  სისქით h=12 სმ   (დატკეპნის კოეფიციენტის გათვალისწინებით K=1,22)</t>
  </si>
  <si>
    <t>საფუძვლის ზედა  ფენის მოწყობა ფრაქციული ღორღით  (0-40მმ) სისქით h=7 სმ   (დატკეპნის კოეფიციენტის გათვალისწინებით K=1,26)</t>
  </si>
  <si>
    <r>
      <t xml:space="preserve">საფარის ზედა ფენის მოწყობა წვრილმარცვლოვანი მკვრივი, ა/ბეტონის ცხელი ნარევით, ტიპი Б, მარკა </t>
    </r>
    <r>
      <rPr>
        <sz val="12"/>
        <color indexed="8"/>
        <rFont val="AcadNusx"/>
        <family val="0"/>
      </rPr>
      <t>II</t>
    </r>
    <r>
      <rPr>
        <sz val="12"/>
        <color indexed="8"/>
        <rFont val="Arial"/>
        <family val="2"/>
      </rPr>
      <t xml:space="preserve">  სისქით 5 სმ</t>
    </r>
  </si>
  <si>
    <t>მისაყრელი გვერდულების მოწყობა ფრაქციული ღორღოთ 0-40 მმ სისქით 12 სმ, (დატკეპნის კოეფიციენტის გათვალისწინებით K=1,22)</t>
  </si>
  <si>
    <t>გრუნტის დამუშავება ბულდოზერით ჭრილში სისქით 10 სმ</t>
  </si>
  <si>
    <t>I-III თავების ჯამები:</t>
  </si>
  <si>
    <t>ზედნადები ხარჯები (%)</t>
  </si>
  <si>
    <t>გეგმიური დაგროვება (%)</t>
  </si>
  <si>
    <t>მარტვილის მუნიციპალიტეტში, ქ.მარტვილში მშვიდობის III შესახვევის ს/გზის ა/ბეტონის საფარით მოწყობის სამუშაოები</t>
  </si>
  <si>
    <r>
      <t>გრუნტის კიუვეტის გაჭრა (8ა/7ა) ექსკავატორის საშუალებით ჩამჩის მოცულობით 0,5 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</t>
    </r>
  </si>
  <si>
    <t>ზედმეტი გრუნტის დატვირთვა და ტრანსპორტირება ნაყარში      3 კმ-ზე</t>
  </si>
  <si>
    <r>
      <t>მ</t>
    </r>
    <r>
      <rPr>
        <vertAlign val="superscript"/>
        <sz val="12"/>
        <rFont val="Arial"/>
        <family val="2"/>
      </rPr>
      <t>2</t>
    </r>
  </si>
  <si>
    <r>
      <t xml:space="preserve">საფარის ზედა ფენის მოწყობა წვრილმარცვლოვანი მკვრივი, ა/ბეტონის ცხელი ნარევით, ტიპი Б, მარკა </t>
    </r>
    <r>
      <rPr>
        <sz val="12"/>
        <color indexed="8"/>
        <rFont val="AcadNusx"/>
        <family val="0"/>
      </rPr>
      <t>II</t>
    </r>
    <r>
      <rPr>
        <sz val="12"/>
        <color indexed="8"/>
        <rFont val="Arial"/>
        <family val="2"/>
      </rPr>
      <t xml:space="preserve">  სისქით 5 სმ</t>
    </r>
  </si>
  <si>
    <t>Tavi IV. xelovnuri nagebobebi</t>
  </si>
  <si>
    <t xml:space="preserve">დზის გადამკვეთი D-500 მმ ლითონის მილების მოწყობა 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</si>
  <si>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</si>
  <si>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t>ზედმეტი გრუნტის ტრანსპორტირება ნაყარში 5კმ-ზე</t>
  </si>
  <si>
    <t>ქვესაგები ფენის მოწყობა ქვიშა–ხრეშოვანი ნარევით                 სისქით 10 სმ</t>
  </si>
  <si>
    <t>ლითონის მილის D-500 მმ ჩადება ტრანშეაში</t>
  </si>
  <si>
    <t>გრძ/მ</t>
  </si>
  <si>
    <t>ტრანშეის შევსება ქვიშა–ხრეშოვანი ნარევით</t>
  </si>
  <si>
    <t>მონოლითური ბეტონის სათავისების მოსაწყობად ქვაბულის დამუშავება ექსკავატორით და დატვირთვა ა/თვითმცლელებზე</t>
  </si>
  <si>
    <t>ზედმეტი გრუნტის ტრანსპორტირება ნაყარში 5 კმ-ზე</t>
  </si>
  <si>
    <t>ქვესაგები ფენის მოწყობა ქვიშა–ხრეშოვანი ნარევით სისქით       10 სმ</t>
  </si>
  <si>
    <r>
      <t>პორტალური კედლის მოწყობა B</t>
    </r>
    <r>
      <rPr>
        <sz val="12"/>
        <color indexed="8"/>
        <rFont val="Arial"/>
        <family val="2"/>
      </rPr>
      <t>B-22,5</t>
    </r>
    <r>
      <rPr>
        <sz val="12"/>
        <color indexed="8"/>
        <rFont val="AcadNusx"/>
        <family val="0"/>
      </rPr>
      <t xml:space="preserve"> კლასის მონოლითური ბეტონით</t>
    </r>
  </si>
  <si>
    <t xml:space="preserve">– ფუნდამენტის ბეტონი </t>
  </si>
  <si>
    <t>– ტანის ბეტონი</t>
  </si>
  <si>
    <t>– პარაპეტი</t>
  </si>
  <si>
    <t>პორტალური კედლების  უბეების შევსება ქვიშა–ხრეშოვანი ნარევით</t>
  </si>
  <si>
    <t>jami Tavi IV:</t>
  </si>
  <si>
    <t>Tavi V. xelovnuri nagebobebi</t>
  </si>
  <si>
    <t>jami Tavi V:</t>
  </si>
  <si>
    <t>I-V თავების ჯამები:</t>
  </si>
  <si>
    <t>D-500 მმ ლითონის მილების მოწყობა მიერთებებზე</t>
  </si>
  <si>
    <t>I-IV თავების ჯამები:</t>
  </si>
  <si>
    <t>ქ.მარტვილში თ.წოწორიას ქუჩაზე მ.ქორაიას სახლიდან ვ.ხურცილავას სახლამდე ს/გზის ა/ბეტონის საფარით მოწყობის სამუშაოები</t>
  </si>
  <si>
    <t>ქ.მარტვილში 9 აპრილის ქუჩაზე ვ.ჯანაშიას სახლიდან ი.ნაჭყებიას სახლამდე ს/გზის ა/ბეტონის საფარით მოწყობის სამუშაოები</t>
  </si>
  <si>
    <t>სულ ჯამი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</si>
</sst>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vertAlign val="subscript"/>
      <sz val="12"/>
      <name val="Arial"/>
      <family val="2"/>
    </font>
    <font>
      <b/>
      <sz val="12"/>
      <name val="Arial Cyr"/>
      <family val="0"/>
    </font>
    <font>
      <sz val="12"/>
      <color indexed="8"/>
      <name val="AcadNusx"/>
      <family val="0"/>
    </font>
    <font>
      <sz val="10"/>
      <name val="Arial"/>
      <family val="2"/>
    </font>
    <font>
      <sz val="12"/>
      <name val="AcadMtavr"/>
      <family val="0"/>
    </font>
    <font>
      <sz val="14"/>
      <name val="AcadNusx"/>
      <family val="0"/>
    </font>
    <font>
      <sz val="16"/>
      <name val="AcadNusx"/>
      <family val="0"/>
    </font>
    <font>
      <vertAlign val="superscript"/>
      <sz val="12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5"/>
  <sheetViews>
    <sheetView tabSelected="1" view="pageBreakPreview" zoomScale="60" workbookViewId="0" topLeftCell="A101">
      <selection activeCell="I31" sqref="I31:J31"/>
    </sheetView>
  </sheetViews>
  <sheetFormatPr defaultColWidth="9.00390625" defaultRowHeight="12.75"/>
  <cols>
    <col min="1" max="1" width="7.00390625" style="3" customWidth="1"/>
    <col min="2" max="2" width="70.125" style="3" customWidth="1"/>
    <col min="3" max="3" width="9.875" style="3" customWidth="1"/>
    <col min="4" max="4" width="12.625" style="3" bestFit="1" customWidth="1"/>
    <col min="5" max="5" width="12.125" style="3" customWidth="1"/>
    <col min="6" max="6" width="16.875" style="3" customWidth="1"/>
    <col min="7" max="7" width="9.625" style="3" customWidth="1"/>
    <col min="8" max="8" width="13.75390625" style="3" bestFit="1" customWidth="1"/>
    <col min="9" max="9" width="11.25390625" style="3" customWidth="1"/>
    <col min="10" max="10" width="15.25390625" style="3" customWidth="1"/>
    <col min="11" max="11" width="14.75390625" style="3" customWidth="1"/>
    <col min="12" max="12" width="16.125" style="3" bestFit="1" customWidth="1"/>
    <col min="13" max="13" width="12.125" style="3" bestFit="1" customWidth="1"/>
    <col min="14" max="14" width="15.25390625" style="3" customWidth="1"/>
    <col min="15" max="16384" width="9.125" style="3" customWidth="1"/>
  </cols>
  <sheetData>
    <row r="1" spans="1:11" ht="2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1.5" customHeight="1">
      <c r="A2" s="59" t="s">
        <v>0</v>
      </c>
      <c r="B2" s="52" t="s">
        <v>8</v>
      </c>
      <c r="C2" s="59" t="s">
        <v>9</v>
      </c>
      <c r="D2" s="52" t="s">
        <v>10</v>
      </c>
      <c r="E2" s="52" t="s">
        <v>11</v>
      </c>
      <c r="F2" s="52"/>
      <c r="G2" s="52" t="s">
        <v>12</v>
      </c>
      <c r="H2" s="52"/>
      <c r="I2" s="51" t="s">
        <v>13</v>
      </c>
      <c r="J2" s="51"/>
      <c r="K2" s="52" t="s">
        <v>14</v>
      </c>
    </row>
    <row r="3" spans="1:11" ht="33">
      <c r="A3" s="59"/>
      <c r="B3" s="52"/>
      <c r="C3" s="59"/>
      <c r="D3" s="52"/>
      <c r="E3" s="22" t="s">
        <v>15</v>
      </c>
      <c r="F3" s="23" t="s">
        <v>14</v>
      </c>
      <c r="G3" s="22" t="s">
        <v>15</v>
      </c>
      <c r="H3" s="23" t="s">
        <v>14</v>
      </c>
      <c r="I3" s="22" t="s">
        <v>15</v>
      </c>
      <c r="J3" s="23" t="s">
        <v>14</v>
      </c>
      <c r="K3" s="52"/>
    </row>
    <row r="4" spans="1:11" ht="15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</row>
    <row r="5" spans="1:13" ht="39">
      <c r="A5" s="4"/>
      <c r="B5" s="5" t="s">
        <v>1</v>
      </c>
      <c r="C5" s="13"/>
      <c r="D5" s="1"/>
      <c r="E5" s="1"/>
      <c r="F5" s="1"/>
      <c r="G5" s="1"/>
      <c r="H5" s="1"/>
      <c r="I5" s="1"/>
      <c r="J5" s="1"/>
      <c r="K5" s="1"/>
      <c r="M5" s="6"/>
    </row>
    <row r="6" spans="1:11" ht="15">
      <c r="A6" s="7">
        <v>1</v>
      </c>
      <c r="B6" s="14" t="s">
        <v>16</v>
      </c>
      <c r="C6" s="7" t="s">
        <v>17</v>
      </c>
      <c r="D6" s="8">
        <v>0.178</v>
      </c>
      <c r="E6" s="1"/>
      <c r="F6" s="1"/>
      <c r="G6" s="1"/>
      <c r="H6" s="1"/>
      <c r="I6" s="1"/>
      <c r="J6" s="1"/>
      <c r="K6" s="1"/>
    </row>
    <row r="7" spans="1:11" ht="15.75">
      <c r="A7" s="9"/>
      <c r="B7" s="10" t="s">
        <v>4</v>
      </c>
      <c r="C7" s="9"/>
      <c r="D7" s="1"/>
      <c r="E7" s="1"/>
      <c r="F7" s="1"/>
      <c r="G7" s="1"/>
      <c r="H7" s="1"/>
      <c r="I7" s="2"/>
      <c r="J7" s="1"/>
      <c r="K7" s="11"/>
    </row>
    <row r="8" spans="1:11" ht="19.5">
      <c r="A8" s="9"/>
      <c r="B8" s="12" t="s">
        <v>2</v>
      </c>
      <c r="C8" s="27"/>
      <c r="D8" s="2"/>
      <c r="E8" s="2"/>
      <c r="F8" s="1"/>
      <c r="G8" s="2"/>
      <c r="H8" s="1"/>
      <c r="I8" s="2"/>
      <c r="J8" s="1"/>
      <c r="K8" s="1"/>
    </row>
    <row r="9" spans="1:11" ht="18">
      <c r="A9" s="9">
        <v>1</v>
      </c>
      <c r="B9" s="32" t="s">
        <v>32</v>
      </c>
      <c r="C9" s="29" t="s">
        <v>21</v>
      </c>
      <c r="D9" s="2">
        <v>284.66</v>
      </c>
      <c r="E9" s="2"/>
      <c r="F9" s="1"/>
      <c r="G9" s="2"/>
      <c r="H9" s="1"/>
      <c r="I9" s="2"/>
      <c r="J9" s="1"/>
      <c r="K9" s="1"/>
    </row>
    <row r="10" spans="1:11" ht="49.5">
      <c r="A10" s="7">
        <v>2</v>
      </c>
      <c r="B10" s="15" t="s">
        <v>27</v>
      </c>
      <c r="C10" s="28" t="s">
        <v>21</v>
      </c>
      <c r="D10" s="2">
        <f>178*0.75*0.15</f>
        <v>20.025</v>
      </c>
      <c r="E10" s="2"/>
      <c r="F10" s="1"/>
      <c r="G10" s="2"/>
      <c r="H10" s="1"/>
      <c r="I10" s="2"/>
      <c r="J10" s="1"/>
      <c r="K10" s="1"/>
    </row>
    <row r="11" spans="1:11" ht="18">
      <c r="A11" s="7">
        <v>3</v>
      </c>
      <c r="B11" s="15" t="s">
        <v>25</v>
      </c>
      <c r="C11" s="29" t="s">
        <v>22</v>
      </c>
      <c r="D11" s="2">
        <f>178*7</f>
        <v>1246</v>
      </c>
      <c r="E11" s="2"/>
      <c r="F11" s="1"/>
      <c r="G11" s="26"/>
      <c r="H11" s="1"/>
      <c r="I11" s="26"/>
      <c r="J11" s="1"/>
      <c r="K11" s="1"/>
    </row>
    <row r="12" spans="1:11" ht="15.75">
      <c r="A12" s="29"/>
      <c r="B12" s="10" t="s">
        <v>5</v>
      </c>
      <c r="C12" s="27"/>
      <c r="D12" s="2"/>
      <c r="E12" s="2"/>
      <c r="F12" s="1"/>
      <c r="G12" s="2"/>
      <c r="H12" s="1"/>
      <c r="I12" s="2"/>
      <c r="J12" s="1"/>
      <c r="K12" s="11"/>
    </row>
    <row r="13" spans="1:11" ht="19.5">
      <c r="A13" s="29"/>
      <c r="B13" s="5" t="s">
        <v>3</v>
      </c>
      <c r="C13" s="27"/>
      <c r="D13" s="2"/>
      <c r="E13" s="2"/>
      <c r="F13" s="1"/>
      <c r="G13" s="2"/>
      <c r="H13" s="1"/>
      <c r="I13" s="2"/>
      <c r="J13" s="1"/>
      <c r="K13" s="1"/>
    </row>
    <row r="14" spans="1:11" ht="45">
      <c r="A14" s="29"/>
      <c r="B14" s="16" t="s">
        <v>28</v>
      </c>
      <c r="C14" s="29" t="s">
        <v>21</v>
      </c>
      <c r="D14" s="2">
        <v>183.1</v>
      </c>
      <c r="E14" s="2"/>
      <c r="F14" s="1"/>
      <c r="G14" s="2"/>
      <c r="H14" s="1"/>
      <c r="I14" s="2"/>
      <c r="J14" s="1"/>
      <c r="K14" s="1"/>
    </row>
    <row r="15" spans="1:13" ht="45">
      <c r="A15" s="29">
        <v>1</v>
      </c>
      <c r="B15" s="16" t="s">
        <v>29</v>
      </c>
      <c r="C15" s="29" t="s">
        <v>26</v>
      </c>
      <c r="D15" s="2">
        <v>992.09</v>
      </c>
      <c r="E15" s="2"/>
      <c r="F15" s="1"/>
      <c r="G15" s="2"/>
      <c r="H15" s="1"/>
      <c r="I15" s="2"/>
      <c r="J15" s="1"/>
      <c r="K15" s="1"/>
      <c r="M15" s="21"/>
    </row>
    <row r="16" spans="1:11" ht="33">
      <c r="A16" s="29">
        <v>2</v>
      </c>
      <c r="B16" s="16" t="s">
        <v>24</v>
      </c>
      <c r="C16" s="17" t="s">
        <v>18</v>
      </c>
      <c r="D16" s="2">
        <f>D17*0.0007</f>
        <v>0.623</v>
      </c>
      <c r="E16" s="2"/>
      <c r="F16" s="1"/>
      <c r="G16" s="2"/>
      <c r="H16" s="1"/>
      <c r="I16" s="2"/>
      <c r="J16" s="1"/>
      <c r="K16" s="1"/>
    </row>
    <row r="17" spans="1:11" ht="31.5">
      <c r="A17" s="29">
        <v>3</v>
      </c>
      <c r="B17" s="16" t="s">
        <v>30</v>
      </c>
      <c r="C17" s="27" t="s">
        <v>22</v>
      </c>
      <c r="D17" s="2">
        <v>890</v>
      </c>
      <c r="E17" s="2"/>
      <c r="F17" s="1"/>
      <c r="G17" s="2"/>
      <c r="H17" s="1"/>
      <c r="I17" s="2"/>
      <c r="J17" s="1"/>
      <c r="K17" s="1"/>
    </row>
    <row r="18" spans="1:11" ht="45">
      <c r="A18" s="29">
        <v>4</v>
      </c>
      <c r="B18" s="16" t="s">
        <v>31</v>
      </c>
      <c r="C18" s="29" t="s">
        <v>21</v>
      </c>
      <c r="D18" s="2">
        <v>40.36</v>
      </c>
      <c r="E18" s="2"/>
      <c r="F18" s="1"/>
      <c r="G18" s="2"/>
      <c r="H18" s="1"/>
      <c r="I18" s="2"/>
      <c r="J18" s="1"/>
      <c r="K18" s="1"/>
    </row>
    <row r="19" spans="1:11" ht="15.75">
      <c r="A19" s="29"/>
      <c r="B19" s="10" t="s">
        <v>6</v>
      </c>
      <c r="C19" s="17"/>
      <c r="D19" s="2"/>
      <c r="E19" s="2"/>
      <c r="F19" s="1"/>
      <c r="G19" s="2"/>
      <c r="H19" s="1"/>
      <c r="I19" s="2"/>
      <c r="J19" s="1"/>
      <c r="K19" s="11"/>
    </row>
    <row r="20" spans="1:12" ht="15.75">
      <c r="A20" s="25"/>
      <c r="B20" s="25" t="s">
        <v>33</v>
      </c>
      <c r="C20" s="18" t="s">
        <v>7</v>
      </c>
      <c r="D20" s="18"/>
      <c r="E20" s="18"/>
      <c r="F20" s="18"/>
      <c r="G20" s="18"/>
      <c r="H20" s="18"/>
      <c r="I20" s="18"/>
      <c r="J20" s="18"/>
      <c r="K20" s="19"/>
      <c r="L20" s="21"/>
    </row>
    <row r="21" spans="1:11" ht="15.75">
      <c r="A21" s="29"/>
      <c r="B21" s="20" t="s">
        <v>34</v>
      </c>
      <c r="C21" s="18" t="s">
        <v>7</v>
      </c>
      <c r="D21" s="2"/>
      <c r="E21" s="2"/>
      <c r="F21" s="2"/>
      <c r="G21" s="2"/>
      <c r="H21" s="2"/>
      <c r="I21" s="2"/>
      <c r="J21" s="2"/>
      <c r="K21" s="19"/>
    </row>
    <row r="22" spans="1:11" ht="15.75">
      <c r="A22" s="29"/>
      <c r="B22" s="20" t="s">
        <v>14</v>
      </c>
      <c r="C22" s="18" t="s">
        <v>7</v>
      </c>
      <c r="D22" s="2"/>
      <c r="E22" s="2"/>
      <c r="F22" s="2"/>
      <c r="G22" s="2"/>
      <c r="H22" s="2"/>
      <c r="I22" s="2"/>
      <c r="J22" s="2"/>
      <c r="K22" s="19"/>
    </row>
    <row r="23" spans="1:11" ht="15.75">
      <c r="A23" s="29"/>
      <c r="B23" s="20" t="s">
        <v>35</v>
      </c>
      <c r="C23" s="18" t="s">
        <v>7</v>
      </c>
      <c r="D23" s="2"/>
      <c r="E23" s="2"/>
      <c r="F23" s="2"/>
      <c r="G23" s="2"/>
      <c r="H23" s="2"/>
      <c r="I23" s="2"/>
      <c r="J23" s="2"/>
      <c r="K23" s="19"/>
    </row>
    <row r="24" spans="1:11" ht="15.75">
      <c r="A24" s="29"/>
      <c r="B24" s="20" t="s">
        <v>19</v>
      </c>
      <c r="C24" s="18" t="s">
        <v>7</v>
      </c>
      <c r="D24" s="2"/>
      <c r="E24" s="2"/>
      <c r="F24" s="2"/>
      <c r="G24" s="2"/>
      <c r="H24" s="2"/>
      <c r="I24" s="2"/>
      <c r="J24" s="2"/>
      <c r="K24" s="19"/>
    </row>
    <row r="25" spans="1:11" ht="15.75">
      <c r="A25" s="7"/>
      <c r="B25" s="20" t="s">
        <v>23</v>
      </c>
      <c r="C25" s="18" t="s">
        <v>7</v>
      </c>
      <c r="D25" s="2"/>
      <c r="E25" s="2"/>
      <c r="F25" s="2"/>
      <c r="G25" s="2"/>
      <c r="H25" s="2"/>
      <c r="I25" s="2"/>
      <c r="J25" s="2"/>
      <c r="K25" s="19"/>
    </row>
    <row r="26" spans="1:11" ht="15.75">
      <c r="A26" s="7"/>
      <c r="B26" s="20" t="s">
        <v>14</v>
      </c>
      <c r="C26" s="18" t="s">
        <v>7</v>
      </c>
      <c r="D26" s="2"/>
      <c r="E26" s="2"/>
      <c r="F26" s="2"/>
      <c r="G26" s="2"/>
      <c r="H26" s="2"/>
      <c r="I26" s="2"/>
      <c r="J26" s="2"/>
      <c r="K26" s="19"/>
    </row>
    <row r="27" spans="1:11" ht="15.75">
      <c r="A27" s="7"/>
      <c r="B27" s="20" t="s">
        <v>20</v>
      </c>
      <c r="C27" s="18" t="s">
        <v>7</v>
      </c>
      <c r="D27" s="2"/>
      <c r="E27" s="2"/>
      <c r="F27" s="2"/>
      <c r="G27" s="2"/>
      <c r="H27" s="2"/>
      <c r="I27" s="2"/>
      <c r="J27" s="2"/>
      <c r="K27" s="19"/>
    </row>
    <row r="28" spans="1:12" ht="15.75">
      <c r="A28" s="7"/>
      <c r="B28" s="20" t="s">
        <v>14</v>
      </c>
      <c r="C28" s="18" t="s">
        <v>7</v>
      </c>
      <c r="D28" s="2"/>
      <c r="E28" s="2"/>
      <c r="F28" s="2"/>
      <c r="G28" s="2"/>
      <c r="H28" s="2"/>
      <c r="I28" s="2"/>
      <c r="J28" s="2"/>
      <c r="K28" s="19"/>
      <c r="L28" s="30"/>
    </row>
    <row r="29" spans="11:12" ht="15.75">
      <c r="K29" s="61"/>
      <c r="L29" s="61"/>
    </row>
    <row r="30" spans="1:12" ht="21">
      <c r="A30" s="60" t="s">
        <v>64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21"/>
    </row>
    <row r="31" spans="1:11" ht="33" customHeight="1">
      <c r="A31" s="59" t="s">
        <v>0</v>
      </c>
      <c r="B31" s="52" t="s">
        <v>8</v>
      </c>
      <c r="C31" s="59" t="s">
        <v>9</v>
      </c>
      <c r="D31" s="52" t="s">
        <v>10</v>
      </c>
      <c r="E31" s="52" t="s">
        <v>11</v>
      </c>
      <c r="F31" s="52"/>
      <c r="G31" s="52" t="s">
        <v>12</v>
      </c>
      <c r="H31" s="52"/>
      <c r="I31" s="51" t="s">
        <v>13</v>
      </c>
      <c r="J31" s="51"/>
      <c r="K31" s="52" t="s">
        <v>14</v>
      </c>
    </row>
    <row r="32" spans="1:11" ht="33">
      <c r="A32" s="59"/>
      <c r="B32" s="52"/>
      <c r="C32" s="59"/>
      <c r="D32" s="52"/>
      <c r="E32" s="34" t="s">
        <v>15</v>
      </c>
      <c r="F32" s="33" t="s">
        <v>14</v>
      </c>
      <c r="G32" s="34" t="s">
        <v>15</v>
      </c>
      <c r="H32" s="33" t="s">
        <v>14</v>
      </c>
      <c r="I32" s="34" t="s">
        <v>15</v>
      </c>
      <c r="J32" s="33" t="s">
        <v>14</v>
      </c>
      <c r="K32" s="52"/>
    </row>
    <row r="33" spans="1:11" ht="15.75">
      <c r="A33" s="24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24">
        <v>8</v>
      </c>
      <c r="I33" s="24">
        <v>9</v>
      </c>
      <c r="J33" s="24">
        <v>10</v>
      </c>
      <c r="K33" s="24">
        <v>11</v>
      </c>
    </row>
    <row r="34" spans="1:11" ht="39">
      <c r="A34" s="4"/>
      <c r="B34" s="5" t="s">
        <v>1</v>
      </c>
      <c r="C34" s="13"/>
      <c r="D34" s="1"/>
      <c r="E34" s="1"/>
      <c r="F34" s="1"/>
      <c r="G34" s="1"/>
      <c r="H34" s="1"/>
      <c r="I34" s="1"/>
      <c r="J34" s="1"/>
      <c r="K34" s="1"/>
    </row>
    <row r="35" spans="1:11" ht="15">
      <c r="A35" s="7">
        <v>1</v>
      </c>
      <c r="B35" s="14" t="s">
        <v>16</v>
      </c>
      <c r="C35" s="7" t="s">
        <v>17</v>
      </c>
      <c r="D35" s="8">
        <v>0.2</v>
      </c>
      <c r="E35" s="1"/>
      <c r="F35" s="1"/>
      <c r="G35" s="1"/>
      <c r="H35" s="1"/>
      <c r="I35" s="1"/>
      <c r="J35" s="1"/>
      <c r="K35" s="1"/>
    </row>
    <row r="36" spans="1:11" ht="15.75">
      <c r="A36" s="9"/>
      <c r="B36" s="10" t="s">
        <v>4</v>
      </c>
      <c r="C36" s="9"/>
      <c r="D36" s="1"/>
      <c r="E36" s="1"/>
      <c r="F36" s="1"/>
      <c r="G36" s="1"/>
      <c r="H36" s="1"/>
      <c r="I36" s="2"/>
      <c r="J36" s="1"/>
      <c r="K36" s="11"/>
    </row>
    <row r="37" spans="1:11" ht="19.5">
      <c r="A37" s="9"/>
      <c r="B37" s="12" t="s">
        <v>2</v>
      </c>
      <c r="C37" s="29"/>
      <c r="D37" s="2"/>
      <c r="E37" s="2"/>
      <c r="F37" s="1"/>
      <c r="G37" s="2"/>
      <c r="H37" s="1"/>
      <c r="I37" s="2"/>
      <c r="J37" s="1"/>
      <c r="K37" s="1"/>
    </row>
    <row r="38" spans="1:11" ht="49.5">
      <c r="A38" s="7">
        <v>2</v>
      </c>
      <c r="B38" s="15" t="s">
        <v>27</v>
      </c>
      <c r="C38" s="29" t="s">
        <v>21</v>
      </c>
      <c r="D38" s="2">
        <f>200*0.75*0.15</f>
        <v>22.5</v>
      </c>
      <c r="E38" s="2"/>
      <c r="F38" s="1"/>
      <c r="G38" s="2"/>
      <c r="H38" s="1"/>
      <c r="I38" s="2"/>
      <c r="J38" s="1"/>
      <c r="K38" s="1"/>
    </row>
    <row r="39" spans="1:11" ht="33">
      <c r="A39" s="7">
        <v>3</v>
      </c>
      <c r="B39" s="16" t="s">
        <v>37</v>
      </c>
      <c r="C39" s="29" t="s">
        <v>21</v>
      </c>
      <c r="D39" s="2">
        <v>32.62</v>
      </c>
      <c r="E39" s="2"/>
      <c r="F39" s="1"/>
      <c r="G39" s="2"/>
      <c r="H39" s="1"/>
      <c r="I39" s="2"/>
      <c r="J39" s="1"/>
      <c r="K39" s="1"/>
    </row>
    <row r="40" spans="1:11" ht="18">
      <c r="A40" s="7">
        <v>4</v>
      </c>
      <c r="B40" s="15" t="s">
        <v>25</v>
      </c>
      <c r="C40" s="29" t="s">
        <v>22</v>
      </c>
      <c r="D40" s="2">
        <f>200*5</f>
        <v>1000</v>
      </c>
      <c r="E40" s="2"/>
      <c r="F40" s="1"/>
      <c r="G40" s="26"/>
      <c r="H40" s="1"/>
      <c r="I40" s="26"/>
      <c r="J40" s="1"/>
      <c r="K40" s="1"/>
    </row>
    <row r="41" spans="1:11" ht="30">
      <c r="A41" s="7">
        <v>5</v>
      </c>
      <c r="B41" s="15" t="s">
        <v>38</v>
      </c>
      <c r="C41" s="29" t="s">
        <v>18</v>
      </c>
      <c r="D41" s="2">
        <f>(D39+D38)*1.8</f>
        <v>99.216</v>
      </c>
      <c r="E41" s="2"/>
      <c r="F41" s="1"/>
      <c r="G41" s="2"/>
      <c r="H41" s="1"/>
      <c r="I41" s="2"/>
      <c r="J41" s="1"/>
      <c r="K41" s="1"/>
    </row>
    <row r="42" spans="1:11" ht="15.75">
      <c r="A42" s="29"/>
      <c r="B42" s="10" t="s">
        <v>5</v>
      </c>
      <c r="C42" s="29"/>
      <c r="D42" s="2"/>
      <c r="E42" s="2"/>
      <c r="F42" s="1"/>
      <c r="G42" s="2"/>
      <c r="H42" s="1"/>
      <c r="I42" s="2"/>
      <c r="J42" s="1"/>
      <c r="K42" s="11"/>
    </row>
    <row r="43" spans="1:11" ht="19.5">
      <c r="A43" s="29"/>
      <c r="B43" s="5" t="s">
        <v>3</v>
      </c>
      <c r="C43" s="29"/>
      <c r="D43" s="2"/>
      <c r="E43" s="2"/>
      <c r="F43" s="1"/>
      <c r="G43" s="2"/>
      <c r="H43" s="1"/>
      <c r="I43" s="2"/>
      <c r="J43" s="1"/>
      <c r="K43" s="1"/>
    </row>
    <row r="44" spans="1:11" ht="45">
      <c r="A44" s="29">
        <v>1</v>
      </c>
      <c r="B44" s="16" t="s">
        <v>28</v>
      </c>
      <c r="C44" s="29" t="s">
        <v>21</v>
      </c>
      <c r="D44" s="2">
        <v>153.46</v>
      </c>
      <c r="E44" s="2"/>
      <c r="F44" s="1"/>
      <c r="G44" s="2"/>
      <c r="H44" s="1"/>
      <c r="I44" s="2"/>
      <c r="J44" s="1"/>
      <c r="K44" s="1"/>
    </row>
    <row r="45" spans="1:11" ht="45">
      <c r="A45" s="29">
        <v>2</v>
      </c>
      <c r="B45" s="16" t="s">
        <v>29</v>
      </c>
      <c r="C45" s="29" t="s">
        <v>39</v>
      </c>
      <c r="D45" s="2">
        <v>914.64</v>
      </c>
      <c r="E45" s="2"/>
      <c r="F45" s="1"/>
      <c r="G45" s="2"/>
      <c r="H45" s="1"/>
      <c r="I45" s="2"/>
      <c r="J45" s="1"/>
      <c r="K45" s="1"/>
    </row>
    <row r="46" spans="1:11" ht="33">
      <c r="A46" s="29">
        <v>3</v>
      </c>
      <c r="B46" s="16" t="s">
        <v>24</v>
      </c>
      <c r="C46" s="17" t="s">
        <v>18</v>
      </c>
      <c r="D46" s="2">
        <f>D47*0.0007</f>
        <v>0.5599999999999999</v>
      </c>
      <c r="E46" s="2"/>
      <c r="F46" s="1"/>
      <c r="G46" s="2"/>
      <c r="H46" s="1"/>
      <c r="I46" s="2"/>
      <c r="J46" s="1"/>
      <c r="K46" s="1"/>
    </row>
    <row r="47" spans="1:14" ht="31.5">
      <c r="A47" s="29">
        <v>4</v>
      </c>
      <c r="B47" s="16" t="s">
        <v>40</v>
      </c>
      <c r="C47" s="29" t="s">
        <v>22</v>
      </c>
      <c r="D47" s="2">
        <v>800</v>
      </c>
      <c r="E47" s="2"/>
      <c r="F47" s="1"/>
      <c r="G47" s="2"/>
      <c r="H47" s="1"/>
      <c r="I47" s="2"/>
      <c r="J47" s="1"/>
      <c r="K47" s="1"/>
      <c r="N47" s="31"/>
    </row>
    <row r="48" spans="1:11" ht="45">
      <c r="A48" s="29">
        <v>5</v>
      </c>
      <c r="B48" s="16" t="s">
        <v>31</v>
      </c>
      <c r="C48" s="29" t="s">
        <v>21</v>
      </c>
      <c r="D48" s="2">
        <v>20.72</v>
      </c>
      <c r="E48" s="2"/>
      <c r="F48" s="1"/>
      <c r="G48" s="2"/>
      <c r="H48" s="1"/>
      <c r="I48" s="2"/>
      <c r="J48" s="1"/>
      <c r="K48" s="1"/>
    </row>
    <row r="49" spans="1:11" ht="15.75">
      <c r="A49" s="29"/>
      <c r="B49" s="10" t="s">
        <v>6</v>
      </c>
      <c r="C49" s="17"/>
      <c r="D49" s="2"/>
      <c r="E49" s="2"/>
      <c r="F49" s="1"/>
      <c r="G49" s="2"/>
      <c r="H49" s="1"/>
      <c r="I49" s="2"/>
      <c r="J49" s="1"/>
      <c r="K49" s="11"/>
    </row>
    <row r="50" spans="1:11" ht="19.5">
      <c r="A50" s="29"/>
      <c r="B50" s="5" t="s">
        <v>41</v>
      </c>
      <c r="C50" s="29"/>
      <c r="D50" s="2"/>
      <c r="E50" s="2"/>
      <c r="F50" s="1"/>
      <c r="G50" s="2"/>
      <c r="H50" s="1"/>
      <c r="I50" s="2"/>
      <c r="J50" s="1"/>
      <c r="K50" s="1"/>
    </row>
    <row r="51" spans="1:11" ht="15.75">
      <c r="A51" s="29"/>
      <c r="B51" s="35" t="s">
        <v>42</v>
      </c>
      <c r="C51" s="29"/>
      <c r="D51" s="2"/>
      <c r="E51" s="2"/>
      <c r="F51" s="1"/>
      <c r="G51" s="2"/>
      <c r="H51" s="1"/>
      <c r="I51" s="2"/>
      <c r="J51" s="1"/>
      <c r="K51" s="1"/>
    </row>
    <row r="52" spans="1:11" ht="36.75">
      <c r="A52" s="29">
        <v>1</v>
      </c>
      <c r="B52" s="36" t="s">
        <v>43</v>
      </c>
      <c r="C52" s="29" t="s">
        <v>21</v>
      </c>
      <c r="D52" s="2">
        <f>D55*0.9*0.7</f>
        <v>5.04</v>
      </c>
      <c r="E52" s="2"/>
      <c r="F52" s="1"/>
      <c r="G52" s="2"/>
      <c r="H52" s="1"/>
      <c r="I52" s="2"/>
      <c r="J52" s="1"/>
      <c r="K52" s="1"/>
    </row>
    <row r="53" spans="1:11" ht="15">
      <c r="A53" s="29">
        <v>2</v>
      </c>
      <c r="B53" s="15" t="s">
        <v>44</v>
      </c>
      <c r="C53" s="29" t="s">
        <v>18</v>
      </c>
      <c r="D53" s="2">
        <f>D52*1.8</f>
        <v>9.072000000000001</v>
      </c>
      <c r="E53" s="2"/>
      <c r="F53" s="1"/>
      <c r="G53" s="2"/>
      <c r="H53" s="1"/>
      <c r="I53" s="2"/>
      <c r="J53" s="1"/>
      <c r="K53" s="1"/>
    </row>
    <row r="54" spans="1:11" ht="30">
      <c r="A54" s="29">
        <v>3</v>
      </c>
      <c r="B54" s="15" t="s">
        <v>45</v>
      </c>
      <c r="C54" s="29" t="s">
        <v>21</v>
      </c>
      <c r="D54" s="2">
        <f>D55*0.6*0.1*1.22</f>
        <v>0.5856</v>
      </c>
      <c r="E54" s="2"/>
      <c r="F54" s="1"/>
      <c r="G54" s="2"/>
      <c r="H54" s="1"/>
      <c r="I54" s="2"/>
      <c r="J54" s="1"/>
      <c r="K54" s="1"/>
    </row>
    <row r="55" spans="1:11" ht="15">
      <c r="A55" s="37">
        <v>4</v>
      </c>
      <c r="B55" s="15" t="s">
        <v>46</v>
      </c>
      <c r="C55" s="29" t="s">
        <v>47</v>
      </c>
      <c r="D55" s="2">
        <v>8</v>
      </c>
      <c r="E55" s="2"/>
      <c r="F55" s="1"/>
      <c r="G55" s="2"/>
      <c r="H55" s="1"/>
      <c r="I55" s="2"/>
      <c r="J55" s="1"/>
      <c r="K55" s="1"/>
    </row>
    <row r="56" spans="1:11" ht="18">
      <c r="A56" s="29">
        <v>5</v>
      </c>
      <c r="B56" s="15" t="s">
        <v>48</v>
      </c>
      <c r="C56" s="29" t="s">
        <v>21</v>
      </c>
      <c r="D56" s="2">
        <f>D55*0.4*0.6*1.22</f>
        <v>2.3424</v>
      </c>
      <c r="E56" s="2"/>
      <c r="F56" s="1"/>
      <c r="G56" s="2"/>
      <c r="H56" s="1"/>
      <c r="I56" s="2"/>
      <c r="J56" s="1"/>
      <c r="K56" s="1"/>
    </row>
    <row r="57" spans="1:11" ht="45">
      <c r="A57" s="29">
        <v>6</v>
      </c>
      <c r="B57" s="15" t="s">
        <v>49</v>
      </c>
      <c r="C57" s="29" t="s">
        <v>21</v>
      </c>
      <c r="D57" s="2">
        <f>0.72*2*1</f>
        <v>1.44</v>
      </c>
      <c r="E57" s="2"/>
      <c r="F57" s="1"/>
      <c r="G57" s="2"/>
      <c r="H57" s="1"/>
      <c r="I57" s="2"/>
      <c r="J57" s="1"/>
      <c r="K57" s="1"/>
    </row>
    <row r="58" spans="1:11" ht="15">
      <c r="A58" s="29">
        <v>7</v>
      </c>
      <c r="B58" s="15" t="s">
        <v>50</v>
      </c>
      <c r="C58" s="29" t="s">
        <v>18</v>
      </c>
      <c r="D58" s="2">
        <f>D57*1.8</f>
        <v>2.592</v>
      </c>
      <c r="E58" s="2"/>
      <c r="F58" s="1"/>
      <c r="G58" s="2"/>
      <c r="H58" s="1"/>
      <c r="I58" s="2"/>
      <c r="J58" s="1"/>
      <c r="K58" s="1"/>
    </row>
    <row r="59" spans="1:11" ht="30">
      <c r="A59" s="29">
        <v>8</v>
      </c>
      <c r="B59" s="15" t="s">
        <v>51</v>
      </c>
      <c r="C59" s="29" t="s">
        <v>21</v>
      </c>
      <c r="D59" s="2">
        <f>0.6*0.1*1.22*2*1</f>
        <v>0.1464</v>
      </c>
      <c r="E59" s="2"/>
      <c r="F59" s="1"/>
      <c r="G59" s="2"/>
      <c r="H59" s="1"/>
      <c r="I59" s="2"/>
      <c r="J59" s="1"/>
      <c r="K59" s="1"/>
    </row>
    <row r="60" spans="1:11" ht="33">
      <c r="A60" s="53">
        <v>9</v>
      </c>
      <c r="B60" s="36" t="s">
        <v>52</v>
      </c>
      <c r="C60" s="29"/>
      <c r="D60" s="2"/>
      <c r="E60" s="2"/>
      <c r="F60" s="1"/>
      <c r="G60" s="2"/>
      <c r="H60" s="1"/>
      <c r="I60" s="2"/>
      <c r="J60" s="1"/>
      <c r="K60" s="1"/>
    </row>
    <row r="61" spans="1:11" ht="18">
      <c r="A61" s="54"/>
      <c r="B61" s="36" t="s">
        <v>53</v>
      </c>
      <c r="C61" s="29" t="s">
        <v>21</v>
      </c>
      <c r="D61" s="2">
        <f>0.24*2*1</f>
        <v>0.48</v>
      </c>
      <c r="E61" s="2"/>
      <c r="F61" s="1"/>
      <c r="G61" s="2"/>
      <c r="H61" s="1"/>
      <c r="I61" s="2"/>
      <c r="J61" s="1"/>
      <c r="K61" s="1"/>
    </row>
    <row r="62" spans="1:11" ht="18">
      <c r="A62" s="54"/>
      <c r="B62" s="36" t="s">
        <v>54</v>
      </c>
      <c r="C62" s="29" t="s">
        <v>21</v>
      </c>
      <c r="D62" s="2">
        <f>0.294*2*1</f>
        <v>0.588</v>
      </c>
      <c r="E62" s="2"/>
      <c r="F62" s="1"/>
      <c r="G62" s="2"/>
      <c r="H62" s="1"/>
      <c r="I62" s="2"/>
      <c r="J62" s="1"/>
      <c r="K62" s="1"/>
    </row>
    <row r="63" spans="1:11" ht="18">
      <c r="A63" s="54"/>
      <c r="B63" s="36" t="s">
        <v>55</v>
      </c>
      <c r="C63" s="29" t="s">
        <v>21</v>
      </c>
      <c r="D63" s="2">
        <f>0.144*2*1</f>
        <v>0.288</v>
      </c>
      <c r="E63" s="2"/>
      <c r="F63" s="1"/>
      <c r="G63" s="2"/>
      <c r="H63" s="1"/>
      <c r="I63" s="2"/>
      <c r="J63" s="1"/>
      <c r="K63" s="1"/>
    </row>
    <row r="64" spans="1:11" ht="30">
      <c r="A64" s="29">
        <v>10</v>
      </c>
      <c r="B64" s="15" t="s">
        <v>56</v>
      </c>
      <c r="C64" s="29" t="s">
        <v>21</v>
      </c>
      <c r="D64" s="2">
        <f>1.5*2*1.22*1</f>
        <v>3.66</v>
      </c>
      <c r="E64" s="2"/>
      <c r="F64" s="1"/>
      <c r="G64" s="2"/>
      <c r="H64" s="1"/>
      <c r="I64" s="2"/>
      <c r="J64" s="1"/>
      <c r="K64" s="1"/>
    </row>
    <row r="65" spans="1:11" ht="15">
      <c r="A65" s="29"/>
      <c r="B65" s="15"/>
      <c r="C65" s="29"/>
      <c r="D65" s="2"/>
      <c r="E65" s="2"/>
      <c r="F65" s="1"/>
      <c r="G65" s="2"/>
      <c r="H65" s="1"/>
      <c r="I65" s="2"/>
      <c r="J65" s="1"/>
      <c r="K65" s="1"/>
    </row>
    <row r="66" spans="1:11" ht="15.75">
      <c r="A66" s="29"/>
      <c r="B66" s="10" t="s">
        <v>57</v>
      </c>
      <c r="C66" s="29"/>
      <c r="D66" s="2"/>
      <c r="E66" s="2"/>
      <c r="F66" s="1"/>
      <c r="G66" s="2"/>
      <c r="H66" s="1"/>
      <c r="I66" s="2"/>
      <c r="J66" s="1"/>
      <c r="K66" s="11"/>
    </row>
    <row r="67" spans="1:11" ht="19.5">
      <c r="A67" s="29"/>
      <c r="B67" s="5" t="s">
        <v>58</v>
      </c>
      <c r="C67" s="29"/>
      <c r="D67" s="2"/>
      <c r="E67" s="2"/>
      <c r="F67" s="1"/>
      <c r="G67" s="2"/>
      <c r="H67" s="1"/>
      <c r="I67" s="2"/>
      <c r="J67" s="1"/>
      <c r="K67" s="11"/>
    </row>
    <row r="68" spans="1:11" ht="18">
      <c r="A68" s="29">
        <v>1</v>
      </c>
      <c r="B68" s="15" t="s">
        <v>25</v>
      </c>
      <c r="C68" s="29" t="s">
        <v>22</v>
      </c>
      <c r="D68" s="2">
        <v>66</v>
      </c>
      <c r="E68" s="2"/>
      <c r="F68" s="1"/>
      <c r="G68" s="26"/>
      <c r="H68" s="1"/>
      <c r="I68" s="26"/>
      <c r="J68" s="1"/>
      <c r="K68" s="1"/>
    </row>
    <row r="69" spans="1:11" ht="45">
      <c r="A69" s="29">
        <v>2</v>
      </c>
      <c r="B69" s="16" t="s">
        <v>28</v>
      </c>
      <c r="C69" s="29" t="s">
        <v>21</v>
      </c>
      <c r="D69" s="2">
        <f>D68*0.12*1.22</f>
        <v>9.6624</v>
      </c>
      <c r="E69" s="2"/>
      <c r="F69" s="1"/>
      <c r="G69" s="2"/>
      <c r="H69" s="1"/>
      <c r="I69" s="2"/>
      <c r="J69" s="1"/>
      <c r="K69" s="1"/>
    </row>
    <row r="70" spans="1:11" ht="45">
      <c r="A70" s="29">
        <v>3</v>
      </c>
      <c r="B70" s="16" t="s">
        <v>29</v>
      </c>
      <c r="C70" s="29" t="s">
        <v>39</v>
      </c>
      <c r="D70" s="2">
        <v>66</v>
      </c>
      <c r="E70" s="2"/>
      <c r="F70" s="1"/>
      <c r="G70" s="2"/>
      <c r="H70" s="1"/>
      <c r="I70" s="2"/>
      <c r="J70" s="1"/>
      <c r="K70" s="1"/>
    </row>
    <row r="71" spans="1:11" ht="33">
      <c r="A71" s="29">
        <v>4</v>
      </c>
      <c r="B71" s="16" t="s">
        <v>24</v>
      </c>
      <c r="C71" s="17" t="s">
        <v>18</v>
      </c>
      <c r="D71" s="2">
        <f>D72*0.0007</f>
        <v>0.0462</v>
      </c>
      <c r="E71" s="2"/>
      <c r="F71" s="1"/>
      <c r="G71" s="2"/>
      <c r="H71" s="1"/>
      <c r="I71" s="2"/>
      <c r="J71" s="1"/>
      <c r="K71" s="1"/>
    </row>
    <row r="72" spans="1:11" ht="31.5">
      <c r="A72" s="29">
        <v>5</v>
      </c>
      <c r="B72" s="16" t="s">
        <v>40</v>
      </c>
      <c r="C72" s="29" t="s">
        <v>22</v>
      </c>
      <c r="D72" s="2">
        <v>66</v>
      </c>
      <c r="E72" s="2"/>
      <c r="F72" s="1"/>
      <c r="G72" s="2"/>
      <c r="H72" s="1"/>
      <c r="I72" s="2"/>
      <c r="J72" s="1"/>
      <c r="K72" s="1"/>
    </row>
    <row r="73" spans="1:11" ht="45">
      <c r="A73" s="29">
        <v>6</v>
      </c>
      <c r="B73" s="16" t="s">
        <v>31</v>
      </c>
      <c r="C73" s="29" t="s">
        <v>21</v>
      </c>
      <c r="D73" s="2">
        <v>1.46</v>
      </c>
      <c r="E73" s="2"/>
      <c r="F73" s="1"/>
      <c r="G73" s="2"/>
      <c r="H73" s="1"/>
      <c r="I73" s="2"/>
      <c r="J73" s="1"/>
      <c r="K73" s="1"/>
    </row>
    <row r="74" spans="1:11" ht="15.75">
      <c r="A74" s="29"/>
      <c r="B74" s="10" t="s">
        <v>59</v>
      </c>
      <c r="C74" s="17"/>
      <c r="D74" s="2"/>
      <c r="E74" s="2"/>
      <c r="F74" s="1"/>
      <c r="G74" s="2"/>
      <c r="H74" s="1"/>
      <c r="I74" s="2"/>
      <c r="J74" s="1"/>
      <c r="K74" s="11"/>
    </row>
    <row r="75" spans="1:11" ht="15.75">
      <c r="A75" s="25"/>
      <c r="B75" s="25" t="s">
        <v>60</v>
      </c>
      <c r="C75" s="18" t="s">
        <v>7</v>
      </c>
      <c r="D75" s="18"/>
      <c r="E75" s="18"/>
      <c r="F75" s="18"/>
      <c r="G75" s="18"/>
      <c r="H75" s="18"/>
      <c r="I75" s="18"/>
      <c r="J75" s="18"/>
      <c r="K75" s="19"/>
    </row>
    <row r="76" spans="1:11" ht="15.75">
      <c r="A76" s="29"/>
      <c r="B76" s="20" t="s">
        <v>34</v>
      </c>
      <c r="C76" s="18" t="s">
        <v>7</v>
      </c>
      <c r="D76" s="2"/>
      <c r="E76" s="2"/>
      <c r="F76" s="2"/>
      <c r="G76" s="2"/>
      <c r="H76" s="2"/>
      <c r="I76" s="2"/>
      <c r="J76" s="2"/>
      <c r="K76" s="19"/>
    </row>
    <row r="77" spans="1:11" ht="15.75">
      <c r="A77" s="29"/>
      <c r="B77" s="20" t="s">
        <v>14</v>
      </c>
      <c r="C77" s="18" t="s">
        <v>7</v>
      </c>
      <c r="D77" s="2"/>
      <c r="E77" s="2"/>
      <c r="F77" s="2"/>
      <c r="G77" s="2"/>
      <c r="H77" s="2"/>
      <c r="I77" s="2"/>
      <c r="J77" s="2"/>
      <c r="K77" s="19"/>
    </row>
    <row r="78" spans="1:11" ht="15.75">
      <c r="A78" s="29"/>
      <c r="B78" s="20" t="s">
        <v>35</v>
      </c>
      <c r="C78" s="18" t="s">
        <v>7</v>
      </c>
      <c r="D78" s="2"/>
      <c r="E78" s="2"/>
      <c r="F78" s="2"/>
      <c r="G78" s="2"/>
      <c r="H78" s="2"/>
      <c r="I78" s="2"/>
      <c r="J78" s="2"/>
      <c r="K78" s="19"/>
    </row>
    <row r="79" spans="1:11" ht="15.75">
      <c r="A79" s="29"/>
      <c r="B79" s="20" t="s">
        <v>19</v>
      </c>
      <c r="C79" s="18" t="s">
        <v>7</v>
      </c>
      <c r="D79" s="2"/>
      <c r="E79" s="2"/>
      <c r="F79" s="2"/>
      <c r="G79" s="2"/>
      <c r="H79" s="2"/>
      <c r="I79" s="2"/>
      <c r="J79" s="2"/>
      <c r="K79" s="19"/>
    </row>
    <row r="80" spans="1:11" ht="15.75">
      <c r="A80" s="7"/>
      <c r="B80" s="20" t="s">
        <v>23</v>
      </c>
      <c r="C80" s="18" t="s">
        <v>7</v>
      </c>
      <c r="D80" s="2"/>
      <c r="E80" s="2"/>
      <c r="F80" s="2"/>
      <c r="G80" s="2"/>
      <c r="H80" s="2"/>
      <c r="I80" s="2"/>
      <c r="J80" s="2"/>
      <c r="K80" s="38"/>
    </row>
    <row r="81" spans="1:11" ht="15.75">
      <c r="A81" s="39"/>
      <c r="B81" s="40" t="s">
        <v>14</v>
      </c>
      <c r="C81" s="41" t="s">
        <v>7</v>
      </c>
      <c r="D81" s="42"/>
      <c r="E81" s="42"/>
      <c r="F81" s="42"/>
      <c r="G81" s="42"/>
      <c r="H81" s="42"/>
      <c r="I81" s="42"/>
      <c r="J81" s="43"/>
      <c r="K81" s="19"/>
    </row>
    <row r="82" spans="1:11" ht="15.75">
      <c r="A82" s="44"/>
      <c r="B82" s="49" t="s">
        <v>20</v>
      </c>
      <c r="C82" s="41" t="s">
        <v>7</v>
      </c>
      <c r="D82" s="44"/>
      <c r="E82" s="44"/>
      <c r="F82" s="44"/>
      <c r="G82" s="44"/>
      <c r="H82" s="44"/>
      <c r="I82" s="44"/>
      <c r="J82" s="45"/>
      <c r="K82" s="46"/>
    </row>
    <row r="83" spans="1:11" ht="15.75">
      <c r="A83" s="44"/>
      <c r="B83" s="49" t="s">
        <v>14</v>
      </c>
      <c r="C83" s="18" t="s">
        <v>7</v>
      </c>
      <c r="D83" s="44"/>
      <c r="E83" s="44"/>
      <c r="F83" s="44"/>
      <c r="G83" s="44"/>
      <c r="H83" s="44"/>
      <c r="I83" s="44"/>
      <c r="J83" s="45"/>
      <c r="K83" s="44"/>
    </row>
    <row r="85" spans="1:11" ht="22.5">
      <c r="A85" s="58" t="s">
        <v>63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35.25" customHeight="1">
      <c r="A86" s="59" t="s">
        <v>0</v>
      </c>
      <c r="B86" s="52" t="s">
        <v>8</v>
      </c>
      <c r="C86" s="59" t="s">
        <v>9</v>
      </c>
      <c r="D86" s="52" t="s">
        <v>10</v>
      </c>
      <c r="E86" s="52" t="s">
        <v>11</v>
      </c>
      <c r="F86" s="52"/>
      <c r="G86" s="52" t="s">
        <v>12</v>
      </c>
      <c r="H86" s="52"/>
      <c r="I86" s="51" t="s">
        <v>13</v>
      </c>
      <c r="J86" s="51"/>
      <c r="K86" s="52" t="s">
        <v>14</v>
      </c>
    </row>
    <row r="87" spans="1:11" ht="33">
      <c r="A87" s="59"/>
      <c r="B87" s="52"/>
      <c r="C87" s="59"/>
      <c r="D87" s="52"/>
      <c r="E87" s="34" t="s">
        <v>15</v>
      </c>
      <c r="F87" s="33" t="s">
        <v>14</v>
      </c>
      <c r="G87" s="34" t="s">
        <v>15</v>
      </c>
      <c r="H87" s="33" t="s">
        <v>14</v>
      </c>
      <c r="I87" s="34" t="s">
        <v>15</v>
      </c>
      <c r="J87" s="33" t="s">
        <v>14</v>
      </c>
      <c r="K87" s="52"/>
    </row>
    <row r="88" spans="1:11" ht="15.75">
      <c r="A88" s="24">
        <v>1</v>
      </c>
      <c r="B88" s="24">
        <v>2</v>
      </c>
      <c r="C88" s="24">
        <v>3</v>
      </c>
      <c r="D88" s="24">
        <v>4</v>
      </c>
      <c r="E88" s="24">
        <v>5</v>
      </c>
      <c r="F88" s="24">
        <v>6</v>
      </c>
      <c r="G88" s="24">
        <v>7</v>
      </c>
      <c r="H88" s="24">
        <v>8</v>
      </c>
      <c r="I88" s="24">
        <v>9</v>
      </c>
      <c r="J88" s="24">
        <v>10</v>
      </c>
      <c r="K88" s="24">
        <v>11</v>
      </c>
    </row>
    <row r="89" spans="1:11" ht="39">
      <c r="A89" s="4"/>
      <c r="B89" s="5" t="s">
        <v>1</v>
      </c>
      <c r="C89" s="13"/>
      <c r="D89" s="1"/>
      <c r="E89" s="1"/>
      <c r="F89" s="1"/>
      <c r="G89" s="1"/>
      <c r="H89" s="1"/>
      <c r="I89" s="1"/>
      <c r="J89" s="1"/>
      <c r="K89" s="1"/>
    </row>
    <row r="90" spans="1:11" ht="15">
      <c r="A90" s="7">
        <v>1</v>
      </c>
      <c r="B90" s="14" t="s">
        <v>16</v>
      </c>
      <c r="C90" s="7" t="s">
        <v>17</v>
      </c>
      <c r="D90" s="8">
        <v>0.409</v>
      </c>
      <c r="E90" s="1"/>
      <c r="F90" s="1"/>
      <c r="G90" s="1"/>
      <c r="H90" s="1"/>
      <c r="I90" s="1"/>
      <c r="J90" s="1"/>
      <c r="K90" s="1"/>
    </row>
    <row r="91" spans="1:11" ht="15.75">
      <c r="A91" s="9"/>
      <c r="B91" s="10" t="s">
        <v>4</v>
      </c>
      <c r="C91" s="9"/>
      <c r="D91" s="1"/>
      <c r="E91" s="1"/>
      <c r="F91" s="1"/>
      <c r="G91" s="1"/>
      <c r="H91" s="1"/>
      <c r="I91" s="2"/>
      <c r="J91" s="1"/>
      <c r="K91" s="11"/>
    </row>
    <row r="92" spans="1:11" ht="19.5">
      <c r="A92" s="9"/>
      <c r="B92" s="12" t="s">
        <v>2</v>
      </c>
      <c r="C92" s="29"/>
      <c r="D92" s="2"/>
      <c r="E92" s="2"/>
      <c r="F92" s="1"/>
      <c r="G92" s="2"/>
      <c r="H92" s="1"/>
      <c r="I92" s="2"/>
      <c r="J92" s="1"/>
      <c r="K92" s="1"/>
    </row>
    <row r="93" spans="1:11" ht="49.5">
      <c r="A93" s="7">
        <v>2</v>
      </c>
      <c r="B93" s="15" t="s">
        <v>27</v>
      </c>
      <c r="C93" s="29" t="s">
        <v>21</v>
      </c>
      <c r="D93" s="2">
        <f>409*0.75*0.15</f>
        <v>46.012499999999996</v>
      </c>
      <c r="E93" s="2"/>
      <c r="F93" s="1"/>
      <c r="G93" s="2"/>
      <c r="H93" s="1"/>
      <c r="I93" s="2"/>
      <c r="J93" s="1"/>
      <c r="K93" s="1"/>
    </row>
    <row r="94" spans="1:11" ht="33">
      <c r="A94" s="7">
        <v>3</v>
      </c>
      <c r="B94" s="16" t="s">
        <v>37</v>
      </c>
      <c r="C94" s="29" t="s">
        <v>21</v>
      </c>
      <c r="D94" s="2">
        <v>83.9</v>
      </c>
      <c r="E94" s="2"/>
      <c r="F94" s="1"/>
      <c r="G94" s="2"/>
      <c r="H94" s="1"/>
      <c r="I94" s="2"/>
      <c r="J94" s="1"/>
      <c r="K94" s="1"/>
    </row>
    <row r="95" spans="1:11" ht="18">
      <c r="A95" s="7">
        <v>4</v>
      </c>
      <c r="B95" s="15" t="s">
        <v>25</v>
      </c>
      <c r="C95" s="29" t="s">
        <v>22</v>
      </c>
      <c r="D95" s="2">
        <v>2300</v>
      </c>
      <c r="E95" s="2"/>
      <c r="F95" s="1"/>
      <c r="G95" s="26"/>
      <c r="H95" s="1"/>
      <c r="I95" s="26"/>
      <c r="J95" s="1"/>
      <c r="K95" s="1"/>
    </row>
    <row r="96" spans="1:11" ht="30">
      <c r="A96" s="7">
        <v>5</v>
      </c>
      <c r="B96" s="15" t="s">
        <v>38</v>
      </c>
      <c r="C96" s="29" t="s">
        <v>18</v>
      </c>
      <c r="D96" s="2">
        <f>(D94+D93)*1.8</f>
        <v>233.8425</v>
      </c>
      <c r="E96" s="2"/>
      <c r="F96" s="1"/>
      <c r="G96" s="2"/>
      <c r="H96" s="1"/>
      <c r="I96" s="2"/>
      <c r="J96" s="1"/>
      <c r="K96" s="1"/>
    </row>
    <row r="97" spans="1:11" ht="15.75">
      <c r="A97" s="29"/>
      <c r="B97" s="10" t="s">
        <v>5</v>
      </c>
      <c r="C97" s="29"/>
      <c r="D97" s="2"/>
      <c r="E97" s="2"/>
      <c r="F97" s="1"/>
      <c r="G97" s="2"/>
      <c r="H97" s="1"/>
      <c r="I97" s="2"/>
      <c r="J97" s="1"/>
      <c r="K97" s="11"/>
    </row>
    <row r="98" spans="1:11" ht="19.5">
      <c r="A98" s="29"/>
      <c r="B98" s="5" t="s">
        <v>3</v>
      </c>
      <c r="C98" s="29"/>
      <c r="D98" s="2"/>
      <c r="E98" s="2"/>
      <c r="F98" s="1"/>
      <c r="G98" s="2"/>
      <c r="H98" s="1"/>
      <c r="I98" s="2"/>
      <c r="J98" s="1"/>
      <c r="K98" s="1"/>
    </row>
    <row r="99" spans="1:11" ht="45">
      <c r="A99" s="29">
        <v>1</v>
      </c>
      <c r="B99" s="16" t="s">
        <v>28</v>
      </c>
      <c r="C99" s="29" t="s">
        <v>21</v>
      </c>
      <c r="D99" s="2">
        <v>370.43</v>
      </c>
      <c r="E99" s="2"/>
      <c r="F99" s="1"/>
      <c r="G99" s="2"/>
      <c r="H99" s="1"/>
      <c r="I99" s="2"/>
      <c r="J99" s="1"/>
      <c r="K99" s="1"/>
    </row>
    <row r="100" spans="1:11" ht="45">
      <c r="A100" s="29">
        <v>2</v>
      </c>
      <c r="B100" s="16" t="s">
        <v>29</v>
      </c>
      <c r="C100" s="29" t="s">
        <v>39</v>
      </c>
      <c r="D100" s="2">
        <v>2125.05</v>
      </c>
      <c r="E100" s="2"/>
      <c r="F100" s="1"/>
      <c r="G100" s="2"/>
      <c r="H100" s="1"/>
      <c r="I100" s="2"/>
      <c r="J100" s="1"/>
      <c r="K100" s="1"/>
    </row>
    <row r="101" spans="1:11" ht="33">
      <c r="A101" s="29">
        <v>3</v>
      </c>
      <c r="B101" s="16" t="s">
        <v>24</v>
      </c>
      <c r="C101" s="17" t="s">
        <v>18</v>
      </c>
      <c r="D101" s="2">
        <f>D102*0.0007</f>
        <v>1.323357</v>
      </c>
      <c r="E101" s="2"/>
      <c r="F101" s="1"/>
      <c r="G101" s="2"/>
      <c r="H101" s="1"/>
      <c r="I101" s="2"/>
      <c r="J101" s="1"/>
      <c r="K101" s="1"/>
    </row>
    <row r="102" spans="1:11" ht="31.5">
      <c r="A102" s="29">
        <v>4</v>
      </c>
      <c r="B102" s="16" t="s">
        <v>40</v>
      </c>
      <c r="C102" s="29" t="s">
        <v>22</v>
      </c>
      <c r="D102" s="2">
        <v>1890.51</v>
      </c>
      <c r="E102" s="2"/>
      <c r="F102" s="1"/>
      <c r="G102" s="2"/>
      <c r="H102" s="1"/>
      <c r="I102" s="2"/>
      <c r="J102" s="1"/>
      <c r="K102" s="1"/>
    </row>
    <row r="103" spans="1:11" ht="45">
      <c r="A103" s="29">
        <v>5</v>
      </c>
      <c r="B103" s="16" t="s">
        <v>31</v>
      </c>
      <c r="C103" s="29" t="s">
        <v>21</v>
      </c>
      <c r="D103" s="2">
        <v>61.1</v>
      </c>
      <c r="E103" s="2"/>
      <c r="F103" s="1"/>
      <c r="G103" s="2"/>
      <c r="H103" s="1"/>
      <c r="I103" s="2"/>
      <c r="J103" s="1"/>
      <c r="K103" s="1"/>
    </row>
    <row r="104" spans="1:11" ht="15.75">
      <c r="A104" s="29"/>
      <c r="B104" s="10" t="s">
        <v>6</v>
      </c>
      <c r="C104" s="17"/>
      <c r="D104" s="2"/>
      <c r="E104" s="2"/>
      <c r="F104" s="1"/>
      <c r="G104" s="2"/>
      <c r="H104" s="1"/>
      <c r="I104" s="2"/>
      <c r="J104" s="1"/>
      <c r="K104" s="11"/>
    </row>
    <row r="105" spans="1:11" ht="19.5">
      <c r="A105" s="29"/>
      <c r="B105" s="5" t="s">
        <v>41</v>
      </c>
      <c r="C105" s="29"/>
      <c r="D105" s="2"/>
      <c r="E105" s="2"/>
      <c r="F105" s="1"/>
      <c r="G105" s="2"/>
      <c r="H105" s="1"/>
      <c r="I105" s="2"/>
      <c r="J105" s="1"/>
      <c r="K105" s="1"/>
    </row>
    <row r="106" spans="1:11" ht="15.75">
      <c r="A106" s="29"/>
      <c r="B106" s="35" t="s">
        <v>61</v>
      </c>
      <c r="C106" s="29"/>
      <c r="D106" s="2"/>
      <c r="E106" s="2"/>
      <c r="F106" s="1"/>
      <c r="G106" s="2"/>
      <c r="H106" s="1"/>
      <c r="I106" s="2"/>
      <c r="J106" s="1"/>
      <c r="K106" s="1"/>
    </row>
    <row r="107" spans="1:11" ht="36.75">
      <c r="A107" s="29">
        <v>1</v>
      </c>
      <c r="B107" s="36" t="s">
        <v>43</v>
      </c>
      <c r="C107" s="29" t="s">
        <v>21</v>
      </c>
      <c r="D107" s="2">
        <f>D110*0.9*0.7</f>
        <v>37.8</v>
      </c>
      <c r="E107" s="2"/>
      <c r="F107" s="1"/>
      <c r="G107" s="2"/>
      <c r="H107" s="1"/>
      <c r="I107" s="2"/>
      <c r="J107" s="1"/>
      <c r="K107" s="1"/>
    </row>
    <row r="108" spans="1:11" ht="15">
      <c r="A108" s="29">
        <v>2</v>
      </c>
      <c r="B108" s="15" t="s">
        <v>44</v>
      </c>
      <c r="C108" s="29" t="s">
        <v>18</v>
      </c>
      <c r="D108" s="2">
        <f>D107*1.8</f>
        <v>68.03999999999999</v>
      </c>
      <c r="E108" s="2"/>
      <c r="F108" s="1"/>
      <c r="G108" s="2"/>
      <c r="H108" s="1"/>
      <c r="I108" s="2"/>
      <c r="J108" s="1"/>
      <c r="K108" s="1"/>
    </row>
    <row r="109" spans="1:11" ht="30">
      <c r="A109" s="29">
        <v>3</v>
      </c>
      <c r="B109" s="15" t="s">
        <v>45</v>
      </c>
      <c r="C109" s="29" t="s">
        <v>21</v>
      </c>
      <c r="D109" s="2">
        <f>D110*0.6*0.1*1.22</f>
        <v>4.392</v>
      </c>
      <c r="E109" s="2"/>
      <c r="F109" s="1"/>
      <c r="G109" s="2"/>
      <c r="H109" s="1"/>
      <c r="I109" s="2"/>
      <c r="J109" s="1"/>
      <c r="K109" s="1"/>
    </row>
    <row r="110" spans="1:11" ht="15">
      <c r="A110" s="37">
        <v>4</v>
      </c>
      <c r="B110" s="15" t="s">
        <v>46</v>
      </c>
      <c r="C110" s="29" t="s">
        <v>47</v>
      </c>
      <c r="D110" s="2">
        <v>60</v>
      </c>
      <c r="E110" s="2"/>
      <c r="F110" s="1"/>
      <c r="G110" s="2"/>
      <c r="H110" s="1"/>
      <c r="I110" s="2"/>
      <c r="J110" s="1"/>
      <c r="K110" s="1"/>
    </row>
    <row r="111" spans="1:11" ht="18">
      <c r="A111" s="29">
        <v>5</v>
      </c>
      <c r="B111" s="15" t="s">
        <v>48</v>
      </c>
      <c r="C111" s="29" t="s">
        <v>21</v>
      </c>
      <c r="D111" s="2">
        <f>D110*0.4*0.6*1.22</f>
        <v>17.567999999999998</v>
      </c>
      <c r="E111" s="2"/>
      <c r="F111" s="1"/>
      <c r="G111" s="2"/>
      <c r="H111" s="1"/>
      <c r="I111" s="2"/>
      <c r="J111" s="1"/>
      <c r="K111" s="1"/>
    </row>
    <row r="112" spans="1:11" ht="45">
      <c r="A112" s="29">
        <v>6</v>
      </c>
      <c r="B112" s="15" t="s">
        <v>49</v>
      </c>
      <c r="C112" s="29" t="s">
        <v>21</v>
      </c>
      <c r="D112" s="2">
        <f>0.72*2*10</f>
        <v>14.399999999999999</v>
      </c>
      <c r="E112" s="2"/>
      <c r="F112" s="1"/>
      <c r="G112" s="2"/>
      <c r="H112" s="1"/>
      <c r="I112" s="2"/>
      <c r="J112" s="1"/>
      <c r="K112" s="1"/>
    </row>
    <row r="113" spans="1:11" ht="15">
      <c r="A113" s="29">
        <v>7</v>
      </c>
      <c r="B113" s="15" t="s">
        <v>50</v>
      </c>
      <c r="C113" s="29" t="s">
        <v>18</v>
      </c>
      <c r="D113" s="2">
        <f>D112*1.8</f>
        <v>25.919999999999998</v>
      </c>
      <c r="E113" s="2"/>
      <c r="F113" s="1"/>
      <c r="G113" s="2"/>
      <c r="H113" s="1"/>
      <c r="I113" s="2"/>
      <c r="J113" s="1"/>
      <c r="K113" s="1"/>
    </row>
    <row r="114" spans="1:11" ht="30">
      <c r="A114" s="29">
        <v>8</v>
      </c>
      <c r="B114" s="15" t="s">
        <v>51</v>
      </c>
      <c r="C114" s="29" t="s">
        <v>21</v>
      </c>
      <c r="D114" s="2">
        <f>0.6*0.1*1.22*2*10</f>
        <v>1.464</v>
      </c>
      <c r="E114" s="2"/>
      <c r="F114" s="1"/>
      <c r="G114" s="2"/>
      <c r="H114" s="1"/>
      <c r="I114" s="2"/>
      <c r="J114" s="1"/>
      <c r="K114" s="1"/>
    </row>
    <row r="115" spans="1:11" ht="33">
      <c r="A115" s="53">
        <v>9</v>
      </c>
      <c r="B115" s="36" t="s">
        <v>52</v>
      </c>
      <c r="C115" s="29"/>
      <c r="D115" s="2"/>
      <c r="E115" s="2"/>
      <c r="F115" s="1"/>
      <c r="G115" s="2"/>
      <c r="H115" s="1"/>
      <c r="I115" s="2"/>
      <c r="J115" s="1"/>
      <c r="K115" s="1"/>
    </row>
    <row r="116" spans="1:11" ht="18">
      <c r="A116" s="54"/>
      <c r="B116" s="36" t="s">
        <v>53</v>
      </c>
      <c r="C116" s="29" t="s">
        <v>21</v>
      </c>
      <c r="D116" s="2">
        <f>0.24*2*10</f>
        <v>4.8</v>
      </c>
      <c r="E116" s="2"/>
      <c r="F116" s="1"/>
      <c r="G116" s="2"/>
      <c r="H116" s="1"/>
      <c r="I116" s="2"/>
      <c r="J116" s="1"/>
      <c r="K116" s="1"/>
    </row>
    <row r="117" spans="1:11" ht="18">
      <c r="A117" s="54"/>
      <c r="B117" s="36" t="s">
        <v>54</v>
      </c>
      <c r="C117" s="29" t="s">
        <v>21</v>
      </c>
      <c r="D117" s="2">
        <f>0.294*2*10</f>
        <v>5.88</v>
      </c>
      <c r="E117" s="2"/>
      <c r="F117" s="1"/>
      <c r="G117" s="2"/>
      <c r="H117" s="1"/>
      <c r="I117" s="2"/>
      <c r="J117" s="1"/>
      <c r="K117" s="1"/>
    </row>
    <row r="118" spans="1:11" ht="18">
      <c r="A118" s="54"/>
      <c r="B118" s="36" t="s">
        <v>55</v>
      </c>
      <c r="C118" s="29" t="s">
        <v>21</v>
      </c>
      <c r="D118" s="2">
        <f>0.144*2*10</f>
        <v>2.88</v>
      </c>
      <c r="E118" s="2"/>
      <c r="F118" s="1"/>
      <c r="G118" s="2"/>
      <c r="H118" s="1"/>
      <c r="I118" s="2"/>
      <c r="J118" s="1"/>
      <c r="K118" s="1"/>
    </row>
    <row r="119" spans="1:11" ht="30">
      <c r="A119" s="29">
        <v>10</v>
      </c>
      <c r="B119" s="15" t="s">
        <v>56</v>
      </c>
      <c r="C119" s="29" t="s">
        <v>21</v>
      </c>
      <c r="D119" s="2">
        <f>1.5*2*1.22*10</f>
        <v>36.6</v>
      </c>
      <c r="E119" s="2"/>
      <c r="F119" s="1"/>
      <c r="G119" s="2"/>
      <c r="H119" s="1"/>
      <c r="I119" s="2"/>
      <c r="J119" s="1"/>
      <c r="K119" s="1"/>
    </row>
    <row r="120" spans="1:11" ht="15.75">
      <c r="A120" s="29"/>
      <c r="B120" s="35" t="s">
        <v>61</v>
      </c>
      <c r="C120" s="29"/>
      <c r="D120" s="2"/>
      <c r="E120" s="2"/>
      <c r="F120" s="1"/>
      <c r="G120" s="2"/>
      <c r="H120" s="1"/>
      <c r="I120" s="2"/>
      <c r="J120" s="1"/>
      <c r="K120" s="1"/>
    </row>
    <row r="121" spans="1:11" ht="36.75">
      <c r="A121" s="29">
        <v>1</v>
      </c>
      <c r="B121" s="36" t="s">
        <v>43</v>
      </c>
      <c r="C121" s="29" t="s">
        <v>21</v>
      </c>
      <c r="D121" s="2">
        <f>D124*0.9*0.7</f>
        <v>3.78</v>
      </c>
      <c r="E121" s="2"/>
      <c r="F121" s="1"/>
      <c r="G121" s="2"/>
      <c r="H121" s="1"/>
      <c r="I121" s="2"/>
      <c r="J121" s="1"/>
      <c r="K121" s="1"/>
    </row>
    <row r="122" spans="1:11" ht="15">
      <c r="A122" s="29">
        <v>2</v>
      </c>
      <c r="B122" s="15" t="s">
        <v>44</v>
      </c>
      <c r="C122" s="29" t="s">
        <v>18</v>
      </c>
      <c r="D122" s="2">
        <f>D121*1.8</f>
        <v>6.803999999999999</v>
      </c>
      <c r="E122" s="2"/>
      <c r="F122" s="1"/>
      <c r="G122" s="2"/>
      <c r="H122" s="1"/>
      <c r="I122" s="2"/>
      <c r="J122" s="1"/>
      <c r="K122" s="1"/>
    </row>
    <row r="123" spans="1:11" ht="30">
      <c r="A123" s="29">
        <v>3</v>
      </c>
      <c r="B123" s="15" t="s">
        <v>45</v>
      </c>
      <c r="C123" s="29" t="s">
        <v>21</v>
      </c>
      <c r="D123" s="2">
        <f>D124*0.6*0.1*1.22</f>
        <v>0.4392</v>
      </c>
      <c r="E123" s="2"/>
      <c r="F123" s="1"/>
      <c r="G123" s="2"/>
      <c r="H123" s="1"/>
      <c r="I123" s="2"/>
      <c r="J123" s="1"/>
      <c r="K123" s="1"/>
    </row>
    <row r="124" spans="1:11" ht="15">
      <c r="A124" s="37">
        <v>4</v>
      </c>
      <c r="B124" s="15" t="s">
        <v>46</v>
      </c>
      <c r="C124" s="29" t="s">
        <v>47</v>
      </c>
      <c r="D124" s="2">
        <v>6</v>
      </c>
      <c r="E124" s="2"/>
      <c r="F124" s="1"/>
      <c r="G124" s="2"/>
      <c r="H124" s="1"/>
      <c r="I124" s="2"/>
      <c r="J124" s="1"/>
      <c r="K124" s="1"/>
    </row>
    <row r="125" spans="1:11" ht="18">
      <c r="A125" s="29">
        <v>5</v>
      </c>
      <c r="B125" s="15" t="s">
        <v>48</v>
      </c>
      <c r="C125" s="29" t="s">
        <v>21</v>
      </c>
      <c r="D125" s="2">
        <f>D124*0.4*0.6*1.22</f>
        <v>1.7568000000000001</v>
      </c>
      <c r="E125" s="2"/>
      <c r="F125" s="1"/>
      <c r="G125" s="2"/>
      <c r="H125" s="1"/>
      <c r="I125" s="2"/>
      <c r="J125" s="1"/>
      <c r="K125" s="1"/>
    </row>
    <row r="126" spans="1:11" ht="45">
      <c r="A126" s="29">
        <v>6</v>
      </c>
      <c r="B126" s="15" t="s">
        <v>49</v>
      </c>
      <c r="C126" s="29" t="s">
        <v>21</v>
      </c>
      <c r="D126" s="2">
        <f>0.72*2*1</f>
        <v>1.44</v>
      </c>
      <c r="E126" s="2"/>
      <c r="F126" s="1"/>
      <c r="G126" s="2"/>
      <c r="H126" s="1"/>
      <c r="I126" s="2"/>
      <c r="J126" s="1"/>
      <c r="K126" s="1"/>
    </row>
    <row r="127" spans="1:11" ht="15">
      <c r="A127" s="29">
        <v>7</v>
      </c>
      <c r="B127" s="15" t="s">
        <v>50</v>
      </c>
      <c r="C127" s="29" t="s">
        <v>18</v>
      </c>
      <c r="D127" s="2">
        <f>D126*1.8</f>
        <v>2.592</v>
      </c>
      <c r="E127" s="2"/>
      <c r="F127" s="1"/>
      <c r="G127" s="2"/>
      <c r="H127" s="1"/>
      <c r="I127" s="2"/>
      <c r="J127" s="1"/>
      <c r="K127" s="1"/>
    </row>
    <row r="128" spans="1:11" ht="30">
      <c r="A128" s="29">
        <v>8</v>
      </c>
      <c r="B128" s="15" t="s">
        <v>51</v>
      </c>
      <c r="C128" s="29" t="s">
        <v>21</v>
      </c>
      <c r="D128" s="2">
        <f>0.6*0.1*1.22*2*1</f>
        <v>0.1464</v>
      </c>
      <c r="E128" s="2"/>
      <c r="F128" s="1"/>
      <c r="G128" s="2"/>
      <c r="H128" s="1"/>
      <c r="I128" s="2"/>
      <c r="J128" s="1"/>
      <c r="K128" s="1"/>
    </row>
    <row r="129" spans="1:11" ht="33">
      <c r="A129" s="53">
        <v>9</v>
      </c>
      <c r="B129" s="36" t="s">
        <v>52</v>
      </c>
      <c r="C129" s="29"/>
      <c r="D129" s="2"/>
      <c r="E129" s="2"/>
      <c r="F129" s="1"/>
      <c r="G129" s="2"/>
      <c r="H129" s="1"/>
      <c r="I129" s="2"/>
      <c r="J129" s="1"/>
      <c r="K129" s="1"/>
    </row>
    <row r="130" spans="1:11" ht="18">
      <c r="A130" s="54"/>
      <c r="B130" s="36" t="s">
        <v>53</v>
      </c>
      <c r="C130" s="29" t="s">
        <v>21</v>
      </c>
      <c r="D130" s="2">
        <f>0.24*2*1</f>
        <v>0.48</v>
      </c>
      <c r="E130" s="2"/>
      <c r="F130" s="1"/>
      <c r="G130" s="2"/>
      <c r="H130" s="1"/>
      <c r="I130" s="2"/>
      <c r="J130" s="1"/>
      <c r="K130" s="1"/>
    </row>
    <row r="131" spans="1:11" ht="18">
      <c r="A131" s="54"/>
      <c r="B131" s="36" t="s">
        <v>54</v>
      </c>
      <c r="C131" s="29" t="s">
        <v>21</v>
      </c>
      <c r="D131" s="2">
        <f>0.294*2*1</f>
        <v>0.588</v>
      </c>
      <c r="E131" s="2"/>
      <c r="F131" s="1"/>
      <c r="G131" s="2"/>
      <c r="H131" s="1"/>
      <c r="I131" s="2"/>
      <c r="J131" s="1"/>
      <c r="K131" s="1"/>
    </row>
    <row r="132" spans="1:11" ht="18">
      <c r="A132" s="54"/>
      <c r="B132" s="36" t="s">
        <v>55</v>
      </c>
      <c r="C132" s="29" t="s">
        <v>21</v>
      </c>
      <c r="D132" s="2">
        <f>0.144*2*1</f>
        <v>0.288</v>
      </c>
      <c r="E132" s="2"/>
      <c r="F132" s="1"/>
      <c r="G132" s="2"/>
      <c r="H132" s="1"/>
      <c r="I132" s="2"/>
      <c r="J132" s="1"/>
      <c r="K132" s="1"/>
    </row>
    <row r="133" spans="1:11" ht="30">
      <c r="A133" s="29">
        <v>10</v>
      </c>
      <c r="B133" s="15" t="s">
        <v>56</v>
      </c>
      <c r="C133" s="29" t="s">
        <v>21</v>
      </c>
      <c r="D133" s="2">
        <f>1.5*2*1.22*1</f>
        <v>3.66</v>
      </c>
      <c r="E133" s="2"/>
      <c r="F133" s="1"/>
      <c r="G133" s="2"/>
      <c r="H133" s="1"/>
      <c r="I133" s="2"/>
      <c r="J133" s="1"/>
      <c r="K133" s="1"/>
    </row>
    <row r="134" spans="1:11" ht="15.75">
      <c r="A134" s="29"/>
      <c r="B134" s="10" t="s">
        <v>57</v>
      </c>
      <c r="C134" s="29"/>
      <c r="D134" s="2"/>
      <c r="E134" s="2"/>
      <c r="F134" s="1"/>
      <c r="G134" s="2"/>
      <c r="H134" s="1"/>
      <c r="I134" s="2"/>
      <c r="J134" s="1"/>
      <c r="K134" s="11"/>
    </row>
    <row r="135" spans="1:11" ht="15.75">
      <c r="A135" s="25"/>
      <c r="B135" s="25" t="s">
        <v>62</v>
      </c>
      <c r="C135" s="18" t="s">
        <v>7</v>
      </c>
      <c r="D135" s="18"/>
      <c r="E135" s="18"/>
      <c r="F135" s="18"/>
      <c r="G135" s="18"/>
      <c r="H135" s="18"/>
      <c r="I135" s="18"/>
      <c r="J135" s="18"/>
      <c r="K135" s="19"/>
    </row>
    <row r="136" spans="1:11" ht="15.75">
      <c r="A136" s="29"/>
      <c r="B136" s="20" t="s">
        <v>34</v>
      </c>
      <c r="C136" s="18" t="s">
        <v>7</v>
      </c>
      <c r="D136" s="2"/>
      <c r="E136" s="2"/>
      <c r="F136" s="2"/>
      <c r="G136" s="2"/>
      <c r="H136" s="2"/>
      <c r="I136" s="2"/>
      <c r="J136" s="2"/>
      <c r="K136" s="19"/>
    </row>
    <row r="137" spans="1:11" ht="15.75">
      <c r="A137" s="29"/>
      <c r="B137" s="20" t="s">
        <v>14</v>
      </c>
      <c r="C137" s="18" t="s">
        <v>7</v>
      </c>
      <c r="D137" s="2"/>
      <c r="E137" s="2"/>
      <c r="F137" s="2"/>
      <c r="G137" s="2"/>
      <c r="H137" s="2"/>
      <c r="I137" s="2"/>
      <c r="J137" s="2"/>
      <c r="K137" s="19"/>
    </row>
    <row r="138" spans="1:11" ht="15.75">
      <c r="A138" s="29"/>
      <c r="B138" s="20" t="s">
        <v>35</v>
      </c>
      <c r="C138" s="18" t="s">
        <v>7</v>
      </c>
      <c r="D138" s="2"/>
      <c r="E138" s="2"/>
      <c r="F138" s="2"/>
      <c r="G138" s="2"/>
      <c r="H138" s="2"/>
      <c r="I138" s="2"/>
      <c r="J138" s="2"/>
      <c r="K138" s="19"/>
    </row>
    <row r="139" spans="1:11" ht="15.75">
      <c r="A139" s="29"/>
      <c r="B139" s="20" t="s">
        <v>19</v>
      </c>
      <c r="C139" s="18" t="s">
        <v>7</v>
      </c>
      <c r="D139" s="2"/>
      <c r="E139" s="2"/>
      <c r="F139" s="2"/>
      <c r="G139" s="2"/>
      <c r="H139" s="2"/>
      <c r="I139" s="2"/>
      <c r="J139" s="2"/>
      <c r="K139" s="19"/>
    </row>
    <row r="140" spans="1:11" ht="15.75">
      <c r="A140" s="7"/>
      <c r="B140" s="20" t="s">
        <v>23</v>
      </c>
      <c r="C140" s="18" t="s">
        <v>7</v>
      </c>
      <c r="D140" s="2"/>
      <c r="E140" s="2"/>
      <c r="F140" s="2"/>
      <c r="G140" s="2"/>
      <c r="H140" s="2"/>
      <c r="I140" s="2"/>
      <c r="J140" s="2"/>
      <c r="K140" s="38"/>
    </row>
    <row r="141" spans="1:11" ht="15.75">
      <c r="A141" s="39"/>
      <c r="B141" s="40" t="s">
        <v>14</v>
      </c>
      <c r="C141" s="41" t="s">
        <v>7</v>
      </c>
      <c r="D141" s="42"/>
      <c r="E141" s="42"/>
      <c r="F141" s="42"/>
      <c r="G141" s="42"/>
      <c r="H141" s="42"/>
      <c r="I141" s="42"/>
      <c r="J141" s="42"/>
      <c r="K141" s="47"/>
    </row>
    <row r="142" spans="1:11" ht="15.75">
      <c r="A142" s="44"/>
      <c r="B142" s="49" t="s">
        <v>20</v>
      </c>
      <c r="C142" s="41" t="s">
        <v>7</v>
      </c>
      <c r="D142" s="44"/>
      <c r="E142" s="44"/>
      <c r="F142" s="44"/>
      <c r="G142" s="44"/>
      <c r="H142" s="44"/>
      <c r="I142" s="44"/>
      <c r="J142" s="44"/>
      <c r="K142" s="47"/>
    </row>
    <row r="143" spans="1:11" ht="15.75">
      <c r="A143" s="44"/>
      <c r="B143" s="49" t="s">
        <v>14</v>
      </c>
      <c r="C143" s="18" t="s">
        <v>7</v>
      </c>
      <c r="D143" s="44"/>
      <c r="E143" s="44"/>
      <c r="F143" s="44"/>
      <c r="G143" s="44"/>
      <c r="H143" s="44"/>
      <c r="I143" s="44"/>
      <c r="J143" s="44"/>
      <c r="K143" s="48"/>
    </row>
    <row r="144" spans="1:11" ht="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7.25" customHeight="1">
      <c r="A145" s="44"/>
      <c r="B145" s="50" t="s">
        <v>65</v>
      </c>
      <c r="C145" s="18" t="s">
        <v>7</v>
      </c>
      <c r="D145" s="56"/>
      <c r="E145" s="55"/>
      <c r="F145" s="55"/>
      <c r="G145" s="55"/>
      <c r="H145" s="55"/>
      <c r="I145" s="55"/>
      <c r="J145" s="57"/>
      <c r="K145" s="44"/>
    </row>
  </sheetData>
  <sheetProtection/>
  <mergeCells count="34">
    <mergeCell ref="C2:C3"/>
    <mergeCell ref="I2:J2"/>
    <mergeCell ref="B2:B3"/>
    <mergeCell ref="D2:D3"/>
    <mergeCell ref="A2:A3"/>
    <mergeCell ref="A1:K1"/>
    <mergeCell ref="A30:K30"/>
    <mergeCell ref="K29:L29"/>
    <mergeCell ref="G2:H2"/>
    <mergeCell ref="K2:K3"/>
    <mergeCell ref="E2:F2"/>
    <mergeCell ref="A31:A32"/>
    <mergeCell ref="B31:B32"/>
    <mergeCell ref="C31:C32"/>
    <mergeCell ref="D31:D32"/>
    <mergeCell ref="E31:F31"/>
    <mergeCell ref="G31:H31"/>
    <mergeCell ref="I31:J31"/>
    <mergeCell ref="K31:K32"/>
    <mergeCell ref="A60:A63"/>
    <mergeCell ref="A85:K85"/>
    <mergeCell ref="A86:A87"/>
    <mergeCell ref="B86:B87"/>
    <mergeCell ref="C86:C87"/>
    <mergeCell ref="D86:D87"/>
    <mergeCell ref="E86:F86"/>
    <mergeCell ref="G86:H86"/>
    <mergeCell ref="I86:J86"/>
    <mergeCell ref="K86:K87"/>
    <mergeCell ref="A115:A118"/>
    <mergeCell ref="A129:A132"/>
    <mergeCell ref="A144:K144"/>
    <mergeCell ref="D145:J145"/>
  </mergeCells>
  <printOptions horizontalCentered="1"/>
  <pageMargins left="0.196850393700787" right="0.196850393700787" top="0.551181102362205" bottom="0" header="0.236220472440945" footer="0"/>
  <pageSetup horizontalDpi="600" verticalDpi="600" orientation="landscape" paperSize="9" scale="74" r:id="rId1"/>
  <rowBreaks count="3" manualBreakCount="3">
    <brk id="29" max="10" man="1"/>
    <brk id="84" max="10" man="1"/>
    <brk id="1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Elene Janjghava</cp:lastModifiedBy>
  <cp:lastPrinted>2016-12-08T13:11:12Z</cp:lastPrinted>
  <dcterms:created xsi:type="dcterms:W3CDTF">2006-03-03T07:45:10Z</dcterms:created>
  <dcterms:modified xsi:type="dcterms:W3CDTF">2016-12-08T13:48:42Z</dcterms:modified>
  <cp:category/>
  <cp:version/>
  <cp:contentType/>
  <cp:contentStatus/>
</cp:coreProperties>
</file>