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55" yWindow="45" windowWidth="15150" windowHeight="8250" tabRatio="918" activeTab="0"/>
  </bookViews>
  <sheets>
    <sheet name="K (fg)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</externalReferences>
  <definedNames>
    <definedName name="a1s2" localSheetId="13">'[95]x2'!$F$45</definedName>
    <definedName name="a1s2" localSheetId="14">'[69]x2'!$F$45</definedName>
    <definedName name="a1s2" localSheetId="2">'[69]x2'!$F$45</definedName>
    <definedName name="a1s2">'[69]x2'!$F$45</definedName>
    <definedName name="aaaa" localSheetId="0">#REF!</definedName>
    <definedName name="aaaa">#REF!</definedName>
    <definedName name="aaaa12" localSheetId="1">#REF!</definedName>
    <definedName name="aaaa12" localSheetId="13">#REF!</definedName>
    <definedName name="aaaa12" localSheetId="14">#REF!</definedName>
    <definedName name="aaaa12" localSheetId="15">#REF!</definedName>
    <definedName name="aaaa12" localSheetId="2">#REF!</definedName>
    <definedName name="aaaa12" localSheetId="4">#REF!</definedName>
    <definedName name="aaaa12" localSheetId="0">#REF!</definedName>
    <definedName name="aaaa12">#REF!</definedName>
    <definedName name="aaaa4444" localSheetId="1">#REF!</definedName>
    <definedName name="aaaa4444" localSheetId="13">#REF!</definedName>
    <definedName name="aaaa4444" localSheetId="14">#REF!</definedName>
    <definedName name="aaaa4444" localSheetId="2">#REF!</definedName>
    <definedName name="aaaa4444" localSheetId="0">#REF!</definedName>
    <definedName name="aaaa4444">#REF!</definedName>
    <definedName name="aaaaa111aaa222sss">#REF!</definedName>
    <definedName name="aaaazzzxx0147" localSheetId="13">#REF!</definedName>
    <definedName name="aaaazzzxx0147" localSheetId="14">#REF!</definedName>
    <definedName name="aaaazzzxx0147" localSheetId="2">#REF!</definedName>
    <definedName name="aaaazzzxx0147">#REF!</definedName>
    <definedName name="adfgh69" localSheetId="1">#REF!</definedName>
    <definedName name="adfgh69" localSheetId="13">#REF!</definedName>
    <definedName name="adfgh69" localSheetId="14">#REF!</definedName>
    <definedName name="adfgh69" localSheetId="15">#REF!</definedName>
    <definedName name="adfgh69" localSheetId="2">#REF!</definedName>
    <definedName name="adfgh69" localSheetId="4">#REF!</definedName>
    <definedName name="adfgh69" localSheetId="0">#REF!</definedName>
    <definedName name="adfgh69">#REF!</definedName>
    <definedName name="adfhak" localSheetId="1">#REF!</definedName>
    <definedName name="adfhak" localSheetId="13">#REF!</definedName>
    <definedName name="adfhak" localSheetId="14">#REF!</definedName>
    <definedName name="adfhak" localSheetId="15">#REF!</definedName>
    <definedName name="adfhak" localSheetId="2">#REF!</definedName>
    <definedName name="adfhak" localSheetId="4">#REF!</definedName>
    <definedName name="adfhak" localSheetId="0">#REF!</definedName>
    <definedName name="adfhak">#REF!</definedName>
    <definedName name="adin" localSheetId="0">#REF!</definedName>
    <definedName name="adin">#REF!</definedName>
    <definedName name="adlp" localSheetId="1">#REF!</definedName>
    <definedName name="adlp" localSheetId="13">#REF!</definedName>
    <definedName name="adlp" localSheetId="14">#REF!</definedName>
    <definedName name="adlp" localSheetId="2">#REF!</definedName>
    <definedName name="adlp" localSheetId="0">#REF!</definedName>
    <definedName name="adlp">#REF!</definedName>
    <definedName name="asa121" localSheetId="1">'[45]x2'!#REF!</definedName>
    <definedName name="asa121" localSheetId="13">'[45]x2'!#REF!</definedName>
    <definedName name="asa121" localSheetId="14">'[77]x2'!#REF!</definedName>
    <definedName name="asa121" localSheetId="15">'[17]x2'!#REF!</definedName>
    <definedName name="asa121" localSheetId="2">'[77]x2'!#REF!</definedName>
    <definedName name="asa121" localSheetId="4">'[17]x2'!#REF!</definedName>
    <definedName name="asa121" localSheetId="0">'[45]x2'!#REF!</definedName>
    <definedName name="asa121">'[17]x2'!#REF!</definedName>
    <definedName name="asdz">#REF!</definedName>
    <definedName name="ati" localSheetId="0">#REF!</definedName>
    <definedName name="ati">#REF!</definedName>
    <definedName name="awawa1478" localSheetId="13">#REF!</definedName>
    <definedName name="awawa1478" localSheetId="14">#REF!</definedName>
    <definedName name="awawa1478" localSheetId="2">#REF!</definedName>
    <definedName name="awawa1478">#REF!</definedName>
    <definedName name="aweyth65" localSheetId="1">#REF!</definedName>
    <definedName name="aweyth65" localSheetId="13">#REF!</definedName>
    <definedName name="aweyth65" localSheetId="14">#REF!</definedName>
    <definedName name="aweyth65" localSheetId="15">#REF!</definedName>
    <definedName name="aweyth65" localSheetId="2">#REF!</definedName>
    <definedName name="aweyth65" localSheetId="4">#REF!</definedName>
    <definedName name="aweyth65" localSheetId="0">#REF!</definedName>
    <definedName name="aweyth65">#REF!</definedName>
    <definedName name="azawaqplo9874" localSheetId="1">#REF!</definedName>
    <definedName name="azawaqplo9874" localSheetId="13">#REF!</definedName>
    <definedName name="azawaqplo9874" localSheetId="15">#REF!</definedName>
    <definedName name="azawaqplo9874" localSheetId="4">#REF!</definedName>
    <definedName name="azawaqplo9874" localSheetId="0">#REF!</definedName>
    <definedName name="azawaqplo9874">#REF!</definedName>
    <definedName name="b00" localSheetId="1">#REF!</definedName>
    <definedName name="b00" localSheetId="13">#REF!</definedName>
    <definedName name="b00" localSheetId="14">#REF!</definedName>
    <definedName name="b00" localSheetId="15">#REF!</definedName>
    <definedName name="b00" localSheetId="2">#REF!</definedName>
    <definedName name="b00" localSheetId="4">#REF!</definedName>
    <definedName name="b00" localSheetId="0">#REF!</definedName>
    <definedName name="b00">#REF!</definedName>
    <definedName name="bbbb4" localSheetId="1">#REF!</definedName>
    <definedName name="bbbb4" localSheetId="13">#REF!</definedName>
    <definedName name="bbbb4" localSheetId="14">#REF!</definedName>
    <definedName name="bbbb4" localSheetId="15">#REF!</definedName>
    <definedName name="bbbb4" localSheetId="2">#REF!</definedName>
    <definedName name="bbbb4" localSheetId="4">#REF!</definedName>
    <definedName name="bbbb4" localSheetId="0">#REF!</definedName>
    <definedName name="bbbb4">#REF!</definedName>
    <definedName name="bbbbbb">#REF!</definedName>
    <definedName name="bbbbbb333b33b3" localSheetId="1">'[46]x1'!#REF!</definedName>
    <definedName name="bbbbbb333b33b3" localSheetId="13">'[46]x1'!#REF!</definedName>
    <definedName name="bbbbbb333b33b3" localSheetId="14">'[79]x1'!#REF!</definedName>
    <definedName name="bbbbbb333b33b3" localSheetId="15">'[38]x1'!#REF!</definedName>
    <definedName name="bbbbbb333b33b3" localSheetId="2">'[79]x1'!#REF!</definedName>
    <definedName name="bbbbbb333b33b3" localSheetId="4">'[38]x1'!#REF!</definedName>
    <definedName name="bbbbbb333b33b3" localSheetId="0">'[46]x1'!#REF!</definedName>
    <definedName name="bbbbbb333b33b3">'[38]x1'!#REF!</definedName>
    <definedName name="bbbbbb77777" localSheetId="1">#REF!</definedName>
    <definedName name="bbbbbb77777" localSheetId="13">#REF!</definedName>
    <definedName name="bbbbbb77777" localSheetId="14">#REF!</definedName>
    <definedName name="bbbbbb77777" localSheetId="2">#REF!</definedName>
    <definedName name="bbbbbb77777" localSheetId="0">#REF!</definedName>
    <definedName name="bbbbbb77777">#REF!</definedName>
    <definedName name="bnj" localSheetId="1">'[39]x2,3'!#REF!</definedName>
    <definedName name="bnj" localSheetId="13">'[39]x2,3'!#REF!</definedName>
    <definedName name="bnj" localSheetId="14">'[39]x2,3'!#REF!</definedName>
    <definedName name="bnj" localSheetId="15">#REF!</definedName>
    <definedName name="bnj" localSheetId="2">'[39]x2,3'!#REF!</definedName>
    <definedName name="bnj" localSheetId="4">#REF!</definedName>
    <definedName name="bnj" localSheetId="0">'[39]x2,3'!#REF!</definedName>
    <definedName name="bnj">#REF!</definedName>
    <definedName name="bnmk" localSheetId="1">'[2]niveloba'!#REF!</definedName>
    <definedName name="bnmk" localSheetId="13">'[2]niveloba'!#REF!</definedName>
    <definedName name="bnmk" localSheetId="14">'[2]niveloba'!#REF!</definedName>
    <definedName name="bnmk" localSheetId="15">'[2]niveloba'!#REF!</definedName>
    <definedName name="bnmk" localSheetId="2">'[2]niveloba'!#REF!</definedName>
    <definedName name="bnmk" localSheetId="4">'[2]niveloba'!#REF!</definedName>
    <definedName name="bnmk" localSheetId="0">'[2]niveloba'!#REF!</definedName>
    <definedName name="bnmk">'[2]niveloba'!#REF!</definedName>
    <definedName name="bnvhgfc14789" localSheetId="13">'[71]x1'!#REF!</definedName>
    <definedName name="bnvhgfc14789" localSheetId="14">'[71]x1'!#REF!</definedName>
    <definedName name="bnvhgfc14789" localSheetId="15">'[71]x1'!#REF!</definedName>
    <definedName name="bnvhgfc14789" localSheetId="2">'[71]x1'!#REF!</definedName>
    <definedName name="bnvhgfc14789" localSheetId="4">'[71]x1'!#REF!</definedName>
    <definedName name="bnvhgfc14789" localSheetId="0">'[71]x1'!#REF!</definedName>
    <definedName name="bnvhgfc14789">'[71]x1'!#REF!</definedName>
    <definedName name="bvcccc11144" localSheetId="1">'[47]x1'!#REF!</definedName>
    <definedName name="bvcccc11144" localSheetId="13">'[47]x1'!#REF!</definedName>
    <definedName name="bvcccc11144" localSheetId="14">'[47]x1'!#REF!</definedName>
    <definedName name="bvcccc11144" localSheetId="15">'[9]x1'!#REF!</definedName>
    <definedName name="bvcccc11144" localSheetId="2">'[47]x1'!#REF!</definedName>
    <definedName name="bvcccc11144" localSheetId="4">'[9]x1'!#REF!</definedName>
    <definedName name="bvcccc11144" localSheetId="0">'[47]x1'!#REF!</definedName>
    <definedName name="bvcccc11144">'[9]x1'!#REF!</definedName>
    <definedName name="bvfdscxza1024876" localSheetId="1">'[45]x1'!#REF!</definedName>
    <definedName name="bvfdscxza1024876" localSheetId="13">'[45]x1'!#REF!</definedName>
    <definedName name="bvfdscxza1024876" localSheetId="14">'[77]x1'!#REF!</definedName>
    <definedName name="bvfdscxza1024876" localSheetId="15">'[17]x1'!#REF!</definedName>
    <definedName name="bvfdscxza1024876" localSheetId="2">'[77]x1'!#REF!</definedName>
    <definedName name="bvfdscxza1024876" localSheetId="4">'[17]x1'!#REF!</definedName>
    <definedName name="bvfdscxza1024876" localSheetId="0">'[45]x1'!#REF!</definedName>
    <definedName name="bvfdscxza1024876">'[17]x1'!#REF!</definedName>
    <definedName name="bytl">#REF!</definedName>
    <definedName name="ccccc1111" localSheetId="1">#REF!</definedName>
    <definedName name="ccccc1111" localSheetId="13">#REF!</definedName>
    <definedName name="ccccc1111" localSheetId="14">#REF!</definedName>
    <definedName name="ccccc1111" localSheetId="2">#REF!</definedName>
    <definedName name="ccccc1111" localSheetId="0">#REF!</definedName>
    <definedName name="ccccc1111">#REF!</definedName>
    <definedName name="ccccccc333333" localSheetId="1">'[46]x1'!#REF!</definedName>
    <definedName name="ccccccc333333" localSheetId="13">'[46]x1'!#REF!</definedName>
    <definedName name="ccccccc333333" localSheetId="14">'[79]x1'!#REF!</definedName>
    <definedName name="ccccccc333333" localSheetId="15">'[38]x1'!#REF!</definedName>
    <definedName name="ccccccc333333" localSheetId="2">'[79]x1'!#REF!</definedName>
    <definedName name="ccccccc333333" localSheetId="4">'[38]x1'!#REF!</definedName>
    <definedName name="ccccccc333333" localSheetId="0">'[46]x1'!#REF!</definedName>
    <definedName name="ccccccc333333">'[38]x1'!#REF!</definedName>
    <definedName name="cftslp" localSheetId="1">#REF!</definedName>
    <definedName name="cftslp" localSheetId="13">#REF!</definedName>
    <definedName name="cftslp" localSheetId="14">#REF!</definedName>
    <definedName name="cftslp" localSheetId="2">#REF!</definedName>
    <definedName name="cftslp" localSheetId="0">#REF!</definedName>
    <definedName name="cftslp">#REF!</definedName>
    <definedName name="cxra" localSheetId="0">#REF!</definedName>
    <definedName name="cxra">#REF!</definedName>
    <definedName name="d41d2" localSheetId="1">'[48]x3'!#REF!</definedName>
    <definedName name="d41d2" localSheetId="13">'[48]x3'!#REF!</definedName>
    <definedName name="d41d2" localSheetId="14">'[80]x3'!#REF!</definedName>
    <definedName name="d41d2" localSheetId="15">'[30]x3'!#REF!</definedName>
    <definedName name="d41d2" localSheetId="2">'[80]x3'!#REF!</definedName>
    <definedName name="d41d2" localSheetId="4">'[30]x3'!#REF!</definedName>
    <definedName name="d41d2" localSheetId="0">'[48]x3'!#REF!</definedName>
    <definedName name="d41d2">'[30]x3'!#REF!</definedName>
    <definedName name="d4d4">#REF!</definedName>
    <definedName name="dddcdcdcdc4787454" localSheetId="13">#REF!</definedName>
    <definedName name="dddcdcdcdc4787454" localSheetId="14">#REF!</definedName>
    <definedName name="dddcdcdcdc4787454" localSheetId="2">#REF!</definedName>
    <definedName name="dddcdcdcdc4787454">#REF!</definedName>
    <definedName name="dddd8d88d88d8d8ddde88d8dd8" localSheetId="13">'[99]x1'!$F$15</definedName>
    <definedName name="dddd8d88d88d8d8ddde88d8dd8" localSheetId="14">'[72]x1'!$F$15</definedName>
    <definedName name="dddd8d88d88d8d8ddde88d8dd8" localSheetId="2">'[72]x1'!$F$15</definedName>
    <definedName name="dddd8d88d88d8d8ddde88d8dd8">'[72]x1'!$F$15</definedName>
    <definedName name="dddd9999" localSheetId="1">#REF!</definedName>
    <definedName name="dddd9999" localSheetId="13">#REF!</definedName>
    <definedName name="dddd9999" localSheetId="14">#REF!</definedName>
    <definedName name="dddd9999" localSheetId="2">#REF!</definedName>
    <definedName name="dddd9999" localSheetId="0">#REF!</definedName>
    <definedName name="dddd9999">#REF!</definedName>
    <definedName name="ddddddddd000000" localSheetId="1">#REF!</definedName>
    <definedName name="ddddddddd000000" localSheetId="13">#REF!</definedName>
    <definedName name="ddddddddd000000" localSheetId="14">#REF!</definedName>
    <definedName name="ddddddddd000000" localSheetId="15">#REF!</definedName>
    <definedName name="ddddddddd000000" localSheetId="2">#REF!</definedName>
    <definedName name="ddddddddd000000" localSheetId="4">#REF!</definedName>
    <definedName name="ddddddddd000000" localSheetId="0">#REF!</definedName>
    <definedName name="ddddddddd000000">#REF!</definedName>
    <definedName name="dddfff1111" localSheetId="1">'[46]x1'!#REF!</definedName>
    <definedName name="dddfff1111" localSheetId="13">'[46]x1'!#REF!</definedName>
    <definedName name="dddfff1111" localSheetId="14">'[79]x1'!#REF!</definedName>
    <definedName name="dddfff1111" localSheetId="15">'[38]x1'!#REF!</definedName>
    <definedName name="dddfff1111" localSheetId="2">'[79]x1'!#REF!</definedName>
    <definedName name="dddfff1111" localSheetId="4">'[38]x1'!#REF!</definedName>
    <definedName name="dddfff1111" localSheetId="0">'[46]x1'!#REF!</definedName>
    <definedName name="dddfff1111">'[38]x1'!#REF!</definedName>
    <definedName name="dddsssaaa55555" localSheetId="1">#REF!</definedName>
    <definedName name="dddsssaaa55555" localSheetId="13">#REF!</definedName>
    <definedName name="dddsssaaa55555" localSheetId="15">#REF!</definedName>
    <definedName name="dddsssaaa55555" localSheetId="4">#REF!</definedName>
    <definedName name="dddsssaaa55555" localSheetId="0">#REF!</definedName>
    <definedName name="dddsssaaa55555">#REF!</definedName>
    <definedName name="desz" localSheetId="1">'[39]x2,3'!#REF!</definedName>
    <definedName name="desz" localSheetId="13">'[39]x2,3'!#REF!</definedName>
    <definedName name="desz" localSheetId="14">'[39]x2,3'!#REF!</definedName>
    <definedName name="desz" localSheetId="15">#REF!</definedName>
    <definedName name="desz" localSheetId="2">'[39]x2,3'!#REF!</definedName>
    <definedName name="desz" localSheetId="4">#REF!</definedName>
    <definedName name="desz" localSheetId="0">'[39]x2,3'!#REF!</definedName>
    <definedName name="desz">#REF!</definedName>
    <definedName name="dfd1014">#REF!</definedName>
    <definedName name="dfdfg414789" localSheetId="13">'[71]x2,'!#REF!</definedName>
    <definedName name="dfdfg414789" localSheetId="14">'[71]x2,'!#REF!</definedName>
    <definedName name="dfdfg414789" localSheetId="15">'[71]x2,'!#REF!</definedName>
    <definedName name="dfdfg414789" localSheetId="2">'[71]x2,'!#REF!</definedName>
    <definedName name="dfdfg414789" localSheetId="4">'[71]x2,'!#REF!</definedName>
    <definedName name="dfdfg414789" localSheetId="0">'[71]x2,'!#REF!</definedName>
    <definedName name="dfdfg414789">'[71]x2,'!#REF!</definedName>
    <definedName name="dfgfdsasdf1014785" localSheetId="13">'[99]x2'!$F$11</definedName>
    <definedName name="dfgfdsasdf1014785" localSheetId="14">'[72]x2'!$F$11</definedName>
    <definedName name="dfgfdsasdf1014785" localSheetId="2">'[72]x2'!$F$11</definedName>
    <definedName name="dfgfdsasdf1014785">'[72]x2'!$F$11</definedName>
    <definedName name="dfghj20147" localSheetId="1">#REF!</definedName>
    <definedName name="dfghj20147" localSheetId="13">#REF!</definedName>
    <definedName name="dfghj20147" localSheetId="14">#REF!</definedName>
    <definedName name="dfghj20147" localSheetId="2">#REF!</definedName>
    <definedName name="dfghj20147" localSheetId="0">#REF!</definedName>
    <definedName name="dfghj20147">#REF!</definedName>
    <definedName name="dfghj65478">#REF!</definedName>
    <definedName name="dfghkjiukmj2546" localSheetId="1">#REF!</definedName>
    <definedName name="dfghkjiukmj2546" localSheetId="13">#REF!</definedName>
    <definedName name="dfghkjiukmj2546" localSheetId="15">#REF!</definedName>
    <definedName name="dfghkjiukmj2546" localSheetId="4">#REF!</definedName>
    <definedName name="dfghkjiukmj2546" localSheetId="0">#REF!</definedName>
    <definedName name="dfghkjiukmj2546">#REF!</definedName>
    <definedName name="dlynv" localSheetId="1">#REF!</definedName>
    <definedName name="dlynv" localSheetId="13">#REF!</definedName>
    <definedName name="dlynv" localSheetId="14">#REF!</definedName>
    <definedName name="dlynv" localSheetId="2">#REF!</definedName>
    <definedName name="dlynv" localSheetId="0">#REF!</definedName>
    <definedName name="dlynv">#REF!</definedName>
    <definedName name="dsa">#REF!</definedName>
    <definedName name="dsas1201" localSheetId="1">#REF!</definedName>
    <definedName name="dsas1201" localSheetId="13">#REF!</definedName>
    <definedName name="dsas1201" localSheetId="15">#REF!</definedName>
    <definedName name="dsas1201" localSheetId="4">#REF!</definedName>
    <definedName name="dsas1201" localSheetId="0">#REF!</definedName>
    <definedName name="dsas1201">#REF!</definedName>
    <definedName name="dsawa20145" localSheetId="1">#REF!</definedName>
    <definedName name="dsawa20145" localSheetId="13">#REF!</definedName>
    <definedName name="dsawa20145" localSheetId="14">#REF!</definedName>
    <definedName name="dsawa20145" localSheetId="15">#REF!</definedName>
    <definedName name="dsawa20145" localSheetId="2">#REF!</definedName>
    <definedName name="dsawa20145" localSheetId="4">#REF!</definedName>
    <definedName name="dsawa20145" localSheetId="0">#REF!</definedName>
    <definedName name="dsawa20145">#REF!</definedName>
    <definedName name="dva" localSheetId="0">#REF!</definedName>
    <definedName name="dva">#REF!</definedName>
    <definedName name="edfr10145" localSheetId="1">#REF!</definedName>
    <definedName name="edfr10145" localSheetId="13">#REF!</definedName>
    <definedName name="edfr10145" localSheetId="14">#REF!</definedName>
    <definedName name="edfr10145" localSheetId="2">#REF!</definedName>
    <definedName name="edfr10145" localSheetId="0">#REF!</definedName>
    <definedName name="edfr10145">#REF!</definedName>
    <definedName name="eeee41474874" localSheetId="13">#REF!</definedName>
    <definedName name="eeee41474874" localSheetId="14">#REF!</definedName>
    <definedName name="eeee41474874" localSheetId="15">#REF!</definedName>
    <definedName name="eeee41474874" localSheetId="2">#REF!</definedName>
    <definedName name="eeee41474874" localSheetId="4">#REF!</definedName>
    <definedName name="eeee41474874" localSheetId="0">#REF!</definedName>
    <definedName name="eeee41474874">#REF!</definedName>
    <definedName name="erfggh21454">#REF!</definedName>
    <definedName name="ewqa" localSheetId="0">#REF!</definedName>
    <definedName name="ewqa">#REF!</definedName>
    <definedName name="ews">#REF!</definedName>
    <definedName name="exvsi" localSheetId="0">#REF!</definedName>
    <definedName name="exvsi">#REF!</definedName>
    <definedName name="eywh23" localSheetId="1">#REF!</definedName>
    <definedName name="eywh23" localSheetId="13">#REF!</definedName>
    <definedName name="eywh23" localSheetId="14">#REF!</definedName>
    <definedName name="eywh23" localSheetId="15">#REF!</definedName>
    <definedName name="eywh23" localSheetId="2">#REF!</definedName>
    <definedName name="eywh23" localSheetId="4">#REF!</definedName>
    <definedName name="eywh23" localSheetId="0">#REF!</definedName>
    <definedName name="eywh23">#REF!</definedName>
    <definedName name="f1f5">#REF!</definedName>
    <definedName name="F22345u" localSheetId="1">#REF!</definedName>
    <definedName name="F22345u" localSheetId="13">#REF!</definedName>
    <definedName name="F22345u" localSheetId="14">#REF!</definedName>
    <definedName name="F22345u" localSheetId="2">#REF!</definedName>
    <definedName name="F22345u" localSheetId="0">#REF!</definedName>
    <definedName name="F22345u">#REF!</definedName>
    <definedName name="f2f2">#REF!</definedName>
    <definedName name="F45plok510" localSheetId="1">#REF!</definedName>
    <definedName name="F45plok510" localSheetId="13">#REF!</definedName>
    <definedName name="F45plok510" localSheetId="15">#REF!</definedName>
    <definedName name="F45plok510" localSheetId="4">#REF!</definedName>
    <definedName name="F45plok510" localSheetId="0">#REF!</definedName>
    <definedName name="F45plok510">#REF!</definedName>
    <definedName name="fdaAFG" localSheetId="1">'[10]x'!#REF!</definedName>
    <definedName name="fdaAFG" localSheetId="13">'[10]x'!#REF!</definedName>
    <definedName name="fdaAFG" localSheetId="14">'[10]x'!#REF!</definedName>
    <definedName name="fdaAFG" localSheetId="15">'[10]x'!#REF!</definedName>
    <definedName name="fdaAFG" localSheetId="2">'[10]x'!#REF!</definedName>
    <definedName name="fdaAFG" localSheetId="4">'[10]x'!#REF!</definedName>
    <definedName name="fdaAFG" localSheetId="0">'[10]x'!#REF!</definedName>
    <definedName name="fdaAFG">'[10]x'!#REF!</definedName>
    <definedName name="fdgd354" localSheetId="1">'[20]1'!#REF!</definedName>
    <definedName name="fdgd354" localSheetId="13">'[20]1'!#REF!</definedName>
    <definedName name="fdgd354" localSheetId="15">'[20]1'!#REF!</definedName>
    <definedName name="fdgd354" localSheetId="4">'[20]1'!#REF!</definedName>
    <definedName name="fdgd354" localSheetId="0">'[20]1'!#REF!</definedName>
    <definedName name="fdgd354">'[20]1'!#REF!</definedName>
    <definedName name="fdgh2145" localSheetId="1">#REF!</definedName>
    <definedName name="fdgh2145" localSheetId="13">#REF!</definedName>
    <definedName name="fdgh2145" localSheetId="14">#REF!</definedName>
    <definedName name="fdgh2145" localSheetId="15">#REF!</definedName>
    <definedName name="fdgh2145" localSheetId="2">#REF!</definedName>
    <definedName name="fdgh2145" localSheetId="4">#REF!</definedName>
    <definedName name="fdgh2145" localSheetId="0">#REF!</definedName>
    <definedName name="fdgh2145">#REF!</definedName>
    <definedName name="fdrt124">#REF!</definedName>
    <definedName name="fds" localSheetId="1">#REF!</definedName>
    <definedName name="fds" localSheetId="13">#REF!</definedName>
    <definedName name="fds" localSheetId="14">#REF!</definedName>
    <definedName name="fds" localSheetId="2">#REF!</definedName>
    <definedName name="fds" localSheetId="0">#REF!</definedName>
    <definedName name="fds">#REF!</definedName>
    <definedName name="fdsa474" localSheetId="1">#REF!</definedName>
    <definedName name="fdsa474" localSheetId="13">#REF!</definedName>
    <definedName name="fdsa474" localSheetId="14">#REF!</definedName>
    <definedName name="fdsa474" localSheetId="15">#REF!</definedName>
    <definedName name="fdsa474" localSheetId="2">#REF!</definedName>
    <definedName name="fdsa474" localSheetId="4">#REF!</definedName>
    <definedName name="fdsa474" localSheetId="0">#REF!</definedName>
    <definedName name="fdsa474">#REF!</definedName>
    <definedName name="fdsgtr14789" localSheetId="1">'[14]x2,'!#REF!</definedName>
    <definedName name="fdsgtr14789" localSheetId="13">'[14]x2,'!#REF!</definedName>
    <definedName name="fdsgtr14789" localSheetId="14">'[14]x2,'!#REF!</definedName>
    <definedName name="fdsgtr14789" localSheetId="15">'[14]x2,'!#REF!</definedName>
    <definedName name="fdsgtr14789" localSheetId="2">'[14]x2,'!#REF!</definedName>
    <definedName name="fdsgtr14789" localSheetId="4">'[14]x2,'!#REF!</definedName>
    <definedName name="fdsgtr14789" localSheetId="0">'[14]x2,'!#REF!</definedName>
    <definedName name="fdsgtr14789">'[14]x2,'!#REF!</definedName>
    <definedName name="ffff5" localSheetId="1">#REF!</definedName>
    <definedName name="ffff5" localSheetId="13">#REF!</definedName>
    <definedName name="ffff5" localSheetId="14">#REF!</definedName>
    <definedName name="ffff5" localSheetId="2">#REF!</definedName>
    <definedName name="ffff5" localSheetId="0">#REF!</definedName>
    <definedName name="ffff5">#REF!</definedName>
    <definedName name="ffff5555" localSheetId="1">#REF!</definedName>
    <definedName name="ffff5555" localSheetId="13">#REF!</definedName>
    <definedName name="ffff5555" localSheetId="14">#REF!</definedName>
    <definedName name="ffff5555" localSheetId="15">#REF!</definedName>
    <definedName name="ffff5555" localSheetId="2">#REF!</definedName>
    <definedName name="ffff5555" localSheetId="4">#REF!</definedName>
    <definedName name="ffff5555" localSheetId="0">#REF!</definedName>
    <definedName name="ffff5555">#REF!</definedName>
    <definedName name="fffffvvv30214" localSheetId="1">'[65]2'!#REF!</definedName>
    <definedName name="fffffvvv30214" localSheetId="13">'[100]2'!#REF!</definedName>
    <definedName name="fffffvvv30214" localSheetId="14">'[82]2'!#REF!</definedName>
    <definedName name="fffffvvv30214" localSheetId="15">#REF!</definedName>
    <definedName name="fffffvvv30214" localSheetId="2">'[82]2'!#REF!</definedName>
    <definedName name="fffffvvv30214" localSheetId="4">#REF!</definedName>
    <definedName name="fffffvvv30214" localSheetId="0">'[65]2'!#REF!</definedName>
    <definedName name="fffffvvv30214">#REF!</definedName>
    <definedName name="fffr1014" localSheetId="1">'[50]x2'!#REF!</definedName>
    <definedName name="fffr1014" localSheetId="13">'[50]x2'!#REF!</definedName>
    <definedName name="fffr1014" localSheetId="15">#REF!</definedName>
    <definedName name="fffr1014" localSheetId="4">#REF!</definedName>
    <definedName name="fffr1014" localSheetId="0">'[50]x2'!#REF!</definedName>
    <definedName name="fffr1014">#REF!</definedName>
    <definedName name="fgdm">#REF!</definedName>
    <definedName name="fgfgdh41784" localSheetId="1">#REF!</definedName>
    <definedName name="fgfgdh41784" localSheetId="13">#REF!</definedName>
    <definedName name="fgfgdh41784" localSheetId="15">#REF!</definedName>
    <definedName name="fgfgdh41784" localSheetId="4">#REF!</definedName>
    <definedName name="fgfgdh41784" localSheetId="0">#REF!</definedName>
    <definedName name="fgfgdh41784">#REF!</definedName>
    <definedName name="fghbhjb20145" localSheetId="13">#REF!</definedName>
    <definedName name="fghbhjb20145" localSheetId="14">#REF!</definedName>
    <definedName name="fghbhjb20145" localSheetId="2">#REF!</definedName>
    <definedName name="fghbhjb20145">#REF!</definedName>
    <definedName name="fghj546" localSheetId="1">'[51]x1'!#REF!</definedName>
    <definedName name="fghj546" localSheetId="13">'[51]x1'!#REF!</definedName>
    <definedName name="fghj546" localSheetId="14">'[83]x1'!#REF!</definedName>
    <definedName name="fghj546" localSheetId="15">'[16]x1'!#REF!</definedName>
    <definedName name="fghj546" localSheetId="2">'[83]x1'!#REF!</definedName>
    <definedName name="fghj546" localSheetId="4">'[16]x1'!#REF!</definedName>
    <definedName name="fghj546" localSheetId="0">'[51]x1'!#REF!</definedName>
    <definedName name="fghj546">'[16]x1'!#REF!</definedName>
    <definedName name="FGHYUI65874">#REF!</definedName>
    <definedName name="fgu9">#REF!</definedName>
    <definedName name="frgtyrter">#REF!</definedName>
    <definedName name="fthjk85621" localSheetId="1">#REF!</definedName>
    <definedName name="fthjk85621" localSheetId="13">#REF!</definedName>
    <definedName name="fthjk85621" localSheetId="14">#REF!</definedName>
    <definedName name="fthjk85621" localSheetId="2">#REF!</definedName>
    <definedName name="fthjk85621" localSheetId="0">#REF!</definedName>
    <definedName name="fthjk85621">#REF!</definedName>
    <definedName name="fvb">#REF!</definedName>
    <definedName name="fvfbg2145789" localSheetId="13">#REF!</definedName>
    <definedName name="fvfbg2145789" localSheetId="14">#REF!</definedName>
    <definedName name="fvfbg2145789" localSheetId="2">#REF!</definedName>
    <definedName name="fvfbg2145789">#REF!</definedName>
    <definedName name="fvg6472145" localSheetId="1">'[34]x1'!#REF!</definedName>
    <definedName name="fvg6472145" localSheetId="13">'[34]x1'!#REF!</definedName>
    <definedName name="fvg6472145" localSheetId="15">'[34]x1'!#REF!</definedName>
    <definedName name="fvg6472145" localSheetId="4">'[34]x1'!#REF!</definedName>
    <definedName name="fvg6472145" localSheetId="0">'[34]x1'!#REF!</definedName>
    <definedName name="fvg6472145">'[34]x1'!#REF!</definedName>
    <definedName name="fvghg414789" localSheetId="13">#REF!</definedName>
    <definedName name="fvghg414789" localSheetId="14">#REF!</definedName>
    <definedName name="fvghg414789" localSheetId="15">#REF!</definedName>
    <definedName name="fvghg414789" localSheetId="2">#REF!</definedName>
    <definedName name="fvghg414789" localSheetId="4">#REF!</definedName>
    <definedName name="fvghg414789" localSheetId="0">#REF!</definedName>
    <definedName name="fvghg414789">#REF!</definedName>
    <definedName name="fwsg">#REF!</definedName>
    <definedName name="fxza" localSheetId="1">#REF!</definedName>
    <definedName name="fxza" localSheetId="13">#REF!</definedName>
    <definedName name="fxza" localSheetId="14">#REF!</definedName>
    <definedName name="fxza" localSheetId="2">#REF!</definedName>
    <definedName name="fxza" localSheetId="0">#REF!</definedName>
    <definedName name="fxza">#REF!</definedName>
    <definedName name="gads4545" localSheetId="1">'[45]x2'!#REF!</definedName>
    <definedName name="gads4545" localSheetId="13">'[45]x2'!#REF!</definedName>
    <definedName name="gads4545" localSheetId="14">'[77]x2'!#REF!</definedName>
    <definedName name="gads4545" localSheetId="15">'[17]x2'!#REF!</definedName>
    <definedName name="gads4545" localSheetId="2">'[77]x2'!#REF!</definedName>
    <definedName name="gads4545" localSheetId="4">'[17]x2'!#REF!</definedName>
    <definedName name="gads4545" localSheetId="0">'[45]x2'!#REF!</definedName>
    <definedName name="gads4545">'[17]x2'!#REF!</definedName>
    <definedName name="gbhgnjuio4789654" localSheetId="13">#REF!</definedName>
    <definedName name="gbhgnjuio4789654" localSheetId="14">#REF!</definedName>
    <definedName name="gbhgnjuio4789654" localSheetId="2">#REF!</definedName>
    <definedName name="gbhgnjuio4789654">#REF!</definedName>
    <definedName name="gbhnj1247" localSheetId="1">'[46]x1'!#REF!</definedName>
    <definedName name="gbhnj1247" localSheetId="13">'[46]x1'!#REF!</definedName>
    <definedName name="gbhnj1247" localSheetId="14">'[79]x1'!#REF!</definedName>
    <definedName name="gbhnj1247" localSheetId="15">'[38]x1'!#REF!</definedName>
    <definedName name="gbhnj1247" localSheetId="2">'[79]x1'!#REF!</definedName>
    <definedName name="gbhnj1247" localSheetId="4">'[38]x1'!#REF!</definedName>
    <definedName name="gbhnj1247" localSheetId="0">'[46]x1'!#REF!</definedName>
    <definedName name="gbhnj1247">'[38]x1'!#REF!</definedName>
    <definedName name="gdsdfgh45763" localSheetId="1">'[52]x1'!#REF!</definedName>
    <definedName name="gdsdfgh45763" localSheetId="13">'[52]x1'!#REF!</definedName>
    <definedName name="gdsdfgh45763" localSheetId="14">'[52]x1'!#REF!</definedName>
    <definedName name="gdsdfgh45763" localSheetId="15">'[8]x1'!#REF!</definedName>
    <definedName name="gdsdfgh45763" localSheetId="2">'[52]x1'!#REF!</definedName>
    <definedName name="gdsdfgh45763" localSheetId="4">'[8]x1'!#REF!</definedName>
    <definedName name="gdsdfgh45763" localSheetId="0">'[52]x1'!#REF!</definedName>
    <definedName name="gdsdfgh45763">'[8]x1'!#REF!</definedName>
    <definedName name="gfd" localSheetId="1">'[3]res ur'!#REF!</definedName>
    <definedName name="gfd" localSheetId="13">'[3]res ur'!#REF!</definedName>
    <definedName name="gfd" localSheetId="14">'[3]res ur'!#REF!</definedName>
    <definedName name="gfd" localSheetId="15">'[3]res ur'!#REF!</definedName>
    <definedName name="gfd" localSheetId="2">'[3]res ur'!#REF!</definedName>
    <definedName name="gfd" localSheetId="4">'[3]res ur'!#REF!</definedName>
    <definedName name="gfd" localSheetId="0">'[3]res ur'!#REF!</definedName>
    <definedName name="gfd">'[3]res ur'!#REF!</definedName>
    <definedName name="gfd56">#REF!</definedName>
    <definedName name="gfdresw414787">#REF!</definedName>
    <definedName name="gfds">#REF!</definedName>
    <definedName name="gfds4789">#REF!</definedName>
    <definedName name="gfds987415" localSheetId="1">'[34]x1'!#REF!</definedName>
    <definedName name="gfds987415" localSheetId="13">'[34]x1'!#REF!</definedName>
    <definedName name="gfds987415" localSheetId="15">'[34]x1'!#REF!</definedName>
    <definedName name="gfds987415" localSheetId="4">'[34]x1'!#REF!</definedName>
    <definedName name="gfds987415" localSheetId="0">'[34]x1'!#REF!</definedName>
    <definedName name="gfds987415">'[34]x1'!#REF!</definedName>
    <definedName name="gfdsaxcvvbnm" localSheetId="1">'[39]x2,3'!#REF!</definedName>
    <definedName name="gfdsaxcvvbnm" localSheetId="13">'[39]x2,3'!#REF!</definedName>
    <definedName name="gfdsaxcvvbnm" localSheetId="14">'[39]x2,3'!#REF!</definedName>
    <definedName name="gfdsaxcvvbnm" localSheetId="15">#REF!</definedName>
    <definedName name="gfdsaxcvvbnm" localSheetId="2">'[39]x2,3'!#REF!</definedName>
    <definedName name="gfdsaxcvvbnm" localSheetId="4">#REF!</definedName>
    <definedName name="gfdsaxcvvbnm" localSheetId="0">'[39]x2,3'!#REF!</definedName>
    <definedName name="gfdsaxcvvbnm">#REF!</definedName>
    <definedName name="gfgfhgf147854" localSheetId="13">'[99]x2'!$F$37</definedName>
    <definedName name="gfgfhgf147854" localSheetId="14">'[72]x2'!$F$37</definedName>
    <definedName name="gfgfhgf147854" localSheetId="2">'[72]x2'!$F$37</definedName>
    <definedName name="gfgfhgf147854">'[72]x2'!$F$37</definedName>
    <definedName name="gfh23">#REF!</definedName>
    <definedName name="gfhj5484" localSheetId="1">'[20]1'!#REF!</definedName>
    <definedName name="gfhj5484" localSheetId="13">'[20]1'!#REF!</definedName>
    <definedName name="gfhj5484" localSheetId="15">'[20]1'!#REF!</definedName>
    <definedName name="gfhj5484" localSheetId="4">'[20]1'!#REF!</definedName>
    <definedName name="gfhj5484" localSheetId="0">'[20]1'!#REF!</definedName>
    <definedName name="gfhj5484">'[20]1'!#REF!</definedName>
    <definedName name="gfhjkl65214" localSheetId="1">'[20]1'!#REF!</definedName>
    <definedName name="gfhjkl65214" localSheetId="13">'[20]1'!#REF!</definedName>
    <definedName name="gfhjkl65214" localSheetId="15">'[20]1'!#REF!</definedName>
    <definedName name="gfhjkl65214" localSheetId="4">'[20]1'!#REF!</definedName>
    <definedName name="gfhjkl65214" localSheetId="0">'[20]1'!#REF!</definedName>
    <definedName name="gfhjkl65214">'[20]1'!#REF!</definedName>
    <definedName name="gfhy1456">#REF!</definedName>
    <definedName name="gfhy56" localSheetId="1">#REF!</definedName>
    <definedName name="gfhy56" localSheetId="13">#REF!</definedName>
    <definedName name="gfhy56" localSheetId="14">#REF!</definedName>
    <definedName name="gfhy56" localSheetId="2">#REF!</definedName>
    <definedName name="gfhy56" localSheetId="0">#REF!</definedName>
    <definedName name="gfhy56">#REF!</definedName>
    <definedName name="gfrdrtyui" localSheetId="13">'[99]x1'!$F$39</definedName>
    <definedName name="gfrdrtyui" localSheetId="14">'[72]x1'!$F$39</definedName>
    <definedName name="gfrdrtyui" localSheetId="2">'[72]x1'!$F$39</definedName>
    <definedName name="gfrdrtyui">'[72]x1'!$F$39</definedName>
    <definedName name="gfredv0000111" localSheetId="1">#REF!</definedName>
    <definedName name="gfredv0000111" localSheetId="13">#REF!</definedName>
    <definedName name="gfredv0000111" localSheetId="14">#REF!</definedName>
    <definedName name="gfredv0000111" localSheetId="15">#REF!</definedName>
    <definedName name="gfredv0000111" localSheetId="2">#REF!</definedName>
    <definedName name="gfredv0000111" localSheetId="4">#REF!</definedName>
    <definedName name="gfredv0000111" localSheetId="0">#REF!</definedName>
    <definedName name="gfredv0000111">#REF!</definedName>
    <definedName name="ggg10140" localSheetId="1">#REF!</definedName>
    <definedName name="ggg10140" localSheetId="13">#REF!</definedName>
    <definedName name="ggg10140" localSheetId="14">#REF!</definedName>
    <definedName name="ggg10140" localSheetId="2">#REF!</definedName>
    <definedName name="ggg10140" localSheetId="0">#REF!</definedName>
    <definedName name="ggg10140">#REF!</definedName>
    <definedName name="ggg11111115" localSheetId="13">#REF!</definedName>
    <definedName name="ggg11111115" localSheetId="14">#REF!</definedName>
    <definedName name="ggg11111115" localSheetId="2">#REF!</definedName>
    <definedName name="ggg11111115">#REF!</definedName>
    <definedName name="ggg6">#REF!</definedName>
    <definedName name="gggffddd">#REF!</definedName>
    <definedName name="gggg11" localSheetId="1">#REF!</definedName>
    <definedName name="gggg11" localSheetId="13">#REF!</definedName>
    <definedName name="gggg11" localSheetId="14">#REF!</definedName>
    <definedName name="gggg11" localSheetId="15">#REF!</definedName>
    <definedName name="gggg11" localSheetId="2">#REF!</definedName>
    <definedName name="gggg11" localSheetId="4">#REF!</definedName>
    <definedName name="gggg11" localSheetId="0">#REF!</definedName>
    <definedName name="gggg11">#REF!</definedName>
    <definedName name="ggggbbb00147" localSheetId="1">#REF!</definedName>
    <definedName name="ggggbbb00147" localSheetId="13">#REF!</definedName>
    <definedName name="ggggbbb00147" localSheetId="14">#REF!</definedName>
    <definedName name="ggggbbb00147" localSheetId="2">#REF!</definedName>
    <definedName name="ggggbbb00147" localSheetId="0">#REF!</definedName>
    <definedName name="ggggbbb00147">#REF!</definedName>
    <definedName name="ggggddd51515" localSheetId="1">#REF!</definedName>
    <definedName name="ggggddd51515" localSheetId="13">#REF!</definedName>
    <definedName name="ggggddd51515" localSheetId="15">#REF!</definedName>
    <definedName name="ggggddd51515" localSheetId="4">#REF!</definedName>
    <definedName name="ggggddd51515" localSheetId="0">#REF!</definedName>
    <definedName name="ggggddd51515">#REF!</definedName>
    <definedName name="ggvvvgvgvg014014010" localSheetId="1">#REF!</definedName>
    <definedName name="ggvvvgvgvg014014010" localSheetId="13">#REF!</definedName>
    <definedName name="ggvvvgvgvg014014010" localSheetId="14">#REF!</definedName>
    <definedName name="ggvvvgvgvg014014010" localSheetId="15">#REF!</definedName>
    <definedName name="ggvvvgvgvg014014010" localSheetId="2">#REF!</definedName>
    <definedName name="ggvvvgvgvg014014010" localSheetId="4">#REF!</definedName>
    <definedName name="ggvvvgvgvg014014010" localSheetId="0">#REF!</definedName>
    <definedName name="ggvvvgvgvg014014010">#REF!</definedName>
    <definedName name="ghbca" localSheetId="1">#REF!</definedName>
    <definedName name="ghbca" localSheetId="13">#REF!</definedName>
    <definedName name="ghbca" localSheetId="14">#REF!</definedName>
    <definedName name="ghbca" localSheetId="2">#REF!</definedName>
    <definedName name="ghbca" localSheetId="0">#REF!</definedName>
    <definedName name="ghbca">#REF!</definedName>
    <definedName name="ghbnj21478" localSheetId="1">#REF!</definedName>
    <definedName name="ghbnj21478" localSheetId="13">#REF!</definedName>
    <definedName name="ghbnj21478" localSheetId="15">#REF!</definedName>
    <definedName name="ghbnj21478" localSheetId="4">#REF!</definedName>
    <definedName name="ghbnj21478" localSheetId="0">#REF!</definedName>
    <definedName name="ghbnj21478">#REF!</definedName>
    <definedName name="ghdah584" localSheetId="1">#REF!</definedName>
    <definedName name="ghdah584" localSheetId="13">#REF!</definedName>
    <definedName name="ghdah584" localSheetId="14">#REF!</definedName>
    <definedName name="ghdah584" localSheetId="15">#REF!</definedName>
    <definedName name="ghdah584" localSheetId="2">#REF!</definedName>
    <definedName name="ghdah584" localSheetId="4">#REF!</definedName>
    <definedName name="ghdah584" localSheetId="0">#REF!</definedName>
    <definedName name="ghdah584">#REF!</definedName>
    <definedName name="ghgfd4147896" localSheetId="13">#REF!</definedName>
    <definedName name="ghgfd4147896" localSheetId="14">#REF!</definedName>
    <definedName name="ghgfd4147896" localSheetId="2">#REF!</definedName>
    <definedName name="ghgfd4147896">#REF!</definedName>
    <definedName name="ghgfds41417875" localSheetId="13">'[99]x2'!$F$19</definedName>
    <definedName name="ghgfds41417875" localSheetId="14">'[72]x2'!$F$19</definedName>
    <definedName name="ghgfds41417875" localSheetId="2">'[72]x2'!$F$19</definedName>
    <definedName name="ghgfds41417875">'[72]x2'!$F$19</definedName>
    <definedName name="ghjk51454">#REF!</definedName>
    <definedName name="ghjkhgfhj102145" localSheetId="13">#REF!</definedName>
    <definedName name="ghjkhgfhj102145" localSheetId="14">#REF!</definedName>
    <definedName name="ghjkhgfhj102145" localSheetId="2">#REF!</definedName>
    <definedName name="ghjkhgfhj102145">#REF!</definedName>
    <definedName name="ghjkil256" localSheetId="1">'[32]x'!#REF!</definedName>
    <definedName name="ghjkil256" localSheetId="13">'[32]x'!#REF!</definedName>
    <definedName name="ghjkil256" localSheetId="15">'[32]x'!#REF!</definedName>
    <definedName name="ghjkil256" localSheetId="4">'[32]x'!#REF!</definedName>
    <definedName name="ghjkil256" localSheetId="0">'[32]x'!#REF!</definedName>
    <definedName name="ghjkil256">'[32]x'!#REF!</definedName>
    <definedName name="ghjkl" localSheetId="0">#REF!</definedName>
    <definedName name="ghjkl">#REF!</definedName>
    <definedName name="ghjkl21478" localSheetId="1">'[46]x1'!#REF!</definedName>
    <definedName name="ghjkl21478" localSheetId="13">'[46]x1'!#REF!</definedName>
    <definedName name="ghjkl21478" localSheetId="14">'[79]x1'!#REF!</definedName>
    <definedName name="ghjkl21478" localSheetId="15">'[38]x1'!#REF!</definedName>
    <definedName name="ghjkl21478" localSheetId="2">'[79]x1'!#REF!</definedName>
    <definedName name="ghjkl21478" localSheetId="4">'[38]x1'!#REF!</definedName>
    <definedName name="ghjkl21478" localSheetId="0">'[46]x1'!#REF!</definedName>
    <definedName name="ghjkl21478">'[38]x1'!#REF!</definedName>
    <definedName name="ghnb6547" localSheetId="1">'[45]x2'!#REF!</definedName>
    <definedName name="ghnb6547" localSheetId="13">'[45]x2'!#REF!</definedName>
    <definedName name="ghnb6547" localSheetId="14">'[77]x2'!#REF!</definedName>
    <definedName name="ghnb6547" localSheetId="15">'[17]x2'!#REF!</definedName>
    <definedName name="ghnb6547" localSheetId="2">'[77]x2'!#REF!</definedName>
    <definedName name="ghnb6547" localSheetId="4">'[17]x2'!#REF!</definedName>
    <definedName name="ghnb6547" localSheetId="0">'[45]x2'!#REF!</definedName>
    <definedName name="ghnb6547">'[17]x2'!#REF!</definedName>
    <definedName name="ghrtwewq1479" localSheetId="1">#REF!</definedName>
    <definedName name="ghrtwewq1479" localSheetId="13">#REF!</definedName>
    <definedName name="ghrtwewq1479" localSheetId="14">#REF!</definedName>
    <definedName name="ghrtwewq1479" localSheetId="15">#REF!</definedName>
    <definedName name="ghrtwewq1479" localSheetId="2">#REF!</definedName>
    <definedName name="ghrtwewq1479" localSheetId="4">#REF!</definedName>
    <definedName name="ghrtwewq1479" localSheetId="0">#REF!</definedName>
    <definedName name="ghrtwewq1479">#REF!</definedName>
    <definedName name="ghujkiolp62457" localSheetId="1">#REF!</definedName>
    <definedName name="ghujkiolp62457" localSheetId="13">#REF!</definedName>
    <definedName name="ghujkiolp62457" localSheetId="14">#REF!</definedName>
    <definedName name="ghujkiolp62457" localSheetId="15">#REF!</definedName>
    <definedName name="ghujkiolp62457" localSheetId="2">#REF!</definedName>
    <definedName name="ghujkiolp62457" localSheetId="4">#REF!</definedName>
    <definedName name="ghujkiolp62457" localSheetId="0">#REF!</definedName>
    <definedName name="ghujkiolp62457">#REF!</definedName>
    <definedName name="gsgs54" localSheetId="1">#REF!</definedName>
    <definedName name="gsgs54" localSheetId="13">#REF!</definedName>
    <definedName name="gsgs54" localSheetId="14">#REF!</definedName>
    <definedName name="gsgs54" localSheetId="15">#REF!</definedName>
    <definedName name="gsgs54" localSheetId="2">#REF!</definedName>
    <definedName name="gsgs54" localSheetId="4">#REF!</definedName>
    <definedName name="gsgs54" localSheetId="0">#REF!</definedName>
    <definedName name="gsgs54">#REF!</definedName>
    <definedName name="gtf5">#REF!</definedName>
    <definedName name="gtfd" localSheetId="1">'[39]x2,3'!#REF!</definedName>
    <definedName name="gtfd" localSheetId="13">'[39]x2,3'!#REF!</definedName>
    <definedName name="gtfd" localSheetId="14">'[39]x2,3'!#REF!</definedName>
    <definedName name="gtfd" localSheetId="15">#REF!</definedName>
    <definedName name="gtfd" localSheetId="2">'[39]x2,3'!#REF!</definedName>
    <definedName name="gtfd" localSheetId="4">#REF!</definedName>
    <definedName name="gtfd" localSheetId="0">'[39]x2,3'!#REF!</definedName>
    <definedName name="gtfd">#REF!</definedName>
    <definedName name="gtfd45">#REF!</definedName>
    <definedName name="gth1">#REF!</definedName>
    <definedName name="gvgbhjh547898" localSheetId="13">#REF!</definedName>
    <definedName name="gvgbhjh547898" localSheetId="14">#REF!</definedName>
    <definedName name="gvgbhjh547898" localSheetId="15">#REF!</definedName>
    <definedName name="gvgbhjh547898" localSheetId="2">#REF!</definedName>
    <definedName name="gvgbhjh547898" localSheetId="4">#REF!</definedName>
    <definedName name="gvgbhjh547898" localSheetId="0">#REF!</definedName>
    <definedName name="gvgbhjh547898">#REF!</definedName>
    <definedName name="gyth3">#REF!</definedName>
    <definedName name="gytjk">#REF!</definedName>
    <definedName name="h1h" localSheetId="1">'[48]x5'!#REF!</definedName>
    <definedName name="h1h" localSheetId="13">'[48]x5'!#REF!</definedName>
    <definedName name="h1h" localSheetId="14">'[80]x5'!#REF!</definedName>
    <definedName name="h1h" localSheetId="15">'[30]x5'!#REF!</definedName>
    <definedName name="h1h" localSheetId="2">'[80]x5'!#REF!</definedName>
    <definedName name="h1h" localSheetId="4">'[30]x5'!#REF!</definedName>
    <definedName name="h1h" localSheetId="0">'[48]x5'!#REF!</definedName>
    <definedName name="h1h">'[30]x5'!#REF!</definedName>
    <definedName name="h77765" localSheetId="1">'[51]x1'!#REF!</definedName>
    <definedName name="h77765" localSheetId="13">'[51]x1'!#REF!</definedName>
    <definedName name="h77765" localSheetId="14">'[83]x1'!#REF!</definedName>
    <definedName name="h77765" localSheetId="15">'[16]x1'!#REF!</definedName>
    <definedName name="h77765" localSheetId="2">'[83]x1'!#REF!</definedName>
    <definedName name="h77765" localSheetId="4">'[16]x1'!#REF!</definedName>
    <definedName name="h77765" localSheetId="0">'[51]x1'!#REF!</definedName>
    <definedName name="h77765">'[16]x1'!#REF!</definedName>
    <definedName name="hasdha">#REF!</definedName>
    <definedName name="hazxc">#REF!</definedName>
    <definedName name="hbg1247">#REF!</definedName>
    <definedName name="hbhbgvo55522">#REF!</definedName>
    <definedName name="hbhbhb01012" localSheetId="1">#REF!</definedName>
    <definedName name="hbhbhb01012" localSheetId="13">#REF!</definedName>
    <definedName name="hbhbhb01012" localSheetId="14">#REF!</definedName>
    <definedName name="hbhbhb01012" localSheetId="15">#REF!</definedName>
    <definedName name="hbhbhb01012" localSheetId="2">#REF!</definedName>
    <definedName name="hbhbhb01012" localSheetId="4">#REF!</definedName>
    <definedName name="hbhbhb01012" localSheetId="0">#REF!</definedName>
    <definedName name="hbhbhb01012">#REF!</definedName>
    <definedName name="hbhbhbgvg1010147">#REF!</definedName>
    <definedName name="hbhgtfy147896">#REF!</definedName>
    <definedName name="hbhj14142" localSheetId="1">'[48]x5'!#REF!</definedName>
    <definedName name="hbhj14142" localSheetId="13">'[48]x5'!#REF!</definedName>
    <definedName name="hbhj14142" localSheetId="14">'[80]x5'!#REF!</definedName>
    <definedName name="hbhj14142" localSheetId="15">'[30]x5'!#REF!</definedName>
    <definedName name="hbhj14142" localSheetId="2">'[80]x5'!#REF!</definedName>
    <definedName name="hbhj14142" localSheetId="4">'[30]x5'!#REF!</definedName>
    <definedName name="hbhj14142" localSheetId="0">'[48]x5'!#REF!</definedName>
    <definedName name="hbhj14142">'[30]x5'!#REF!</definedName>
    <definedName name="hbng20147" localSheetId="1">'[46]x1'!#REF!</definedName>
    <definedName name="hbng20147" localSheetId="13">'[46]x1'!#REF!</definedName>
    <definedName name="hbng20147" localSheetId="14">'[79]x1'!#REF!</definedName>
    <definedName name="hbng20147" localSheetId="15">'[38]x1'!#REF!</definedName>
    <definedName name="hbng20147" localSheetId="2">'[79]x1'!#REF!</definedName>
    <definedName name="hbng20147" localSheetId="4">'[38]x1'!#REF!</definedName>
    <definedName name="hbng20147" localSheetId="0">'[46]x1'!#REF!</definedName>
    <definedName name="hbng20147">'[38]x1'!#REF!</definedName>
    <definedName name="hbnhjktyu01021" localSheetId="1">#REF!</definedName>
    <definedName name="hbnhjktyu01021" localSheetId="13">#REF!</definedName>
    <definedName name="hbnhjktyu01021" localSheetId="14">#REF!</definedName>
    <definedName name="hbnhjktyu01021" localSheetId="2">#REF!</definedName>
    <definedName name="hbnhjktyu01021" localSheetId="0">#REF!</definedName>
    <definedName name="hbnhjktyu01021">#REF!</definedName>
    <definedName name="hbpl">#REF!</definedName>
    <definedName name="hbvgf1024787" localSheetId="1">#REF!</definedName>
    <definedName name="hbvgf1024787" localSheetId="13">#REF!</definedName>
    <definedName name="hbvgf1024787" localSheetId="15">#REF!</definedName>
    <definedName name="hbvgf1024787" localSheetId="4">#REF!</definedName>
    <definedName name="hbvgf1024787" localSheetId="0">#REF!</definedName>
    <definedName name="hbvgf1024787">#REF!</definedName>
    <definedName name="hbvgf985410" localSheetId="13">'[42]x3'!#REF!</definedName>
    <definedName name="hbvgf985410" localSheetId="14">'[84]x3'!#REF!</definedName>
    <definedName name="hbvgf985410" localSheetId="15">'[42]x3'!#REF!</definedName>
    <definedName name="hbvgf985410" localSheetId="2">'[84]x3'!#REF!</definedName>
    <definedName name="hbvgf985410" localSheetId="4">'[42]x3'!#REF!</definedName>
    <definedName name="hbvgf985410" localSheetId="0">'[42]x3'!#REF!</definedName>
    <definedName name="hbvgf985410">'[42]x3'!#REF!</definedName>
    <definedName name="hdah56" localSheetId="1">'[32]x'!#REF!</definedName>
    <definedName name="hdah56" localSheetId="13">'[32]x'!#REF!</definedName>
    <definedName name="hdah56" localSheetId="15">'[32]x'!#REF!</definedName>
    <definedName name="hdah56" localSheetId="4">'[32]x'!#REF!</definedName>
    <definedName name="hdah56" localSheetId="0">'[32]x'!#REF!</definedName>
    <definedName name="hdah56">'[32]x'!#REF!</definedName>
    <definedName name="hfdsgjhk4789" localSheetId="1">#REF!</definedName>
    <definedName name="hfdsgjhk4789" localSheetId="13">#REF!</definedName>
    <definedName name="hfdsgjhk4789" localSheetId="14">#REF!</definedName>
    <definedName name="hfdsgjhk4789" localSheetId="15">#REF!</definedName>
    <definedName name="hfdsgjhk4789" localSheetId="2">#REF!</definedName>
    <definedName name="hfdsgjhk4789" localSheetId="4">#REF!</definedName>
    <definedName name="hfdsgjhk4789" localSheetId="0">#REF!</definedName>
    <definedName name="hfdsgjhk4789">#REF!</definedName>
    <definedName name="HFGAY125" localSheetId="1">#REF!</definedName>
    <definedName name="HFGAY125" localSheetId="13">#REF!</definedName>
    <definedName name="HFGAY125" localSheetId="14">#REF!</definedName>
    <definedName name="HFGAY125" localSheetId="15">#REF!</definedName>
    <definedName name="HFGAY125" localSheetId="2">#REF!</definedName>
    <definedName name="HFGAY125" localSheetId="4">#REF!</definedName>
    <definedName name="HFGAY125" localSheetId="0">#REF!</definedName>
    <definedName name="HFGAY125">#REF!</definedName>
    <definedName name="hgaqw56" localSheetId="1">'[7]xar #1 (3)'!#REF!</definedName>
    <definedName name="hgaqw56" localSheetId="13">'[7]xar #1 (3)'!#REF!</definedName>
    <definedName name="hgaqw56" localSheetId="14">'[7]xar #1 (3)'!#REF!</definedName>
    <definedName name="hgaqw56" localSheetId="15">'[7]xar #1 (3)'!#REF!</definedName>
    <definedName name="hgaqw56" localSheetId="2">'[7]xar #1 (3)'!#REF!</definedName>
    <definedName name="hgaqw56" localSheetId="4">'[7]xar #1 (3)'!#REF!</definedName>
    <definedName name="hgaqw56" localSheetId="0">'[7]xar #1 (3)'!#REF!</definedName>
    <definedName name="hgaqw56">'[7]xar #1 (3)'!#REF!</definedName>
    <definedName name="hgbv451" localSheetId="1">#REF!</definedName>
    <definedName name="hgbv451" localSheetId="13">#REF!</definedName>
    <definedName name="hgbv451" localSheetId="14">#REF!</definedName>
    <definedName name="hgbv451" localSheetId="15">#REF!</definedName>
    <definedName name="hgbv451" localSheetId="2">#REF!</definedName>
    <definedName name="hgbv451" localSheetId="4">#REF!</definedName>
    <definedName name="hgbv451" localSheetId="0">#REF!</definedName>
    <definedName name="hgbv451">#REF!</definedName>
    <definedName name="hgbvfjuhylk7894541" localSheetId="13">#REF!</definedName>
    <definedName name="hgbvfjuhylk7894541" localSheetId="14">#REF!</definedName>
    <definedName name="hgbvfjuhylk7894541" localSheetId="2">#REF!</definedName>
    <definedName name="hgbvfjuhylk7894541">#REF!</definedName>
    <definedName name="hgf478" localSheetId="1">'[53]x2w'!#REF!</definedName>
    <definedName name="hgf478" localSheetId="13">'[53]x2w'!#REF!</definedName>
    <definedName name="hgf478" localSheetId="14">'[53]x2w'!#REF!</definedName>
    <definedName name="hgf478" localSheetId="15">'[11]x2w'!#REF!</definedName>
    <definedName name="hgf478" localSheetId="2">'[53]x2w'!#REF!</definedName>
    <definedName name="hgf478" localSheetId="4">'[11]x2w'!#REF!</definedName>
    <definedName name="hgf478" localSheetId="0">'[53]x2w'!#REF!</definedName>
    <definedName name="hgf478">'[11]x2w'!#REF!</definedName>
    <definedName name="hgf665" localSheetId="1">#REF!</definedName>
    <definedName name="hgf665" localSheetId="13">#REF!</definedName>
    <definedName name="hgf665" localSheetId="14">#REF!</definedName>
    <definedName name="hgf665" localSheetId="2">#REF!</definedName>
    <definedName name="hgf665" localSheetId="0">#REF!</definedName>
    <definedName name="hgf665">#REF!</definedName>
    <definedName name="hgfd" localSheetId="1">#REF!</definedName>
    <definedName name="hgfd" localSheetId="13">#REF!</definedName>
    <definedName name="hgfd" localSheetId="14">#REF!</definedName>
    <definedName name="hgfd" localSheetId="15">#REF!</definedName>
    <definedName name="hgfd" localSheetId="2">#REF!</definedName>
    <definedName name="hgfd" localSheetId="4">#REF!</definedName>
    <definedName name="hgfd" localSheetId="0">#REF!</definedName>
    <definedName name="hgfd">#REF!</definedName>
    <definedName name="hgfd256">#REF!</definedName>
    <definedName name="hgfd41451">#REF!</definedName>
    <definedName name="HGFD457">#REF!</definedName>
    <definedName name="hgfd74789" localSheetId="1">'[48]x5'!#REF!</definedName>
    <definedName name="hgfd74789" localSheetId="13">'[48]x5'!#REF!</definedName>
    <definedName name="hgfd74789" localSheetId="14">'[80]x5'!#REF!</definedName>
    <definedName name="hgfd74789" localSheetId="15">'[30]x5'!#REF!</definedName>
    <definedName name="hgfd74789" localSheetId="2">'[80]x5'!#REF!</definedName>
    <definedName name="hgfd74789" localSheetId="4">'[30]x5'!#REF!</definedName>
    <definedName name="hgfd74789" localSheetId="0">'[48]x5'!#REF!</definedName>
    <definedName name="hgfd74789">'[30]x5'!#REF!</definedName>
    <definedName name="hgfdlkijh41548" localSheetId="1">#REF!</definedName>
    <definedName name="hgfdlkijh41548" localSheetId="13">#REF!</definedName>
    <definedName name="hgfdlkijh41548" localSheetId="14">#REF!</definedName>
    <definedName name="hgfdlkijh41548" localSheetId="15">#REF!</definedName>
    <definedName name="hgfdlkijh41548" localSheetId="2">#REF!</definedName>
    <definedName name="hgfdlkijh41548" localSheetId="4">#REF!</definedName>
    <definedName name="hgfdlkijh41548" localSheetId="0">#REF!</definedName>
    <definedName name="hgfdlkijh41548">#REF!</definedName>
    <definedName name="hgfds23" localSheetId="1">#REF!</definedName>
    <definedName name="hgfds23" localSheetId="13">#REF!</definedName>
    <definedName name="hgfds23" localSheetId="14">#REF!</definedName>
    <definedName name="hgfds23" localSheetId="2">#REF!</definedName>
    <definedName name="hgfds23" localSheetId="0">#REF!</definedName>
    <definedName name="hgfds23">#REF!</definedName>
    <definedName name="hgfdvbn5412" localSheetId="1">#REF!</definedName>
    <definedName name="hgfdvbn5412" localSheetId="13">#REF!</definedName>
    <definedName name="hgfdvbn5412" localSheetId="14">#REF!</definedName>
    <definedName name="hgfdvbn5412" localSheetId="15">#REF!</definedName>
    <definedName name="hgfdvbn5412" localSheetId="2">#REF!</definedName>
    <definedName name="hgfdvbn5412" localSheetId="4">#REF!</definedName>
    <definedName name="hgfdvbn5412" localSheetId="0">#REF!</definedName>
    <definedName name="hgfdvbn5412">#REF!</definedName>
    <definedName name="hgffdrtt48796">#REF!</definedName>
    <definedName name="hgfv">#REF!</definedName>
    <definedName name="hgfwqa980" localSheetId="1">'[34]x1'!#REF!</definedName>
    <definedName name="hgfwqa980" localSheetId="13">'[34]x1'!#REF!</definedName>
    <definedName name="hgfwqa980" localSheetId="15">'[34]x1'!#REF!</definedName>
    <definedName name="hgfwqa980" localSheetId="4">'[34]x1'!#REF!</definedName>
    <definedName name="hgfwqa980" localSheetId="0">'[34]x1'!#REF!</definedName>
    <definedName name="hgfwqa980">'[34]x1'!#REF!</definedName>
    <definedName name="hgh55" localSheetId="1">#REF!</definedName>
    <definedName name="hgh55" localSheetId="13">#REF!</definedName>
    <definedName name="hgh55" localSheetId="14">#REF!</definedName>
    <definedName name="hgh55" localSheetId="2">#REF!</definedName>
    <definedName name="hgh55" localSheetId="0">#REF!</definedName>
    <definedName name="hgh55">#REF!</definedName>
    <definedName name="hghghguhjjh47878" localSheetId="13">#REF!</definedName>
    <definedName name="hghghguhjjh47878" localSheetId="14">#REF!</definedName>
    <definedName name="hghghguhjjh47878" localSheetId="15">#REF!</definedName>
    <definedName name="hghghguhjjh47878" localSheetId="2">#REF!</definedName>
    <definedName name="hghghguhjjh47878" localSheetId="4">#REF!</definedName>
    <definedName name="hghghguhjjh47878" localSheetId="0">#REF!</definedName>
    <definedName name="hghghguhjjh47878">#REF!</definedName>
    <definedName name="hghghjhghg2012450">#REF!</definedName>
    <definedName name="hgjhkjh" localSheetId="13">'[72]x3'!#REF!</definedName>
    <definedName name="hgjhkjh" localSheetId="14">'[72]x3'!#REF!</definedName>
    <definedName name="hgjhkjh" localSheetId="15">'[72]x3'!#REF!</definedName>
    <definedName name="hgjhkjh" localSheetId="2">'[72]x3'!#REF!</definedName>
    <definedName name="hgjhkjh" localSheetId="4">'[72]x3'!#REF!</definedName>
    <definedName name="hgjhkjh" localSheetId="0">'[72]x3'!#REF!</definedName>
    <definedName name="hgjhkjh">'[72]x3'!#REF!</definedName>
    <definedName name="hgjiklo456" localSheetId="1">'[20]x1'!#REF!</definedName>
    <definedName name="hgjiklo456" localSheetId="13">'[20]x1'!#REF!</definedName>
    <definedName name="hgjiklo456" localSheetId="15">'[20]x1'!#REF!</definedName>
    <definedName name="hgjiklo456" localSheetId="4">'[20]x1'!#REF!</definedName>
    <definedName name="hgjiklo456" localSheetId="0">'[20]x1'!#REF!</definedName>
    <definedName name="hgjiklo456">'[20]x1'!#REF!</definedName>
    <definedName name="hgjkil256">#REF!</definedName>
    <definedName name="hgjklk65487" localSheetId="1">'[20]1'!#REF!</definedName>
    <definedName name="hgjklk65487" localSheetId="13">'[20]1'!#REF!</definedName>
    <definedName name="hgjklk65487" localSheetId="15">'[20]1'!#REF!</definedName>
    <definedName name="hgjklk65487" localSheetId="4">'[20]1'!#REF!</definedName>
    <definedName name="hgjklk65487" localSheetId="0">'[20]1'!#REF!</definedName>
    <definedName name="hgjklk65487">'[20]1'!#REF!</definedName>
    <definedName name="hgjklopiuyu6547">#REF!</definedName>
    <definedName name="hgnbgftyuiopljkj621458" localSheetId="13">'[72]x3'!#REF!</definedName>
    <definedName name="hgnbgftyuiopljkj621458" localSheetId="14">'[72]x3'!#REF!</definedName>
    <definedName name="hgnbgftyuiopljkj621458" localSheetId="15">'[72]x3'!#REF!</definedName>
    <definedName name="hgnbgftyuiopljkj621458" localSheetId="2">'[72]x3'!#REF!</definedName>
    <definedName name="hgnbgftyuiopljkj621458" localSheetId="4">'[72]x3'!#REF!</definedName>
    <definedName name="hgnbgftyuiopljkj621458" localSheetId="0">'[72]x3'!#REF!</definedName>
    <definedName name="hgnbgftyuiopljkj621458">'[72]x3'!#REF!</definedName>
    <definedName name="HGU5478" localSheetId="1">'[10]x'!#REF!</definedName>
    <definedName name="HGU5478" localSheetId="13">'[10]x'!#REF!</definedName>
    <definedName name="HGU5478" localSheetId="14">'[10]x'!#REF!</definedName>
    <definedName name="HGU5478" localSheetId="15">'[10]x'!#REF!</definedName>
    <definedName name="HGU5478" localSheetId="2">'[10]x'!#REF!</definedName>
    <definedName name="HGU5478" localSheetId="4">'[10]x'!#REF!</definedName>
    <definedName name="HGU5478" localSheetId="0">'[10]x'!#REF!</definedName>
    <definedName name="HGU5478">'[10]x'!#REF!</definedName>
    <definedName name="hgv">#REF!</definedName>
    <definedName name="hgvcxz65478">#REF!</definedName>
    <definedName name="hgvfds547879" localSheetId="13">'[71]x1'!#REF!</definedName>
    <definedName name="hgvfds547879" localSheetId="14">'[71]x1'!#REF!</definedName>
    <definedName name="hgvfds547879" localSheetId="15">'[71]x1'!#REF!</definedName>
    <definedName name="hgvfds547879" localSheetId="2">'[71]x1'!#REF!</definedName>
    <definedName name="hgvfds547879" localSheetId="4">'[71]x1'!#REF!</definedName>
    <definedName name="hgvfds547879" localSheetId="0">'[71]x1'!#REF!</definedName>
    <definedName name="hgvfds547879">'[71]x1'!#REF!</definedName>
    <definedName name="hgyt657">#REF!</definedName>
    <definedName name="hgyui54876" localSheetId="1">'[65]1'!#REF!</definedName>
    <definedName name="hgyui54876" localSheetId="13">'[100]1'!#REF!</definedName>
    <definedName name="hgyui54876" localSheetId="14">'[82]1'!#REF!</definedName>
    <definedName name="hgyui54876" localSheetId="2">'[82]1'!#REF!</definedName>
    <definedName name="hgyui54876" localSheetId="0">'[65]1'!#REF!</definedName>
    <definedName name="hgyui54876">#REF!</definedName>
    <definedName name="hgyutfd1478986" localSheetId="13">#REF!</definedName>
    <definedName name="hgyutfd1478986" localSheetId="14">#REF!</definedName>
    <definedName name="hgyutfd1478986" localSheetId="2">#REF!</definedName>
    <definedName name="hgyutfd1478986">#REF!</definedName>
    <definedName name="hhh111" localSheetId="1">'[45]x2'!#REF!</definedName>
    <definedName name="hhh111" localSheetId="13">'[45]x2'!#REF!</definedName>
    <definedName name="hhh111" localSheetId="14">'[77]x2'!#REF!</definedName>
    <definedName name="hhh111" localSheetId="15">'[17]x2'!#REF!</definedName>
    <definedName name="hhh111" localSheetId="2">'[77]x2'!#REF!</definedName>
    <definedName name="hhh111" localSheetId="4">'[17]x2'!#REF!</definedName>
    <definedName name="hhh111" localSheetId="0">'[45]x2'!#REF!</definedName>
    <definedName name="hhh111">'[17]x2'!#REF!</definedName>
    <definedName name="hhh2" localSheetId="1">'[66]x r '!#REF!</definedName>
    <definedName name="hhh2" localSheetId="13">'[101]x r '!#REF!</definedName>
    <definedName name="hhh2" localSheetId="14">'[85]x r '!#REF!</definedName>
    <definedName name="hhh2" localSheetId="2">'[85]x r '!#REF!</definedName>
    <definedName name="hhh2" localSheetId="0">'[66]x r '!#REF!</definedName>
    <definedName name="hhh2">#REF!</definedName>
    <definedName name="hhh222" localSheetId="1">#REF!</definedName>
    <definedName name="hhh222" localSheetId="13">#REF!</definedName>
    <definedName name="hhh222" localSheetId="14">#REF!</definedName>
    <definedName name="hhh222" localSheetId="15">#REF!</definedName>
    <definedName name="hhh222" localSheetId="2">#REF!</definedName>
    <definedName name="hhh222" localSheetId="4">#REF!</definedName>
    <definedName name="hhh222" localSheetId="0">#REF!</definedName>
    <definedName name="hhh222">#REF!</definedName>
    <definedName name="hhhh111222555" localSheetId="1">'[51]x1'!#REF!</definedName>
    <definedName name="hhhh111222555" localSheetId="13">'[51]x1'!#REF!</definedName>
    <definedName name="hhhh111222555" localSheetId="14">'[83]x1'!#REF!</definedName>
    <definedName name="hhhh111222555" localSheetId="15">'[16]x1'!#REF!</definedName>
    <definedName name="hhhh111222555" localSheetId="2">'[83]x1'!#REF!</definedName>
    <definedName name="hhhh111222555" localSheetId="4">'[16]x1'!#REF!</definedName>
    <definedName name="hhhh111222555" localSheetId="0">'[51]x1'!#REF!</definedName>
    <definedName name="hhhh111222555">'[16]x1'!#REF!</definedName>
    <definedName name="hhhh444" localSheetId="1">'[51]x1'!#REF!</definedName>
    <definedName name="hhhh444" localSheetId="13">'[51]x1'!#REF!</definedName>
    <definedName name="hhhh444" localSheetId="14">'[83]x1'!#REF!</definedName>
    <definedName name="hhhh444" localSheetId="15">'[16]x1'!#REF!</definedName>
    <definedName name="hhhh444" localSheetId="2">'[83]x1'!#REF!</definedName>
    <definedName name="hhhh444" localSheetId="4">'[16]x1'!#REF!</definedName>
    <definedName name="hhhh444" localSheetId="0">'[51]x1'!#REF!</definedName>
    <definedName name="hhhh444">'[16]x1'!#REF!</definedName>
    <definedName name="hhhh555" localSheetId="1">#REF!</definedName>
    <definedName name="hhhh555" localSheetId="13">#REF!</definedName>
    <definedName name="hhhh555" localSheetId="14">#REF!</definedName>
    <definedName name="hhhh555" localSheetId="2">#REF!</definedName>
    <definedName name="hhhh555" localSheetId="0">#REF!</definedName>
    <definedName name="hhhh555">#REF!</definedName>
    <definedName name="hhhh74" localSheetId="1">#REF!</definedName>
    <definedName name="hhhh74" localSheetId="13">#REF!</definedName>
    <definedName name="hhhh74" localSheetId="14">#REF!</definedName>
    <definedName name="hhhh74" localSheetId="2">#REF!</definedName>
    <definedName name="hhhh74" localSheetId="0">#REF!</definedName>
    <definedName name="hhhh74">#REF!</definedName>
    <definedName name="hhhhh111144" localSheetId="1">'[52]x1'!#REF!</definedName>
    <definedName name="hhhhh111144" localSheetId="13">'[52]x1'!#REF!</definedName>
    <definedName name="hhhhh111144" localSheetId="14">'[52]x1'!#REF!</definedName>
    <definedName name="hhhhh111144" localSheetId="15">'[8]x1'!#REF!</definedName>
    <definedName name="hhhhh111144" localSheetId="2">'[52]x1'!#REF!</definedName>
    <definedName name="hhhhh111144" localSheetId="4">'[8]x1'!#REF!</definedName>
    <definedName name="hhhhh111144" localSheetId="0">'[52]x1'!#REF!</definedName>
    <definedName name="hhhhh111144">'[8]x1'!#REF!</definedName>
    <definedName name="hhhhhh66666633333">#REF!</definedName>
    <definedName name="hhhjjj20145" localSheetId="1">#REF!</definedName>
    <definedName name="hhhjjj20145" localSheetId="13">#REF!</definedName>
    <definedName name="hhhjjj20145" localSheetId="14">#REF!</definedName>
    <definedName name="hhhjjj20145" localSheetId="2">#REF!</definedName>
    <definedName name="hhhjjj20145" localSheetId="0">#REF!</definedName>
    <definedName name="hhhjjj20145">#REF!</definedName>
    <definedName name="hhhnnm2015" localSheetId="1">#REF!</definedName>
    <definedName name="hhhnnm2015" localSheetId="13">#REF!</definedName>
    <definedName name="hhhnnm2015" localSheetId="14">#REF!</definedName>
    <definedName name="hhhnnm2015" localSheetId="2">#REF!</definedName>
    <definedName name="hhhnnm2015" localSheetId="0">#REF!</definedName>
    <definedName name="hhhnnm2015">#REF!</definedName>
    <definedName name="hhjuhuki101245" localSheetId="1">#REF!</definedName>
    <definedName name="hhjuhuki101245" localSheetId="13">#REF!</definedName>
    <definedName name="hhjuhuki101245" localSheetId="14">#REF!</definedName>
    <definedName name="hhjuhuki101245" localSheetId="2">#REF!</definedName>
    <definedName name="hhjuhuki101245" localSheetId="0">#REF!</definedName>
    <definedName name="hhjuhuki101245">#REF!</definedName>
    <definedName name="hjgf7845" localSheetId="1">'[48]x5'!#REF!</definedName>
    <definedName name="hjgf7845" localSheetId="13">'[48]x5'!#REF!</definedName>
    <definedName name="hjgf7845" localSheetId="14">'[80]x5'!#REF!</definedName>
    <definedName name="hjgf7845" localSheetId="15">'[30]x5'!#REF!</definedName>
    <definedName name="hjgf7845" localSheetId="2">'[80]x5'!#REF!</definedName>
    <definedName name="hjgf7845" localSheetId="4">'[30]x5'!#REF!</definedName>
    <definedName name="hjgf7845" localSheetId="0">'[48]x5'!#REF!</definedName>
    <definedName name="hjgf7845">'[30]x5'!#REF!</definedName>
    <definedName name="hjghuh414hj" localSheetId="13">'[95]x2'!$F$19</definedName>
    <definedName name="hjghuh414hj" localSheetId="14">'[69]x2'!$F$19</definedName>
    <definedName name="hjghuh414hj" localSheetId="2">'[69]x2'!$F$19</definedName>
    <definedName name="hjghuh414hj">'[69]x2'!$F$19</definedName>
    <definedName name="hjh1415" localSheetId="1">'[48]x5'!#REF!</definedName>
    <definedName name="hjh1415" localSheetId="13">'[48]x5'!#REF!</definedName>
    <definedName name="hjh1415" localSheetId="14">'[80]x5'!#REF!</definedName>
    <definedName name="hjh1415" localSheetId="15">'[30]x5'!#REF!</definedName>
    <definedName name="hjh1415" localSheetId="2">'[80]x5'!#REF!</definedName>
    <definedName name="hjh1415" localSheetId="4">'[30]x5'!#REF!</definedName>
    <definedName name="hjh1415" localSheetId="0">'[48]x5'!#REF!</definedName>
    <definedName name="hjh1415">'[30]x5'!#REF!</definedName>
    <definedName name="hjhu4kj" localSheetId="1">'[48]x5'!#REF!</definedName>
    <definedName name="hjhu4kj" localSheetId="13">'[48]x5'!#REF!</definedName>
    <definedName name="hjhu4kj" localSheetId="14">'[80]x5'!#REF!</definedName>
    <definedName name="hjhu4kj" localSheetId="15">'[30]x5'!#REF!</definedName>
    <definedName name="hjhu4kj" localSheetId="2">'[80]x5'!#REF!</definedName>
    <definedName name="hjhu4kj" localSheetId="4">'[30]x5'!#REF!</definedName>
    <definedName name="hjhu4kj" localSheetId="0">'[48]x5'!#REF!</definedName>
    <definedName name="hjhu4kj">'[30]x5'!#REF!</definedName>
    <definedName name="hjk4">#REF!</definedName>
    <definedName name="hjka">#REF!</definedName>
    <definedName name="hjki547" localSheetId="1">'[20]x1'!#REF!</definedName>
    <definedName name="hjki547" localSheetId="13">'[20]x1'!#REF!</definedName>
    <definedName name="hjki547" localSheetId="15">'[20]x1'!#REF!</definedName>
    <definedName name="hjki547" localSheetId="4">'[20]x1'!#REF!</definedName>
    <definedName name="hjki547" localSheetId="0">'[20]x1'!#REF!</definedName>
    <definedName name="hjki547">'[20]x1'!#REF!</definedName>
    <definedName name="hjkih2015" localSheetId="1">'[22]1'!#REF!</definedName>
    <definedName name="hjkih2015" localSheetId="13">'[22]1'!#REF!</definedName>
    <definedName name="hjkih2015" localSheetId="15">'[22]1'!#REF!</definedName>
    <definedName name="hjkih2015" localSheetId="4">'[22]1'!#REF!</definedName>
    <definedName name="hjkih2015" localSheetId="0">'[22]1'!#REF!</definedName>
    <definedName name="hjkih2015">'[22]1'!#REF!</definedName>
    <definedName name="hjkiklk654789" localSheetId="13">#REF!</definedName>
    <definedName name="hjkiklk654789" localSheetId="14">#REF!</definedName>
    <definedName name="hjkiklk654789" localSheetId="2">#REF!</definedName>
    <definedName name="hjkiklk654789">#REF!</definedName>
    <definedName name="hjkil14789" localSheetId="1">#REF!</definedName>
    <definedName name="hjkil14789" localSheetId="13">#REF!</definedName>
    <definedName name="hjkil14789" localSheetId="14">#REF!</definedName>
    <definedName name="hjkil14789" localSheetId="2">#REF!</definedName>
    <definedName name="hjkil14789" localSheetId="0">#REF!</definedName>
    <definedName name="hjkil14789">#REF!</definedName>
    <definedName name="hjkil4587">#REF!</definedName>
    <definedName name="hjkiuoplo325147">#REF!</definedName>
    <definedName name="hjkj65874">#REF!</definedName>
    <definedName name="hjkl32">#REF!</definedName>
    <definedName name="hjkloiuytrmjuhgt" localSheetId="13">#REF!</definedName>
    <definedName name="hjkloiuytrmjuhgt" localSheetId="14">#REF!</definedName>
    <definedName name="hjkloiuytrmjuhgt" localSheetId="2">#REF!</definedName>
    <definedName name="hjkloiuytrmjuhgt">#REF!</definedName>
    <definedName name="hjnjn01045" localSheetId="13">#REF!</definedName>
    <definedName name="hjnjn01045" localSheetId="14">#REF!</definedName>
    <definedName name="hjnjn01045" localSheetId="2">#REF!</definedName>
    <definedName name="hjnjn01045">#REF!</definedName>
    <definedName name="hju">#REF!</definedName>
    <definedName name="hjuiop54789">#REF!</definedName>
    <definedName name="hjuko1478" localSheetId="1">#REF!</definedName>
    <definedName name="hjuko1478" localSheetId="13">#REF!</definedName>
    <definedName name="hjuko1478" localSheetId="15">#REF!</definedName>
    <definedName name="hjuko1478" localSheetId="4">#REF!</definedName>
    <definedName name="hjuko1478" localSheetId="0">#REF!</definedName>
    <definedName name="hjuko1478">#REF!</definedName>
    <definedName name="hjuykiop14896" localSheetId="1">'[51]x1'!#REF!</definedName>
    <definedName name="hjuykiop14896" localSheetId="13">'[51]x1'!#REF!</definedName>
    <definedName name="hjuykiop14896" localSheetId="14">'[83]x1'!#REF!</definedName>
    <definedName name="hjuykiop14896" localSheetId="15">'[16]x1'!#REF!</definedName>
    <definedName name="hjuykiop14896" localSheetId="2">'[83]x1'!#REF!</definedName>
    <definedName name="hjuykiop14896" localSheetId="4">'[16]x1'!#REF!</definedName>
    <definedName name="hjuykiop14896" localSheetId="0">'[51]x1'!#REF!</definedName>
    <definedName name="hjuykiop14896">'[16]x1'!#REF!</definedName>
    <definedName name="hnbg">#REF!</definedName>
    <definedName name="hori1" localSheetId="0">#REF!</definedName>
    <definedName name="hori1">#REF!</definedName>
    <definedName name="hrkfmd45" localSheetId="1">#REF!</definedName>
    <definedName name="hrkfmd45" localSheetId="13">#REF!</definedName>
    <definedName name="hrkfmd45" localSheetId="14">#REF!</definedName>
    <definedName name="hrkfmd45" localSheetId="15">#REF!</definedName>
    <definedName name="hrkfmd45" localSheetId="2">#REF!</definedName>
    <definedName name="hrkfmd45" localSheetId="4">#REF!</definedName>
    <definedName name="hrkfmd45" localSheetId="0">#REF!</definedName>
    <definedName name="hrkfmd45">#REF!</definedName>
    <definedName name="huhgas475" localSheetId="1">'[18]x'!#REF!</definedName>
    <definedName name="huhgas475" localSheetId="13">'[18]x'!#REF!</definedName>
    <definedName name="huhgas475" localSheetId="15">'[18]x'!#REF!</definedName>
    <definedName name="huhgas475" localSheetId="4">'[18]x'!#REF!</definedName>
    <definedName name="huhgas475" localSheetId="0">'[18]x'!#REF!</definedName>
    <definedName name="huhgas475">'[18]x'!#REF!</definedName>
    <definedName name="huji236" localSheetId="1">#REF!</definedName>
    <definedName name="huji236" localSheetId="13">#REF!</definedName>
    <definedName name="huji236" localSheetId="14">#REF!</definedName>
    <definedName name="huji236" localSheetId="15">#REF!</definedName>
    <definedName name="huji236" localSheetId="2">#REF!</definedName>
    <definedName name="huji236" localSheetId="4">#REF!</definedName>
    <definedName name="huji236" localSheetId="0">#REF!</definedName>
    <definedName name="huji236">#REF!</definedName>
    <definedName name="hujk">#REF!</definedName>
    <definedName name="huy" localSheetId="1">'[39]x2,3'!#REF!</definedName>
    <definedName name="huy" localSheetId="13">'[39]x2,3'!#REF!</definedName>
    <definedName name="huy" localSheetId="14">'[39]x2,3'!#REF!</definedName>
    <definedName name="huy" localSheetId="15">#REF!</definedName>
    <definedName name="huy" localSheetId="2">'[39]x2,3'!#REF!</definedName>
    <definedName name="huy" localSheetId="4">#REF!</definedName>
    <definedName name="huy" localSheetId="0">'[39]x2,3'!#REF!</definedName>
    <definedName name="huy">#REF!</definedName>
    <definedName name="huyg32">#REF!</definedName>
    <definedName name="hyfaq8">#REF!</definedName>
    <definedName name="hygtqaz62" localSheetId="13">'[42]x3'!#REF!</definedName>
    <definedName name="hygtqaz62" localSheetId="14">'[84]x3'!#REF!</definedName>
    <definedName name="hygtqaz62" localSheetId="15">'[42]x3'!#REF!</definedName>
    <definedName name="hygtqaz62" localSheetId="2">'[84]x3'!#REF!</definedName>
    <definedName name="hygtqaz62" localSheetId="4">'[42]x3'!#REF!</definedName>
    <definedName name="hygtqaz62" localSheetId="0">'[42]x3'!#REF!</definedName>
    <definedName name="hygtqaz62">'[42]x3'!#REF!</definedName>
    <definedName name="hyjhkilk10125" localSheetId="1">'[50]x2'!#REF!</definedName>
    <definedName name="hyjhkilk10125" localSheetId="13">'[50]x2'!#REF!</definedName>
    <definedName name="hyjhkilk10125" localSheetId="15">#REF!</definedName>
    <definedName name="hyjhkilk10125" localSheetId="4">#REF!</definedName>
    <definedName name="hyjhkilk10125" localSheetId="0">'[50]x2'!#REF!</definedName>
    <definedName name="hyjhkilk10125">#REF!</definedName>
    <definedName name="hytrew" localSheetId="1">#REF!</definedName>
    <definedName name="hytrew" localSheetId="13">#REF!</definedName>
    <definedName name="hytrew" localSheetId="14">#REF!</definedName>
    <definedName name="hytrew" localSheetId="2">#REF!</definedName>
    <definedName name="hytrew" localSheetId="0">#REF!</definedName>
    <definedName name="hytrew">#REF!</definedName>
    <definedName name="hyuiko658749">#REF!</definedName>
    <definedName name="HYUIO658417">#REF!</definedName>
    <definedName name="ighfdsae58" localSheetId="1">'[6]x#1'!#REF!</definedName>
    <definedName name="ighfdsae58" localSheetId="13">'[6]x#1'!#REF!</definedName>
    <definedName name="ighfdsae58" localSheetId="14">'[6]x#1'!#REF!</definedName>
    <definedName name="ighfdsae58" localSheetId="15">'[6]x#1'!#REF!</definedName>
    <definedName name="ighfdsae58" localSheetId="2">'[6]x#1'!#REF!</definedName>
    <definedName name="ighfdsae58" localSheetId="4">'[6]x#1'!#REF!</definedName>
    <definedName name="ighfdsae58" localSheetId="0">'[6]x#1'!#REF!</definedName>
    <definedName name="ighfdsae58">'[6]x#1'!#REF!</definedName>
    <definedName name="ihl" localSheetId="0">#REF!</definedName>
    <definedName name="ihl">#REF!</definedName>
    <definedName name="ii11kk55">#REF!</definedName>
    <definedName name="iiiiii22222" localSheetId="13">#REF!</definedName>
    <definedName name="iiiiii22222" localSheetId="14">#REF!</definedName>
    <definedName name="iiiiii22222" localSheetId="2">#REF!</definedName>
    <definedName name="iiiiii22222">#REF!</definedName>
    <definedName name="iiikkkkk201" localSheetId="1">#REF!</definedName>
    <definedName name="iiikkkkk201" localSheetId="13">#REF!</definedName>
    <definedName name="iiikkkkk201" localSheetId="14">#REF!</definedName>
    <definedName name="iiikkkkk201" localSheetId="15">#REF!</definedName>
    <definedName name="iiikkkkk201" localSheetId="2">#REF!</definedName>
    <definedName name="iiikkkkk201" localSheetId="4">#REF!</definedName>
    <definedName name="iiikkkkk201" localSheetId="0">#REF!</definedName>
    <definedName name="iiikkkkk201">#REF!</definedName>
    <definedName name="iikikik324578">#REF!</definedName>
    <definedName name="iitoi647" localSheetId="1">'[32]x'!#REF!</definedName>
    <definedName name="iitoi647" localSheetId="13">'[32]x'!#REF!</definedName>
    <definedName name="iitoi647" localSheetId="15">'[32]x'!#REF!</definedName>
    <definedName name="iitoi647" localSheetId="4">'[32]x'!#REF!</definedName>
    <definedName name="iitoi647" localSheetId="0">'[32]x'!#REF!</definedName>
    <definedName name="iitoi647">'[32]x'!#REF!</definedName>
    <definedName name="ijhgtr96210" localSheetId="1">'[45]x2'!#REF!</definedName>
    <definedName name="ijhgtr96210" localSheetId="13">'[45]x2'!#REF!</definedName>
    <definedName name="ijhgtr96210" localSheetId="14">'[77]x2'!#REF!</definedName>
    <definedName name="ijhgtr96210" localSheetId="15">'[17]x2'!#REF!</definedName>
    <definedName name="ijhgtr96210" localSheetId="2">'[77]x2'!#REF!</definedName>
    <definedName name="ijhgtr96210" localSheetId="4">'[17]x2'!#REF!</definedName>
    <definedName name="ijhgtr96210" localSheetId="0">'[45]x2'!#REF!</definedName>
    <definedName name="ijhgtr96210">'[17]x2'!#REF!</definedName>
    <definedName name="ijhuy4587" localSheetId="1">#REF!</definedName>
    <definedName name="ijhuy4587" localSheetId="13">#REF!</definedName>
    <definedName name="ijhuy4587" localSheetId="15">#REF!</definedName>
    <definedName name="ijhuy4587" localSheetId="4">#REF!</definedName>
    <definedName name="ijhuy4587" localSheetId="0">#REF!</definedName>
    <definedName name="ijhuy4587">#REF!</definedName>
    <definedName name="ijhygf65487" localSheetId="1">#REF!</definedName>
    <definedName name="ijhygf65487" localSheetId="13">#REF!</definedName>
    <definedName name="ijhygf65487" localSheetId="14">#REF!</definedName>
    <definedName name="ijhygf65487" localSheetId="15">#REF!</definedName>
    <definedName name="ijhygf65487" localSheetId="2">#REF!</definedName>
    <definedName name="ijhygf65487" localSheetId="4">#REF!</definedName>
    <definedName name="ijhygf65487" localSheetId="0">#REF!</definedName>
    <definedName name="ijhygf65487">#REF!</definedName>
    <definedName name="ijijhuygf54789" localSheetId="13">'[73]x1'!#REF!</definedName>
    <definedName name="ijijhuygf54789" localSheetId="14">'[73]x1'!#REF!</definedName>
    <definedName name="ijijhuygf54789" localSheetId="15">'[73]x1'!#REF!</definedName>
    <definedName name="ijijhuygf54789" localSheetId="2">'[73]x1'!#REF!</definedName>
    <definedName name="ijijhuygf54789" localSheetId="4">'[73]x1'!#REF!</definedName>
    <definedName name="ijijhuygf54789" localSheetId="0">'[73]x1'!#REF!</definedName>
    <definedName name="ijijhuygf54789">'[73]x1'!#REF!</definedName>
    <definedName name="ijj3j33j33jj333jj" localSheetId="13">'[73]x1'!#REF!</definedName>
    <definedName name="ijj3j33j33jj333jj" localSheetId="14">'[73]x1'!#REF!</definedName>
    <definedName name="ijj3j33j33jj333jj" localSheetId="15">'[73]x1'!#REF!</definedName>
    <definedName name="ijj3j33j33jj333jj" localSheetId="2">'[73]x1'!#REF!</definedName>
    <definedName name="ijj3j33j33jj333jj" localSheetId="4">'[73]x1'!#REF!</definedName>
    <definedName name="ijj3j33j33jj333jj" localSheetId="0">'[73]x1'!#REF!</definedName>
    <definedName name="ijj3j33j33jj333jj">'[73]x1'!#REF!</definedName>
    <definedName name="ijkop5478">#REF!</definedName>
    <definedName name="ijo45" localSheetId="1">'[39]x2,3'!#REF!</definedName>
    <definedName name="ijo45" localSheetId="13">'[39]x2,3'!#REF!</definedName>
    <definedName name="ijo45" localSheetId="14">'[39]x2,3'!#REF!</definedName>
    <definedName name="ijo45" localSheetId="15">#REF!</definedName>
    <definedName name="ijo45" localSheetId="2">'[39]x2,3'!#REF!</definedName>
    <definedName name="ijo45" localSheetId="4">#REF!</definedName>
    <definedName name="ijo45" localSheetId="0">'[39]x2,3'!#REF!</definedName>
    <definedName name="ijo45">#REF!</definedName>
    <definedName name="ijuhg">#REF!</definedName>
    <definedName name="ijuhuhu0125487" localSheetId="1">'[46]x1'!#REF!</definedName>
    <definedName name="ijuhuhu0125487" localSheetId="13">'[46]x1'!#REF!</definedName>
    <definedName name="ijuhuhu0125487" localSheetId="14">'[79]x1'!#REF!</definedName>
    <definedName name="ijuhuhu0125487" localSheetId="15">'[38]x1'!#REF!</definedName>
    <definedName name="ijuhuhu0125487" localSheetId="2">'[79]x1'!#REF!</definedName>
    <definedName name="ijuhuhu0125487" localSheetId="4">'[38]x1'!#REF!</definedName>
    <definedName name="ijuhuhu0125487" localSheetId="0">'[46]x1'!#REF!</definedName>
    <definedName name="ijuhuhu0125487">'[38]x1'!#REF!</definedName>
    <definedName name="ik1kio" localSheetId="1">'[48]x5'!#REF!</definedName>
    <definedName name="ik1kio" localSheetId="13">'[48]x5'!#REF!</definedName>
    <definedName name="ik1kio" localSheetId="14">'[80]x5'!#REF!</definedName>
    <definedName name="ik1kio" localSheetId="15">'[30]x5'!#REF!</definedName>
    <definedName name="ik1kio" localSheetId="2">'[80]x5'!#REF!</definedName>
    <definedName name="ik1kio" localSheetId="4">'[30]x5'!#REF!</definedName>
    <definedName name="ik1kio" localSheetId="0">'[48]x5'!#REF!</definedName>
    <definedName name="ik1kio">'[30]x5'!#REF!</definedName>
    <definedName name="ikijio12145" localSheetId="1">#REF!</definedName>
    <definedName name="ikijio12145" localSheetId="13">#REF!</definedName>
    <definedName name="ikijio12145" localSheetId="14">#REF!</definedName>
    <definedName name="ikijio12145" localSheetId="15">#REF!</definedName>
    <definedName name="ikijio12145" localSheetId="2">#REF!</definedName>
    <definedName name="ikijio12145" localSheetId="4">#REF!</definedName>
    <definedName name="ikijio12145" localSheetId="0">#REF!</definedName>
    <definedName name="ikijio12145">#REF!</definedName>
    <definedName name="ikilokk65414786" localSheetId="13">#REF!</definedName>
    <definedName name="ikilokk65414786" localSheetId="14">#REF!</definedName>
    <definedName name="ikilokk65414786" localSheetId="2">#REF!</definedName>
    <definedName name="ikilokk65414786">#REF!</definedName>
    <definedName name="ikilop14789" localSheetId="1">'[46]x1'!#REF!</definedName>
    <definedName name="ikilop14789" localSheetId="13">'[46]x1'!#REF!</definedName>
    <definedName name="ikilop14789" localSheetId="14">'[79]x1'!#REF!</definedName>
    <definedName name="ikilop14789" localSheetId="15">'[38]x1'!#REF!</definedName>
    <definedName name="ikilop14789" localSheetId="2">'[79]x1'!#REF!</definedName>
    <definedName name="ikilop14789" localSheetId="4">'[38]x1'!#REF!</definedName>
    <definedName name="ikilop14789" localSheetId="0">'[46]x1'!#REF!</definedName>
    <definedName name="ikilop14789">'[38]x1'!#REF!</definedName>
    <definedName name="ikilopo47896" localSheetId="13">'[99]x1'!$F$35</definedName>
    <definedName name="ikilopo47896" localSheetId="14">'[72]x1'!$F$35</definedName>
    <definedName name="ikilopo47896" localSheetId="2">'[72]x1'!$F$35</definedName>
    <definedName name="ikilopo47896">'[72]x1'!$F$35</definedName>
    <definedName name="ikjuj9847" localSheetId="1">'[45]x2'!#REF!</definedName>
    <definedName name="ikjuj9847" localSheetId="13">'[45]x2'!#REF!</definedName>
    <definedName name="ikjuj9847" localSheetId="14">'[77]x2'!#REF!</definedName>
    <definedName name="ikjuj9847" localSheetId="15">'[17]x2'!#REF!</definedName>
    <definedName name="ikjuj9847" localSheetId="2">'[77]x2'!#REF!</definedName>
    <definedName name="ikjuj9847" localSheetId="4">'[17]x2'!#REF!</definedName>
    <definedName name="ikjuj9847" localSheetId="0">'[45]x2'!#REF!</definedName>
    <definedName name="ikjuj9847">'[17]x2'!#REF!</definedName>
    <definedName name="iklj4785" localSheetId="1">'[48]x5'!#REF!</definedName>
    <definedName name="iklj4785" localSheetId="13">'[48]x5'!#REF!</definedName>
    <definedName name="iklj4785" localSheetId="14">'[80]x5'!#REF!</definedName>
    <definedName name="iklj4785" localSheetId="15">'[30]x5'!#REF!</definedName>
    <definedName name="iklj4785" localSheetId="2">'[80]x5'!#REF!</definedName>
    <definedName name="iklj4785" localSheetId="4">'[30]x5'!#REF!</definedName>
    <definedName name="iklj4785" localSheetId="0">'[48]x5'!#REF!</definedName>
    <definedName name="iklj4785">'[30]x5'!#REF!</definedName>
    <definedName name="ikljuyh147896">#REF!</definedName>
    <definedName name="iklop65247" localSheetId="1">#REF!</definedName>
    <definedName name="iklop65247" localSheetId="13">#REF!</definedName>
    <definedName name="iklop65247" localSheetId="15">#REF!</definedName>
    <definedName name="iklop65247" localSheetId="4">#REF!</definedName>
    <definedName name="iklop65247" localSheetId="0">#REF!</definedName>
    <definedName name="iklop65247">#REF!</definedName>
    <definedName name="ikolp54546" localSheetId="1">'[45]x2'!#REF!</definedName>
    <definedName name="ikolp54546" localSheetId="13">'[45]x2'!#REF!</definedName>
    <definedName name="ikolp54546" localSheetId="14">'[77]x2'!#REF!</definedName>
    <definedName name="ikolp54546" localSheetId="15">'[17]x2'!#REF!</definedName>
    <definedName name="ikolp54546" localSheetId="2">'[77]x2'!#REF!</definedName>
    <definedName name="ikolp54546" localSheetId="4">'[17]x2'!#REF!</definedName>
    <definedName name="ikolp54546" localSheetId="0">'[45]x2'!#REF!</definedName>
    <definedName name="ikolp54546">'[17]x2'!#REF!</definedName>
    <definedName name="ikolp9874123" localSheetId="1">'[45]x2'!#REF!</definedName>
    <definedName name="ikolp9874123" localSheetId="13">'[45]x2'!#REF!</definedName>
    <definedName name="ikolp9874123" localSheetId="14">'[77]x2'!#REF!</definedName>
    <definedName name="ikolp9874123" localSheetId="15">'[17]x2'!#REF!</definedName>
    <definedName name="ikolp9874123" localSheetId="2">'[77]x2'!#REF!</definedName>
    <definedName name="ikolp9874123" localSheetId="4">'[17]x2'!#REF!</definedName>
    <definedName name="ikolp9874123" localSheetId="0">'[45]x2'!#REF!</definedName>
    <definedName name="ikolp9874123">'[17]x2'!#REF!</definedName>
    <definedName name="ikolpi1245" localSheetId="1">#REF!</definedName>
    <definedName name="ikolpi1245" localSheetId="13">#REF!</definedName>
    <definedName name="ikolpi1245" localSheetId="14">#REF!</definedName>
    <definedName name="ikolpi1245" localSheetId="2">#REF!</definedName>
    <definedName name="ikolpi1245" localSheetId="0">#REF!</definedName>
    <definedName name="ikolpi1245">#REF!</definedName>
    <definedName name="ikolpkij478965" localSheetId="13">#REF!</definedName>
    <definedName name="ikolpkij478965" localSheetId="14">#REF!</definedName>
    <definedName name="ikolpkij478965" localSheetId="2">#REF!</definedName>
    <definedName name="ikolpkij478965">#REF!</definedName>
    <definedName name="ikolpl21458" localSheetId="13">#REF!</definedName>
    <definedName name="ikolpl21458" localSheetId="14">#REF!</definedName>
    <definedName name="ikolpl21458" localSheetId="2">#REF!</definedName>
    <definedName name="ikolpl21458">#REF!</definedName>
    <definedName name="iobv3">#REF!</definedName>
    <definedName name="ioklp9874">#REF!</definedName>
    <definedName name="ioklpo14789" localSheetId="1">#REF!</definedName>
    <definedName name="ioklpo14789" localSheetId="13">#REF!</definedName>
    <definedName name="ioklpo14789" localSheetId="14">#REF!</definedName>
    <definedName name="ioklpo14789" localSheetId="15">#REF!</definedName>
    <definedName name="ioklpo14789" localSheetId="2">#REF!</definedName>
    <definedName name="ioklpo14789" localSheetId="4">#REF!</definedName>
    <definedName name="ioklpo14789" localSheetId="0">#REF!</definedName>
    <definedName name="ioklpo14789">#REF!</definedName>
    <definedName name="ioklqa587" localSheetId="1">'[18]x'!#REF!</definedName>
    <definedName name="ioklqa587" localSheetId="13">'[18]x'!#REF!</definedName>
    <definedName name="ioklqa587" localSheetId="15">'[18]x'!#REF!</definedName>
    <definedName name="ioklqa587" localSheetId="4">'[18]x'!#REF!</definedName>
    <definedName name="ioklqa587" localSheetId="0">'[18]x'!#REF!</definedName>
    <definedName name="ioklqa587">'[18]x'!#REF!</definedName>
    <definedName name="iolk3601" localSheetId="1">#REF!</definedName>
    <definedName name="iolk3601" localSheetId="13">#REF!</definedName>
    <definedName name="iolk3601" localSheetId="14">#REF!</definedName>
    <definedName name="iolk3601" localSheetId="2">#REF!</definedName>
    <definedName name="iolk3601" localSheetId="0">#REF!</definedName>
    <definedName name="iolk3601">#REF!</definedName>
    <definedName name="iolp256" localSheetId="1">#REF!</definedName>
    <definedName name="iolp256" localSheetId="13">#REF!</definedName>
    <definedName name="iolp256" localSheetId="14">#REF!</definedName>
    <definedName name="iolp256" localSheetId="15">#REF!</definedName>
    <definedName name="iolp256" localSheetId="2">#REF!</definedName>
    <definedName name="iolp256" localSheetId="4">#REF!</definedName>
    <definedName name="iolp256" localSheetId="0">#REF!</definedName>
    <definedName name="iolp256">#REF!</definedName>
    <definedName name="iolpk5478o145" localSheetId="1">#REF!</definedName>
    <definedName name="iolpk5478o145" localSheetId="13">#REF!</definedName>
    <definedName name="iolpk5478o145" localSheetId="14">#REF!</definedName>
    <definedName name="iolpk5478o145" localSheetId="15">#REF!</definedName>
    <definedName name="iolpk5478o145" localSheetId="2">#REF!</definedName>
    <definedName name="iolpk5478o145" localSheetId="4">#REF!</definedName>
    <definedName name="iolpk5478o145" localSheetId="0">#REF!</definedName>
    <definedName name="iolpk5478o145">#REF!</definedName>
    <definedName name="iop62548">#REF!</definedName>
    <definedName name="iopasd589">#REF!</definedName>
    <definedName name="iuiyui0104" localSheetId="1">#REF!</definedName>
    <definedName name="iuiyui0104" localSheetId="13">#REF!</definedName>
    <definedName name="iuiyui0104" localSheetId="14">#REF!</definedName>
    <definedName name="iuiyui0104" localSheetId="2">#REF!</definedName>
    <definedName name="iuiyui0104" localSheetId="0">#REF!</definedName>
    <definedName name="iuiyui0104">#REF!</definedName>
    <definedName name="iujkh62104" localSheetId="1">'[45]x2'!#REF!</definedName>
    <definedName name="iujkh62104" localSheetId="13">'[45]x2'!#REF!</definedName>
    <definedName name="iujkh62104" localSheetId="14">'[77]x2'!#REF!</definedName>
    <definedName name="iujkh62104" localSheetId="15">'[17]x2'!#REF!</definedName>
    <definedName name="iujkh62104" localSheetId="2">'[77]x2'!#REF!</definedName>
    <definedName name="iujkh62104" localSheetId="4">'[17]x2'!#REF!</definedName>
    <definedName name="iujkh62104" localSheetId="0">'[45]x2'!#REF!</definedName>
    <definedName name="iujkh62104">'[17]x2'!#REF!</definedName>
    <definedName name="iuklo2568" localSheetId="1">'[33]x2'!#REF!</definedName>
    <definedName name="iuklo2568" localSheetId="13">'[33]x2'!#REF!</definedName>
    <definedName name="iuklo2568" localSheetId="15">'[33]x2'!#REF!</definedName>
    <definedName name="iuklo2568" localSheetId="4">'[33]x2'!#REF!</definedName>
    <definedName name="iuklo2568" localSheetId="0">'[33]x2'!#REF!</definedName>
    <definedName name="iuklo2568">'[33]x2'!#REF!</definedName>
    <definedName name="iukolp" localSheetId="13">'[54]ezo'!#REF!</definedName>
    <definedName name="iukolp" localSheetId="14">'[86]ezo'!#REF!</definedName>
    <definedName name="iukolp" localSheetId="15">'[54]ezo'!#REF!</definedName>
    <definedName name="iukolp" localSheetId="2">'[86]ezo'!#REF!</definedName>
    <definedName name="iukolp" localSheetId="4">'[54]ezo'!#REF!</definedName>
    <definedName name="iukolp" localSheetId="0">'[54]ezo'!#REF!</definedName>
    <definedName name="iukolp">'[54]ezo'!#REF!</definedName>
    <definedName name="iuop">#REF!</definedName>
    <definedName name="iuy" localSheetId="1">'[39]x2,3'!#REF!</definedName>
    <definedName name="iuy" localSheetId="13">'[39]x2,3'!#REF!</definedName>
    <definedName name="iuy" localSheetId="14">'[39]x2,3'!#REF!</definedName>
    <definedName name="iuy" localSheetId="15">#REF!</definedName>
    <definedName name="iuy" localSheetId="2">'[39]x2,3'!#REF!</definedName>
    <definedName name="iuy" localSheetId="4">#REF!</definedName>
    <definedName name="iuy" localSheetId="0">'[39]x2,3'!#REF!</definedName>
    <definedName name="iuy">#REF!</definedName>
    <definedName name="iuy98">#REF!</definedName>
    <definedName name="iuyhgykju8745" localSheetId="1">#REF!</definedName>
    <definedName name="iuyhgykju8745" localSheetId="13">#REF!</definedName>
    <definedName name="iuyhgykju8745" localSheetId="14">#REF!</definedName>
    <definedName name="iuyhgykju8745" localSheetId="2">#REF!</definedName>
    <definedName name="iuyhgykju8745" localSheetId="0">#REF!</definedName>
    <definedName name="iuyhgykju8745">#REF!</definedName>
    <definedName name="iuyt14587" localSheetId="13">#REF!</definedName>
    <definedName name="iuyt14587" localSheetId="14">#REF!</definedName>
    <definedName name="iuyt14587" localSheetId="15">#REF!</definedName>
    <definedName name="iuyt14587" localSheetId="2">#REF!</definedName>
    <definedName name="iuyt14587" localSheetId="4">#REF!</definedName>
    <definedName name="iuyt14587" localSheetId="0">#REF!</definedName>
    <definedName name="iuyt14587">#REF!</definedName>
    <definedName name="iuytr987" localSheetId="1">'[35]x1'!#REF!</definedName>
    <definedName name="iuytr987" localSheetId="13">'[35]x1'!#REF!</definedName>
    <definedName name="iuytr987" localSheetId="15">'[35]x1'!#REF!</definedName>
    <definedName name="iuytr987" localSheetId="4">'[35]x1'!#REF!</definedName>
    <definedName name="iuytr987" localSheetId="0">'[35]x1'!#REF!</definedName>
    <definedName name="iuytr987">'[35]x1'!#REF!</definedName>
    <definedName name="iuytre5487">#REF!</definedName>
    <definedName name="iuytre745">#REF!</definedName>
    <definedName name="iuytrloiuy">#REF!</definedName>
    <definedName name="jfdyrt14790" localSheetId="1">'[55]x2'!#REF!</definedName>
    <definedName name="jfdyrt14790" localSheetId="13">'[55]x2'!#REF!</definedName>
    <definedName name="jfdyrt14790" localSheetId="14">'[55]x2'!#REF!</definedName>
    <definedName name="jfdyrt14790" localSheetId="15">'[13]x2'!#REF!</definedName>
    <definedName name="jfdyrt14790" localSheetId="2">'[55]x2'!#REF!</definedName>
    <definedName name="jfdyrt14790" localSheetId="4">'[13]x2'!#REF!</definedName>
    <definedName name="jfdyrt14790" localSheetId="0">'[55]x2'!#REF!</definedName>
    <definedName name="jfdyrt14790">'[13]x2'!#REF!</definedName>
    <definedName name="jhg">#REF!</definedName>
    <definedName name="jhgf">#REF!</definedName>
    <definedName name="jhgf4587" localSheetId="1">#REF!</definedName>
    <definedName name="jhgf4587" localSheetId="13">#REF!</definedName>
    <definedName name="jhgf4587" localSheetId="14">#REF!</definedName>
    <definedName name="jhgf4587" localSheetId="15">#REF!</definedName>
    <definedName name="jhgf4587" localSheetId="2">#REF!</definedName>
    <definedName name="jhgf4587" localSheetId="4">#REF!</definedName>
    <definedName name="jhgf4587" localSheetId="0">#REF!</definedName>
    <definedName name="jhgf4587">#REF!</definedName>
    <definedName name="jhgf9847">#REF!</definedName>
    <definedName name="jhgfd">#REF!</definedName>
    <definedName name="jhgfds41017">#REF!</definedName>
    <definedName name="jhghgggggg2658">#REF!</definedName>
    <definedName name="jhghjhgh4147896">#REF!</definedName>
    <definedName name="jhgu514" localSheetId="1">'[20]x1'!#REF!</definedName>
    <definedName name="jhgu514" localSheetId="13">'[20]x1'!#REF!</definedName>
    <definedName name="jhgu514" localSheetId="15">'[20]x1'!#REF!</definedName>
    <definedName name="jhgu514" localSheetId="4">'[20]x1'!#REF!</definedName>
    <definedName name="jhgu514" localSheetId="0">'[20]x1'!#REF!</definedName>
    <definedName name="jhgu514">'[20]x1'!#REF!</definedName>
    <definedName name="jhgyt256" localSheetId="1">#REF!</definedName>
    <definedName name="jhgyt256" localSheetId="13">#REF!</definedName>
    <definedName name="jhgyt256" localSheetId="14">#REF!</definedName>
    <definedName name="jhgyt256" localSheetId="15">#REF!</definedName>
    <definedName name="jhgyt256" localSheetId="2">#REF!</definedName>
    <definedName name="jhgyt256" localSheetId="4">#REF!</definedName>
    <definedName name="jhgyt256" localSheetId="0">#REF!</definedName>
    <definedName name="jhgyt256">#REF!</definedName>
    <definedName name="jhgyt47879" localSheetId="13">#REF!</definedName>
    <definedName name="jhgyt47879" localSheetId="14">#REF!</definedName>
    <definedName name="jhgyt47879" localSheetId="2">#REF!</definedName>
    <definedName name="jhgyt47879">#REF!</definedName>
    <definedName name="jhgytf74879" localSheetId="1">#REF!</definedName>
    <definedName name="jhgytf74879" localSheetId="13">#REF!</definedName>
    <definedName name="jhgytf74879" localSheetId="15">#REF!</definedName>
    <definedName name="jhgytf74879" localSheetId="4">#REF!</definedName>
    <definedName name="jhgytf74879" localSheetId="0">#REF!</definedName>
    <definedName name="jhgytf74879">#REF!</definedName>
    <definedName name="jhgytflkij54784" localSheetId="1">#REF!</definedName>
    <definedName name="jhgytflkij54784" localSheetId="13">#REF!</definedName>
    <definedName name="jhgytflkij54784" localSheetId="14">#REF!</definedName>
    <definedName name="jhgytflkij54784" localSheetId="15">#REF!</definedName>
    <definedName name="jhgytflkij54784" localSheetId="2">#REF!</definedName>
    <definedName name="jhgytflkij54784" localSheetId="4">#REF!</definedName>
    <definedName name="jhgytflkij54784" localSheetId="0">#REF!</definedName>
    <definedName name="jhgytflkij54784">#REF!</definedName>
    <definedName name="jhgytjuih" localSheetId="1">'[21]x2'!#REF!</definedName>
    <definedName name="jhgytjuih" localSheetId="13">'[21]x2'!#REF!</definedName>
    <definedName name="jhgytjuih" localSheetId="15">'[21]x2'!#REF!</definedName>
    <definedName name="jhgytjuih" localSheetId="4">'[21]x2'!#REF!</definedName>
    <definedName name="jhgytjuih" localSheetId="0">'[21]x2'!#REF!</definedName>
    <definedName name="jhgytjuih">'[21]x2'!#REF!</definedName>
    <definedName name="jhikolp4578" localSheetId="1">#REF!</definedName>
    <definedName name="jhikolp4578" localSheetId="13">#REF!</definedName>
    <definedName name="jhikolp4578" localSheetId="14">#REF!</definedName>
    <definedName name="jhikolp4578" localSheetId="15">#REF!</definedName>
    <definedName name="jhikolp4578" localSheetId="2">#REF!</definedName>
    <definedName name="jhikolp4578" localSheetId="4">#REF!</definedName>
    <definedName name="jhikolp4578" localSheetId="0">#REF!</definedName>
    <definedName name="jhikolp4578">#REF!</definedName>
    <definedName name="jhk324" localSheetId="1">#REF!</definedName>
    <definedName name="jhk324" localSheetId="13">#REF!</definedName>
    <definedName name="jhk324" localSheetId="14">#REF!</definedName>
    <definedName name="jhk324" localSheetId="15">#REF!</definedName>
    <definedName name="jhk324" localSheetId="2">#REF!</definedName>
    <definedName name="jhk324" localSheetId="4">#REF!</definedName>
    <definedName name="jhk324" localSheetId="0">#REF!</definedName>
    <definedName name="jhk324">#REF!</definedName>
    <definedName name="jhkio5695" localSheetId="1">#REF!</definedName>
    <definedName name="jhkio5695" localSheetId="13">#REF!</definedName>
    <definedName name="jhkio5695" localSheetId="14">#REF!</definedName>
    <definedName name="jhkio5695" localSheetId="15">#REF!</definedName>
    <definedName name="jhkio5695" localSheetId="2">#REF!</definedName>
    <definedName name="jhkio5695" localSheetId="4">#REF!</definedName>
    <definedName name="jhkio5695" localSheetId="0">#REF!</definedName>
    <definedName name="jhkio5695">#REF!</definedName>
    <definedName name="jhkiol">#REF!</definedName>
    <definedName name="jhkiuolp24789" localSheetId="1">#REF!</definedName>
    <definedName name="jhkiuolp24789" localSheetId="13">#REF!</definedName>
    <definedName name="jhkiuolp24789" localSheetId="14">#REF!</definedName>
    <definedName name="jhkiuolp24789" localSheetId="2">#REF!</definedName>
    <definedName name="jhkiuolp24789" localSheetId="0">#REF!</definedName>
    <definedName name="jhkiuolp24789">#REF!</definedName>
    <definedName name="jhklp5484" localSheetId="1">#REF!</definedName>
    <definedName name="jhklp5484" localSheetId="13">#REF!</definedName>
    <definedName name="jhklp5484" localSheetId="14">#REF!</definedName>
    <definedName name="jhklp5484" localSheetId="15">#REF!</definedName>
    <definedName name="jhklp5484" localSheetId="2">#REF!</definedName>
    <definedName name="jhklp5484" localSheetId="4">#REF!</definedName>
    <definedName name="jhklp5484" localSheetId="0">#REF!</definedName>
    <definedName name="jhklp5484">#REF!</definedName>
    <definedName name="jhkuioi547845" localSheetId="13">#REF!</definedName>
    <definedName name="jhkuioi547845" localSheetId="14">#REF!</definedName>
    <definedName name="jhkuioi547845" localSheetId="15">#REF!</definedName>
    <definedName name="jhkuioi547845" localSheetId="2">#REF!</definedName>
    <definedName name="jhkuioi547845" localSheetId="4">#REF!</definedName>
    <definedName name="jhkuioi547845" localSheetId="0">#REF!</definedName>
    <definedName name="jhkuioi547845">#REF!</definedName>
    <definedName name="jhm">#REF!</definedName>
    <definedName name="jhnhjhgf14145" localSheetId="1">'1'!#REF!</definedName>
    <definedName name="jhnhjhgf14145" localSheetId="13">'[96]x1'!$F$30</definedName>
    <definedName name="jhnhjhgf14145">#REF!</definedName>
    <definedName name="jhug1478" localSheetId="1">#REF!</definedName>
    <definedName name="jhug1478" localSheetId="13">#REF!</definedName>
    <definedName name="jhug1478" localSheetId="14">#REF!</definedName>
    <definedName name="jhug1478" localSheetId="2">#REF!</definedName>
    <definedName name="jhug1478" localSheetId="0">#REF!</definedName>
    <definedName name="jhug1478">#REF!</definedName>
    <definedName name="jhuy2145" localSheetId="1">#REF!</definedName>
    <definedName name="jhuy2145" localSheetId="13">#REF!</definedName>
    <definedName name="jhuy2145" localSheetId="14">#REF!</definedName>
    <definedName name="jhuy2145" localSheetId="15">#REF!</definedName>
    <definedName name="jhuy2145" localSheetId="2">#REF!</definedName>
    <definedName name="jhuy2145" localSheetId="4">#REF!</definedName>
    <definedName name="jhuy2145" localSheetId="0">#REF!</definedName>
    <definedName name="jhuy2145">#REF!</definedName>
    <definedName name="jhuy458">#REF!</definedName>
    <definedName name="jhyg41" localSheetId="1">'[20]1'!#REF!</definedName>
    <definedName name="jhyg41" localSheetId="13">'[20]1'!#REF!</definedName>
    <definedName name="jhyg41" localSheetId="15">'[20]1'!#REF!</definedName>
    <definedName name="jhyg41" localSheetId="4">'[20]1'!#REF!</definedName>
    <definedName name="jhyg41" localSheetId="0">'[20]1'!#REF!</definedName>
    <definedName name="jhyg41">'[20]1'!#REF!</definedName>
    <definedName name="jhyuik21478">#REF!</definedName>
    <definedName name="jihuy01214" localSheetId="1">'[46]x1'!#REF!</definedName>
    <definedName name="jihuy01214" localSheetId="13">'[46]x1'!#REF!</definedName>
    <definedName name="jihuy01214" localSheetId="14">'[79]x1'!#REF!</definedName>
    <definedName name="jihuy01214" localSheetId="15">'[38]x1'!#REF!</definedName>
    <definedName name="jihuy01214" localSheetId="2">'[79]x1'!#REF!</definedName>
    <definedName name="jihuy01214" localSheetId="4">'[38]x1'!#REF!</definedName>
    <definedName name="jihuy01214" localSheetId="0">'[46]x1'!#REF!</definedName>
    <definedName name="jihuy01214">'[38]x1'!#REF!</definedName>
    <definedName name="jijkolp101256" localSheetId="1">#REF!</definedName>
    <definedName name="jijkolp101256" localSheetId="13">#REF!</definedName>
    <definedName name="jijkolp101256" localSheetId="14">#REF!</definedName>
    <definedName name="jijkolp101256" localSheetId="2">#REF!</definedName>
    <definedName name="jijkolp101256" localSheetId="0">#REF!</definedName>
    <definedName name="jijkolp101256">#REF!</definedName>
    <definedName name="jikhu5478">#REF!</definedName>
    <definedName name="jilo">#REF!</definedName>
    <definedName name="jim56">#REF!</definedName>
    <definedName name="jiuyokliu2012" localSheetId="1">#REF!</definedName>
    <definedName name="jiuyokliu2012" localSheetId="13">#REF!</definedName>
    <definedName name="jiuyokliu2012" localSheetId="14">#REF!</definedName>
    <definedName name="jiuyokliu2012" localSheetId="2">#REF!</definedName>
    <definedName name="jiuyokliu2012" localSheetId="0">#REF!</definedName>
    <definedName name="jiuyokliu2012">#REF!</definedName>
    <definedName name="jjhgfd658" localSheetId="1">#REF!</definedName>
    <definedName name="jjhgfd658" localSheetId="13">#REF!</definedName>
    <definedName name="jjhgfd658" localSheetId="14">#REF!</definedName>
    <definedName name="jjhgfd658" localSheetId="15">#REF!</definedName>
    <definedName name="jjhgfd658" localSheetId="2">#REF!</definedName>
    <definedName name="jjhgfd658" localSheetId="4">#REF!</definedName>
    <definedName name="jjhgfd658" localSheetId="0">#REF!</definedName>
    <definedName name="jjhgfd658">#REF!</definedName>
    <definedName name="jjj7475">#REF!</definedName>
    <definedName name="jjjj00000555" localSheetId="1">'[50]x2'!#REF!</definedName>
    <definedName name="jjjj00000555" localSheetId="13">'[50]x2'!#REF!</definedName>
    <definedName name="jjjj00000555" localSheetId="15">#REF!</definedName>
    <definedName name="jjjj00000555" localSheetId="4">#REF!</definedName>
    <definedName name="jjjj00000555" localSheetId="0">'[50]x2'!#REF!</definedName>
    <definedName name="jjjj00000555">#REF!</definedName>
    <definedName name="jjjj111" localSheetId="1">'[51]x1'!#REF!</definedName>
    <definedName name="jjjj111" localSheetId="13">'[51]x1'!#REF!</definedName>
    <definedName name="jjjj111" localSheetId="14">'[83]x1'!#REF!</definedName>
    <definedName name="jjjj111" localSheetId="15">'[16]x1'!#REF!</definedName>
    <definedName name="jjjj111" localSheetId="2">'[83]x1'!#REF!</definedName>
    <definedName name="jjjj111" localSheetId="4">'[16]x1'!#REF!</definedName>
    <definedName name="jjjj111" localSheetId="0">'[51]x1'!#REF!</definedName>
    <definedName name="jjjj111">'[16]x1'!#REF!</definedName>
    <definedName name="jjjj20145" localSheetId="1">'[46]x1'!#REF!</definedName>
    <definedName name="jjjj20145" localSheetId="13">'[46]x1'!#REF!</definedName>
    <definedName name="jjjj20145" localSheetId="14">'[79]x1'!#REF!</definedName>
    <definedName name="jjjj20145" localSheetId="15">'[38]x1'!#REF!</definedName>
    <definedName name="jjjj20145" localSheetId="2">'[79]x1'!#REF!</definedName>
    <definedName name="jjjj20145" localSheetId="4">'[38]x1'!#REF!</definedName>
    <definedName name="jjjj20145" localSheetId="0">'[46]x1'!#REF!</definedName>
    <definedName name="jjjj20145">'[38]x1'!#REF!</definedName>
    <definedName name="jjjj2j2j2j2j2j2j2" localSheetId="13">'[73]x1'!#REF!</definedName>
    <definedName name="jjjj2j2j2j2j2j2j2" localSheetId="14">'[73]x1'!#REF!</definedName>
    <definedName name="jjjj2j2j2j2j2j2j2" localSheetId="15">'[73]x1'!#REF!</definedName>
    <definedName name="jjjj2j2j2j2j2j2j2" localSheetId="2">'[73]x1'!#REF!</definedName>
    <definedName name="jjjj2j2j2j2j2j2j2" localSheetId="4">'[73]x1'!#REF!</definedName>
    <definedName name="jjjj2j2j2j2j2j2j2" localSheetId="0">'[73]x1'!#REF!</definedName>
    <definedName name="jjjj2j2j2j2j2j2j2">'[73]x1'!#REF!</definedName>
    <definedName name="jjjj5555" localSheetId="1">'[47]x1'!#REF!</definedName>
    <definedName name="jjjj5555" localSheetId="13">'[47]x1'!#REF!</definedName>
    <definedName name="jjjj5555" localSheetId="14">'[47]x1'!#REF!</definedName>
    <definedName name="jjjj5555" localSheetId="15">'[9]x1'!#REF!</definedName>
    <definedName name="jjjj5555" localSheetId="2">'[47]x1'!#REF!</definedName>
    <definedName name="jjjj5555" localSheetId="4">'[9]x1'!#REF!</definedName>
    <definedName name="jjjj5555" localSheetId="0">'[47]x1'!#REF!</definedName>
    <definedName name="jjjj5555">'[9]x1'!#REF!</definedName>
    <definedName name="jjjjhh5142" localSheetId="1">#REF!</definedName>
    <definedName name="jjjjhh5142" localSheetId="13">#REF!</definedName>
    <definedName name="jjjjhh5142" localSheetId="14">#REF!</definedName>
    <definedName name="jjjjhh5142" localSheetId="2">#REF!</definedName>
    <definedName name="jjjjhh5142" localSheetId="0">#REF!</definedName>
    <definedName name="jjjjhh5142">#REF!</definedName>
    <definedName name="jjjjj1" localSheetId="1">#REF!</definedName>
    <definedName name="jjjjj1" localSheetId="13">#REF!</definedName>
    <definedName name="jjjjj1" localSheetId="14">#REF!</definedName>
    <definedName name="jjjjj1" localSheetId="15">#REF!</definedName>
    <definedName name="jjjjj1" localSheetId="2">#REF!</definedName>
    <definedName name="jjjjj1" localSheetId="4">#REF!</definedName>
    <definedName name="jjjjj1" localSheetId="0">#REF!</definedName>
    <definedName name="jjjjj1">#REF!</definedName>
    <definedName name="jjjjj1kkk1" localSheetId="1">#REF!</definedName>
    <definedName name="jjjjj1kkk1" localSheetId="13">#REF!</definedName>
    <definedName name="jjjjj1kkk1" localSheetId="14">#REF!</definedName>
    <definedName name="jjjjj1kkk1" localSheetId="15">#REF!</definedName>
    <definedName name="jjjjj1kkk1" localSheetId="2">#REF!</definedName>
    <definedName name="jjjjj1kkk1" localSheetId="4">#REF!</definedName>
    <definedName name="jjjjj1kkk1" localSheetId="0">#REF!</definedName>
    <definedName name="jjjjj1kkk1">#REF!</definedName>
    <definedName name="jjjjj4444" localSheetId="1">#REF!</definedName>
    <definedName name="jjjjj4444" localSheetId="13">#REF!</definedName>
    <definedName name="jjjjj4444" localSheetId="14">#REF!</definedName>
    <definedName name="jjjjj4444" localSheetId="15">#REF!</definedName>
    <definedName name="jjjjj4444" localSheetId="2">#REF!</definedName>
    <definedName name="jjjjj4444" localSheetId="4">#REF!</definedName>
    <definedName name="jjjjj4444" localSheetId="0">#REF!</definedName>
    <definedName name="jjjjj4444">#REF!</definedName>
    <definedName name="jjjjjjj5555555" localSheetId="13">#REF!</definedName>
    <definedName name="jjjjjjj5555555" localSheetId="14">#REF!</definedName>
    <definedName name="jjjjjjj5555555" localSheetId="2">#REF!</definedName>
    <definedName name="jjjjjjj5555555">#REF!</definedName>
    <definedName name="jjjkklop145786" localSheetId="1">#REF!</definedName>
    <definedName name="jjjkklop145786" localSheetId="13">#REF!</definedName>
    <definedName name="jjjkklop145786" localSheetId="14">#REF!</definedName>
    <definedName name="jjjkklop145786" localSheetId="2">#REF!</definedName>
    <definedName name="jjjkklop145786" localSheetId="0">#REF!</definedName>
    <definedName name="jjjkklop145786">#REF!</definedName>
    <definedName name="jjjklkl201478">#REF!</definedName>
    <definedName name="jjklo25487">#REF!</definedName>
    <definedName name="jk32kl" localSheetId="13">#REF!</definedName>
    <definedName name="jk32kl" localSheetId="14">#REF!</definedName>
    <definedName name="jk32kl" localSheetId="2">#REF!</definedName>
    <definedName name="jk32kl">#REF!</definedName>
    <definedName name="jk45" localSheetId="1">#REF!</definedName>
    <definedName name="jk45" localSheetId="13">#REF!</definedName>
    <definedName name="jk45" localSheetId="14">#REF!</definedName>
    <definedName name="jk45" localSheetId="2">#REF!</definedName>
    <definedName name="jk45" localSheetId="0">#REF!</definedName>
    <definedName name="jk45">#REF!</definedName>
    <definedName name="jkfx30" localSheetId="1">#REF!</definedName>
    <definedName name="jkfx30" localSheetId="13">#REF!</definedName>
    <definedName name="jkfx30" localSheetId="14">#REF!</definedName>
    <definedName name="jkfx30" localSheetId="15">#REF!</definedName>
    <definedName name="jkfx30" localSheetId="2">#REF!</definedName>
    <definedName name="jkfx30" localSheetId="4">#REF!</definedName>
    <definedName name="jkfx30" localSheetId="0">#REF!</definedName>
    <definedName name="jkfx30">#REF!</definedName>
    <definedName name="jkfyu365" localSheetId="1">'[18]x'!#REF!</definedName>
    <definedName name="jkfyu365" localSheetId="13">'[18]x'!#REF!</definedName>
    <definedName name="jkfyu365" localSheetId="15">'[18]x'!#REF!</definedName>
    <definedName name="jkfyu365" localSheetId="4">'[18]x'!#REF!</definedName>
    <definedName name="jkfyu365" localSheetId="0">'[18]x'!#REF!</definedName>
    <definedName name="jkfyu365">'[18]x'!#REF!</definedName>
    <definedName name="jkgffduytryu64702" localSheetId="1">'[32]x'!#REF!</definedName>
    <definedName name="jkgffduytryu64702" localSheetId="13">'[32]x'!#REF!</definedName>
    <definedName name="jkgffduytryu64702" localSheetId="15">'[32]x'!#REF!</definedName>
    <definedName name="jkgffduytryu64702" localSheetId="4">'[32]x'!#REF!</definedName>
    <definedName name="jkgffduytryu64702" localSheetId="0">'[32]x'!#REF!</definedName>
    <definedName name="jkgffduytryu64702">'[32]x'!#REF!</definedName>
    <definedName name="jkhjgkliob1012" localSheetId="1">#REF!</definedName>
    <definedName name="jkhjgkliob1012" localSheetId="13">#REF!</definedName>
    <definedName name="jkhjgkliob1012" localSheetId="15">#REF!</definedName>
    <definedName name="jkhjgkliob1012" localSheetId="4">#REF!</definedName>
    <definedName name="jkhjgkliob1012" localSheetId="0">#REF!</definedName>
    <definedName name="jkhjgkliob1012">#REF!</definedName>
    <definedName name="jkhlo20145" localSheetId="1">#REF!</definedName>
    <definedName name="jkhlo20145" localSheetId="13">#REF!</definedName>
    <definedName name="jkhlo20145" localSheetId="15">#REF!</definedName>
    <definedName name="jkhlo20145" localSheetId="4">#REF!</definedName>
    <definedName name="jkhlo20145" localSheetId="0">#REF!</definedName>
    <definedName name="jkhlo20145">#REF!</definedName>
    <definedName name="jki" localSheetId="1">#REF!</definedName>
    <definedName name="jki" localSheetId="13">#REF!</definedName>
    <definedName name="jki" localSheetId="14">#REF!</definedName>
    <definedName name="jki" localSheetId="2">#REF!</definedName>
    <definedName name="jki" localSheetId="0">#REF!</definedName>
    <definedName name="jki">#REF!</definedName>
    <definedName name="jkih215" localSheetId="1">'[48]x5'!#REF!</definedName>
    <definedName name="jkih215" localSheetId="13">'[48]x5'!#REF!</definedName>
    <definedName name="jkih215" localSheetId="14">'[80]x5'!#REF!</definedName>
    <definedName name="jkih215" localSheetId="15">'[30]x5'!#REF!</definedName>
    <definedName name="jkih215" localSheetId="2">'[80]x5'!#REF!</definedName>
    <definedName name="jkih215" localSheetId="4">'[30]x5'!#REF!</definedName>
    <definedName name="jkih215" localSheetId="0">'[48]x5'!#REF!</definedName>
    <definedName name="jkih215">'[30]x5'!#REF!</definedName>
    <definedName name="jkil56">#REF!</definedName>
    <definedName name="jkio54576" localSheetId="1">#REF!</definedName>
    <definedName name="jkio54576" localSheetId="13">#REF!</definedName>
    <definedName name="jkio54576" localSheetId="14">#REF!</definedName>
    <definedName name="jkio54576" localSheetId="15">#REF!</definedName>
    <definedName name="jkio54576" localSheetId="2">#REF!</definedName>
    <definedName name="jkio54576" localSheetId="4">#REF!</definedName>
    <definedName name="jkio54576" localSheetId="0">#REF!</definedName>
    <definedName name="jkio54576">#REF!</definedName>
    <definedName name="jkiolp1456" localSheetId="1">#REF!</definedName>
    <definedName name="jkiolp1456" localSheetId="13">#REF!</definedName>
    <definedName name="jkiolp1456" localSheetId="14">#REF!</definedName>
    <definedName name="jkiolp1456" localSheetId="15">#REF!</definedName>
    <definedName name="jkiolp1456" localSheetId="2">#REF!</definedName>
    <definedName name="jkiolp1456" localSheetId="4">#REF!</definedName>
    <definedName name="jkiolp1456" localSheetId="0">#REF!</definedName>
    <definedName name="jkiolp1456">#REF!</definedName>
    <definedName name="jkiolp6254" localSheetId="1">#REF!</definedName>
    <definedName name="jkiolp6254" localSheetId="13">#REF!</definedName>
    <definedName name="jkiolp6254" localSheetId="15">#REF!</definedName>
    <definedName name="jkiolp6254" localSheetId="4">#REF!</definedName>
    <definedName name="jkiolp6254" localSheetId="0">#REF!</definedName>
    <definedName name="jkiolp6254">#REF!</definedName>
    <definedName name="jkiolp654876">#REF!</definedName>
    <definedName name="jkiuh14586" localSheetId="1">#REF!</definedName>
    <definedName name="jkiuh14586" localSheetId="13">#REF!</definedName>
    <definedName name="jkiuh14586" localSheetId="14">#REF!</definedName>
    <definedName name="jkiuh14586" localSheetId="15">#REF!</definedName>
    <definedName name="jkiuh14586" localSheetId="2">#REF!</definedName>
    <definedName name="jkiuh14586" localSheetId="4">#REF!</definedName>
    <definedName name="jkiuh14586" localSheetId="0">#REF!</definedName>
    <definedName name="jkiuh14586">#REF!</definedName>
    <definedName name="jkiuohp1478" localSheetId="1">#REF!</definedName>
    <definedName name="jkiuohp1478" localSheetId="13">#REF!</definedName>
    <definedName name="jkiuohp1478" localSheetId="14">#REF!</definedName>
    <definedName name="jkiuohp1478" localSheetId="2">#REF!</definedName>
    <definedName name="jkiuohp1478" localSheetId="0">#REF!</definedName>
    <definedName name="jkiuohp1478">#REF!</definedName>
    <definedName name="jkjkj210147">#REF!</definedName>
    <definedName name="jkjkl4789" localSheetId="13">#REF!</definedName>
    <definedName name="jkjkl4789" localSheetId="14">#REF!</definedName>
    <definedName name="jkjkl4789" localSheetId="2">#REF!</definedName>
    <definedName name="jkjkl4789">#REF!</definedName>
    <definedName name="jkl6547" localSheetId="1">#REF!</definedName>
    <definedName name="jkl6547" localSheetId="13">#REF!</definedName>
    <definedName name="jkl6547" localSheetId="14">#REF!</definedName>
    <definedName name="jkl6547" localSheetId="15">#REF!</definedName>
    <definedName name="jkl6547" localSheetId="2">#REF!</definedName>
    <definedName name="jkl6547" localSheetId="4">#REF!</definedName>
    <definedName name="jkl6547" localSheetId="0">#REF!</definedName>
    <definedName name="jkl6547">#REF!</definedName>
    <definedName name="jklhg654789" localSheetId="13">#REF!</definedName>
    <definedName name="jklhg654789" localSheetId="14">#REF!</definedName>
    <definedName name="jklhg654789" localSheetId="15">#REF!</definedName>
    <definedName name="jklhg654789" localSheetId="2">#REF!</definedName>
    <definedName name="jklhg654789" localSheetId="4">#REF!</definedName>
    <definedName name="jklhg654789" localSheetId="0">#REF!</definedName>
    <definedName name="jklhg654789">#REF!</definedName>
    <definedName name="jklkk14578" localSheetId="13">'[73]x1'!#REF!</definedName>
    <definedName name="jklkk14578" localSheetId="14">'[73]x1'!#REF!</definedName>
    <definedName name="jklkk14578" localSheetId="15">'[73]x1'!#REF!</definedName>
    <definedName name="jklkk14578" localSheetId="2">'[73]x1'!#REF!</definedName>
    <definedName name="jklkk14578" localSheetId="4">'[73]x1'!#REF!</definedName>
    <definedName name="jklkk14578" localSheetId="0">'[73]x1'!#REF!</definedName>
    <definedName name="jklkk14578">'[73]x1'!#REF!</definedName>
    <definedName name="jklo4568" localSheetId="1">#REF!</definedName>
    <definedName name="jklo4568" localSheetId="13">#REF!</definedName>
    <definedName name="jklo4568" localSheetId="14">#REF!</definedName>
    <definedName name="jklo4568" localSheetId="2">#REF!</definedName>
    <definedName name="jklo4568" localSheetId="0">#REF!</definedName>
    <definedName name="jklo4568">#REF!</definedName>
    <definedName name="jklo63201" localSheetId="1">'[45]x2'!#REF!</definedName>
    <definedName name="jklo63201" localSheetId="13">'[45]x2'!#REF!</definedName>
    <definedName name="jklo63201" localSheetId="14">'[77]x2'!#REF!</definedName>
    <definedName name="jklo63201" localSheetId="15">'[17]x2'!#REF!</definedName>
    <definedName name="jklo63201" localSheetId="2">'[77]x2'!#REF!</definedName>
    <definedName name="jklo63201" localSheetId="4">'[17]x2'!#REF!</definedName>
    <definedName name="jklo63201" localSheetId="0">'[45]x2'!#REF!</definedName>
    <definedName name="jklo63201">'[17]x2'!#REF!</definedName>
    <definedName name="jklop415268" localSheetId="1">'[45]x2'!#REF!</definedName>
    <definedName name="jklop415268" localSheetId="13">'[45]x2'!#REF!</definedName>
    <definedName name="jklop415268" localSheetId="14">'[77]x2'!#REF!</definedName>
    <definedName name="jklop415268" localSheetId="15">'[17]x2'!#REF!</definedName>
    <definedName name="jklop415268" localSheetId="2">'[77]x2'!#REF!</definedName>
    <definedName name="jklop415268" localSheetId="4">'[17]x2'!#REF!</definedName>
    <definedName name="jklop415268" localSheetId="0">'[45]x2'!#REF!</definedName>
    <definedName name="jklop415268">'[17]x2'!#REF!</definedName>
    <definedName name="jklopi654789" localSheetId="13">'[73]x1'!#REF!</definedName>
    <definedName name="jklopi654789" localSheetId="14">'[73]x1'!#REF!</definedName>
    <definedName name="jklopi654789" localSheetId="15">'[73]x1'!#REF!</definedName>
    <definedName name="jklopi654789" localSheetId="2">'[73]x1'!#REF!</definedName>
    <definedName name="jklopi654789" localSheetId="4">'[73]x1'!#REF!</definedName>
    <definedName name="jklopi654789" localSheetId="0">'[73]x1'!#REF!</definedName>
    <definedName name="jklopi654789">'[73]x1'!#REF!</definedName>
    <definedName name="jkm2147" localSheetId="1">#REF!</definedName>
    <definedName name="jkm2147" localSheetId="13">#REF!</definedName>
    <definedName name="jkm2147" localSheetId="15">#REF!</definedName>
    <definedName name="jkm2147" localSheetId="4">#REF!</definedName>
    <definedName name="jkm2147" localSheetId="0">#REF!</definedName>
    <definedName name="jkm2147">#REF!</definedName>
    <definedName name="jkoilp21478">#REF!</definedName>
    <definedName name="jkoiplyujhk21457" localSheetId="1">#REF!</definedName>
    <definedName name="jkoiplyujhk21457" localSheetId="13">#REF!</definedName>
    <definedName name="jkoiplyujhk21457" localSheetId="14">#REF!</definedName>
    <definedName name="jkoiplyujhk21457" localSheetId="15">#REF!</definedName>
    <definedName name="jkoiplyujhk21457" localSheetId="2">#REF!</definedName>
    <definedName name="jkoiplyujhk21457" localSheetId="4">#REF!</definedName>
    <definedName name="jkoiplyujhk21457" localSheetId="0">#REF!</definedName>
    <definedName name="jkoiplyujhk21457">#REF!</definedName>
    <definedName name="jnb1">#REF!</definedName>
    <definedName name="jnbhgf4145" localSheetId="1">#REF!</definedName>
    <definedName name="jnbhgf4145" localSheetId="13">#REF!</definedName>
    <definedName name="jnbhgf4145" localSheetId="14">#REF!</definedName>
    <definedName name="jnbhgf4145" localSheetId="15">#REF!</definedName>
    <definedName name="jnbhgf4145" localSheetId="2">#REF!</definedName>
    <definedName name="jnbhgf4145" localSheetId="4">#REF!</definedName>
    <definedName name="jnbhgf4145" localSheetId="0">#REF!</definedName>
    <definedName name="jnbhgf4145">#REF!</definedName>
    <definedName name="jnhgyhjkm" localSheetId="13">'[99]x2'!$F$28</definedName>
    <definedName name="jnhgyhjkm" localSheetId="14">'[72]x2'!$F$28</definedName>
    <definedName name="jnhgyhjkm" localSheetId="2">'[72]x2'!$F$28</definedName>
    <definedName name="jnhgyhjkm">'[72]x2'!$F$28</definedName>
    <definedName name="jnhugytf1010104147" localSheetId="1">'[46]x1'!#REF!</definedName>
    <definedName name="jnhugytf1010104147" localSheetId="13">'[46]x1'!#REF!</definedName>
    <definedName name="jnhugytf1010104147" localSheetId="14">'[79]x1'!#REF!</definedName>
    <definedName name="jnhugytf1010104147" localSheetId="15">'[38]x1'!#REF!</definedName>
    <definedName name="jnhugytf1010104147" localSheetId="2">'[79]x1'!#REF!</definedName>
    <definedName name="jnhugytf1010104147" localSheetId="4">'[38]x1'!#REF!</definedName>
    <definedName name="jnhugytf1010104147" localSheetId="0">'[46]x1'!#REF!</definedName>
    <definedName name="jnhugytf1010104147">'[38]x1'!#REF!</definedName>
    <definedName name="jnhyug20147" localSheetId="1">#REF!</definedName>
    <definedName name="jnhyug20147" localSheetId="13">#REF!</definedName>
    <definedName name="jnhyug20147" localSheetId="15">#REF!</definedName>
    <definedName name="jnhyug20147" localSheetId="4">#REF!</definedName>
    <definedName name="jnhyug20147" localSheetId="0">#REF!</definedName>
    <definedName name="jnhyug20147">#REF!</definedName>
    <definedName name="jnmh2101" localSheetId="1">'[45]x2'!#REF!</definedName>
    <definedName name="jnmh2101" localSheetId="13">'[45]x2'!#REF!</definedName>
    <definedName name="jnmh2101" localSheetId="14">'[77]x2'!#REF!</definedName>
    <definedName name="jnmh2101" localSheetId="15">'[17]x2'!#REF!</definedName>
    <definedName name="jnmh2101" localSheetId="2">'[77]x2'!#REF!</definedName>
    <definedName name="jnmh2101" localSheetId="4">'[17]x2'!#REF!</definedName>
    <definedName name="jnmh2101" localSheetId="0">'[45]x2'!#REF!</definedName>
    <definedName name="jnmh2101">'[17]x2'!#REF!</definedName>
    <definedName name="jsef">#REF!</definedName>
    <definedName name="jshj" localSheetId="1">#REF!</definedName>
    <definedName name="jshj" localSheetId="13">#REF!</definedName>
    <definedName name="jshj" localSheetId="14">#REF!</definedName>
    <definedName name="jshj" localSheetId="15">#REF!</definedName>
    <definedName name="jshj" localSheetId="2">#REF!</definedName>
    <definedName name="jshj" localSheetId="4">#REF!</definedName>
    <definedName name="jshj" localSheetId="0">#REF!</definedName>
    <definedName name="jshj">#REF!</definedName>
    <definedName name="juhg">#REF!</definedName>
    <definedName name="juhg02" localSheetId="1">#REF!</definedName>
    <definedName name="juhg02" localSheetId="13">#REF!</definedName>
    <definedName name="juhg02" localSheetId="14">#REF!</definedName>
    <definedName name="juhg02" localSheetId="2">#REF!</definedName>
    <definedName name="juhg02" localSheetId="0">#REF!</definedName>
    <definedName name="juhg02">#REF!</definedName>
    <definedName name="juikl9847" localSheetId="1">'[45]x2'!#REF!</definedName>
    <definedName name="juikl9847" localSheetId="13">'[45]x2'!#REF!</definedName>
    <definedName name="juikl9847" localSheetId="14">'[77]x2'!#REF!</definedName>
    <definedName name="juikl9847" localSheetId="15">'[17]x2'!#REF!</definedName>
    <definedName name="juikl9847" localSheetId="2">'[77]x2'!#REF!</definedName>
    <definedName name="juikl9847" localSheetId="4">'[17]x2'!#REF!</definedName>
    <definedName name="juikl9847" localSheetId="0">'[45]x2'!#REF!</definedName>
    <definedName name="juikl9847">'[17]x2'!#REF!</definedName>
    <definedName name="juiklo458">#REF!</definedName>
    <definedName name="jukil365" localSheetId="1">#REF!</definedName>
    <definedName name="jukil365" localSheetId="13">#REF!</definedName>
    <definedName name="jukil365" localSheetId="14">#REF!</definedName>
    <definedName name="jukil365" localSheetId="2">#REF!</definedName>
    <definedName name="jukil365" localSheetId="0">#REF!</definedName>
    <definedName name="jukil365">#REF!</definedName>
    <definedName name="jukil6521">#REF!</definedName>
    <definedName name="jukiop548786" localSheetId="1">#REF!</definedName>
    <definedName name="jukiop548786" localSheetId="13">#REF!</definedName>
    <definedName name="jukiop548786" localSheetId="15">#REF!</definedName>
    <definedName name="jukiop548786" localSheetId="4">#REF!</definedName>
    <definedName name="jukiop548786" localSheetId="0">#REF!</definedName>
    <definedName name="jukiop548786">#REF!</definedName>
    <definedName name="juytgb">#REF!</definedName>
    <definedName name="jzawqr62147">#REF!</definedName>
    <definedName name="k" localSheetId="0">#REF!</definedName>
    <definedName name="k">#REF!</definedName>
    <definedName name="k5k" localSheetId="1">'[48]x3'!#REF!</definedName>
    <definedName name="k5k" localSheetId="13">'[48]x3'!#REF!</definedName>
    <definedName name="k5k" localSheetId="14">'[80]x3'!#REF!</definedName>
    <definedName name="k5k" localSheetId="15">'[30]x3'!#REF!</definedName>
    <definedName name="k5k" localSheetId="2">'[80]x3'!#REF!</definedName>
    <definedName name="k5k" localSheetId="4">'[30]x3'!#REF!</definedName>
    <definedName name="k5k" localSheetId="0">'[48]x3'!#REF!</definedName>
    <definedName name="k5k">'[30]x3'!#REF!</definedName>
    <definedName name="kaeeeeee" localSheetId="1">#REF!</definedName>
    <definedName name="kaeeeeee" localSheetId="13">#REF!</definedName>
    <definedName name="kaeeeeee" localSheetId="14">#REF!</definedName>
    <definedName name="kaeeeeee" localSheetId="15">#REF!</definedName>
    <definedName name="kaeeeeee" localSheetId="2">#REF!</definedName>
    <definedName name="kaeeeeee" localSheetId="4">#REF!</definedName>
    <definedName name="kaeeeeee" localSheetId="0">#REF!</definedName>
    <definedName name="kaeeeeee">#REF!</definedName>
    <definedName name="kaqw">#REF!</definedName>
    <definedName name="kawr896">#REF!</definedName>
    <definedName name="KBMPJ147" localSheetId="1">'[10]x'!#REF!</definedName>
    <definedName name="KBMPJ147" localSheetId="13">'[10]x'!#REF!</definedName>
    <definedName name="KBMPJ147" localSheetId="14">'[10]x'!#REF!</definedName>
    <definedName name="KBMPJ147" localSheetId="15">'[10]x'!#REF!</definedName>
    <definedName name="KBMPJ147" localSheetId="2">'[10]x'!#REF!</definedName>
    <definedName name="KBMPJ147" localSheetId="4">'[10]x'!#REF!</definedName>
    <definedName name="KBMPJ147" localSheetId="0">'[10]x'!#REF!</definedName>
    <definedName name="KBMPJ147">'[10]x'!#REF!</definedName>
    <definedName name="kbvc" localSheetId="1">#REF!</definedName>
    <definedName name="kbvc" localSheetId="13">#REF!</definedName>
    <definedName name="kbvc" localSheetId="14">#REF!</definedName>
    <definedName name="kbvc" localSheetId="15">#REF!</definedName>
    <definedName name="kbvc" localSheetId="2">#REF!</definedName>
    <definedName name="kbvc" localSheetId="4">#REF!</definedName>
    <definedName name="kbvc" localSheetId="0">#REF!</definedName>
    <definedName name="kbvc">#REF!</definedName>
    <definedName name="kdewqamn">#REF!</definedName>
    <definedName name="kgkgfkd568" localSheetId="1">#REF!</definedName>
    <definedName name="kgkgfkd568" localSheetId="13">#REF!</definedName>
    <definedName name="kgkgfkd568" localSheetId="14">#REF!</definedName>
    <definedName name="kgkgfkd568" localSheetId="15">#REF!</definedName>
    <definedName name="kgkgfkd568" localSheetId="2">#REF!</definedName>
    <definedName name="kgkgfkd568" localSheetId="4">#REF!</definedName>
    <definedName name="kgkgfkd568" localSheetId="0">#REF!</definedName>
    <definedName name="kgkgfkd568">#REF!</definedName>
    <definedName name="kgyutiu68574" localSheetId="1">'[32]x'!#REF!</definedName>
    <definedName name="kgyutiu68574" localSheetId="13">'[32]x'!#REF!</definedName>
    <definedName name="kgyutiu68574" localSheetId="15">'[32]x'!#REF!</definedName>
    <definedName name="kgyutiu68574" localSheetId="4">'[32]x'!#REF!</definedName>
    <definedName name="kgyutiu68574" localSheetId="0">'[32]x'!#REF!</definedName>
    <definedName name="kgyutiu68574">'[32]x'!#REF!</definedName>
    <definedName name="khgfd584" localSheetId="1">#REF!</definedName>
    <definedName name="khgfd584" localSheetId="13">#REF!</definedName>
    <definedName name="khgfd584" localSheetId="14">#REF!</definedName>
    <definedName name="khgfd584" localSheetId="15">#REF!</definedName>
    <definedName name="khgfd584" localSheetId="2">#REF!</definedName>
    <definedName name="khgfd584" localSheetId="4">#REF!</definedName>
    <definedName name="khgfd584" localSheetId="0">#REF!</definedName>
    <definedName name="khgfd584">#REF!</definedName>
    <definedName name="khglok9541" localSheetId="13">'[42]x3'!#REF!</definedName>
    <definedName name="khglok9541" localSheetId="14">'[84]x3'!#REF!</definedName>
    <definedName name="khglok9541" localSheetId="15">'[42]x3'!#REF!</definedName>
    <definedName name="khglok9541" localSheetId="2">'[84]x3'!#REF!</definedName>
    <definedName name="khglok9541" localSheetId="4">'[42]x3'!#REF!</definedName>
    <definedName name="khglok9541" localSheetId="0">'[42]x3'!#REF!</definedName>
    <definedName name="khglok9541">'[42]x3'!#REF!</definedName>
    <definedName name="khuy" localSheetId="1">#REF!</definedName>
    <definedName name="khuy" localSheetId="13">#REF!</definedName>
    <definedName name="khuy" localSheetId="14">#REF!</definedName>
    <definedName name="khuy" localSheetId="15">#REF!</definedName>
    <definedName name="khuy" localSheetId="2">#REF!</definedName>
    <definedName name="khuy" localSheetId="4">#REF!</definedName>
    <definedName name="khuy" localSheetId="0">#REF!</definedName>
    <definedName name="khuy">#REF!</definedName>
    <definedName name="kigfd5">#REF!</definedName>
    <definedName name="kij" localSheetId="1">#REF!</definedName>
    <definedName name="kij" localSheetId="13">#REF!</definedName>
    <definedName name="kij" localSheetId="14">#REF!</definedName>
    <definedName name="kij" localSheetId="15">#REF!</definedName>
    <definedName name="kij" localSheetId="2">#REF!</definedName>
    <definedName name="kij" localSheetId="4">#REF!</definedName>
    <definedName name="kij" localSheetId="0">#REF!</definedName>
    <definedName name="kij">#REF!</definedName>
    <definedName name="kij4" localSheetId="1">#REF!</definedName>
    <definedName name="kij4" localSheetId="13">#REF!</definedName>
    <definedName name="kij4" localSheetId="14">#REF!</definedName>
    <definedName name="kij4" localSheetId="2">#REF!</definedName>
    <definedName name="kij4" localSheetId="0">#REF!</definedName>
    <definedName name="kij4">#REF!</definedName>
    <definedName name="kij85">#REF!</definedName>
    <definedName name="kijh" localSheetId="1">#REF!</definedName>
    <definedName name="kijh" localSheetId="13">#REF!</definedName>
    <definedName name="kijh" localSheetId="14">#REF!</definedName>
    <definedName name="kijh" localSheetId="2">#REF!</definedName>
    <definedName name="kijh" localSheetId="0">#REF!</definedName>
    <definedName name="kijh">#REF!</definedName>
    <definedName name="kijh20145" localSheetId="1">#REF!</definedName>
    <definedName name="kijh20145" localSheetId="13">#REF!</definedName>
    <definedName name="kijh20145" localSheetId="15">#REF!</definedName>
    <definedName name="kijh20145" localSheetId="4">#REF!</definedName>
    <definedName name="kijh20145" localSheetId="0">#REF!</definedName>
    <definedName name="kijh20145">#REF!</definedName>
    <definedName name="kijhg" localSheetId="1">'[39]x2,3'!#REF!</definedName>
    <definedName name="kijhg" localSheetId="13">'[39]x2,3'!#REF!</definedName>
    <definedName name="kijhg" localSheetId="14">'[39]x2,3'!#REF!</definedName>
    <definedName name="kijhg" localSheetId="15">#REF!</definedName>
    <definedName name="kijhg" localSheetId="2">'[39]x2,3'!#REF!</definedName>
    <definedName name="kijhg" localSheetId="4">#REF!</definedName>
    <definedName name="kijhg" localSheetId="0">'[39]x2,3'!#REF!</definedName>
    <definedName name="kijhg">#REF!</definedName>
    <definedName name="kijhl">#REF!</definedName>
    <definedName name="kijol321" localSheetId="1">'[20]x1'!#REF!</definedName>
    <definedName name="kijol321" localSheetId="13">'[20]x1'!#REF!</definedName>
    <definedName name="kijol321" localSheetId="15">'[20]x1'!#REF!</definedName>
    <definedName name="kijol321" localSheetId="4">'[20]x1'!#REF!</definedName>
    <definedName name="kijol321" localSheetId="0">'[20]x1'!#REF!</definedName>
    <definedName name="kijol321">'[20]x1'!#REF!</definedName>
    <definedName name="kiju1478" localSheetId="1">#REF!</definedName>
    <definedName name="kiju1478" localSheetId="13">#REF!</definedName>
    <definedName name="kiju1478" localSheetId="14">#REF!</definedName>
    <definedName name="kiju1478" localSheetId="2">#REF!</definedName>
    <definedName name="kiju1478" localSheetId="0">#REF!</definedName>
    <definedName name="kiju1478">#REF!</definedName>
    <definedName name="kiju745" localSheetId="1">#REF!</definedName>
    <definedName name="kiju745" localSheetId="13">#REF!</definedName>
    <definedName name="kiju745" localSheetId="14">#REF!</definedName>
    <definedName name="kiju745" localSheetId="15">#REF!</definedName>
    <definedName name="kiju745" localSheetId="2">#REF!</definedName>
    <definedName name="kiju745" localSheetId="4">#REF!</definedName>
    <definedName name="kiju745" localSheetId="0">#REF!</definedName>
    <definedName name="kiju745">#REF!</definedName>
    <definedName name="kijuhy32654">#REF!</definedName>
    <definedName name="kijuij1401245" localSheetId="13">#REF!</definedName>
    <definedName name="kijuij1401245" localSheetId="14">#REF!</definedName>
    <definedName name="kijuij1401245" localSheetId="2">#REF!</definedName>
    <definedName name="kijuij1401245">#REF!</definedName>
    <definedName name="kijulkij32" localSheetId="1">#REF!</definedName>
    <definedName name="kijulkij32" localSheetId="13">#REF!</definedName>
    <definedName name="kijulkij32" localSheetId="14">#REF!</definedName>
    <definedName name="kijulkij32" localSheetId="15">#REF!</definedName>
    <definedName name="kijulkij32" localSheetId="2">#REF!</definedName>
    <definedName name="kijulkij32" localSheetId="4">#REF!</definedName>
    <definedName name="kijulkij32" localSheetId="0">#REF!</definedName>
    <definedName name="kijulkij32">#REF!</definedName>
    <definedName name="kijulopki">#REF!</definedName>
    <definedName name="kik" localSheetId="1">#REF!</definedName>
    <definedName name="kik" localSheetId="13">#REF!</definedName>
    <definedName name="kik" localSheetId="14">#REF!</definedName>
    <definedName name="kik" localSheetId="2">#REF!</definedName>
    <definedName name="kik" localSheetId="0">#REF!</definedName>
    <definedName name="kik">#REF!</definedName>
    <definedName name="kikol84758" localSheetId="1">#REF!</definedName>
    <definedName name="kikol84758" localSheetId="13">#REF!</definedName>
    <definedName name="kikol84758" localSheetId="14">#REF!</definedName>
    <definedName name="kikol84758" localSheetId="2">#REF!</definedName>
    <definedName name="kikol84758" localSheetId="0">#REF!</definedName>
    <definedName name="kikol84758">#REF!</definedName>
    <definedName name="kiljuh1468" localSheetId="1">'[20]x1'!#REF!</definedName>
    <definedName name="kiljuh1468" localSheetId="13">'[20]x1'!#REF!</definedName>
    <definedName name="kiljuh1468" localSheetId="15">'[20]x1'!#REF!</definedName>
    <definedName name="kiljuh1468" localSheetId="4">'[20]x1'!#REF!</definedName>
    <definedName name="kiljuh1468" localSheetId="0">'[20]x1'!#REF!</definedName>
    <definedName name="kiljuh1468">'[20]x1'!#REF!</definedName>
    <definedName name="kilko47869" localSheetId="1">#REF!</definedName>
    <definedName name="kilko47869" localSheetId="13">#REF!</definedName>
    <definedName name="kilko47869" localSheetId="14">#REF!</definedName>
    <definedName name="kilko47869" localSheetId="15">#REF!</definedName>
    <definedName name="kilko47869" localSheetId="2">#REF!</definedName>
    <definedName name="kilko47869" localSheetId="4">#REF!</definedName>
    <definedName name="kilko47869" localSheetId="0">#REF!</definedName>
    <definedName name="kilko47869">#REF!</definedName>
    <definedName name="kilopjhuk1478">#REF!</definedName>
    <definedName name="kioa">#REF!</definedName>
    <definedName name="kioj1248" localSheetId="1">#REF!</definedName>
    <definedName name="kioj1248" localSheetId="13">#REF!</definedName>
    <definedName name="kioj1248" localSheetId="14">#REF!</definedName>
    <definedName name="kioj1248" localSheetId="2">#REF!</definedName>
    <definedName name="kioj1248" localSheetId="0">#REF!</definedName>
    <definedName name="kioj1248">#REF!</definedName>
    <definedName name="kiojh" localSheetId="1">#REF!</definedName>
    <definedName name="kiojh" localSheetId="13">#REF!</definedName>
    <definedName name="kiojh" localSheetId="14">#REF!</definedName>
    <definedName name="kiojh" localSheetId="15">#REF!</definedName>
    <definedName name="kiojh" localSheetId="2">#REF!</definedName>
    <definedName name="kiojh" localSheetId="4">#REF!</definedName>
    <definedName name="kiojh" localSheetId="0">#REF!</definedName>
    <definedName name="kiojh">#REF!</definedName>
    <definedName name="kiojh1478" localSheetId="1">#REF!</definedName>
    <definedName name="kiojh1478" localSheetId="13">#REF!</definedName>
    <definedName name="kiojh1478" localSheetId="14">#REF!</definedName>
    <definedName name="kiojh1478" localSheetId="15">#REF!</definedName>
    <definedName name="kiojh1478" localSheetId="2">#REF!</definedName>
    <definedName name="kiojh1478" localSheetId="4">#REF!</definedName>
    <definedName name="kiojh1478" localSheetId="0">#REF!</definedName>
    <definedName name="kiojh1478">#REF!</definedName>
    <definedName name="kiol547">#REF!</definedName>
    <definedName name="kiol5487" localSheetId="13">'[95]x2'!$F$53</definedName>
    <definedName name="kiol5487" localSheetId="14">'[69]x2'!$F$53</definedName>
    <definedName name="kiol5487" localSheetId="2">'[69]x2'!$F$53</definedName>
    <definedName name="kiol5487">'[69]x2'!$F$53</definedName>
    <definedName name="kiolp2586" localSheetId="1">#REF!</definedName>
    <definedName name="kiolp2586" localSheetId="13">#REF!</definedName>
    <definedName name="kiolp2586" localSheetId="14">#REF!</definedName>
    <definedName name="kiolp2586" localSheetId="15">#REF!</definedName>
    <definedName name="kiolp2586" localSheetId="2">#REF!</definedName>
    <definedName name="kiolp2586" localSheetId="4">#REF!</definedName>
    <definedName name="kiolp2586" localSheetId="0">#REF!</definedName>
    <definedName name="kiolp2586">#REF!</definedName>
    <definedName name="kiolpo25478">#REF!</definedName>
    <definedName name="kiop" localSheetId="1">#REF!</definedName>
    <definedName name="kiop" localSheetId="13">#REF!</definedName>
    <definedName name="kiop" localSheetId="14">#REF!</definedName>
    <definedName name="kiop" localSheetId="2">#REF!</definedName>
    <definedName name="kiop" localSheetId="0">#REF!</definedName>
    <definedName name="kiop">#REF!</definedName>
    <definedName name="kiouij589796" localSheetId="1">#REF!</definedName>
    <definedName name="kiouij589796" localSheetId="13">#REF!</definedName>
    <definedName name="kiouij589796" localSheetId="14">#REF!</definedName>
    <definedName name="kiouij589796" localSheetId="2">#REF!</definedName>
    <definedName name="kiouij589796" localSheetId="0">#REF!</definedName>
    <definedName name="kiouij589796">#REF!</definedName>
    <definedName name="kiouy101410141" localSheetId="1">'[46]x1'!#REF!</definedName>
    <definedName name="kiouy101410141" localSheetId="13">'[46]x1'!#REF!</definedName>
    <definedName name="kiouy101410141" localSheetId="14">'[79]x1'!#REF!</definedName>
    <definedName name="kiouy101410141" localSheetId="15">'[38]x1'!#REF!</definedName>
    <definedName name="kiouy101410141" localSheetId="2">'[79]x1'!#REF!</definedName>
    <definedName name="kiouy101410141" localSheetId="4">'[38]x1'!#REF!</definedName>
    <definedName name="kiouy101410141" localSheetId="0">'[46]x1'!#REF!</definedName>
    <definedName name="kiouy101410141">'[38]x1'!#REF!</definedName>
    <definedName name="kiuj362" localSheetId="1">'[40]x1 (5)'!#REF!</definedName>
    <definedName name="kiuj362" localSheetId="13">'[40]x1 (5)'!#REF!</definedName>
    <definedName name="kiuj362" localSheetId="14">'[40]x1 (5)'!#REF!</definedName>
    <definedName name="kiuj362" localSheetId="15">'[6]x#2'!#REF!</definedName>
    <definedName name="kiuj362" localSheetId="2">'[40]x1 (5)'!#REF!</definedName>
    <definedName name="kiuj362" localSheetId="4">'[6]x#2'!#REF!</definedName>
    <definedName name="kiuj362" localSheetId="0">'[40]x1 (5)'!#REF!</definedName>
    <definedName name="kiuj362">'[6]x#2'!#REF!</definedName>
    <definedName name="kiuy">#REF!</definedName>
    <definedName name="kjasawq">#REF!</definedName>
    <definedName name="kjbhfs65">#REF!</definedName>
    <definedName name="kjghdt2145" localSheetId="1">'[18]x'!#REF!</definedName>
    <definedName name="kjghdt2145" localSheetId="13">'[18]x'!#REF!</definedName>
    <definedName name="kjghdt2145" localSheetId="15">'[18]x'!#REF!</definedName>
    <definedName name="kjghdt2145" localSheetId="4">'[18]x'!#REF!</definedName>
    <definedName name="kjghdt2145" localSheetId="0">'[18]x'!#REF!</definedName>
    <definedName name="kjghdt2145">'[18]x'!#REF!</definedName>
    <definedName name="kjh" localSheetId="1">'[39]x2,3'!#REF!</definedName>
    <definedName name="kjh" localSheetId="13">'[39]x2,3'!#REF!</definedName>
    <definedName name="kjh" localSheetId="14">'[39]x2,3'!#REF!</definedName>
    <definedName name="kjh" localSheetId="15">#REF!</definedName>
    <definedName name="kjh" localSheetId="2">'[39]x2,3'!#REF!</definedName>
    <definedName name="kjh" localSheetId="4">#REF!</definedName>
    <definedName name="kjh" localSheetId="0">'[39]x2,3'!#REF!</definedName>
    <definedName name="kjh">#REF!</definedName>
    <definedName name="kjh33333">#REF!</definedName>
    <definedName name="KJHG" localSheetId="0">#REF!</definedName>
    <definedName name="KJHG">#REF!</definedName>
    <definedName name="kjhg1457" localSheetId="13">'[72]x2'!#REF!</definedName>
    <definedName name="kjhg1457" localSheetId="14">'[72]x2'!#REF!</definedName>
    <definedName name="kjhg1457" localSheetId="15">'[72]x2'!#REF!</definedName>
    <definedName name="kjhg1457" localSheetId="2">'[72]x2'!#REF!</definedName>
    <definedName name="kjhg1457" localSheetId="4">'[72]x2'!#REF!</definedName>
    <definedName name="kjhg1457" localSheetId="0">'[72]x2'!#REF!</definedName>
    <definedName name="kjhg1457">'[72]x2'!#REF!</definedName>
    <definedName name="kjhg471047" localSheetId="1">'[21]x3'!#REF!</definedName>
    <definedName name="kjhg471047" localSheetId="13">'[21]x3'!#REF!</definedName>
    <definedName name="kjhg471047" localSheetId="15">'[21]x3'!#REF!</definedName>
    <definedName name="kjhg471047" localSheetId="4">'[21]x3'!#REF!</definedName>
    <definedName name="kjhg471047" localSheetId="0">'[21]x3'!#REF!</definedName>
    <definedName name="kjhg471047">'[21]x3'!#REF!</definedName>
    <definedName name="kjhg4787" localSheetId="1">'[48]x5'!#REF!</definedName>
    <definedName name="kjhg4787" localSheetId="13">'[48]x5'!#REF!</definedName>
    <definedName name="kjhg4787" localSheetId="14">'[80]x5'!#REF!</definedName>
    <definedName name="kjhg4787" localSheetId="15">'[30]x5'!#REF!</definedName>
    <definedName name="kjhg4787" localSheetId="2">'[80]x5'!#REF!</definedName>
    <definedName name="kjhg4787" localSheetId="4">'[30]x5'!#REF!</definedName>
    <definedName name="kjhg4787" localSheetId="0">'[48]x5'!#REF!</definedName>
    <definedName name="kjhg4787">'[30]x5'!#REF!</definedName>
    <definedName name="kjhg6214" localSheetId="1">#REF!</definedName>
    <definedName name="kjhg6214" localSheetId="13">#REF!</definedName>
    <definedName name="kjhg6214" localSheetId="14">#REF!</definedName>
    <definedName name="kjhg6214" localSheetId="15">#REF!</definedName>
    <definedName name="kjhg6214" localSheetId="2">#REF!</definedName>
    <definedName name="kjhg6214" localSheetId="4">#REF!</definedName>
    <definedName name="kjhg6214" localSheetId="0">#REF!</definedName>
    <definedName name="kjhg6214">#REF!</definedName>
    <definedName name="kjhgf" localSheetId="1">#REF!</definedName>
    <definedName name="kjhgf" localSheetId="13">#REF!</definedName>
    <definedName name="kjhgf" localSheetId="14">#REF!</definedName>
    <definedName name="kjhgf" localSheetId="2">#REF!</definedName>
    <definedName name="kjhgf" localSheetId="0">#REF!</definedName>
    <definedName name="kjhgf">#REF!</definedName>
    <definedName name="kjhgf4565" localSheetId="1">#REF!</definedName>
    <definedName name="kjhgf4565" localSheetId="13">#REF!</definedName>
    <definedName name="kjhgf4565" localSheetId="14">#REF!</definedName>
    <definedName name="kjhgf4565" localSheetId="15">#REF!</definedName>
    <definedName name="kjhgf4565" localSheetId="2">#REF!</definedName>
    <definedName name="kjhgf4565" localSheetId="4">#REF!</definedName>
    <definedName name="kjhgf4565" localSheetId="0">#REF!</definedName>
    <definedName name="kjhgf4565">#REF!</definedName>
    <definedName name="kjhgf58" localSheetId="1">'[6]x#1'!#REF!</definedName>
    <definedName name="kjhgf58" localSheetId="13">'[6]x#1'!#REF!</definedName>
    <definedName name="kjhgf58" localSheetId="14">'[6]x#1'!#REF!</definedName>
    <definedName name="kjhgf58" localSheetId="15">'[6]x#1'!#REF!</definedName>
    <definedName name="kjhgf58" localSheetId="2">'[6]x#1'!#REF!</definedName>
    <definedName name="kjhgf58" localSheetId="4">'[6]x#1'!#REF!</definedName>
    <definedName name="kjhgf58" localSheetId="0">'[6]x#1'!#REF!</definedName>
    <definedName name="kjhgf58">'[6]x#1'!#REF!</definedName>
    <definedName name="kjhgfds21478" localSheetId="1">'[18]x'!#REF!</definedName>
    <definedName name="kjhgfds21478" localSheetId="13">'[18]x'!#REF!</definedName>
    <definedName name="kjhgfds21478" localSheetId="15">'[18]x'!#REF!</definedName>
    <definedName name="kjhgfds21478" localSheetId="4">'[18]x'!#REF!</definedName>
    <definedName name="kjhgfds21478" localSheetId="0">'[18]x'!#REF!</definedName>
    <definedName name="kjhgfds21478">'[18]x'!#REF!</definedName>
    <definedName name="kjhgfljhb4512">#REF!</definedName>
    <definedName name="kjhgfrtyui15476" localSheetId="1">'[45]x1'!#REF!</definedName>
    <definedName name="kjhgfrtyui15476" localSheetId="13">'[45]x1'!#REF!</definedName>
    <definedName name="kjhgfrtyui15476" localSheetId="14">'[77]x1'!#REF!</definedName>
    <definedName name="kjhgfrtyui15476" localSheetId="15">'[17]x1'!#REF!</definedName>
    <definedName name="kjhgfrtyui15476" localSheetId="2">'[77]x1'!#REF!</definedName>
    <definedName name="kjhgfrtyui15476" localSheetId="4">'[17]x1'!#REF!</definedName>
    <definedName name="kjhgfrtyui15476" localSheetId="0">'[45]x1'!#REF!</definedName>
    <definedName name="kjhgfrtyui15476">'[17]x1'!#REF!</definedName>
    <definedName name="kjhgkolp41454">#REF!</definedName>
    <definedName name="kjhglopi568741" localSheetId="1">'[56]x1'!#REF!</definedName>
    <definedName name="kjhglopi568741" localSheetId="13">'[56]x1'!#REF!</definedName>
    <definedName name="kjhglopi568741" localSheetId="14">'[88]x1'!#REF!</definedName>
    <definedName name="kjhglopi568741" localSheetId="15">'[31]x1'!#REF!</definedName>
    <definedName name="kjhglopi568741" localSheetId="2">'[88]x1'!#REF!</definedName>
    <definedName name="kjhglopi568741" localSheetId="4">'[31]x1'!#REF!</definedName>
    <definedName name="kjhglopi568741" localSheetId="0">'[56]x1'!#REF!</definedName>
    <definedName name="kjhglopi568741">'[31]x1'!#REF!</definedName>
    <definedName name="kjhguhu51405">#REF!</definedName>
    <definedName name="kjhgzaqw98787">#REF!</definedName>
    <definedName name="kjhjgui548" localSheetId="1">#REF!</definedName>
    <definedName name="kjhjgui548" localSheetId="13">#REF!</definedName>
    <definedName name="kjhjgui548" localSheetId="14">#REF!</definedName>
    <definedName name="kjhjgui548" localSheetId="15">#REF!</definedName>
    <definedName name="kjhjgui548" localSheetId="2">#REF!</definedName>
    <definedName name="kjhjgui548" localSheetId="4">#REF!</definedName>
    <definedName name="kjhjgui548" localSheetId="0">#REF!</definedName>
    <definedName name="kjhjgui548">#REF!</definedName>
    <definedName name="kjhk65">#REF!</definedName>
    <definedName name="kjhq">#REF!</definedName>
    <definedName name="kjhu1478" localSheetId="13">#REF!</definedName>
    <definedName name="kjhu1478" localSheetId="14">#REF!</definedName>
    <definedName name="kjhu1478" localSheetId="2">#REF!</definedName>
    <definedName name="kjhu1478">#REF!</definedName>
    <definedName name="kjhuloki5478" localSheetId="1">'[48]x5'!#REF!</definedName>
    <definedName name="kjhuloki5478" localSheetId="13">'[48]x5'!#REF!</definedName>
    <definedName name="kjhuloki5478" localSheetId="14">'[80]x5'!#REF!</definedName>
    <definedName name="kjhuloki5478" localSheetId="15">'[30]x5'!#REF!</definedName>
    <definedName name="kjhuloki5478" localSheetId="2">'[80]x5'!#REF!</definedName>
    <definedName name="kjhuloki5478" localSheetId="4">'[30]x5'!#REF!</definedName>
    <definedName name="kjhuloki5478" localSheetId="0">'[48]x5'!#REF!</definedName>
    <definedName name="kjhuloki5478">'[30]x5'!#REF!</definedName>
    <definedName name="kjhuyg1456" localSheetId="1">'[53]x2w'!#REF!</definedName>
    <definedName name="kjhuyg1456" localSheetId="13">'[53]x2w'!#REF!</definedName>
    <definedName name="kjhuyg1456" localSheetId="14">'[53]x2w'!#REF!</definedName>
    <definedName name="kjhuyg1456" localSheetId="15">'[11]x2w'!#REF!</definedName>
    <definedName name="kjhuyg1456" localSheetId="2">'[53]x2w'!#REF!</definedName>
    <definedName name="kjhuyg1456" localSheetId="4">'[11]x2w'!#REF!</definedName>
    <definedName name="kjhuyg1456" localSheetId="0">'[53]x2w'!#REF!</definedName>
    <definedName name="kjhuyg1456">'[11]x2w'!#REF!</definedName>
    <definedName name="kjhuygf14578" localSheetId="13">'[71]x1'!#REF!</definedName>
    <definedName name="kjhuygf14578" localSheetId="14">'[71]x1'!#REF!</definedName>
    <definedName name="kjhuygf14578" localSheetId="15">'[71]x1'!#REF!</definedName>
    <definedName name="kjhuygf14578" localSheetId="2">'[71]x1'!#REF!</definedName>
    <definedName name="kjhuygf14578" localSheetId="4">'[71]x1'!#REF!</definedName>
    <definedName name="kjhuygf14578" localSheetId="0">'[71]x1'!#REF!</definedName>
    <definedName name="kjhuygf14578">'[71]x1'!#REF!</definedName>
    <definedName name="kjhygtfd54787" localSheetId="1">#REF!</definedName>
    <definedName name="kjhygtfd54787" localSheetId="13">#REF!</definedName>
    <definedName name="kjhygtfd54787" localSheetId="14">#REF!</definedName>
    <definedName name="kjhygtfd54787" localSheetId="15">#REF!</definedName>
    <definedName name="kjhygtfd54787" localSheetId="2">#REF!</definedName>
    <definedName name="kjhygtfd54787" localSheetId="4">#REF!</definedName>
    <definedName name="kjhygtfd54787" localSheetId="0">#REF!</definedName>
    <definedName name="kjhygtfd54787">#REF!</definedName>
    <definedName name="kjih5486" localSheetId="1">#REF!</definedName>
    <definedName name="kjih5486" localSheetId="13">#REF!</definedName>
    <definedName name="kjih5486" localSheetId="15">#REF!</definedName>
    <definedName name="kjih5486" localSheetId="4">#REF!</definedName>
    <definedName name="kjih5486" localSheetId="0">#REF!</definedName>
    <definedName name="kjih5486">#REF!</definedName>
    <definedName name="kjij3214" localSheetId="1">'[24]x1'!#REF!</definedName>
    <definedName name="kjij3214" localSheetId="13">'[24]x1'!#REF!</definedName>
    <definedName name="kjij3214" localSheetId="15">'[24]x1'!#REF!</definedName>
    <definedName name="kjij3214" localSheetId="4">'[24]x1'!#REF!</definedName>
    <definedName name="kjij3214" localSheetId="0">'[24]x1'!#REF!</definedName>
    <definedName name="kjij3214">'[24]x1'!#REF!</definedName>
    <definedName name="kjilo65" localSheetId="1">#REF!</definedName>
    <definedName name="kjilo65" localSheetId="13">#REF!</definedName>
    <definedName name="kjilo65" localSheetId="14">#REF!</definedName>
    <definedName name="kjilo65" localSheetId="15">#REF!</definedName>
    <definedName name="kjilo65" localSheetId="2">#REF!</definedName>
    <definedName name="kjilo65" localSheetId="4">#REF!</definedName>
    <definedName name="kjilo65" localSheetId="0">#REF!</definedName>
    <definedName name="kjilo65">#REF!</definedName>
    <definedName name="kjio" localSheetId="1">#REF!</definedName>
    <definedName name="kjio" localSheetId="13">#REF!</definedName>
    <definedName name="kjio" localSheetId="14">#REF!</definedName>
    <definedName name="kjio" localSheetId="15">#REF!</definedName>
    <definedName name="kjio" localSheetId="2">#REF!</definedName>
    <definedName name="kjio" localSheetId="4">#REF!</definedName>
    <definedName name="kjio" localSheetId="0">#REF!</definedName>
    <definedName name="kjio">#REF!</definedName>
    <definedName name="kjio41111111" localSheetId="1">#REF!</definedName>
    <definedName name="kjio41111111" localSheetId="13">#REF!</definedName>
    <definedName name="kjio41111111" localSheetId="14">#REF!</definedName>
    <definedName name="kjio41111111" localSheetId="15">#REF!</definedName>
    <definedName name="kjio41111111" localSheetId="2">#REF!</definedName>
    <definedName name="kjio41111111" localSheetId="4">#REF!</definedName>
    <definedName name="kjio41111111" localSheetId="0">#REF!</definedName>
    <definedName name="kjio41111111">#REF!</definedName>
    <definedName name="kjiu6214" localSheetId="1">'[51]x1'!#REF!</definedName>
    <definedName name="kjiu6214" localSheetId="13">'[51]x1'!#REF!</definedName>
    <definedName name="kjiu6214" localSheetId="14">'[83]x1'!#REF!</definedName>
    <definedName name="kjiu6214" localSheetId="15">'[16]x1'!#REF!</definedName>
    <definedName name="kjiu6214" localSheetId="2">'[83]x1'!#REF!</definedName>
    <definedName name="kjiu6214" localSheetId="4">'[16]x1'!#REF!</definedName>
    <definedName name="kjiu6214" localSheetId="0">'[51]x1'!#REF!</definedName>
    <definedName name="kjiu6214">'[16]x1'!#REF!</definedName>
    <definedName name="kjiu65847" localSheetId="1">#REF!</definedName>
    <definedName name="kjiu65847" localSheetId="13">#REF!</definedName>
    <definedName name="kjiu65847" localSheetId="15">#REF!</definedName>
    <definedName name="kjiu65847" localSheetId="4">#REF!</definedName>
    <definedName name="kjiu65847" localSheetId="0">#REF!</definedName>
    <definedName name="kjiu65847">#REF!</definedName>
    <definedName name="kjiuhyg65487" localSheetId="1">'[46]x1'!#REF!</definedName>
    <definedName name="kjiuhyg65487" localSheetId="13">'[46]x1'!#REF!</definedName>
    <definedName name="kjiuhyg65487" localSheetId="14">'[79]x1'!#REF!</definedName>
    <definedName name="kjiuhyg65487" localSheetId="15">'[38]x1'!#REF!</definedName>
    <definedName name="kjiuhyg65487" localSheetId="2">'[79]x1'!#REF!</definedName>
    <definedName name="kjiuhyg65487" localSheetId="4">'[38]x1'!#REF!</definedName>
    <definedName name="kjiuhyg65487" localSheetId="0">'[46]x1'!#REF!</definedName>
    <definedName name="kjiuhyg65487">'[38]x1'!#REF!</definedName>
    <definedName name="kjiulp62014">#REF!</definedName>
    <definedName name="kjjj55558" localSheetId="1">#REF!</definedName>
    <definedName name="kjjj55558" localSheetId="13">#REF!</definedName>
    <definedName name="kjjj55558" localSheetId="14">#REF!</definedName>
    <definedName name="kjjj55558" localSheetId="15">#REF!</definedName>
    <definedName name="kjjj55558" localSheetId="2">#REF!</definedName>
    <definedName name="kjjj55558" localSheetId="4">#REF!</definedName>
    <definedName name="kjjj55558" localSheetId="0">#REF!</definedName>
    <definedName name="kjjj55558">#REF!</definedName>
    <definedName name="kjk5" localSheetId="1">#REF!</definedName>
    <definedName name="kjk5" localSheetId="13">#REF!</definedName>
    <definedName name="kjk5" localSheetId="14">#REF!</definedName>
    <definedName name="kjk5" localSheetId="15">#REF!</definedName>
    <definedName name="kjk5" localSheetId="2">#REF!</definedName>
    <definedName name="kjk5" localSheetId="4">#REF!</definedName>
    <definedName name="kjk5" localSheetId="0">#REF!</definedName>
    <definedName name="kjk5">#REF!</definedName>
    <definedName name="kjkljl214578" localSheetId="13">'[72]x3'!#REF!</definedName>
    <definedName name="kjkljl214578" localSheetId="14">'[72]x3'!#REF!</definedName>
    <definedName name="kjkljl214578" localSheetId="15">'[72]x3'!#REF!</definedName>
    <definedName name="kjkljl214578" localSheetId="2">'[72]x3'!#REF!</definedName>
    <definedName name="kjkljl214578" localSheetId="4">'[72]x3'!#REF!</definedName>
    <definedName name="kjkljl214578" localSheetId="0">'[72]x3'!#REF!</definedName>
    <definedName name="kjkljl214578">'[72]x3'!#REF!</definedName>
    <definedName name="kjlhuiop478965" localSheetId="13">'[72]x3'!#REF!</definedName>
    <definedName name="kjlhuiop478965" localSheetId="14">'[72]x3'!#REF!</definedName>
    <definedName name="kjlhuiop478965" localSheetId="15">'[72]x3'!#REF!</definedName>
    <definedName name="kjlhuiop478965" localSheetId="2">'[72]x3'!#REF!</definedName>
    <definedName name="kjlhuiop478965" localSheetId="4">'[72]x3'!#REF!</definedName>
    <definedName name="kjlhuiop478965" localSheetId="0">'[72]x3'!#REF!</definedName>
    <definedName name="kjlhuiop478965">'[72]x3'!#REF!</definedName>
    <definedName name="kjlo2514">#REF!</definedName>
    <definedName name="kjlop547012" localSheetId="1">'[32]x'!#REF!</definedName>
    <definedName name="kjlop547012" localSheetId="13">'[32]x'!#REF!</definedName>
    <definedName name="kjlop547012" localSheetId="15">'[32]x'!#REF!</definedName>
    <definedName name="kjlop547012" localSheetId="4">'[32]x'!#REF!</definedName>
    <definedName name="kjlop547012" localSheetId="0">'[32]x'!#REF!</definedName>
    <definedName name="kjlop547012">'[32]x'!#REF!</definedName>
    <definedName name="kjnhb14789654" localSheetId="13">#REF!</definedName>
    <definedName name="kjnhb14789654" localSheetId="14">#REF!</definedName>
    <definedName name="kjnhb14789654" localSheetId="2">#REF!</definedName>
    <definedName name="kjnhb14789654">#REF!</definedName>
    <definedName name="kjnhgyt5487" localSheetId="1">#REF!</definedName>
    <definedName name="kjnhgyt5487" localSheetId="13">#REF!</definedName>
    <definedName name="kjnhgyt5487" localSheetId="15">#REF!</definedName>
    <definedName name="kjnhgyt5487" localSheetId="4">#REF!</definedName>
    <definedName name="kjnhgyt5487" localSheetId="0">#REF!</definedName>
    <definedName name="kjnhgyt5487">#REF!</definedName>
    <definedName name="kjnm510" localSheetId="1">#REF!</definedName>
    <definedName name="kjnm510" localSheetId="13">#REF!</definedName>
    <definedName name="kjnm510" localSheetId="14">#REF!</definedName>
    <definedName name="kjnm510" localSheetId="15">#REF!</definedName>
    <definedName name="kjnm510" localSheetId="2">#REF!</definedName>
    <definedName name="kjnm510" localSheetId="4">#REF!</definedName>
    <definedName name="kjnm510" localSheetId="0">#REF!</definedName>
    <definedName name="kjnm510">#REF!</definedName>
    <definedName name="kjnnnn123">#REF!</definedName>
    <definedName name="kjop">#REF!</definedName>
    <definedName name="kjse" localSheetId="1">#REF!</definedName>
    <definedName name="kjse" localSheetId="13">#REF!</definedName>
    <definedName name="kjse" localSheetId="14">#REF!</definedName>
    <definedName name="kjse" localSheetId="15">#REF!</definedName>
    <definedName name="kjse" localSheetId="2">#REF!</definedName>
    <definedName name="kjse" localSheetId="4">#REF!</definedName>
    <definedName name="kjse" localSheetId="0">#REF!</definedName>
    <definedName name="kjse">#REF!</definedName>
    <definedName name="kjuh">#REF!</definedName>
    <definedName name="kjuh111" localSheetId="1">#REF!</definedName>
    <definedName name="kjuh111" localSheetId="13">#REF!</definedName>
    <definedName name="kjuh111" localSheetId="14">#REF!</definedName>
    <definedName name="kjuh111" localSheetId="15">#REF!</definedName>
    <definedName name="kjuh111" localSheetId="2">#REF!</definedName>
    <definedName name="kjuh111" localSheetId="4">#REF!</definedName>
    <definedName name="kjuh111" localSheetId="0">#REF!</definedName>
    <definedName name="kjuh111">#REF!</definedName>
    <definedName name="kjuh4787">#REF!</definedName>
    <definedName name="kjuhg" localSheetId="1">#REF!</definedName>
    <definedName name="kjuhg" localSheetId="13">#REF!</definedName>
    <definedName name="kjuhg" localSheetId="14">#REF!</definedName>
    <definedName name="kjuhg" localSheetId="2">#REF!</definedName>
    <definedName name="kjuhg" localSheetId="0">#REF!</definedName>
    <definedName name="kjuhg">#REF!</definedName>
    <definedName name="kjuhg12048" localSheetId="1">#REF!</definedName>
    <definedName name="kjuhg12048" localSheetId="13">#REF!</definedName>
    <definedName name="kjuhg12048" localSheetId="14">#REF!</definedName>
    <definedName name="kjuhg12048" localSheetId="2">#REF!</definedName>
    <definedName name="kjuhg12048" localSheetId="0">#REF!</definedName>
    <definedName name="kjuhg12048">#REF!</definedName>
    <definedName name="kjuhgf2541" localSheetId="1">#REF!</definedName>
    <definedName name="kjuhgf2541" localSheetId="13">#REF!</definedName>
    <definedName name="kjuhgf2541" localSheetId="15">#REF!</definedName>
    <definedName name="kjuhgf2541" localSheetId="4">#REF!</definedName>
    <definedName name="kjuhgf2541" localSheetId="0">#REF!</definedName>
    <definedName name="kjuhgf2541">#REF!</definedName>
    <definedName name="kjuhgy41078">#REF!</definedName>
    <definedName name="kjuhy4787">#REF!</definedName>
    <definedName name="kjwa68">#REF!</definedName>
    <definedName name="kk22" localSheetId="1">'[45]x2'!#REF!</definedName>
    <definedName name="kk22" localSheetId="13">'[45]x2'!#REF!</definedName>
    <definedName name="kk22" localSheetId="14">'[77]x2'!#REF!</definedName>
    <definedName name="kk22" localSheetId="15">'[17]x2'!#REF!</definedName>
    <definedName name="kk22" localSheetId="2">'[77]x2'!#REF!</definedName>
    <definedName name="kk22" localSheetId="4">'[17]x2'!#REF!</definedName>
    <definedName name="kk22" localSheetId="0">'[45]x2'!#REF!</definedName>
    <definedName name="kk22">'[17]x2'!#REF!</definedName>
    <definedName name="kk5556">#REF!</definedName>
    <definedName name="kkk444">#REF!</definedName>
    <definedName name="kkk896899" localSheetId="1">#REF!</definedName>
    <definedName name="kkk896899" localSheetId="13">#REF!</definedName>
    <definedName name="kkk896899" localSheetId="14">#REF!</definedName>
    <definedName name="kkk896899" localSheetId="2">#REF!</definedName>
    <definedName name="kkk896899" localSheetId="0">#REF!</definedName>
    <definedName name="kkk896899">#REF!</definedName>
    <definedName name="kkkjj235">#REF!</definedName>
    <definedName name="kkkjjhhmnb" localSheetId="1">#REF!</definedName>
    <definedName name="kkkjjhhmnb" localSheetId="13">#REF!</definedName>
    <definedName name="kkkjjhhmnb" localSheetId="15">#REF!</definedName>
    <definedName name="kkkjjhhmnb" localSheetId="4">#REF!</definedName>
    <definedName name="kkkjjhhmnb" localSheetId="0">#REF!</definedName>
    <definedName name="kkkjjhhmnb">#REF!</definedName>
    <definedName name="kkkk1111">#REF!</definedName>
    <definedName name="kkkk444433" localSheetId="1">'[47]x1'!#REF!</definedName>
    <definedName name="kkkk444433" localSheetId="13">'[47]x1'!#REF!</definedName>
    <definedName name="kkkk444433" localSheetId="14">'[47]x1'!#REF!</definedName>
    <definedName name="kkkk444433" localSheetId="15">'[9]x1'!#REF!</definedName>
    <definedName name="kkkk444433" localSheetId="2">'[47]x1'!#REF!</definedName>
    <definedName name="kkkk444433" localSheetId="4">'[9]x1'!#REF!</definedName>
    <definedName name="kkkk444433" localSheetId="0">'[47]x1'!#REF!</definedName>
    <definedName name="kkkk444433">'[9]x1'!#REF!</definedName>
    <definedName name="kkkk55" localSheetId="1">#REF!</definedName>
    <definedName name="kkkk55" localSheetId="13">#REF!</definedName>
    <definedName name="kkkk55" localSheetId="14">#REF!</definedName>
    <definedName name="kkkk55" localSheetId="15">#REF!</definedName>
    <definedName name="kkkk55" localSheetId="2">#REF!</definedName>
    <definedName name="kkkk55" localSheetId="4">#REF!</definedName>
    <definedName name="kkkk55" localSheetId="0">#REF!</definedName>
    <definedName name="kkkk55">#REF!</definedName>
    <definedName name="kkkkk000222" localSheetId="1">#REF!</definedName>
    <definedName name="kkkkk000222" localSheetId="13">#REF!</definedName>
    <definedName name="kkkkk000222" localSheetId="14">#REF!</definedName>
    <definedName name="kkkkk000222" localSheetId="2">#REF!</definedName>
    <definedName name="kkkkk000222" localSheetId="0">#REF!</definedName>
    <definedName name="kkkkk000222">#REF!</definedName>
    <definedName name="kkkkk1111lll222">#REF!</definedName>
    <definedName name="kkkkk6k66k6k6kk66" localSheetId="13">'[99]x1'!$F$11</definedName>
    <definedName name="kkkkk6k66k6k6kk66" localSheetId="14">'[72]x1'!$F$11</definedName>
    <definedName name="kkkkk6k66k6k6kk66" localSheetId="2">'[72]x1'!$F$11</definedName>
    <definedName name="kkkkk6k66k6k6kk66">'[72]x1'!$F$11</definedName>
    <definedName name="kkkkkk1014789654" localSheetId="1">'[50]x2'!#REF!</definedName>
    <definedName name="kkkkkk1014789654" localSheetId="13">'[50]x2'!#REF!</definedName>
    <definedName name="kkkkkk1014789654" localSheetId="15">#REF!</definedName>
    <definedName name="kkkkkk1014789654" localSheetId="4">#REF!</definedName>
    <definedName name="kkkkkk1014789654" localSheetId="0">'[50]x2'!#REF!</definedName>
    <definedName name="kkkkkk1014789654">#REF!</definedName>
    <definedName name="kkkkkkk33k333k33" localSheetId="1">'[57]x1'!#REF!</definedName>
    <definedName name="kkkkkkk33k333k33" localSheetId="13">'[57]x1'!#REF!</definedName>
    <definedName name="kkkkkkk33k333k33" localSheetId="14">'[89]x1'!#REF!</definedName>
    <definedName name="kkkkkkk33k333k33" localSheetId="15">'[37]x1'!#REF!</definedName>
    <definedName name="kkkkkkk33k333k33" localSheetId="2">'[89]x1'!#REF!</definedName>
    <definedName name="kkkkkkk33k333k33" localSheetId="4">'[37]x1'!#REF!</definedName>
    <definedName name="kkkkkkk33k333k33" localSheetId="0">'[57]x1'!#REF!</definedName>
    <definedName name="kkkkkkk33k333k33">'[37]x1'!#REF!</definedName>
    <definedName name="kkkkkkkkkk3333333">#REF!</definedName>
    <definedName name="kkkkkkmmmm5551111" localSheetId="1">#REF!</definedName>
    <definedName name="kkkkkkmmmm5551111" localSheetId="13">#REF!</definedName>
    <definedName name="kkkkkkmmmm5551111" localSheetId="14">#REF!</definedName>
    <definedName name="kkkkkkmmmm5551111" localSheetId="15">#REF!</definedName>
    <definedName name="kkkkkkmmmm5551111" localSheetId="2">#REF!</definedName>
    <definedName name="kkkkkkmmmm5551111" localSheetId="4">#REF!</definedName>
    <definedName name="kkkkkkmmmm5551111" localSheetId="0">#REF!</definedName>
    <definedName name="kkkkkkmmmm5551111">#REF!</definedName>
    <definedName name="kkkkll6514" localSheetId="1">#REF!</definedName>
    <definedName name="kkkkll6514" localSheetId="13">#REF!</definedName>
    <definedName name="kkkkll6514" localSheetId="14">#REF!</definedName>
    <definedName name="kkkkll6514" localSheetId="2">#REF!</definedName>
    <definedName name="kkkkll6514" localSheetId="0">#REF!</definedName>
    <definedName name="kkkkll6514">#REF!</definedName>
    <definedName name="kkkkmmmnnn" localSheetId="1">'[58]Лист2'!$F$56</definedName>
    <definedName name="kkkkmmmnnn" localSheetId="13">'[58]Лист2'!$F$56</definedName>
    <definedName name="kkkkmmmnnn" localSheetId="14">'[90]Лист2'!$F$56</definedName>
    <definedName name="kkkkmmmnnn" localSheetId="2">'[90]Лист2'!$F$56</definedName>
    <definedName name="kkkkmmmnnn" localSheetId="0">'[58]Лист2'!$F$56</definedName>
    <definedName name="kkkkmmmnnn">'[36]Лист2'!$F$56</definedName>
    <definedName name="kkklko54787" localSheetId="1">'[46]x1'!#REF!</definedName>
    <definedName name="kkklko54787" localSheetId="13">'[46]x1'!#REF!</definedName>
    <definedName name="kkklko54787" localSheetId="14">'[79]x1'!#REF!</definedName>
    <definedName name="kkklko54787" localSheetId="15">'[38]x1'!#REF!</definedName>
    <definedName name="kkklko54787" localSheetId="2">'[79]x1'!#REF!</definedName>
    <definedName name="kkklko54787" localSheetId="4">'[38]x1'!#REF!</definedName>
    <definedName name="kkklko54787" localSheetId="0">'[46]x1'!#REF!</definedName>
    <definedName name="kkklko54787">'[38]x1'!#REF!</definedName>
    <definedName name="kkkllljj10145" localSheetId="1">#REF!</definedName>
    <definedName name="kkkllljj10145" localSheetId="13">#REF!</definedName>
    <definedName name="kkkllljj10145" localSheetId="14">#REF!</definedName>
    <definedName name="kkkllljj10145" localSheetId="2">#REF!</definedName>
    <definedName name="kkkllljj10145" localSheetId="0">#REF!</definedName>
    <definedName name="kkkllljj10145">#REF!</definedName>
    <definedName name="kkkm">#REF!</definedName>
    <definedName name="kkkmmm6251">#REF!</definedName>
    <definedName name="kkkmmmnn52140" localSheetId="1">#REF!</definedName>
    <definedName name="kkkmmmnn52140" localSheetId="13">#REF!</definedName>
    <definedName name="kkkmmmnn52140" localSheetId="15">#REF!</definedName>
    <definedName name="kkkmmmnn52140" localSheetId="4">#REF!</definedName>
    <definedName name="kkkmmmnn52140" localSheetId="0">#REF!</definedName>
    <definedName name="kkkmmmnn52140">#REF!</definedName>
    <definedName name="kkkmmnmm52140" localSheetId="1">#REF!</definedName>
    <definedName name="kkkmmnmm52140" localSheetId="13">#REF!</definedName>
    <definedName name="kkkmmnmm52140" localSheetId="15">#REF!</definedName>
    <definedName name="kkkmmnmm52140" localSheetId="4">#REF!</definedName>
    <definedName name="kkkmmnmm52140" localSheetId="0">#REF!</definedName>
    <definedName name="kkkmmnmm52140">#REF!</definedName>
    <definedName name="kkkoilok666999" localSheetId="1">'[22]x2,'!#REF!</definedName>
    <definedName name="kkkoilok666999" localSheetId="13">'[22]x2,'!#REF!</definedName>
    <definedName name="kkkoilok666999" localSheetId="15">'[22]x2,'!#REF!</definedName>
    <definedName name="kkkoilok666999" localSheetId="4">'[22]x2,'!#REF!</definedName>
    <definedName name="kkkoilok666999" localSheetId="0">'[22]x2,'!#REF!</definedName>
    <definedName name="kkkoilok666999">'[22]x2,'!#REF!</definedName>
    <definedName name="kkl">#REF!</definedName>
    <definedName name="kkolij" localSheetId="1">'[20]x1'!#REF!</definedName>
    <definedName name="kkolij" localSheetId="13">'[20]x1'!#REF!</definedName>
    <definedName name="kkolij" localSheetId="15">'[20]x1'!#REF!</definedName>
    <definedName name="kkolij" localSheetId="4">'[20]x1'!#REF!</definedName>
    <definedName name="kkolij" localSheetId="0">'[20]x1'!#REF!</definedName>
    <definedName name="kkolij">'[20]x1'!#REF!</definedName>
    <definedName name="kkolpk10215" localSheetId="1">#REF!</definedName>
    <definedName name="kkolpk10215" localSheetId="13">#REF!</definedName>
    <definedName name="kkolpk10215" localSheetId="14">#REF!</definedName>
    <definedName name="kkolpk10215" localSheetId="2">#REF!</definedName>
    <definedName name="kkolpk10215" localSheetId="0">#REF!</definedName>
    <definedName name="kkolpk10215">#REF!</definedName>
    <definedName name="kl">#REF!</definedName>
    <definedName name="kl2154" localSheetId="1">'[46]x1'!#REF!</definedName>
    <definedName name="kl2154" localSheetId="13">'[46]x1'!#REF!</definedName>
    <definedName name="kl2154" localSheetId="14">'[79]x1'!#REF!</definedName>
    <definedName name="kl2154" localSheetId="15">'[38]x1'!#REF!</definedName>
    <definedName name="kl2154" localSheetId="2">'[79]x1'!#REF!</definedName>
    <definedName name="kl2154" localSheetId="4">'[38]x1'!#REF!</definedName>
    <definedName name="kl2154" localSheetId="0">'[46]x1'!#REF!</definedName>
    <definedName name="kl2154">'[38]x1'!#REF!</definedName>
    <definedName name="kljiuop14578">#REF!</definedName>
    <definedName name="klkk222" localSheetId="1">#REF!</definedName>
    <definedName name="klkk222" localSheetId="13">#REF!</definedName>
    <definedName name="klkk222" localSheetId="14">#REF!</definedName>
    <definedName name="klkk222" localSheetId="15">#REF!</definedName>
    <definedName name="klkk222" localSheetId="2">#REF!</definedName>
    <definedName name="klkk222" localSheetId="4">#REF!</definedName>
    <definedName name="klkk222" localSheetId="0">#REF!</definedName>
    <definedName name="klkk222">#REF!</definedName>
    <definedName name="klmn">#REF!</definedName>
    <definedName name="kloi5478" localSheetId="1">#REF!</definedName>
    <definedName name="kloi5478" localSheetId="13">#REF!</definedName>
    <definedName name="kloi5478" localSheetId="15">#REF!</definedName>
    <definedName name="kloi5478" localSheetId="4">#REF!</definedName>
    <definedName name="kloi5478" localSheetId="0">#REF!</definedName>
    <definedName name="kloi5478">#REF!</definedName>
    <definedName name="kloijuh254" localSheetId="1">'[21]x3 (2)'!#REF!</definedName>
    <definedName name="kloijuh254" localSheetId="13">'[21]x3 (2)'!#REF!</definedName>
    <definedName name="kloijuh254" localSheetId="15">'[21]x3 (2)'!#REF!</definedName>
    <definedName name="kloijuh254" localSheetId="4">'[21]x3 (2)'!#REF!</definedName>
    <definedName name="kloijuh254" localSheetId="0">'[21]x3 (2)'!#REF!</definedName>
    <definedName name="kloijuh254">'[21]x3 (2)'!#REF!</definedName>
    <definedName name="kloim2014" localSheetId="1">'[46]x1'!#REF!</definedName>
    <definedName name="kloim2014" localSheetId="13">'[46]x1'!#REF!</definedName>
    <definedName name="kloim2014" localSheetId="14">'[79]x1'!#REF!</definedName>
    <definedName name="kloim2014" localSheetId="15">'[38]x1'!#REF!</definedName>
    <definedName name="kloim2014" localSheetId="2">'[79]x1'!#REF!</definedName>
    <definedName name="kloim2014" localSheetId="4">'[38]x1'!#REF!</definedName>
    <definedName name="kloim2014" localSheetId="0">'[46]x1'!#REF!</definedName>
    <definedName name="kloim2014">'[38]x1'!#REF!</definedName>
    <definedName name="kloint" localSheetId="1">#REF!</definedName>
    <definedName name="kloint" localSheetId="13">#REF!</definedName>
    <definedName name="kloint" localSheetId="14">#REF!</definedName>
    <definedName name="kloint" localSheetId="15">#REF!</definedName>
    <definedName name="kloint" localSheetId="2">#REF!</definedName>
    <definedName name="kloint" localSheetId="4">#REF!</definedName>
    <definedName name="kloint" localSheetId="0">#REF!</definedName>
    <definedName name="kloint">#REF!</definedName>
    <definedName name="kloiu2458" localSheetId="13">#REF!</definedName>
    <definedName name="kloiu2458" localSheetId="14">#REF!</definedName>
    <definedName name="kloiu2458" localSheetId="15">#REF!</definedName>
    <definedName name="kloiu2458" localSheetId="2">#REF!</definedName>
    <definedName name="kloiu2458" localSheetId="4">#REF!</definedName>
    <definedName name="kloiu2458" localSheetId="0">#REF!</definedName>
    <definedName name="kloiu2458">#REF!</definedName>
    <definedName name="klok65847" localSheetId="1">#REF!</definedName>
    <definedName name="klok65847" localSheetId="13">#REF!</definedName>
    <definedName name="klok65847" localSheetId="14">#REF!</definedName>
    <definedName name="klok65847" localSheetId="2">#REF!</definedName>
    <definedName name="klok65847" localSheetId="0">#REF!</definedName>
    <definedName name="klok65847">#REF!</definedName>
    <definedName name="klokj25" localSheetId="1">'[45]x2'!#REF!</definedName>
    <definedName name="klokj25" localSheetId="13">'[45]x2'!#REF!</definedName>
    <definedName name="klokj25" localSheetId="14">'[77]x2'!#REF!</definedName>
    <definedName name="klokj25" localSheetId="15">'[17]x2'!#REF!</definedName>
    <definedName name="klokj25" localSheetId="2">'[77]x2'!#REF!</definedName>
    <definedName name="klokj25" localSheetId="4">'[17]x2'!#REF!</definedName>
    <definedName name="klokj25" localSheetId="0">'[45]x2'!#REF!</definedName>
    <definedName name="klokj25">'[17]x2'!#REF!</definedName>
    <definedName name="klokj5487" localSheetId="1">#REF!</definedName>
    <definedName name="klokj5487" localSheetId="13">#REF!</definedName>
    <definedName name="klokj5487" localSheetId="14">#REF!</definedName>
    <definedName name="klokj5487" localSheetId="15">#REF!</definedName>
    <definedName name="klokj5487" localSheetId="2">#REF!</definedName>
    <definedName name="klokj5487" localSheetId="4">#REF!</definedName>
    <definedName name="klokj5487" localSheetId="0">#REF!</definedName>
    <definedName name="klokj5487">#REF!</definedName>
    <definedName name="klop">#REF!</definedName>
    <definedName name="klop14784" localSheetId="1">#REF!</definedName>
    <definedName name="klop14784" localSheetId="13">#REF!</definedName>
    <definedName name="klop14784" localSheetId="14">#REF!</definedName>
    <definedName name="klop14784" localSheetId="15">#REF!</definedName>
    <definedName name="klop14784" localSheetId="2">#REF!</definedName>
    <definedName name="klop14784" localSheetId="4">#REF!</definedName>
    <definedName name="klop14784" localSheetId="0">#REF!</definedName>
    <definedName name="klop14784">#REF!</definedName>
    <definedName name="klop478" localSheetId="1">'[48]x7'!#REF!</definedName>
    <definedName name="klop478" localSheetId="13">'[48]x7'!#REF!</definedName>
    <definedName name="klop478" localSheetId="14">'[80]x7'!#REF!</definedName>
    <definedName name="klop478" localSheetId="15">'[30]x7'!#REF!</definedName>
    <definedName name="klop478" localSheetId="2">'[80]x7'!#REF!</definedName>
    <definedName name="klop478" localSheetId="4">'[30]x7'!#REF!</definedName>
    <definedName name="klop478" localSheetId="0">'[48]x7'!#REF!</definedName>
    <definedName name="klop478">'[30]x7'!#REF!</definedName>
    <definedName name="klop47896" localSheetId="1">#REF!</definedName>
    <definedName name="klop47896" localSheetId="13">#REF!</definedName>
    <definedName name="klop47896" localSheetId="14">#REF!</definedName>
    <definedName name="klop47896" localSheetId="15">#REF!</definedName>
    <definedName name="klop47896" localSheetId="2">#REF!</definedName>
    <definedName name="klop47896" localSheetId="4">#REF!</definedName>
    <definedName name="klop47896" localSheetId="0">#REF!</definedName>
    <definedName name="klop47896">#REF!</definedName>
    <definedName name="klop652" localSheetId="1">#REF!</definedName>
    <definedName name="klop652" localSheetId="13">#REF!</definedName>
    <definedName name="klop652" localSheetId="14">#REF!</definedName>
    <definedName name="klop652" localSheetId="15">#REF!</definedName>
    <definedName name="klop652" localSheetId="2">#REF!</definedName>
    <definedName name="klop652" localSheetId="4">#REF!</definedName>
    <definedName name="klop652" localSheetId="0">#REF!</definedName>
    <definedName name="klop652">#REF!</definedName>
    <definedName name="klopi2457" localSheetId="1">'[32]x'!#REF!</definedName>
    <definedName name="klopi2457" localSheetId="13">'[32]x'!#REF!</definedName>
    <definedName name="klopi2457" localSheetId="15">'[32]x'!#REF!</definedName>
    <definedName name="klopi2457" localSheetId="4">'[32]x'!#REF!</definedName>
    <definedName name="klopi2457" localSheetId="0">'[32]x'!#REF!</definedName>
    <definedName name="klopi2457">'[32]x'!#REF!</definedName>
    <definedName name="klopi65487" localSheetId="1">#REF!</definedName>
    <definedName name="klopi65487" localSheetId="13">#REF!</definedName>
    <definedName name="klopi65487" localSheetId="14">#REF!</definedName>
    <definedName name="klopi65487" localSheetId="15">#REF!</definedName>
    <definedName name="klopi65487" localSheetId="2">#REF!</definedName>
    <definedName name="klopi65487" localSheetId="4">#REF!</definedName>
    <definedName name="klopi65487" localSheetId="0">#REF!</definedName>
    <definedName name="klopi65487">#REF!</definedName>
    <definedName name="klopijuh568" localSheetId="1">#REF!</definedName>
    <definedName name="klopijuh568" localSheetId="13">#REF!</definedName>
    <definedName name="klopijuh568" localSheetId="14">#REF!</definedName>
    <definedName name="klopijuh568" localSheetId="2">#REF!</definedName>
    <definedName name="klopijuh568" localSheetId="0">#REF!</definedName>
    <definedName name="klopijuh568">#REF!</definedName>
    <definedName name="klopkjhu101456">#REF!</definedName>
    <definedName name="klopl14758" localSheetId="1">#REF!</definedName>
    <definedName name="klopl14758" localSheetId="13">#REF!</definedName>
    <definedName name="klopl14758" localSheetId="14">#REF!</definedName>
    <definedName name="klopl14758" localSheetId="15">#REF!</definedName>
    <definedName name="klopl14758" localSheetId="2">#REF!</definedName>
    <definedName name="klopl14758" localSheetId="4">#REF!</definedName>
    <definedName name="klopl14758" localSheetId="0">#REF!</definedName>
    <definedName name="klopl14758">#REF!</definedName>
    <definedName name="klopo25468" localSheetId="1">#REF!</definedName>
    <definedName name="klopo25468" localSheetId="13">#REF!</definedName>
    <definedName name="klopo25468" localSheetId="14">#REF!</definedName>
    <definedName name="klopo25468" localSheetId="2">#REF!</definedName>
    <definedName name="klopo25468" localSheetId="0">#REF!</definedName>
    <definedName name="klopo25468">#REF!</definedName>
    <definedName name="klopuiy4548" localSheetId="1">#REF!</definedName>
    <definedName name="klopuiy4548" localSheetId="13">#REF!</definedName>
    <definedName name="klopuiy4548" localSheetId="15">#REF!</definedName>
    <definedName name="klopuiy4548" localSheetId="4">#REF!</definedName>
    <definedName name="klopuiy4548" localSheetId="0">#REF!</definedName>
    <definedName name="klopuiy4548">#REF!</definedName>
    <definedName name="klpk125" localSheetId="1">'[45]x2'!#REF!</definedName>
    <definedName name="klpk125" localSheetId="13">'[45]x2'!#REF!</definedName>
    <definedName name="klpk125" localSheetId="14">'[77]x2'!#REF!</definedName>
    <definedName name="klpk125" localSheetId="15">'[17]x2'!#REF!</definedName>
    <definedName name="klpk125" localSheetId="2">'[77]x2'!#REF!</definedName>
    <definedName name="klpk125" localSheetId="4">'[17]x2'!#REF!</definedName>
    <definedName name="klpk125" localSheetId="0">'[45]x2'!#REF!</definedName>
    <definedName name="klpk125">'[17]x2'!#REF!</definedName>
    <definedName name="kls">#REF!</definedName>
    <definedName name="km" localSheetId="1">'[2]niveloba'!#REF!</definedName>
    <definedName name="km" localSheetId="13">'[2]niveloba'!#REF!</definedName>
    <definedName name="km" localSheetId="14">'[2]niveloba'!#REF!</definedName>
    <definedName name="km" localSheetId="15">'[2]niveloba'!#REF!</definedName>
    <definedName name="km" localSheetId="2">'[2]niveloba'!#REF!</definedName>
    <definedName name="km" localSheetId="4">'[2]niveloba'!#REF!</definedName>
    <definedName name="km" localSheetId="0">'[2]niveloba'!#REF!</definedName>
    <definedName name="km">'[2]niveloba'!#REF!</definedName>
    <definedName name="km1">#REF!</definedName>
    <definedName name="kmb" localSheetId="0">#REF!</definedName>
    <definedName name="kmb">#REF!</definedName>
    <definedName name="kmjm">#REF!</definedName>
    <definedName name="kmjn457" localSheetId="1">#REF!</definedName>
    <definedName name="kmjn457" localSheetId="13">#REF!</definedName>
    <definedName name="kmjn457" localSheetId="15">#REF!</definedName>
    <definedName name="kmjn457" localSheetId="4">#REF!</definedName>
    <definedName name="kmjn457" localSheetId="0">#REF!</definedName>
    <definedName name="kmjn457">#REF!</definedName>
    <definedName name="kmjnh3201" localSheetId="1">'[58]Лист2'!$F$14</definedName>
    <definedName name="kmjnh3201" localSheetId="13">'[58]Лист2'!$F$14</definedName>
    <definedName name="kmjnh3201" localSheetId="14">'[90]Лист2'!$F$14</definedName>
    <definedName name="kmjnh3201" localSheetId="2">'[90]Лист2'!$F$14</definedName>
    <definedName name="kmjnh3201" localSheetId="0">'[58]Лист2'!$F$14</definedName>
    <definedName name="kmjnh3201">'[36]Лист2'!$F$14</definedName>
    <definedName name="kmjnh51478" localSheetId="1">#REF!</definedName>
    <definedName name="kmjnh51478" localSheetId="13">#REF!</definedName>
    <definedName name="kmjnh51478" localSheetId="15">#REF!</definedName>
    <definedName name="kmjnh51478" localSheetId="4">#REF!</definedName>
    <definedName name="kmjnh51478" localSheetId="0">#REF!</definedName>
    <definedName name="kmjnh51478">#REF!</definedName>
    <definedName name="kmjnh847545">#REF!</definedName>
    <definedName name="kmjnhbg2010154" localSheetId="1">'[46]x1'!#REF!</definedName>
    <definedName name="kmjnhbg2010154" localSheetId="13">'[46]x1'!#REF!</definedName>
    <definedName name="kmjnhbg2010154" localSheetId="14">'[79]x1'!#REF!</definedName>
    <definedName name="kmjnhbg2010154" localSheetId="15">'[38]x1'!#REF!</definedName>
    <definedName name="kmjnhbg2010154" localSheetId="2">'[79]x1'!#REF!</definedName>
    <definedName name="kmjnhbg2010154" localSheetId="4">'[38]x1'!#REF!</definedName>
    <definedName name="kmjnhbg2010154" localSheetId="0">'[46]x1'!#REF!</definedName>
    <definedName name="kmjnhbg2010154">'[38]x1'!#REF!</definedName>
    <definedName name="kmjnjnm">#REF!</definedName>
    <definedName name="kmkjiuokj1012145" localSheetId="1">'[46]x1'!#REF!</definedName>
    <definedName name="kmkjiuokj1012145" localSheetId="13">'[46]x1'!#REF!</definedName>
    <definedName name="kmkjiuokj1012145" localSheetId="14">'[79]x1'!#REF!</definedName>
    <definedName name="kmkjiuokj1012145" localSheetId="15">'[38]x1'!#REF!</definedName>
    <definedName name="kmkjiuokj1012145" localSheetId="2">'[79]x1'!#REF!</definedName>
    <definedName name="kmkjiuokj1012145" localSheetId="4">'[38]x1'!#REF!</definedName>
    <definedName name="kmkjiuokj1012145" localSheetId="0">'[46]x1'!#REF!</definedName>
    <definedName name="kmkjiuokj1012145">'[38]x1'!#REF!</definedName>
    <definedName name="kmkmjnj74879" localSheetId="1">#REF!</definedName>
    <definedName name="kmkmjnj74879" localSheetId="13">#REF!</definedName>
    <definedName name="kmkmjnj74879" localSheetId="14">#REF!</definedName>
    <definedName name="kmkmjnj74879" localSheetId="2">#REF!</definedName>
    <definedName name="kmkmjnj74879" localSheetId="0">#REF!</definedName>
    <definedName name="kmkmjnj74879">#REF!</definedName>
    <definedName name="kml9oi1456">#REF!</definedName>
    <definedName name="kmn" localSheetId="0">#REF!</definedName>
    <definedName name="kmn">#REF!</definedName>
    <definedName name="kmnbh6214" localSheetId="1">'[45]x2'!#REF!</definedName>
    <definedName name="kmnbh6214" localSheetId="13">'[45]x2'!#REF!</definedName>
    <definedName name="kmnbh6214" localSheetId="14">'[77]x2'!#REF!</definedName>
    <definedName name="kmnbh6214" localSheetId="15">'[17]x2'!#REF!</definedName>
    <definedName name="kmnbh6214" localSheetId="2">'[77]x2'!#REF!</definedName>
    <definedName name="kmnbh6214" localSheetId="4">'[17]x2'!#REF!</definedName>
    <definedName name="kmnbh6214" localSheetId="0">'[45]x2'!#REF!</definedName>
    <definedName name="kmnbh6214">'[17]x2'!#REF!</definedName>
    <definedName name="kmnbhvgc51024">#REF!</definedName>
    <definedName name="kmnbv62014" localSheetId="1">#REF!</definedName>
    <definedName name="kmnbv62014" localSheetId="13">#REF!</definedName>
    <definedName name="kmnbv62014" localSheetId="14">#REF!</definedName>
    <definedName name="kmnbv62014" localSheetId="15">#REF!</definedName>
    <definedName name="kmnbv62014" localSheetId="2">#REF!</definedName>
    <definedName name="kmnbv62014" localSheetId="4">#REF!</definedName>
    <definedName name="kmnbv62014" localSheetId="0">#REF!</definedName>
    <definedName name="kmnbv62014">#REF!</definedName>
    <definedName name="kmnj6201">#REF!</definedName>
    <definedName name="kmnjh1548">#REF!</definedName>
    <definedName name="knhyb">#REF!</definedName>
    <definedName name="knmjhgf145478" localSheetId="13">'[71]x1'!#REF!</definedName>
    <definedName name="knmjhgf145478" localSheetId="14">'[71]x1'!#REF!</definedName>
    <definedName name="knmjhgf145478" localSheetId="15">'[71]x1'!#REF!</definedName>
    <definedName name="knmjhgf145478" localSheetId="2">'[71]x1'!#REF!</definedName>
    <definedName name="knmjhgf145478" localSheetId="4">'[71]x1'!#REF!</definedName>
    <definedName name="knmjhgf145478" localSheetId="0">'[71]x1'!#REF!</definedName>
    <definedName name="knmjhgf145478">'[71]x1'!#REF!</definedName>
    <definedName name="koij1458">#REF!</definedName>
    <definedName name="kokl222555">#REF!</definedName>
    <definedName name="kolhg6532" localSheetId="1">#REF!</definedName>
    <definedName name="kolhg6532" localSheetId="13">#REF!</definedName>
    <definedName name="kolhg6532" localSheetId="14">#REF!</definedName>
    <definedName name="kolhg6532" localSheetId="15">#REF!</definedName>
    <definedName name="kolhg6532" localSheetId="2">#REF!</definedName>
    <definedName name="kolhg6532" localSheetId="4">#REF!</definedName>
    <definedName name="kolhg6532" localSheetId="0">#REF!</definedName>
    <definedName name="kolhg6532">#REF!</definedName>
    <definedName name="koli45" localSheetId="1">'[5]x 3'!#REF!</definedName>
    <definedName name="koli45" localSheetId="13">'[5]x 3'!#REF!</definedName>
    <definedName name="koli45" localSheetId="14">'[5]x 3'!#REF!</definedName>
    <definedName name="koli45" localSheetId="15">'[5]x 3'!#REF!</definedName>
    <definedName name="koli45" localSheetId="2">'[5]x 3'!#REF!</definedName>
    <definedName name="koli45" localSheetId="4">'[5]x 3'!#REF!</definedName>
    <definedName name="koli45" localSheetId="0">'[5]x 3'!#REF!</definedName>
    <definedName name="koli45">'[5]x 3'!#REF!</definedName>
    <definedName name="koliu14786" localSheetId="1">'[47]x1'!#REF!</definedName>
    <definedName name="koliu14786" localSheetId="13">'[47]x1'!#REF!</definedName>
    <definedName name="koliu14786" localSheetId="14">'[47]x1'!#REF!</definedName>
    <definedName name="koliu14786" localSheetId="15">'[9]x1'!#REF!</definedName>
    <definedName name="koliu14786" localSheetId="2">'[47]x1'!#REF!</definedName>
    <definedName name="koliu14786" localSheetId="4">'[9]x1'!#REF!</definedName>
    <definedName name="koliu14786" localSheetId="0">'[47]x1'!#REF!</definedName>
    <definedName name="koliu14786">'[9]x1'!#REF!</definedName>
    <definedName name="kolo125" localSheetId="1">#REF!</definedName>
    <definedName name="kolo125" localSheetId="13">#REF!</definedName>
    <definedName name="kolo125" localSheetId="15">#REF!</definedName>
    <definedName name="kolo125" localSheetId="4">#REF!</definedName>
    <definedName name="kolo125" localSheetId="0">#REF!</definedName>
    <definedName name="kolo125">#REF!</definedName>
    <definedName name="kolop2145458" localSheetId="1">#REF!</definedName>
    <definedName name="kolop2145458" localSheetId="13">#REF!</definedName>
    <definedName name="kolop2145458" localSheetId="14">#REF!</definedName>
    <definedName name="kolop2145458" localSheetId="2">#REF!</definedName>
    <definedName name="kolop2145458" localSheetId="0">#REF!</definedName>
    <definedName name="kolop2145458">#REF!</definedName>
    <definedName name="kolp" localSheetId="1">#REF!</definedName>
    <definedName name="kolp" localSheetId="13">#REF!</definedName>
    <definedName name="kolp" localSheetId="14">#REF!</definedName>
    <definedName name="kolp" localSheetId="15">#REF!</definedName>
    <definedName name="kolp" localSheetId="2">#REF!</definedName>
    <definedName name="kolp" localSheetId="4">#REF!</definedName>
    <definedName name="kolp" localSheetId="0">#REF!</definedName>
    <definedName name="kolp">#REF!</definedName>
    <definedName name="kolp32564">#REF!</definedName>
    <definedName name="kolpijkl20145" localSheetId="1">#REF!</definedName>
    <definedName name="kolpijkl20145" localSheetId="13">#REF!</definedName>
    <definedName name="kolpijkl20145" localSheetId="14">#REF!</definedName>
    <definedName name="kolpijkl20145" localSheetId="15">#REF!</definedName>
    <definedName name="kolpijkl20145" localSheetId="2">#REF!</definedName>
    <definedName name="kolpijkl20145" localSheetId="4">#REF!</definedName>
    <definedName name="kolpijkl20145" localSheetId="0">#REF!</definedName>
    <definedName name="kolpijkl20145">#REF!</definedName>
    <definedName name="kolpijuhki45789" localSheetId="1">'[56]x1'!#REF!</definedName>
    <definedName name="kolpijuhki45789" localSheetId="13">'[56]x1'!#REF!</definedName>
    <definedName name="kolpijuhki45789" localSheetId="14">'[88]x1'!#REF!</definedName>
    <definedName name="kolpijuhki45789" localSheetId="15">'[31]x1'!#REF!</definedName>
    <definedName name="kolpijuhki45789" localSheetId="2">'[88]x1'!#REF!</definedName>
    <definedName name="kolpijuhki45789" localSheetId="4">'[31]x1'!#REF!</definedName>
    <definedName name="kolpijuhki45789" localSheetId="0">'[56]x1'!#REF!</definedName>
    <definedName name="kolpijuhki45789">'[31]x1'!#REF!</definedName>
    <definedName name="kolplo47896" localSheetId="13">#REF!</definedName>
    <definedName name="kolplo47896" localSheetId="14">#REF!</definedName>
    <definedName name="kolplo47896" localSheetId="2">#REF!</definedName>
    <definedName name="kolplo47896">#REF!</definedName>
    <definedName name="kolpqaz178" localSheetId="1">#REF!</definedName>
    <definedName name="kolpqaz178" localSheetId="13">#REF!</definedName>
    <definedName name="kolpqaz178" localSheetId="14">#REF!</definedName>
    <definedName name="kolpqaz178" localSheetId="2">#REF!</definedName>
    <definedName name="kolpqaz178" localSheetId="0">#REF!</definedName>
    <definedName name="kolpqaz178">#REF!</definedName>
    <definedName name="kop">#REF!</definedName>
    <definedName name="kopw">#REF!</definedName>
    <definedName name="kot" localSheetId="1">'[2]niveloba'!#REF!</definedName>
    <definedName name="kot" localSheetId="13">'[2]niveloba'!#REF!</definedName>
    <definedName name="kot" localSheetId="14">'[2]niveloba'!#REF!</definedName>
    <definedName name="kot" localSheetId="15">'[2]niveloba'!#REF!</definedName>
    <definedName name="kot" localSheetId="2">'[2]niveloba'!#REF!</definedName>
    <definedName name="kot" localSheetId="4">'[2]niveloba'!#REF!</definedName>
    <definedName name="kot" localSheetId="0">'[2]niveloba'!#REF!</definedName>
    <definedName name="kot">'[2]niveloba'!#REF!</definedName>
    <definedName name="kp" localSheetId="1">'[2]niveloba'!#REF!</definedName>
    <definedName name="kp" localSheetId="13">'[2]niveloba'!#REF!</definedName>
    <definedName name="kp" localSheetId="14">'[2]niveloba'!#REF!</definedName>
    <definedName name="kp" localSheetId="15">'[2]niveloba'!#REF!</definedName>
    <definedName name="kp" localSheetId="2">'[2]niveloba'!#REF!</definedName>
    <definedName name="kp" localSheetId="4">'[2]niveloba'!#REF!</definedName>
    <definedName name="kp" localSheetId="0">'[2]niveloba'!#REF!</definedName>
    <definedName name="kp">'[2]niveloba'!#REF!</definedName>
    <definedName name="ks" localSheetId="0">#REF!</definedName>
    <definedName name="ks">#REF!</definedName>
    <definedName name="ksael">#REF!</definedName>
    <definedName name="kx" localSheetId="1">'[1]niveloba'!#REF!</definedName>
    <definedName name="kx" localSheetId="13">'[1]niveloba'!#REF!</definedName>
    <definedName name="kx" localSheetId="14">'[1]niveloba'!#REF!</definedName>
    <definedName name="kx" localSheetId="15">'[1]niveloba'!#REF!</definedName>
    <definedName name="kx" localSheetId="2">'[1]niveloba'!#REF!</definedName>
    <definedName name="kx" localSheetId="4">'[1]niveloba'!#REF!</definedName>
    <definedName name="kx" localSheetId="0">'[1]niveloba'!#REF!</definedName>
    <definedName name="kx">'[1]niveloba'!#REF!</definedName>
    <definedName name="l1l2" localSheetId="13">'[95]x4'!$F$24</definedName>
    <definedName name="l1l2" localSheetId="14">'[69]x4'!$F$24</definedName>
    <definedName name="l1l2" localSheetId="2">'[69]x4'!$F$24</definedName>
    <definedName name="l1l2">'[69]x4'!$F$24</definedName>
    <definedName name="lazm2" localSheetId="1">#REF!</definedName>
    <definedName name="lazm2" localSheetId="13">#REF!</definedName>
    <definedName name="lazm2" localSheetId="15">#REF!</definedName>
    <definedName name="lazm2" localSheetId="4">#REF!</definedName>
    <definedName name="lazm2" localSheetId="0">#REF!</definedName>
    <definedName name="lazm2">#REF!</definedName>
    <definedName name="lghfxdtryuti2487" localSheetId="1">'[32]x'!#REF!</definedName>
    <definedName name="lghfxdtryuti2487" localSheetId="13">'[32]x'!#REF!</definedName>
    <definedName name="lghfxdtryuti2487" localSheetId="15">'[32]x'!#REF!</definedName>
    <definedName name="lghfxdtryuti2487" localSheetId="4">'[32]x'!#REF!</definedName>
    <definedName name="lghfxdtryuti2487" localSheetId="0">'[32]x'!#REF!</definedName>
    <definedName name="lghfxdtryuti2487">'[32]x'!#REF!</definedName>
    <definedName name="liokpo7474010101" localSheetId="13">'[99]x1'!$F$27</definedName>
    <definedName name="liokpo7474010101" localSheetId="14">'[72]x1'!$F$27</definedName>
    <definedName name="liokpo7474010101" localSheetId="2">'[72]x1'!$F$27</definedName>
    <definedName name="liokpo7474010101">'[72]x1'!$F$27</definedName>
    <definedName name="ljhggfdd23">#REF!</definedName>
    <definedName name="ljuih20148">#REF!</definedName>
    <definedName name="lki2654" localSheetId="1">#REF!</definedName>
    <definedName name="lki2654" localSheetId="13">#REF!</definedName>
    <definedName name="lki2654" localSheetId="14">#REF!</definedName>
    <definedName name="lki2654" localSheetId="15">#REF!</definedName>
    <definedName name="lki2654" localSheetId="2">#REF!</definedName>
    <definedName name="lki2654" localSheetId="4">#REF!</definedName>
    <definedName name="lki2654" localSheetId="0">#REF!</definedName>
    <definedName name="lki2654">#REF!</definedName>
    <definedName name="lkij">#REF!</definedName>
    <definedName name="lkijh625" localSheetId="1">'[45]x2'!#REF!</definedName>
    <definedName name="lkijh625" localSheetId="13">'[45]x2'!#REF!</definedName>
    <definedName name="lkijh625" localSheetId="14">'[77]x2'!#REF!</definedName>
    <definedName name="lkijh625" localSheetId="15">'[17]x2'!#REF!</definedName>
    <definedName name="lkijh625" localSheetId="2">'[77]x2'!#REF!</definedName>
    <definedName name="lkijh625" localSheetId="4">'[17]x2'!#REF!</definedName>
    <definedName name="lkijh625" localSheetId="0">'[45]x2'!#REF!</definedName>
    <definedName name="lkijh625">'[17]x2'!#REF!</definedName>
    <definedName name="lkijh6548" localSheetId="1">#REF!</definedName>
    <definedName name="lkijh6548" localSheetId="13">#REF!</definedName>
    <definedName name="lkijh6548" localSheetId="14">#REF!</definedName>
    <definedName name="lkijh6548" localSheetId="15">#REF!</definedName>
    <definedName name="lkijh6548" localSheetId="2">#REF!</definedName>
    <definedName name="lkijh6548" localSheetId="4">#REF!</definedName>
    <definedName name="lkijh6548" localSheetId="0">#REF!</definedName>
    <definedName name="lkijh6548">#REF!</definedName>
    <definedName name="lkijo" localSheetId="1">#REF!</definedName>
    <definedName name="lkijo" localSheetId="13">#REF!</definedName>
    <definedName name="lkijo" localSheetId="14">#REF!</definedName>
    <definedName name="lkijo" localSheetId="15">#REF!</definedName>
    <definedName name="lkijo" localSheetId="2">#REF!</definedName>
    <definedName name="lkijo" localSheetId="4">#REF!</definedName>
    <definedName name="lkijo" localSheetId="0">#REF!</definedName>
    <definedName name="lkijo">#REF!</definedName>
    <definedName name="lkiju5104" localSheetId="1">#REF!</definedName>
    <definedName name="lkiju5104" localSheetId="13">#REF!</definedName>
    <definedName name="lkiju5104" localSheetId="15">#REF!</definedName>
    <definedName name="lkiju5104" localSheetId="4">#REF!</definedName>
    <definedName name="lkiju5104" localSheetId="0">#REF!</definedName>
    <definedName name="lkiju5104">#REF!</definedName>
    <definedName name="lkiop" localSheetId="1">#REF!</definedName>
    <definedName name="lkiop" localSheetId="13">#REF!</definedName>
    <definedName name="lkiop" localSheetId="14">#REF!</definedName>
    <definedName name="lkiop" localSheetId="2">#REF!</definedName>
    <definedName name="lkiop" localSheetId="0">#REF!</definedName>
    <definedName name="lkiop">#REF!</definedName>
    <definedName name="lkiu">#REF!</definedName>
    <definedName name="lkj">#REF!</definedName>
    <definedName name="lkj145" localSheetId="1">#REF!</definedName>
    <definedName name="lkj145" localSheetId="13">#REF!</definedName>
    <definedName name="lkj145" localSheetId="15">#REF!</definedName>
    <definedName name="lkj145" localSheetId="4">#REF!</definedName>
    <definedName name="lkj145" localSheetId="0">#REF!</definedName>
    <definedName name="lkj145">#REF!</definedName>
    <definedName name="lkjbh624" localSheetId="1">'[59]8'!#REF!</definedName>
    <definedName name="lkjbh624" localSheetId="13">'[59]8'!#REF!</definedName>
    <definedName name="lkjbh624" localSheetId="14">'[59]8'!#REF!</definedName>
    <definedName name="lkjbh624" localSheetId="15">'[12]8'!#REF!</definedName>
    <definedName name="lkjbh624" localSheetId="2">'[59]8'!#REF!</definedName>
    <definedName name="lkjbh624" localSheetId="4">'[12]8'!#REF!</definedName>
    <definedName name="lkjbh624" localSheetId="0">'[59]8'!#REF!</definedName>
    <definedName name="lkjbh624">'[12]8'!#REF!</definedName>
    <definedName name="lkjh">#REF!</definedName>
    <definedName name="lkjh1457" localSheetId="1">#REF!</definedName>
    <definedName name="lkjh1457" localSheetId="13">#REF!</definedName>
    <definedName name="lkjh1457" localSheetId="14">#REF!</definedName>
    <definedName name="lkjh1457" localSheetId="15">#REF!</definedName>
    <definedName name="lkjh1457" localSheetId="2">#REF!</definedName>
    <definedName name="lkjh1457" localSheetId="4">#REF!</definedName>
    <definedName name="lkjh1457" localSheetId="0">#REF!</definedName>
    <definedName name="lkjh1457">#REF!</definedName>
    <definedName name="lkjh41478sasdxc02145" localSheetId="13">#REF!</definedName>
    <definedName name="lkjh41478sasdxc02145" localSheetId="14">#REF!</definedName>
    <definedName name="lkjh41478sasdxc02145" localSheetId="2">#REF!</definedName>
    <definedName name="lkjh41478sasdxc02145">#REF!</definedName>
    <definedName name="lkjh545" localSheetId="1">#REF!</definedName>
    <definedName name="lkjh545" localSheetId="13">#REF!</definedName>
    <definedName name="lkjh545" localSheetId="14">#REF!</definedName>
    <definedName name="lkjh545" localSheetId="15">#REF!</definedName>
    <definedName name="lkjh545" localSheetId="2">#REF!</definedName>
    <definedName name="lkjh545" localSheetId="4">#REF!</definedName>
    <definedName name="lkjh545" localSheetId="0">#REF!</definedName>
    <definedName name="lkjh545">#REF!</definedName>
    <definedName name="lkjh548321">#REF!</definedName>
    <definedName name="lkjhb1">#REF!</definedName>
    <definedName name="lkjhg14547" localSheetId="13">'[72]x2'!#REF!</definedName>
    <definedName name="lkjhg14547" localSheetId="14">'[72]x2'!#REF!</definedName>
    <definedName name="lkjhg14547" localSheetId="15">'[72]x2'!#REF!</definedName>
    <definedName name="lkjhg14547" localSheetId="2">'[72]x2'!#REF!</definedName>
    <definedName name="lkjhg14547" localSheetId="4">'[72]x2'!#REF!</definedName>
    <definedName name="lkjhg14547" localSheetId="0">'[72]x2'!#REF!</definedName>
    <definedName name="lkjhg14547">'[72]x2'!#REF!</definedName>
    <definedName name="lkjhg4578" localSheetId="1">#REF!</definedName>
    <definedName name="lkjhg4578" localSheetId="13">#REF!</definedName>
    <definedName name="lkjhg4578" localSheetId="14">#REF!</definedName>
    <definedName name="lkjhg4578" localSheetId="15">#REF!</definedName>
    <definedName name="lkjhg4578" localSheetId="2">#REF!</definedName>
    <definedName name="lkjhg4578" localSheetId="4">#REF!</definedName>
    <definedName name="lkjhg4578" localSheetId="0">#REF!</definedName>
    <definedName name="lkjhg4578">#REF!</definedName>
    <definedName name="lkjhg514" localSheetId="1">#REF!</definedName>
    <definedName name="lkjhg514" localSheetId="13">#REF!</definedName>
    <definedName name="lkjhg514" localSheetId="14">#REF!</definedName>
    <definedName name="lkjhg514" localSheetId="15">#REF!</definedName>
    <definedName name="lkjhg514" localSheetId="2">#REF!</definedName>
    <definedName name="lkjhg514" localSheetId="4">#REF!</definedName>
    <definedName name="lkjhg514" localSheetId="0">#REF!</definedName>
    <definedName name="lkjhg514">#REF!</definedName>
    <definedName name="lkjhg514786">#REF!</definedName>
    <definedName name="lkjhg9514" localSheetId="1">#REF!</definedName>
    <definedName name="lkjhg9514" localSheetId="13">#REF!</definedName>
    <definedName name="lkjhg9514" localSheetId="14">#REF!</definedName>
    <definedName name="lkjhg9514" localSheetId="15">#REF!</definedName>
    <definedName name="lkjhg9514" localSheetId="2">#REF!</definedName>
    <definedName name="lkjhg9514" localSheetId="4">#REF!</definedName>
    <definedName name="lkjhg9514" localSheetId="0">#REF!</definedName>
    <definedName name="lkjhg9514">#REF!</definedName>
    <definedName name="lkjhgftr14578" localSheetId="1">'[46]x1'!#REF!</definedName>
    <definedName name="lkjhgftr14578" localSheetId="13">'[46]x1'!#REF!</definedName>
    <definedName name="lkjhgftr14578" localSheetId="14">'[79]x1'!#REF!</definedName>
    <definedName name="lkjhgftr14578" localSheetId="15">'[38]x1'!#REF!</definedName>
    <definedName name="lkjhgftr14578" localSheetId="2">'[79]x1'!#REF!</definedName>
    <definedName name="lkjhgftr14578" localSheetId="4">'[38]x1'!#REF!</definedName>
    <definedName name="lkjhgftr14578" localSheetId="0">'[46]x1'!#REF!</definedName>
    <definedName name="lkjhgftr14578">'[38]x1'!#REF!</definedName>
    <definedName name="lkjhnhj41478">#REF!</definedName>
    <definedName name="lkjhu478" localSheetId="13">#REF!</definedName>
    <definedName name="lkjhu478" localSheetId="14">#REF!</definedName>
    <definedName name="lkjhu478" localSheetId="2">#REF!</definedName>
    <definedName name="lkjhu478">#REF!</definedName>
    <definedName name="lkji5478" localSheetId="1">'[24]x1'!#REF!</definedName>
    <definedName name="lkji5478" localSheetId="13">'[24]x1'!#REF!</definedName>
    <definedName name="lkji5478" localSheetId="15">'[24]x1'!#REF!</definedName>
    <definedName name="lkji5478" localSheetId="4">'[24]x1'!#REF!</definedName>
    <definedName name="lkji5478" localSheetId="0">'[24]x1'!#REF!</definedName>
    <definedName name="lkji5478">'[24]x1'!#REF!</definedName>
    <definedName name="lkjiop2169" localSheetId="1">'[48]x5'!#REF!</definedName>
    <definedName name="lkjiop2169" localSheetId="13">'[48]x5'!#REF!</definedName>
    <definedName name="lkjiop2169" localSheetId="14">'[80]x5'!#REF!</definedName>
    <definedName name="lkjiop2169" localSheetId="15">'[30]x5'!#REF!</definedName>
    <definedName name="lkjiop2169" localSheetId="2">'[80]x5'!#REF!</definedName>
    <definedName name="lkjiop2169" localSheetId="4">'[30]x5'!#REF!</definedName>
    <definedName name="lkjiop2169" localSheetId="0">'[48]x5'!#REF!</definedName>
    <definedName name="lkjiop2169">'[30]x5'!#REF!</definedName>
    <definedName name="lkjiu5147">#REF!</definedName>
    <definedName name="lkjiuh547876" localSheetId="1">'[56]x1'!#REF!</definedName>
    <definedName name="lkjiuh547876" localSheetId="13">'[56]x1'!#REF!</definedName>
    <definedName name="lkjiuh547876" localSheetId="14">'[88]x1'!#REF!</definedName>
    <definedName name="lkjiuh547876" localSheetId="15">'[31]x1'!#REF!</definedName>
    <definedName name="lkjiuh547876" localSheetId="2">'[88]x1'!#REF!</definedName>
    <definedName name="lkjiuh547876" localSheetId="4">'[31]x1'!#REF!</definedName>
    <definedName name="lkjiuh547876" localSheetId="0">'[56]x1'!#REF!</definedName>
    <definedName name="lkjiuh547876">'[31]x1'!#REF!</definedName>
    <definedName name="lkjiuhg45784" localSheetId="1">#REF!</definedName>
    <definedName name="lkjiuhg45784" localSheetId="13">#REF!</definedName>
    <definedName name="lkjiuhg45784" localSheetId="14">#REF!</definedName>
    <definedName name="lkjiuhg45784" localSheetId="15">#REF!</definedName>
    <definedName name="lkjiuhg45784" localSheetId="2">#REF!</definedName>
    <definedName name="lkjiuhg45784" localSheetId="4">#REF!</definedName>
    <definedName name="lkjiuhg45784" localSheetId="0">#REF!</definedName>
    <definedName name="lkjiuhg45784">#REF!</definedName>
    <definedName name="lkjiuo51024" localSheetId="1">#REF!</definedName>
    <definedName name="lkjiuo51024" localSheetId="13">#REF!</definedName>
    <definedName name="lkjiuo51024" localSheetId="15">#REF!</definedName>
    <definedName name="lkjiuo51024" localSheetId="4">#REF!</definedName>
    <definedName name="lkjiuo51024" localSheetId="0">#REF!</definedName>
    <definedName name="lkjiuo51024">#REF!</definedName>
    <definedName name="lkjjhh">#REF!</definedName>
    <definedName name="lkjo4786" localSheetId="1">#REF!</definedName>
    <definedName name="lkjo4786" localSheetId="13">#REF!</definedName>
    <definedName name="lkjo4786" localSheetId="14">#REF!</definedName>
    <definedName name="lkjo4786" localSheetId="15">#REF!</definedName>
    <definedName name="lkjo4786" localSheetId="2">#REF!</definedName>
    <definedName name="lkjo4786" localSheetId="4">#REF!</definedName>
    <definedName name="lkjo4786" localSheetId="0">#REF!</definedName>
    <definedName name="lkjo4786">#REF!</definedName>
    <definedName name="lkkk5555" localSheetId="1">#REF!</definedName>
    <definedName name="lkkk5555" localSheetId="13">#REF!</definedName>
    <definedName name="lkkk5555" localSheetId="14">#REF!</definedName>
    <definedName name="lkkk5555" localSheetId="15">#REF!</definedName>
    <definedName name="lkkk5555" localSheetId="2">#REF!</definedName>
    <definedName name="lkkk5555" localSheetId="4">#REF!</definedName>
    <definedName name="lkkk5555" localSheetId="0">#REF!</definedName>
    <definedName name="lkkk5555">#REF!</definedName>
    <definedName name="lkm2">#REF!</definedName>
    <definedName name="lkma81">#REF!</definedName>
    <definedName name="lkmjn625" localSheetId="1">#REF!</definedName>
    <definedName name="lkmjn625" localSheetId="13">#REF!</definedName>
    <definedName name="lkmjn625" localSheetId="14">#REF!</definedName>
    <definedName name="lkmjn625" localSheetId="15">#REF!</definedName>
    <definedName name="lkmjn625" localSheetId="2">#REF!</definedName>
    <definedName name="lkmjn625" localSheetId="4">#REF!</definedName>
    <definedName name="lkmjn625" localSheetId="0">#REF!</definedName>
    <definedName name="lkmjn625">#REF!</definedName>
    <definedName name="lkmjn951470" localSheetId="1">'[60]x5)'!#REF!</definedName>
    <definedName name="lkmjn951470" localSheetId="13">'[60]x5)'!#REF!</definedName>
    <definedName name="lkmjn951470" localSheetId="14">'[91]x5)'!#REF!</definedName>
    <definedName name="lkmjn951470" localSheetId="15">'[27]x5)'!#REF!</definedName>
    <definedName name="lkmjn951470" localSheetId="2">'[91]x5)'!#REF!</definedName>
    <definedName name="lkmjn951470" localSheetId="4">'[27]x5)'!#REF!</definedName>
    <definedName name="lkmjn951470" localSheetId="0">'[60]x5)'!#REF!</definedName>
    <definedName name="lkmjn951470">'[27]x5)'!#REF!</definedName>
    <definedName name="lkmnh20147" localSheetId="1">#REF!</definedName>
    <definedName name="lkmnh20147" localSheetId="13">#REF!</definedName>
    <definedName name="lkmnh20147" localSheetId="15">#REF!</definedName>
    <definedName name="lkmnh20147" localSheetId="4">#REF!</definedName>
    <definedName name="lkmnh20147" localSheetId="0">#REF!</definedName>
    <definedName name="lkmnh20147">#REF!</definedName>
    <definedName name="lkoi1458">#REF!</definedName>
    <definedName name="lkoij2015" localSheetId="1">#REF!</definedName>
    <definedName name="lkoij2015" localSheetId="13">#REF!</definedName>
    <definedName name="lkoij2015" localSheetId="14">#REF!</definedName>
    <definedName name="lkoij2015" localSheetId="15">#REF!</definedName>
    <definedName name="lkoij2015" localSheetId="2">#REF!</definedName>
    <definedName name="lkoij2015" localSheetId="4">#REF!</definedName>
    <definedName name="lkoij2015" localSheetId="0">#REF!</definedName>
    <definedName name="lkoij2015">#REF!</definedName>
    <definedName name="lkoij23564" localSheetId="1">'[20]1'!#REF!</definedName>
    <definedName name="lkoij23564" localSheetId="13">'[20]1'!#REF!</definedName>
    <definedName name="lkoij23564" localSheetId="15">'[20]1'!#REF!</definedName>
    <definedName name="lkoij23564" localSheetId="4">'[20]1'!#REF!</definedName>
    <definedName name="lkoij23564" localSheetId="0">'[20]1'!#REF!</definedName>
    <definedName name="lkoij23564">'[20]1'!#REF!</definedName>
    <definedName name="lkoij26548" localSheetId="1">'[57]x1'!#REF!</definedName>
    <definedName name="lkoij26548" localSheetId="13">'[57]x1'!#REF!</definedName>
    <definedName name="lkoij26548" localSheetId="14">'[89]x1'!#REF!</definedName>
    <definedName name="lkoij26548" localSheetId="15">'[37]x1'!#REF!</definedName>
    <definedName name="lkoij26548" localSheetId="2">'[89]x1'!#REF!</definedName>
    <definedName name="lkoij26548" localSheetId="4">'[37]x1'!#REF!</definedName>
    <definedName name="lkoij26548" localSheetId="0">'[57]x1'!#REF!</definedName>
    <definedName name="lkoij26548">'[37]x1'!#REF!</definedName>
    <definedName name="lkoij4587">#REF!</definedName>
    <definedName name="lkoij5478" localSheetId="1">#REF!</definedName>
    <definedName name="lkoij5478" localSheetId="13">#REF!</definedName>
    <definedName name="lkoij5478" localSheetId="14">#REF!</definedName>
    <definedName name="lkoij5478" localSheetId="15">#REF!</definedName>
    <definedName name="lkoij5478" localSheetId="2">#REF!</definedName>
    <definedName name="lkoij5478" localSheetId="4">#REF!</definedName>
    <definedName name="lkoij5478" localSheetId="0">#REF!</definedName>
    <definedName name="lkoij5478">#REF!</definedName>
    <definedName name="lkoij6251" localSheetId="1">#REF!</definedName>
    <definedName name="lkoij6251" localSheetId="13">#REF!</definedName>
    <definedName name="lkoij6251" localSheetId="15">#REF!</definedName>
    <definedName name="lkoij6251" localSheetId="4">#REF!</definedName>
    <definedName name="lkoij6251" localSheetId="0">#REF!</definedName>
    <definedName name="lkoij6251">#REF!</definedName>
    <definedName name="lkoijh4789" localSheetId="1">#REF!</definedName>
    <definedName name="lkoijh4789" localSheetId="13">#REF!</definedName>
    <definedName name="lkoijh4789" localSheetId="15">#REF!</definedName>
    <definedName name="lkoijh4789" localSheetId="4">#REF!</definedName>
    <definedName name="lkoijh4789" localSheetId="0">#REF!</definedName>
    <definedName name="lkoijh4789">#REF!</definedName>
    <definedName name="lkoijuh214578" localSheetId="1">'[46]x1'!#REF!</definedName>
    <definedName name="lkoijuh214578" localSheetId="13">'[46]x1'!#REF!</definedName>
    <definedName name="lkoijuh214578" localSheetId="14">'[79]x1'!#REF!</definedName>
    <definedName name="lkoijuh214578" localSheetId="15">'[38]x1'!#REF!</definedName>
    <definedName name="lkoijuh214578" localSheetId="2">'[79]x1'!#REF!</definedName>
    <definedName name="lkoijuh214578" localSheetId="4">'[38]x1'!#REF!</definedName>
    <definedName name="lkoijuh214578" localSheetId="0">'[46]x1'!#REF!</definedName>
    <definedName name="lkoijuh214578">'[38]x1'!#REF!</definedName>
    <definedName name="lkoj124" localSheetId="1">#REF!</definedName>
    <definedName name="lkoj124" localSheetId="13">#REF!</definedName>
    <definedName name="lkoj124" localSheetId="14">#REF!</definedName>
    <definedName name="lkoj124" localSheetId="15">#REF!</definedName>
    <definedName name="lkoj124" localSheetId="2">#REF!</definedName>
    <definedName name="lkoj124" localSheetId="4">#REF!</definedName>
    <definedName name="lkoj124" localSheetId="0">#REF!</definedName>
    <definedName name="lkoj124">#REF!</definedName>
    <definedName name="lkoj14141" localSheetId="1">#REF!</definedName>
    <definedName name="lkoj14141" localSheetId="13">#REF!</definedName>
    <definedName name="lkoj14141" localSheetId="15">#REF!</definedName>
    <definedName name="lkoj14141" localSheetId="4">#REF!</definedName>
    <definedName name="lkoj14141" localSheetId="0">#REF!</definedName>
    <definedName name="lkoj14141">#REF!</definedName>
    <definedName name="lkojil45164" localSheetId="1">#REF!</definedName>
    <definedName name="lkojil45164" localSheetId="13">#REF!</definedName>
    <definedName name="lkojil45164" localSheetId="15">#REF!</definedName>
    <definedName name="lkojil45164" localSheetId="4">#REF!</definedName>
    <definedName name="lkojil45164" localSheetId="0">#REF!</definedName>
    <definedName name="lkojil45164">#REF!</definedName>
    <definedName name="lkojiu4879" localSheetId="1">#REF!</definedName>
    <definedName name="lkojiu4879" localSheetId="13">#REF!</definedName>
    <definedName name="lkojiu4879" localSheetId="14">#REF!</definedName>
    <definedName name="lkojiu4879" localSheetId="15">#REF!</definedName>
    <definedName name="lkojiu4879" localSheetId="2">#REF!</definedName>
    <definedName name="lkojiu4879" localSheetId="4">#REF!</definedName>
    <definedName name="lkojiu4879" localSheetId="0">#REF!</definedName>
    <definedName name="lkojiu4879">#REF!</definedName>
    <definedName name="lkojl1456" localSheetId="1">'[20]1'!#REF!</definedName>
    <definedName name="lkojl1456" localSheetId="13">'[20]1'!#REF!</definedName>
    <definedName name="lkojl1456" localSheetId="15">'[20]1'!#REF!</definedName>
    <definedName name="lkojl1456" localSheetId="4">'[20]1'!#REF!</definedName>
    <definedName name="lkojl1456" localSheetId="0">'[20]1'!#REF!</definedName>
    <definedName name="lkojl1456">'[20]1'!#REF!</definedName>
    <definedName name="lkokp147">#REF!</definedName>
    <definedName name="lkop548">#REF!</definedName>
    <definedName name="lkop620" localSheetId="1">#REF!</definedName>
    <definedName name="lkop620" localSheetId="13">#REF!</definedName>
    <definedName name="lkop620" localSheetId="15">#REF!</definedName>
    <definedName name="lkop620" localSheetId="4">#REF!</definedName>
    <definedName name="lkop620" localSheetId="0">#REF!</definedName>
    <definedName name="lkop620">#REF!</definedName>
    <definedName name="lkopoiuyutyj41478">#REF!</definedName>
    <definedName name="lkopu5478" localSheetId="1">'[48]x7'!#REF!</definedName>
    <definedName name="lkopu5478" localSheetId="13">'[48]x7'!#REF!</definedName>
    <definedName name="lkopu5478" localSheetId="14">'[80]x7'!#REF!</definedName>
    <definedName name="lkopu5478" localSheetId="15">'[30]x7'!#REF!</definedName>
    <definedName name="lkopu5478" localSheetId="2">'[80]x7'!#REF!</definedName>
    <definedName name="lkopu5478" localSheetId="4">'[30]x7'!#REF!</definedName>
    <definedName name="lkopu5478" localSheetId="0">'[48]x7'!#REF!</definedName>
    <definedName name="lkopu5478">'[30]x7'!#REF!</definedName>
    <definedName name="lkpoi14786" localSheetId="1">#REF!</definedName>
    <definedName name="lkpoi14786" localSheetId="13">#REF!</definedName>
    <definedName name="lkpoi14786" localSheetId="14">#REF!</definedName>
    <definedName name="lkpoi14786" localSheetId="2">#REF!</definedName>
    <definedName name="lkpoi14786" localSheetId="0">#REF!</definedName>
    <definedName name="lkpoi14786">#REF!</definedName>
    <definedName name="llkk65454" localSheetId="1">'[48]x3'!#REF!</definedName>
    <definedName name="llkk65454" localSheetId="13">'[48]x3'!#REF!</definedName>
    <definedName name="llkk65454" localSheetId="14">'[80]x3'!#REF!</definedName>
    <definedName name="llkk65454" localSheetId="15">'[30]x3'!#REF!</definedName>
    <definedName name="llkk65454" localSheetId="2">'[80]x3'!#REF!</definedName>
    <definedName name="llkk65454" localSheetId="4">'[30]x3'!#REF!</definedName>
    <definedName name="llkk65454" localSheetId="0">'[48]x3'!#REF!</definedName>
    <definedName name="llkk65454">'[30]x3'!#REF!</definedName>
    <definedName name="llkmjn65210" localSheetId="1">'[51]x1'!#REF!</definedName>
    <definedName name="llkmjn65210" localSheetId="13">'[51]x1'!#REF!</definedName>
    <definedName name="llkmjn65210" localSheetId="14">'[83]x1'!#REF!</definedName>
    <definedName name="llkmjn65210" localSheetId="15">'[16]x1'!#REF!</definedName>
    <definedName name="llkmjn65210" localSheetId="2">'[83]x1'!#REF!</definedName>
    <definedName name="llkmjn65210" localSheetId="4">'[16]x1'!#REF!</definedName>
    <definedName name="llkmjn65210" localSheetId="0">'[51]x1'!#REF!</definedName>
    <definedName name="llkmjn65210">'[16]x1'!#REF!</definedName>
    <definedName name="llko0123" localSheetId="1">'[24]x1'!#REF!</definedName>
    <definedName name="llko0123" localSheetId="13">'[24]x1'!#REF!</definedName>
    <definedName name="llko0123" localSheetId="15">'[24]x1'!#REF!</definedName>
    <definedName name="llko0123" localSheetId="4">'[24]x1'!#REF!</definedName>
    <definedName name="llko0123" localSheetId="0">'[24]x1'!#REF!</definedName>
    <definedName name="llko0123">'[24]x1'!#REF!</definedName>
    <definedName name="lll11l">#REF!</definedName>
    <definedName name="lll555" localSheetId="1">'[47]x1'!#REF!</definedName>
    <definedName name="lll555" localSheetId="13">'[47]x1'!#REF!</definedName>
    <definedName name="lll555" localSheetId="14">'[47]x1'!#REF!</definedName>
    <definedName name="lll555" localSheetId="15">'[9]x1'!#REF!</definedName>
    <definedName name="lll555" localSheetId="2">'[47]x1'!#REF!</definedName>
    <definedName name="lll555" localSheetId="4">'[9]x1'!#REF!</definedName>
    <definedName name="lll555" localSheetId="0">'[47]x1'!#REF!</definedName>
    <definedName name="lll555">'[9]x1'!#REF!</definedName>
    <definedName name="lllkkk8889999" localSheetId="1">'[65]2'!#REF!</definedName>
    <definedName name="lllkkk8889999" localSheetId="13">'[100]2'!#REF!</definedName>
    <definedName name="lllkkk8889999" localSheetId="14">'[82]2'!#REF!</definedName>
    <definedName name="lllkkk8889999" localSheetId="15">#REF!</definedName>
    <definedName name="lllkkk8889999" localSheetId="2">'[82]2'!#REF!</definedName>
    <definedName name="lllkkk8889999" localSheetId="4">#REF!</definedName>
    <definedName name="lllkkk8889999" localSheetId="0">'[65]2'!#REF!</definedName>
    <definedName name="lllkkk8889999">#REF!</definedName>
    <definedName name="llll0121.">#REF!</definedName>
    <definedName name="llll20147" localSheetId="1">#REF!</definedName>
    <definedName name="llll20147" localSheetId="13">#REF!</definedName>
    <definedName name="llll20147" localSheetId="14">#REF!</definedName>
    <definedName name="llll20147" localSheetId="2">#REF!</definedName>
    <definedName name="llll20147" localSheetId="0">#REF!</definedName>
    <definedName name="llll20147">#REF!</definedName>
    <definedName name="llll20202">#REF!</definedName>
    <definedName name="llll2222000" localSheetId="1">#REF!</definedName>
    <definedName name="llll2222000" localSheetId="13">#REF!</definedName>
    <definedName name="llll2222000" localSheetId="15">#REF!</definedName>
    <definedName name="llll2222000" localSheetId="4">#REF!</definedName>
    <definedName name="llll2222000" localSheetId="0">#REF!</definedName>
    <definedName name="llll2222000">#REF!</definedName>
    <definedName name="llll54" localSheetId="1">#REF!</definedName>
    <definedName name="llll54" localSheetId="13">#REF!</definedName>
    <definedName name="llll54" localSheetId="14">#REF!</definedName>
    <definedName name="llll54" localSheetId="15">#REF!</definedName>
    <definedName name="llll54" localSheetId="2">#REF!</definedName>
    <definedName name="llll54" localSheetId="4">#REF!</definedName>
    <definedName name="llll54" localSheetId="0">#REF!</definedName>
    <definedName name="llll54">#REF!</definedName>
    <definedName name="llll555" localSheetId="1">#REF!</definedName>
    <definedName name="llll555" localSheetId="13">#REF!</definedName>
    <definedName name="llll555" localSheetId="14">#REF!</definedName>
    <definedName name="llll555" localSheetId="15">#REF!</definedName>
    <definedName name="llll555" localSheetId="2">#REF!</definedName>
    <definedName name="llll555" localSheetId="4">#REF!</definedName>
    <definedName name="llll555" localSheetId="0">#REF!</definedName>
    <definedName name="llll555">#REF!</definedName>
    <definedName name="lllll0000" localSheetId="1">#REF!</definedName>
    <definedName name="lllll0000" localSheetId="13">#REF!</definedName>
    <definedName name="lllll0000" localSheetId="14">#REF!</definedName>
    <definedName name="lllll0000" localSheetId="15">#REF!</definedName>
    <definedName name="lllll0000" localSheetId="2">#REF!</definedName>
    <definedName name="lllll0000" localSheetId="4">#REF!</definedName>
    <definedName name="lllll0000" localSheetId="0">#REF!</definedName>
    <definedName name="lllll0000">#REF!</definedName>
    <definedName name="lllll555" localSheetId="1">'[45]x2'!#REF!</definedName>
    <definedName name="lllll555" localSheetId="13">'[45]x2'!#REF!</definedName>
    <definedName name="lllll555" localSheetId="14">'[77]x2'!#REF!</definedName>
    <definedName name="lllll555" localSheetId="15">'[17]x2'!#REF!</definedName>
    <definedName name="lllll555" localSheetId="2">'[77]x2'!#REF!</definedName>
    <definedName name="lllll555" localSheetId="4">'[17]x2'!#REF!</definedName>
    <definedName name="lllll555" localSheetId="0">'[45]x2'!#REF!</definedName>
    <definedName name="lllll555">'[17]x2'!#REF!</definedName>
    <definedName name="llllllll333" localSheetId="1">#REF!</definedName>
    <definedName name="llllllll333" localSheetId="13">#REF!</definedName>
    <definedName name="llllllll333" localSheetId="14">#REF!</definedName>
    <definedName name="llllllll333" localSheetId="15">#REF!</definedName>
    <definedName name="llllllll333" localSheetId="2">#REF!</definedName>
    <definedName name="llllllll333" localSheetId="4">#REF!</definedName>
    <definedName name="llllllll333" localSheetId="0">#REF!</definedName>
    <definedName name="llllllll333">#REF!</definedName>
    <definedName name="lllllpppp2454" localSheetId="1">#REF!</definedName>
    <definedName name="lllllpppp2454" localSheetId="13">#REF!</definedName>
    <definedName name="lllllpppp2454" localSheetId="14">#REF!</definedName>
    <definedName name="lllllpppp2454" localSheetId="2">#REF!</definedName>
    <definedName name="lllllpppp2454" localSheetId="0">#REF!</definedName>
    <definedName name="lllllpppp2454">#REF!</definedName>
    <definedName name="llllmmmnn201025" localSheetId="1">#REF!</definedName>
    <definedName name="llllmmmnn201025" localSheetId="13">#REF!</definedName>
    <definedName name="llllmmmnn201025" localSheetId="14">#REF!</definedName>
    <definedName name="llllmmmnn201025" localSheetId="15">#REF!</definedName>
    <definedName name="llllmmmnn201025" localSheetId="2">#REF!</definedName>
    <definedName name="llllmmmnn201025" localSheetId="4">#REF!</definedName>
    <definedName name="llllmmmnn201025" localSheetId="0">#REF!</definedName>
    <definedName name="llllmmmnn201025">#REF!</definedName>
    <definedName name="llllmmmnnn111444" localSheetId="1">#REF!</definedName>
    <definedName name="llllmmmnnn111444" localSheetId="13">#REF!</definedName>
    <definedName name="llllmmmnnn111444" localSheetId="15">#REF!</definedName>
    <definedName name="llllmmmnnn111444" localSheetId="4">#REF!</definedName>
    <definedName name="llllmmmnnn111444" localSheetId="0">#REF!</definedName>
    <definedName name="llllmmmnnn111444">#REF!</definedName>
    <definedName name="lm20101" localSheetId="1">#REF!</definedName>
    <definedName name="lm20101" localSheetId="13">#REF!</definedName>
    <definedName name="lm20101" localSheetId="14">#REF!</definedName>
    <definedName name="lm20101" localSheetId="15">#REF!</definedName>
    <definedName name="lm20101" localSheetId="2">#REF!</definedName>
    <definedName name="lm20101" localSheetId="4">#REF!</definedName>
    <definedName name="lm20101" localSheetId="0">#REF!</definedName>
    <definedName name="lm20101">#REF!</definedName>
    <definedName name="lm5478" localSheetId="1">'[48]x5'!#REF!</definedName>
    <definedName name="lm5478" localSheetId="13">'[48]x5'!#REF!</definedName>
    <definedName name="lm5478" localSheetId="14">'[80]x5'!#REF!</definedName>
    <definedName name="lm5478" localSheetId="15">'[30]x5'!#REF!</definedName>
    <definedName name="lm5478" localSheetId="2">'[80]x5'!#REF!</definedName>
    <definedName name="lm5478" localSheetId="4">'[30]x5'!#REF!</definedName>
    <definedName name="lm5478" localSheetId="0">'[48]x5'!#REF!</definedName>
    <definedName name="lm5478">'[30]x5'!#REF!</definedName>
    <definedName name="LMBVCX">#REF!</definedName>
    <definedName name="lmkijh2548">#REF!</definedName>
    <definedName name="lmkj20147" localSheetId="1">#REF!</definedName>
    <definedName name="lmkj20147" localSheetId="13">#REF!</definedName>
    <definedName name="lmkj20147" localSheetId="15">#REF!</definedName>
    <definedName name="lmkj20147" localSheetId="4">#REF!</definedName>
    <definedName name="lmkj20147" localSheetId="0">#REF!</definedName>
    <definedName name="lmkj20147">#REF!</definedName>
    <definedName name="lmkjn621" localSheetId="1">#REF!</definedName>
    <definedName name="lmkjn621" localSheetId="13">#REF!</definedName>
    <definedName name="lmkjn621" localSheetId="14">#REF!</definedName>
    <definedName name="lmkjn621" localSheetId="15">#REF!</definedName>
    <definedName name="lmkjn621" localSheetId="2">#REF!</definedName>
    <definedName name="lmkjn621" localSheetId="4">#REF!</definedName>
    <definedName name="lmkjn621" localSheetId="0">#REF!</definedName>
    <definedName name="lmkjn621">#REF!</definedName>
    <definedName name="lmknj414789" localSheetId="13">'[73]x1'!#REF!</definedName>
    <definedName name="lmknj414789" localSheetId="14">'[73]x1'!#REF!</definedName>
    <definedName name="lmknj414789" localSheetId="15">'[73]x1'!#REF!</definedName>
    <definedName name="lmknj414789" localSheetId="2">'[73]x1'!#REF!</definedName>
    <definedName name="lmknj414789" localSheetId="4">'[73]x1'!#REF!</definedName>
    <definedName name="lmknj414789" localSheetId="0">'[73]x1'!#REF!</definedName>
    <definedName name="lmknj414789">'[73]x1'!#REF!</definedName>
    <definedName name="lmuioa" localSheetId="1">#REF!</definedName>
    <definedName name="lmuioa" localSheetId="13">#REF!</definedName>
    <definedName name="lmuioa" localSheetId="14">#REF!</definedName>
    <definedName name="lmuioa" localSheetId="2">#REF!</definedName>
    <definedName name="lmuioa" localSheetId="0">#REF!</definedName>
    <definedName name="lmuioa">#REF!</definedName>
    <definedName name="lmutaz" localSheetId="0">#REF!</definedName>
    <definedName name="lmutaz">#REF!</definedName>
    <definedName name="lmz9">#REF!</definedName>
    <definedName name="lo3" localSheetId="1">#REF!</definedName>
    <definedName name="lo3" localSheetId="13">#REF!</definedName>
    <definedName name="lo3" localSheetId="14">#REF!</definedName>
    <definedName name="lo3" localSheetId="2">#REF!</definedName>
    <definedName name="lo3" localSheetId="0">#REF!</definedName>
    <definedName name="lo3">#REF!</definedName>
    <definedName name="loiu">#REF!</definedName>
    <definedName name="lok" localSheetId="1">#REF!</definedName>
    <definedName name="lok" localSheetId="13">#REF!</definedName>
    <definedName name="lok" localSheetId="14">#REF!</definedName>
    <definedName name="lok" localSheetId="15">#REF!</definedName>
    <definedName name="lok" localSheetId="2">#REF!</definedName>
    <definedName name="lok" localSheetId="4">#REF!</definedName>
    <definedName name="lok" localSheetId="0">#REF!</definedName>
    <definedName name="lok">#REF!</definedName>
    <definedName name="lok1402">#REF!</definedName>
    <definedName name="lok47">#REF!</definedName>
    <definedName name="lok4786">#REF!</definedName>
    <definedName name="loki254" localSheetId="1">#REF!</definedName>
    <definedName name="loki254" localSheetId="13">#REF!</definedName>
    <definedName name="loki254" localSheetId="14">#REF!</definedName>
    <definedName name="loki254" localSheetId="15">#REF!</definedName>
    <definedName name="loki254" localSheetId="2">#REF!</definedName>
    <definedName name="loki254" localSheetId="4">#REF!</definedName>
    <definedName name="loki254" localSheetId="0">#REF!</definedName>
    <definedName name="loki254">#REF!</definedName>
    <definedName name="loki3210" localSheetId="1">'[45]x2'!#REF!</definedName>
    <definedName name="loki3210" localSheetId="13">'[45]x2'!#REF!</definedName>
    <definedName name="loki3210" localSheetId="14">'[77]x2'!#REF!</definedName>
    <definedName name="loki3210" localSheetId="15">'[17]x2'!#REF!</definedName>
    <definedName name="loki3210" localSheetId="2">'[77]x2'!#REF!</definedName>
    <definedName name="loki3210" localSheetId="4">'[17]x2'!#REF!</definedName>
    <definedName name="loki3210" localSheetId="0">'[45]x2'!#REF!</definedName>
    <definedName name="loki3210">'[17]x2'!#REF!</definedName>
    <definedName name="loki478" localSheetId="1">'[32]x'!#REF!</definedName>
    <definedName name="loki478" localSheetId="13">'[32]x'!#REF!</definedName>
    <definedName name="loki478" localSheetId="15">'[32]x'!#REF!</definedName>
    <definedName name="loki478" localSheetId="4">'[32]x'!#REF!</definedName>
    <definedName name="loki478" localSheetId="0">'[32]x'!#REF!</definedName>
    <definedName name="loki478">'[32]x'!#REF!</definedName>
    <definedName name="loki541" localSheetId="1">#REF!</definedName>
    <definedName name="loki541" localSheetId="13">#REF!</definedName>
    <definedName name="loki541" localSheetId="15">#REF!</definedName>
    <definedName name="loki541" localSheetId="4">#REF!</definedName>
    <definedName name="loki541" localSheetId="0">#REF!</definedName>
    <definedName name="loki541">#REF!</definedName>
    <definedName name="lokij10478" localSheetId="1">#REF!</definedName>
    <definedName name="lokij10478" localSheetId="13">#REF!</definedName>
    <definedName name="lokij10478" localSheetId="15">#REF!</definedName>
    <definedName name="lokij10478" localSheetId="4">#REF!</definedName>
    <definedName name="lokij10478" localSheetId="0">#REF!</definedName>
    <definedName name="lokij10478">#REF!</definedName>
    <definedName name="lokij1245" localSheetId="1">#REF!</definedName>
    <definedName name="lokij1245" localSheetId="13">#REF!</definedName>
    <definedName name="lokij1245" localSheetId="15">#REF!</definedName>
    <definedName name="lokij1245" localSheetId="4">#REF!</definedName>
    <definedName name="lokij1245" localSheetId="0">#REF!</definedName>
    <definedName name="lokij1245">#REF!</definedName>
    <definedName name="lokij2546" localSheetId="1">'[53]x2w'!#REF!</definedName>
    <definedName name="lokij2546" localSheetId="13">'[53]x2w'!#REF!</definedName>
    <definedName name="lokij2546" localSheetId="14">'[53]x2w'!#REF!</definedName>
    <definedName name="lokij2546" localSheetId="15">'[11]x2w'!#REF!</definedName>
    <definedName name="lokij2546" localSheetId="2">'[53]x2w'!#REF!</definedName>
    <definedName name="lokij2546" localSheetId="4">'[11]x2w'!#REF!</definedName>
    <definedName name="lokij2546" localSheetId="0">'[53]x2w'!#REF!</definedName>
    <definedName name="lokij2546">'[11]x2w'!#REF!</definedName>
    <definedName name="lokijjjj1010" localSheetId="1">#REF!</definedName>
    <definedName name="lokijjjj1010" localSheetId="13">#REF!</definedName>
    <definedName name="lokijjjj1010" localSheetId="15">#REF!</definedName>
    <definedName name="lokijjjj1010" localSheetId="4">#REF!</definedName>
    <definedName name="lokijjjj1010" localSheetId="0">#REF!</definedName>
    <definedName name="lokijjjj1010">#REF!</definedName>
    <definedName name="lokiju3265" localSheetId="1">#REF!</definedName>
    <definedName name="lokiju3265" localSheetId="13">#REF!</definedName>
    <definedName name="lokiju3265" localSheetId="14">#REF!</definedName>
    <definedName name="lokiju3265" localSheetId="2">#REF!</definedName>
    <definedName name="lokiju3265" localSheetId="0">#REF!</definedName>
    <definedName name="lokiju3265">#REF!</definedName>
    <definedName name="lokip14578" localSheetId="1">'[46]x1'!#REF!</definedName>
    <definedName name="lokip14578" localSheetId="13">'[46]x1'!#REF!</definedName>
    <definedName name="lokip14578" localSheetId="14">'[79]x1'!#REF!</definedName>
    <definedName name="lokip14578" localSheetId="15">'[38]x1'!#REF!</definedName>
    <definedName name="lokip14578" localSheetId="2">'[79]x1'!#REF!</definedName>
    <definedName name="lokip14578" localSheetId="4">'[38]x1'!#REF!</definedName>
    <definedName name="lokip14578" localSheetId="0">'[46]x1'!#REF!</definedName>
    <definedName name="lokip14578">'[38]x1'!#REF!</definedName>
    <definedName name="lokj" localSheetId="1">#REF!</definedName>
    <definedName name="lokj" localSheetId="13">#REF!</definedName>
    <definedName name="lokj" localSheetId="14">#REF!</definedName>
    <definedName name="lokj" localSheetId="2">#REF!</definedName>
    <definedName name="lokj" localSheetId="0">#REF!</definedName>
    <definedName name="lokj">#REF!</definedName>
    <definedName name="lokj741">#REF!</definedName>
    <definedName name="lokp4789" localSheetId="1">#REF!</definedName>
    <definedName name="lokp4789" localSheetId="13">#REF!</definedName>
    <definedName name="lokp4789" localSheetId="14">#REF!</definedName>
    <definedName name="lokp4789" localSheetId="2">#REF!</definedName>
    <definedName name="lokp4789" localSheetId="0">#REF!</definedName>
    <definedName name="lokp4789">#REF!</definedName>
    <definedName name="lokphg1258" localSheetId="1">'[18]x'!#REF!</definedName>
    <definedName name="lokphg1258" localSheetId="13">'[18]x'!#REF!</definedName>
    <definedName name="lokphg1258" localSheetId="15">'[18]x'!#REF!</definedName>
    <definedName name="lokphg1258" localSheetId="4">'[18]x'!#REF!</definedName>
    <definedName name="lokphg1258" localSheetId="0">'[18]x'!#REF!</definedName>
    <definedName name="lokphg1258">'[18]x'!#REF!</definedName>
    <definedName name="lokpij1245" localSheetId="1">#REF!</definedName>
    <definedName name="lokpij1245" localSheetId="13">#REF!</definedName>
    <definedName name="lokpij1245" localSheetId="14">#REF!</definedName>
    <definedName name="lokpij1245" localSheetId="15">#REF!</definedName>
    <definedName name="lokpij1245" localSheetId="2">#REF!</definedName>
    <definedName name="lokpij1245" localSheetId="4">#REF!</definedName>
    <definedName name="lokpij1245" localSheetId="0">#REF!</definedName>
    <definedName name="lokpij1245">#REF!</definedName>
    <definedName name="lokpijuh1478">#REF!</definedName>
    <definedName name="lokpiuyt5487" localSheetId="1">#REF!</definedName>
    <definedName name="lokpiuyt5487" localSheetId="13">#REF!</definedName>
    <definedName name="lokpiuyt5487" localSheetId="14">#REF!</definedName>
    <definedName name="lokpiuyt5487" localSheetId="15">#REF!</definedName>
    <definedName name="lokpiuyt5487" localSheetId="2">#REF!</definedName>
    <definedName name="lokpiuyt5487" localSheetId="4">#REF!</definedName>
    <definedName name="lokpiuyt5487" localSheetId="0">#REF!</definedName>
    <definedName name="lokpiuyt5487">#REF!</definedName>
    <definedName name="lokpo2154" localSheetId="1">#REF!</definedName>
    <definedName name="lokpo2154" localSheetId="13">#REF!</definedName>
    <definedName name="lokpo2154" localSheetId="14">#REF!</definedName>
    <definedName name="lokpo2154" localSheetId="15">#REF!</definedName>
    <definedName name="lokpo2154" localSheetId="2">#REF!</definedName>
    <definedName name="lokpo2154" localSheetId="4">#REF!</definedName>
    <definedName name="lokpo2154" localSheetId="0">#REF!</definedName>
    <definedName name="lokpo2154">#REF!</definedName>
    <definedName name="lolp478965" localSheetId="13">#REF!</definedName>
    <definedName name="lolp478965" localSheetId="14">#REF!</definedName>
    <definedName name="lolp478965" localSheetId="15">#REF!</definedName>
    <definedName name="lolp478965" localSheetId="2">#REF!</definedName>
    <definedName name="lolp478965" localSheetId="4">#REF!</definedName>
    <definedName name="lolp478965" localSheetId="0">#REF!</definedName>
    <definedName name="lolp478965">#REF!</definedName>
    <definedName name="lolpkiji" localSheetId="1">#REF!</definedName>
    <definedName name="lolpkiji" localSheetId="13">#REF!</definedName>
    <definedName name="lolpkiji" localSheetId="14">#REF!</definedName>
    <definedName name="lolpkiji" localSheetId="15">#REF!</definedName>
    <definedName name="lolpkiji" localSheetId="2">#REF!</definedName>
    <definedName name="lolpkiji" localSheetId="4">#REF!</definedName>
    <definedName name="lolpkiji" localSheetId="0">#REF!</definedName>
    <definedName name="lolpkiji">#REF!</definedName>
    <definedName name="lomj" localSheetId="1">'[39]x2,3'!#REF!</definedName>
    <definedName name="lomj" localSheetId="13">'[39]x2,3'!#REF!</definedName>
    <definedName name="lomj" localSheetId="14">'[39]x2,3'!#REF!</definedName>
    <definedName name="lomj" localSheetId="15">#REF!</definedName>
    <definedName name="lomj" localSheetId="2">'[39]x2,3'!#REF!</definedName>
    <definedName name="lomj" localSheetId="4">#REF!</definedName>
    <definedName name="lomj" localSheetId="0">'[39]x2,3'!#REF!</definedName>
    <definedName name="lomj">#REF!</definedName>
    <definedName name="lomz">#REF!</definedName>
    <definedName name="lop214">#REF!</definedName>
    <definedName name="lopilku2147" localSheetId="1">'[32]x'!#REF!</definedName>
    <definedName name="lopilku2147" localSheetId="13">'[32]x'!#REF!</definedName>
    <definedName name="lopilku2147" localSheetId="15">'[32]x'!#REF!</definedName>
    <definedName name="lopilku2147" localSheetId="4">'[32]x'!#REF!</definedName>
    <definedName name="lopilku2147" localSheetId="0">'[32]x'!#REF!</definedName>
    <definedName name="lopilku2147">'[32]x'!#REF!</definedName>
    <definedName name="lopk2">#REF!</definedName>
    <definedName name="lopki1475" localSheetId="1">#REF!</definedName>
    <definedName name="lopki1475" localSheetId="13">#REF!</definedName>
    <definedName name="lopki1475" localSheetId="14">#REF!</definedName>
    <definedName name="lopki1475" localSheetId="15">#REF!</definedName>
    <definedName name="lopki1475" localSheetId="2">#REF!</definedName>
    <definedName name="lopki1475" localSheetId="4">#REF!</definedName>
    <definedName name="lopki1475" localSheetId="0">#REF!</definedName>
    <definedName name="lopki1475">#REF!</definedName>
    <definedName name="lopkio14756">#REF!</definedName>
    <definedName name="lopkiu325" localSheetId="1">'[18]x'!#REF!</definedName>
    <definedName name="lopkiu325" localSheetId="13">'[18]x'!#REF!</definedName>
    <definedName name="lopkiu325" localSheetId="15">'[18]x'!#REF!</definedName>
    <definedName name="lopkiu325" localSheetId="4">'[18]x'!#REF!</definedName>
    <definedName name="lopkiu325" localSheetId="0">'[18]x'!#REF!</definedName>
    <definedName name="lopkiu325">'[18]x'!#REF!</definedName>
    <definedName name="lopkj569" localSheetId="1">#REF!</definedName>
    <definedName name="lopkj569" localSheetId="13">#REF!</definedName>
    <definedName name="lopkj569" localSheetId="14">#REF!</definedName>
    <definedName name="lopkj569" localSheetId="15">#REF!</definedName>
    <definedName name="lopkj569" localSheetId="2">#REF!</definedName>
    <definedName name="lopkj569" localSheetId="4">#REF!</definedName>
    <definedName name="lopkj569" localSheetId="0">#REF!</definedName>
    <definedName name="lopkj569">#REF!</definedName>
    <definedName name="loplolp4789653" localSheetId="13">'[71]x2,'!#REF!</definedName>
    <definedName name="loplolp4789653" localSheetId="14">'[71]x2,'!#REF!</definedName>
    <definedName name="loplolp4789653" localSheetId="15">'[71]x2,'!#REF!</definedName>
    <definedName name="loplolp4789653" localSheetId="2">'[71]x2,'!#REF!</definedName>
    <definedName name="loplolp4789653" localSheetId="4">'[71]x2,'!#REF!</definedName>
    <definedName name="loplolp4789653" localSheetId="0">'[71]x2,'!#REF!</definedName>
    <definedName name="loplolp4789653">'[71]x2,'!#REF!</definedName>
    <definedName name="lozaq3">#REF!</definedName>
    <definedName name="lpkoj20154" localSheetId="1">#REF!</definedName>
    <definedName name="lpkoj20154" localSheetId="13">#REF!</definedName>
    <definedName name="lpkoj20154" localSheetId="14">#REF!</definedName>
    <definedName name="lpkoj20154" localSheetId="15">#REF!</definedName>
    <definedName name="lpkoj20154" localSheetId="2">#REF!</definedName>
    <definedName name="lpkoj20154" localSheetId="4">#REF!</definedName>
    <definedName name="lpkoj20154" localSheetId="0">#REF!</definedName>
    <definedName name="lpkoj20154">#REF!</definedName>
    <definedName name="lpl522" localSheetId="1">#REF!</definedName>
    <definedName name="lpl522" localSheetId="13">#REF!</definedName>
    <definedName name="lpl522" localSheetId="14">#REF!</definedName>
    <definedName name="lpl522" localSheetId="15">#REF!</definedName>
    <definedName name="lpl522" localSheetId="2">#REF!</definedName>
    <definedName name="lpl522" localSheetId="4">#REF!</definedName>
    <definedName name="lpl522" localSheetId="0">#REF!</definedName>
    <definedName name="lpl522">#REF!</definedName>
    <definedName name="lplo1424">#REF!</definedName>
    <definedName name="lpo">#REF!</definedName>
    <definedName name="lpoi65487" localSheetId="1">#REF!</definedName>
    <definedName name="lpoi65487" localSheetId="13">#REF!</definedName>
    <definedName name="lpoi65487" localSheetId="15">#REF!</definedName>
    <definedName name="lpoi65487" localSheetId="4">#REF!</definedName>
    <definedName name="lpoi65487" localSheetId="0">#REF!</definedName>
    <definedName name="lpoi65487">#REF!</definedName>
    <definedName name="lpoijhik2145">#REF!</definedName>
    <definedName name="lpoki">#REF!</definedName>
    <definedName name="lpoki478796" localSheetId="1">#REF!</definedName>
    <definedName name="lpoki478796" localSheetId="13">#REF!</definedName>
    <definedName name="lpoki478796" localSheetId="14">#REF!</definedName>
    <definedName name="lpoki478796" localSheetId="15">#REF!</definedName>
    <definedName name="lpoki478796" localSheetId="2">#REF!</definedName>
    <definedName name="lpoki478796" localSheetId="4">#REF!</definedName>
    <definedName name="lpoki478796" localSheetId="0">#REF!</definedName>
    <definedName name="lpoki478796">#REF!</definedName>
    <definedName name="lpokj548" localSheetId="1">#REF!</definedName>
    <definedName name="lpokj548" localSheetId="13">#REF!</definedName>
    <definedName name="lpokj548" localSheetId="14">#REF!</definedName>
    <definedName name="lpokj548" localSheetId="15">#REF!</definedName>
    <definedName name="lpokj548" localSheetId="2">#REF!</definedName>
    <definedName name="lpokj548" localSheetId="4">#REF!</definedName>
    <definedName name="lpokj548" localSheetId="0">#REF!</definedName>
    <definedName name="lpokj548">#REF!</definedName>
    <definedName name="lpokl2654" localSheetId="1">'[61]ketilmowyoba'!#REF!</definedName>
    <definedName name="lpokl2654" localSheetId="13">'[61]ketilmowyoba'!#REF!</definedName>
    <definedName name="lpokl2654" localSheetId="14">'[61]ketilmowyoba'!#REF!</definedName>
    <definedName name="lpokl2654" localSheetId="15">'[15]ketilmowyoba'!#REF!</definedName>
    <definedName name="lpokl2654" localSheetId="2">'[61]ketilmowyoba'!#REF!</definedName>
    <definedName name="lpokl2654" localSheetId="4">'[15]ketilmowyoba'!#REF!</definedName>
    <definedName name="lpokl2654" localSheetId="0">'[61]ketilmowyoba'!#REF!</definedName>
    <definedName name="lpokl2654">'[15]ketilmowyoba'!#REF!</definedName>
    <definedName name="lpokoilju10245" localSheetId="1">#REF!</definedName>
    <definedName name="lpokoilju10245" localSheetId="13">#REF!</definedName>
    <definedName name="lpokoilju10245" localSheetId="14">#REF!</definedName>
    <definedName name="lpokoilju10245" localSheetId="2">#REF!</definedName>
    <definedName name="lpokoilju10245" localSheetId="0">#REF!</definedName>
    <definedName name="lpokoilju10245">#REF!</definedName>
    <definedName name="lqat">#REF!</definedName>
    <definedName name="ltjg8965" localSheetId="1">#REF!</definedName>
    <definedName name="ltjg8965" localSheetId="13">#REF!</definedName>
    <definedName name="ltjg8965" localSheetId="14">#REF!</definedName>
    <definedName name="ltjg8965" localSheetId="15">#REF!</definedName>
    <definedName name="ltjg8965" localSheetId="2">#REF!</definedName>
    <definedName name="ltjg8965" localSheetId="4">#REF!</definedName>
    <definedName name="ltjg8965" localSheetId="0">#REF!</definedName>
    <definedName name="ltjg8965">#REF!</definedName>
    <definedName name="lymhg5692" localSheetId="1">#REF!</definedName>
    <definedName name="lymhg5692" localSheetId="13">#REF!</definedName>
    <definedName name="lymhg5692" localSheetId="14">#REF!</definedName>
    <definedName name="lymhg5692" localSheetId="15">#REF!</definedName>
    <definedName name="lymhg5692" localSheetId="2">#REF!</definedName>
    <definedName name="lymhg5692" localSheetId="4">#REF!</definedName>
    <definedName name="lymhg5692" localSheetId="0">#REF!</definedName>
    <definedName name="lymhg5692">#REF!</definedName>
    <definedName name="lzo">#REF!</definedName>
    <definedName name="mbnvx">#REF!</definedName>
    <definedName name="mdshg" localSheetId="1">#REF!</definedName>
    <definedName name="mdshg" localSheetId="13">#REF!</definedName>
    <definedName name="mdshg" localSheetId="14">#REF!</definedName>
    <definedName name="mdshg" localSheetId="15">#REF!</definedName>
    <definedName name="mdshg" localSheetId="2">#REF!</definedName>
    <definedName name="mdshg" localSheetId="4">#REF!</definedName>
    <definedName name="mdshg" localSheetId="0">#REF!</definedName>
    <definedName name="mdshg">#REF!</definedName>
    <definedName name="me" localSheetId="0">#REF!</definedName>
    <definedName name="me">#REF!</definedName>
    <definedName name="mecxre" localSheetId="0">#REF!</definedName>
    <definedName name="mecxre">#REF!</definedName>
    <definedName name="meeqvse" localSheetId="0">#REF!</definedName>
    <definedName name="meeqvse">#REF!</definedName>
    <definedName name="meore" localSheetId="0">#REF!</definedName>
    <definedName name="meore">#REF!</definedName>
    <definedName name="meotx" localSheetId="0">#REF!</definedName>
    <definedName name="meotx">#REF!</definedName>
    <definedName name="merve" localSheetId="0">#REF!</definedName>
    <definedName name="merve">#REF!</definedName>
    <definedName name="mes" localSheetId="0">#REF!</definedName>
    <definedName name="mes">#REF!</definedName>
    <definedName name="mesvide" localSheetId="0">#REF!</definedName>
    <definedName name="mesvide">#REF!</definedName>
    <definedName name="mioh">#REF!</definedName>
    <definedName name="mj56">#REF!</definedName>
    <definedName name="mji147" localSheetId="1">#REF!</definedName>
    <definedName name="mji147" localSheetId="13">#REF!</definedName>
    <definedName name="mji147" localSheetId="14">#REF!</definedName>
    <definedName name="mji147" localSheetId="15">#REF!</definedName>
    <definedName name="mji147" localSheetId="2">#REF!</definedName>
    <definedName name="mji147" localSheetId="4">#REF!</definedName>
    <definedName name="mji147" localSheetId="0">#REF!</definedName>
    <definedName name="mji147">#REF!</definedName>
    <definedName name="mkh">#REF!</definedName>
    <definedName name="mkio87477">#REF!</definedName>
    <definedName name="mkjh2014" localSheetId="1">#REF!</definedName>
    <definedName name="mkjh2014" localSheetId="13">'13'!#REF!</definedName>
    <definedName name="mkjh2014" localSheetId="0">#REF!</definedName>
    <definedName name="mkjh2014">#REF!</definedName>
    <definedName name="mkjiulokij5146" localSheetId="1">'[62]x1'!$F$61</definedName>
    <definedName name="mkjiulokij5146" localSheetId="13">'[62]x1'!$F$61</definedName>
    <definedName name="mkjiulokij5146" localSheetId="14">'[92]x1'!$F$61</definedName>
    <definedName name="mkjiulokij5146" localSheetId="2">'[92]x1'!$F$61</definedName>
    <definedName name="mkjiulokij5146" localSheetId="0">'[62]x1'!$F$61</definedName>
    <definedName name="mkjiulokij5146">'[28]x1'!$F$61</definedName>
    <definedName name="mknjhg547869">#REF!</definedName>
    <definedName name="mkol145">#REF!</definedName>
    <definedName name="mmm111" localSheetId="1">#REF!</definedName>
    <definedName name="mmm111" localSheetId="13">#REF!</definedName>
    <definedName name="mmm111" localSheetId="14">#REF!</definedName>
    <definedName name="mmm111" localSheetId="15">#REF!</definedName>
    <definedName name="mmm111" localSheetId="2">#REF!</definedName>
    <definedName name="mmm111" localSheetId="4">#REF!</definedName>
    <definedName name="mmm111" localSheetId="0">#REF!</definedName>
    <definedName name="mmm111">#REF!</definedName>
    <definedName name="mmm1111222" localSheetId="1">'[47]x1'!#REF!</definedName>
    <definedName name="mmm1111222" localSheetId="13">'[47]x1'!#REF!</definedName>
    <definedName name="mmm1111222" localSheetId="14">'[47]x1'!#REF!</definedName>
    <definedName name="mmm1111222" localSheetId="15">'[9]x1'!#REF!</definedName>
    <definedName name="mmm1111222" localSheetId="2">'[47]x1'!#REF!</definedName>
    <definedName name="mmm1111222" localSheetId="4">'[9]x1'!#REF!</definedName>
    <definedName name="mmm1111222" localSheetId="0">'[47]x1'!#REF!</definedName>
    <definedName name="mmm1111222">'[9]x1'!#REF!</definedName>
    <definedName name="mmm1114" localSheetId="1">#REF!</definedName>
    <definedName name="mmm1114" localSheetId="13">#REF!</definedName>
    <definedName name="mmm1114" localSheetId="14">#REF!</definedName>
    <definedName name="mmm1114" localSheetId="15">#REF!</definedName>
    <definedName name="mmm1114" localSheetId="2">#REF!</definedName>
    <definedName name="mmm1114" localSheetId="4">#REF!</definedName>
    <definedName name="mmm1114" localSheetId="0">#REF!</definedName>
    <definedName name="mmm1114">#REF!</definedName>
    <definedName name="mmmm13" localSheetId="1">#REF!</definedName>
    <definedName name="mmmm13" localSheetId="13">#REF!</definedName>
    <definedName name="mmmm13" localSheetId="14">#REF!</definedName>
    <definedName name="mmmm13" localSheetId="15">#REF!</definedName>
    <definedName name="mmmm13" localSheetId="2">#REF!</definedName>
    <definedName name="mmmm13" localSheetId="4">#REF!</definedName>
    <definedName name="mmmm13" localSheetId="0">#REF!</definedName>
    <definedName name="mmmm13">#REF!</definedName>
    <definedName name="mmmm444555" localSheetId="1">'[46]x1'!#REF!</definedName>
    <definedName name="mmmm444555" localSheetId="13">'[46]x1'!#REF!</definedName>
    <definedName name="mmmm444555" localSheetId="14">'[79]x1'!#REF!</definedName>
    <definedName name="mmmm444555" localSheetId="15">'[38]x1'!#REF!</definedName>
    <definedName name="mmmm444555" localSheetId="2">'[79]x1'!#REF!</definedName>
    <definedName name="mmmm444555" localSheetId="4">'[38]x1'!#REF!</definedName>
    <definedName name="mmmm444555" localSheetId="0">'[46]x1'!#REF!</definedName>
    <definedName name="mmmm444555">'[38]x1'!#REF!</definedName>
    <definedName name="mmn" localSheetId="1">'[39]x2,3'!#REF!</definedName>
    <definedName name="mmn" localSheetId="13">'[39]x2,3'!#REF!</definedName>
    <definedName name="mmn" localSheetId="14">'[39]x2,3'!#REF!</definedName>
    <definedName name="mmn" localSheetId="15">#REF!</definedName>
    <definedName name="mmn" localSheetId="2">'[39]x2,3'!#REF!</definedName>
    <definedName name="mmn" localSheetId="4">#REF!</definedName>
    <definedName name="mmn" localSheetId="0">'[39]x2,3'!#REF!</definedName>
    <definedName name="mmn">#REF!</definedName>
    <definedName name="mnbnv">#REF!</definedName>
    <definedName name="mnmnmn101010" localSheetId="1">'[65]2'!#REF!</definedName>
    <definedName name="mnmnmn101010" localSheetId="13">'[100]2'!#REF!</definedName>
    <definedName name="mnmnmn101010" localSheetId="14">'[82]2'!#REF!</definedName>
    <definedName name="mnmnmn101010" localSheetId="2">'[82]2'!#REF!</definedName>
    <definedName name="mnmnmn101010" localSheetId="0">'[65]2'!#REF!</definedName>
    <definedName name="mnmnmn101010">#REF!</definedName>
    <definedName name="more" localSheetId="0">#REF!</definedName>
    <definedName name="more">#REF!</definedName>
    <definedName name="mrewa">#REF!</definedName>
    <definedName name="nbvcx12369" localSheetId="1">#REF!</definedName>
    <definedName name="nbvcx12369" localSheetId="13">#REF!</definedName>
    <definedName name="nbvcx12369" localSheetId="14">#REF!</definedName>
    <definedName name="nbvcx12369" localSheetId="15">#REF!</definedName>
    <definedName name="nbvcx12369" localSheetId="2">#REF!</definedName>
    <definedName name="nbvcx12369" localSheetId="4">#REF!</definedName>
    <definedName name="nbvcx12369" localSheetId="0">#REF!</definedName>
    <definedName name="nbvcx12369">#REF!</definedName>
    <definedName name="nczxh21">#REF!</definedName>
    <definedName name="nmjh564" localSheetId="1">'[53]x1'!#REF!</definedName>
    <definedName name="nmjh564" localSheetId="13">'[53]x1'!#REF!</definedName>
    <definedName name="nmjh564" localSheetId="14">'[53]x1'!#REF!</definedName>
    <definedName name="nmjh564" localSheetId="15">'[11]x1'!#REF!</definedName>
    <definedName name="nmjh564" localSheetId="2">'[53]x1'!#REF!</definedName>
    <definedName name="nmjh564" localSheetId="4">'[11]x1'!#REF!</definedName>
    <definedName name="nmjh564" localSheetId="0">'[53]x1'!#REF!</definedName>
    <definedName name="nmjh564">'[11]x1'!#REF!</definedName>
    <definedName name="nn22" localSheetId="1">#REF!</definedName>
    <definedName name="nn22" localSheetId="13">#REF!</definedName>
    <definedName name="nn22" localSheetId="14">#REF!</definedName>
    <definedName name="nn22" localSheetId="15">#REF!</definedName>
    <definedName name="nn22" localSheetId="2">#REF!</definedName>
    <definedName name="nn22" localSheetId="4">#REF!</definedName>
    <definedName name="nn22" localSheetId="0">#REF!</definedName>
    <definedName name="nn22">#REF!</definedName>
    <definedName name="nnn333" localSheetId="1">#REF!</definedName>
    <definedName name="nnn333" localSheetId="13">#REF!</definedName>
    <definedName name="nnn333" localSheetId="14">#REF!</definedName>
    <definedName name="nnn333" localSheetId="15">#REF!</definedName>
    <definedName name="nnn333" localSheetId="2">#REF!</definedName>
    <definedName name="nnn333" localSheetId="4">#REF!</definedName>
    <definedName name="nnn333" localSheetId="0">#REF!</definedName>
    <definedName name="nnn333">#REF!</definedName>
    <definedName name="nnnn88" localSheetId="1">#REF!</definedName>
    <definedName name="nnnn88" localSheetId="13">#REF!</definedName>
    <definedName name="nnnn88" localSheetId="14">#REF!</definedName>
    <definedName name="nnnn88" localSheetId="2">#REF!</definedName>
    <definedName name="nnnn88" localSheetId="0">#REF!</definedName>
    <definedName name="nnnn88">#REF!</definedName>
    <definedName name="nnnw123">#REF!</definedName>
    <definedName name="nuaq">#REF!</definedName>
    <definedName name="nvmxsw10147" localSheetId="1">'[46]x1'!#REF!</definedName>
    <definedName name="nvmxsw10147" localSheetId="13">'[46]x1'!#REF!</definedName>
    <definedName name="nvmxsw10147" localSheetId="14">'[79]x1'!#REF!</definedName>
    <definedName name="nvmxsw10147" localSheetId="15">'[38]x1'!#REF!</definedName>
    <definedName name="nvmxsw10147" localSheetId="2">'[79]x1'!#REF!</definedName>
    <definedName name="nvmxsw10147" localSheetId="4">'[38]x1'!#REF!</definedName>
    <definedName name="nvmxsw10147" localSheetId="0">'[46]x1'!#REF!</definedName>
    <definedName name="nvmxsw10147">'[38]x1'!#REF!</definedName>
    <definedName name="o">#REF!</definedName>
    <definedName name="oiesd456" localSheetId="1">'[6]x#1'!#REF!</definedName>
    <definedName name="oiesd456" localSheetId="13">'[6]x#1'!#REF!</definedName>
    <definedName name="oiesd456" localSheetId="14">'[6]x#1'!#REF!</definedName>
    <definedName name="oiesd456" localSheetId="15">'[6]x#1'!#REF!</definedName>
    <definedName name="oiesd456" localSheetId="2">'[6]x#1'!#REF!</definedName>
    <definedName name="oiesd456" localSheetId="4">'[6]x#1'!#REF!</definedName>
    <definedName name="oiesd456" localSheetId="0">'[6]x#1'!#REF!</definedName>
    <definedName name="oiesd456">'[6]x#1'!#REF!</definedName>
    <definedName name="oiiiiii6666" localSheetId="1">#REF!</definedName>
    <definedName name="oiiiiii6666" localSheetId="13">#REF!</definedName>
    <definedName name="oiiiiii6666" localSheetId="14">#REF!</definedName>
    <definedName name="oiiiiii6666" localSheetId="15">#REF!</definedName>
    <definedName name="oiiiiii6666" localSheetId="2">#REF!</definedName>
    <definedName name="oiiiiii6666" localSheetId="4">#REF!</definedName>
    <definedName name="oiiiiii6666" localSheetId="0">#REF!</definedName>
    <definedName name="oiiiiii6666">#REF!</definedName>
    <definedName name="oij9ho562214" localSheetId="1">#REF!</definedName>
    <definedName name="oij9ho562214" localSheetId="13">#REF!</definedName>
    <definedName name="oij9ho562214" localSheetId="14">#REF!</definedName>
    <definedName name="oij9ho562214" localSheetId="15">#REF!</definedName>
    <definedName name="oij9ho562214" localSheetId="2">#REF!</definedName>
    <definedName name="oij9ho562214" localSheetId="4">#REF!</definedName>
    <definedName name="oij9ho562214" localSheetId="0">#REF!</definedName>
    <definedName name="oij9ho562214">#REF!</definedName>
    <definedName name="oijkuytt41023" localSheetId="1">'[32]x'!#REF!</definedName>
    <definedName name="oijkuytt41023" localSheetId="13">'[32]x'!#REF!</definedName>
    <definedName name="oijkuytt41023" localSheetId="15">'[32]x'!#REF!</definedName>
    <definedName name="oijkuytt41023" localSheetId="4">'[32]x'!#REF!</definedName>
    <definedName name="oijkuytt41023" localSheetId="0">'[32]x'!#REF!</definedName>
    <definedName name="oijkuytt41023">'[32]x'!#REF!</definedName>
    <definedName name="oijuhy98745" localSheetId="1">#REF!</definedName>
    <definedName name="oijuhy98745" localSheetId="13">#REF!</definedName>
    <definedName name="oijuhy98745" localSheetId="14">#REF!</definedName>
    <definedName name="oijuhy98745" localSheetId="2">#REF!</definedName>
    <definedName name="oijuhy98745" localSheetId="0">#REF!</definedName>
    <definedName name="oijuhy98745">#REF!</definedName>
    <definedName name="oijuhyg54786" localSheetId="1">#REF!</definedName>
    <definedName name="oijuhyg54786" localSheetId="13">#REF!</definedName>
    <definedName name="oijuhyg54786" localSheetId="14">#REF!</definedName>
    <definedName name="oijuhyg54786" localSheetId="2">#REF!</definedName>
    <definedName name="oijuhyg54786" localSheetId="0">#REF!</definedName>
    <definedName name="oijuhyg54786">#REF!</definedName>
    <definedName name="oik601" localSheetId="1">#REF!</definedName>
    <definedName name="oik601" localSheetId="13">#REF!</definedName>
    <definedName name="oik601" localSheetId="14">#REF!</definedName>
    <definedName name="oik601" localSheetId="15">#REF!</definedName>
    <definedName name="oik601" localSheetId="2">#REF!</definedName>
    <definedName name="oik601" localSheetId="4">#REF!</definedName>
    <definedName name="oik601" localSheetId="0">#REF!</definedName>
    <definedName name="oik601">#REF!</definedName>
    <definedName name="oikjl254" localSheetId="1">'[20]x1'!#REF!</definedName>
    <definedName name="oikjl254" localSheetId="13">'[20]x1'!#REF!</definedName>
    <definedName name="oikjl254" localSheetId="15">'[20]x1'!#REF!</definedName>
    <definedName name="oikjl254" localSheetId="4">'[20]x1'!#REF!</definedName>
    <definedName name="oikjl254" localSheetId="0">'[20]x1'!#REF!</definedName>
    <definedName name="oikjl254">'[20]x1'!#REF!</definedName>
    <definedName name="oikjplo5145" localSheetId="1">#REF!</definedName>
    <definedName name="oikjplo5145" localSheetId="13">#REF!</definedName>
    <definedName name="oikjplo5145" localSheetId="14">#REF!</definedName>
    <definedName name="oikjplo5145" localSheetId="15">#REF!</definedName>
    <definedName name="oikjplo5145" localSheetId="2">#REF!</definedName>
    <definedName name="oikjplo5145" localSheetId="4">#REF!</definedName>
    <definedName name="oikjplo5145" localSheetId="0">#REF!</definedName>
    <definedName name="oikjplo5145">#REF!</definedName>
    <definedName name="oikju54784" localSheetId="1">#REF!</definedName>
    <definedName name="oikju54784" localSheetId="13">#REF!</definedName>
    <definedName name="oikju54784" localSheetId="15">#REF!</definedName>
    <definedName name="oikju54784" localSheetId="4">#REF!</definedName>
    <definedName name="oikju54784" localSheetId="0">#REF!</definedName>
    <definedName name="oikju54784">#REF!</definedName>
    <definedName name="oiklp4789" localSheetId="1">#REF!</definedName>
    <definedName name="oiklp4789" localSheetId="13">#REF!</definedName>
    <definedName name="oiklp4789" localSheetId="15">#REF!</definedName>
    <definedName name="oiklp4789" localSheetId="4">#REF!</definedName>
    <definedName name="oiklp4789" localSheetId="0">#REF!</definedName>
    <definedName name="oiklp4789">#REF!</definedName>
    <definedName name="oikuy458">#REF!</definedName>
    <definedName name="oil36" localSheetId="1">#REF!</definedName>
    <definedName name="oil36" localSheetId="13">#REF!</definedName>
    <definedName name="oil36" localSheetId="14">#REF!</definedName>
    <definedName name="oil36" localSheetId="2">#REF!</definedName>
    <definedName name="oil36" localSheetId="0">#REF!</definedName>
    <definedName name="oil36">#REF!</definedName>
    <definedName name="oil984">#REF!</definedName>
    <definedName name="oil987" localSheetId="1">'[63]x11'!#REF!</definedName>
    <definedName name="oil987" localSheetId="13">'[63]x11'!#REF!</definedName>
    <definedName name="oil987" localSheetId="14">'[93]x11'!#REF!</definedName>
    <definedName name="oil987" localSheetId="15">'[29]x11'!#REF!</definedName>
    <definedName name="oil987" localSheetId="2">'[93]x11'!#REF!</definedName>
    <definedName name="oil987" localSheetId="4">'[29]x11'!#REF!</definedName>
    <definedName name="oil987" localSheetId="0">'[63]x11'!#REF!</definedName>
    <definedName name="oil987">'[29]x11'!#REF!</definedName>
    <definedName name="oilkm365" localSheetId="1">#REF!</definedName>
    <definedName name="oilkm365" localSheetId="13">#REF!</definedName>
    <definedName name="oilkm365" localSheetId="14">#REF!</definedName>
    <definedName name="oilkm365" localSheetId="15">#REF!</definedName>
    <definedName name="oilkm365" localSheetId="2">#REF!</definedName>
    <definedName name="oilkm365" localSheetId="4">#REF!</definedName>
    <definedName name="oilkm365" localSheetId="0">#REF!</definedName>
    <definedName name="oilkm365">#REF!</definedName>
    <definedName name="oipl478" localSheetId="1">#REF!</definedName>
    <definedName name="oipl478" localSheetId="13">#REF!</definedName>
    <definedName name="oipl478" localSheetId="14">#REF!</definedName>
    <definedName name="oipl478" localSheetId="15">#REF!</definedName>
    <definedName name="oipl478" localSheetId="2">#REF!</definedName>
    <definedName name="oipl478" localSheetId="4">#REF!</definedName>
    <definedName name="oipl478" localSheetId="0">#REF!</definedName>
    <definedName name="oipl478">#REF!</definedName>
    <definedName name="oipo14576" localSheetId="13">'[72]x2'!#REF!</definedName>
    <definedName name="oipo14576" localSheetId="14">'[72]x2'!#REF!</definedName>
    <definedName name="oipo14576" localSheetId="15">'[72]x2'!#REF!</definedName>
    <definedName name="oipo14576" localSheetId="2">'[72]x2'!#REF!</definedName>
    <definedName name="oipo14576" localSheetId="4">'[72]x2'!#REF!</definedName>
    <definedName name="oipo14576" localSheetId="0">'[72]x2'!#REF!</definedName>
    <definedName name="oipo14576">'[72]x2'!#REF!</definedName>
    <definedName name="oiutytop21564" localSheetId="1">#REF!</definedName>
    <definedName name="oiutytop21564" localSheetId="13">#REF!</definedName>
    <definedName name="oiutytop21564" localSheetId="14">#REF!</definedName>
    <definedName name="oiutytop21564" localSheetId="2">#REF!</definedName>
    <definedName name="oiutytop21564" localSheetId="0">#REF!</definedName>
    <definedName name="oiutytop21564">#REF!</definedName>
    <definedName name="oiuu478" localSheetId="1">#REF!</definedName>
    <definedName name="oiuu478" localSheetId="13">#REF!</definedName>
    <definedName name="oiuu478" localSheetId="14">#REF!</definedName>
    <definedName name="oiuu478" localSheetId="15">#REF!</definedName>
    <definedName name="oiuu478" localSheetId="2">#REF!</definedName>
    <definedName name="oiuu478" localSheetId="4">#REF!</definedName>
    <definedName name="oiuu478" localSheetId="0">#REF!</definedName>
    <definedName name="oiuu478">#REF!</definedName>
    <definedName name="oiuy">#REF!</definedName>
    <definedName name="ok547">#REF!</definedName>
    <definedName name="okihuyjuki47879" localSheetId="13">#REF!</definedName>
    <definedName name="okihuyjuki47879" localSheetId="14">#REF!</definedName>
    <definedName name="okihuyjuki47879" localSheetId="15">#REF!</definedName>
    <definedName name="okihuyjuki47879" localSheetId="2">#REF!</definedName>
    <definedName name="okihuyjuki47879" localSheetId="4">#REF!</definedName>
    <definedName name="okihuyjuki47879" localSheetId="0">#REF!</definedName>
    <definedName name="okihuyjuki47879">#REF!</definedName>
    <definedName name="okij4747" localSheetId="1">#REF!</definedName>
    <definedName name="okij4747" localSheetId="13">#REF!</definedName>
    <definedName name="okij4747" localSheetId="14">#REF!</definedName>
    <definedName name="okij4747" localSheetId="2">#REF!</definedName>
    <definedName name="okij4747" localSheetId="0">#REF!</definedName>
    <definedName name="okij4747">#REF!</definedName>
    <definedName name="okij4789966" localSheetId="13">'[73]x1'!#REF!</definedName>
    <definedName name="okij4789966" localSheetId="14">'[73]x1'!#REF!</definedName>
    <definedName name="okij4789966" localSheetId="15">'[73]x1'!#REF!</definedName>
    <definedName name="okij4789966" localSheetId="2">'[73]x1'!#REF!</definedName>
    <definedName name="okij4789966" localSheetId="4">'[73]x1'!#REF!</definedName>
    <definedName name="okij4789966" localSheetId="0">'[73]x1'!#REF!</definedName>
    <definedName name="okij4789966">'[73]x1'!#REF!</definedName>
    <definedName name="okijh5214" localSheetId="1">#REF!</definedName>
    <definedName name="okijh5214" localSheetId="13">#REF!</definedName>
    <definedName name="okijh5214" localSheetId="14">#REF!</definedName>
    <definedName name="okijh5214" localSheetId="15">#REF!</definedName>
    <definedName name="okijh5214" localSheetId="2">#REF!</definedName>
    <definedName name="okijh5214" localSheetId="4">#REF!</definedName>
    <definedName name="okijh5214" localSheetId="0">#REF!</definedName>
    <definedName name="okijh5214">#REF!</definedName>
    <definedName name="okijhy74787" localSheetId="1">#REF!</definedName>
    <definedName name="okijhy74787" localSheetId="13">#REF!</definedName>
    <definedName name="okijhy74787" localSheetId="15">#REF!</definedName>
    <definedName name="okijhy74787" localSheetId="4">#REF!</definedName>
    <definedName name="okijhy74787" localSheetId="0">#REF!</definedName>
    <definedName name="okijhy74787">#REF!</definedName>
    <definedName name="okijuh47874" localSheetId="1">#REF!</definedName>
    <definedName name="okijuh47874" localSheetId="13">#REF!</definedName>
    <definedName name="okijuh47874" localSheetId="15">#REF!</definedName>
    <definedName name="okijuh47874" localSheetId="4">#REF!</definedName>
    <definedName name="okijuh47874" localSheetId="0">#REF!</definedName>
    <definedName name="okijuh47874">#REF!</definedName>
    <definedName name="okijuhg4786" localSheetId="1">#REF!</definedName>
    <definedName name="okijuhg4786" localSheetId="13">#REF!</definedName>
    <definedName name="okijuhg4786" localSheetId="14">#REF!</definedName>
    <definedName name="okijuhg4786" localSheetId="2">#REF!</definedName>
    <definedName name="okijuhg4786" localSheetId="0">#REF!</definedName>
    <definedName name="okijuhg4786">#REF!</definedName>
    <definedName name="okijukiuh102154">#REF!</definedName>
    <definedName name="okil">#REF!</definedName>
    <definedName name="okjh145">#REF!</definedName>
    <definedName name="okjuy5478" localSheetId="1">#REF!</definedName>
    <definedName name="okjuy5478" localSheetId="13">#REF!</definedName>
    <definedName name="okjuy5478" localSheetId="15">#REF!</definedName>
    <definedName name="okjuy5478" localSheetId="4">#REF!</definedName>
    <definedName name="okjuy5478" localSheetId="0">#REF!</definedName>
    <definedName name="okjuy5478">#REF!</definedName>
    <definedName name="okli6250" localSheetId="1">'[45]x2'!#REF!</definedName>
    <definedName name="okli6250" localSheetId="13">'[45]x2'!#REF!</definedName>
    <definedName name="okli6250" localSheetId="14">'[77]x2'!#REF!</definedName>
    <definedName name="okli6250" localSheetId="15">'[17]x2'!#REF!</definedName>
    <definedName name="okli6250" localSheetId="2">'[77]x2'!#REF!</definedName>
    <definedName name="okli6250" localSheetId="4">'[17]x2'!#REF!</definedName>
    <definedName name="okli6250" localSheetId="0">'[45]x2'!#REF!</definedName>
    <definedName name="okli6250">'[17]x2'!#REF!</definedName>
    <definedName name="oklij21456" localSheetId="1">'[53]x1'!#REF!</definedName>
    <definedName name="oklij21456" localSheetId="13">'[53]x1'!#REF!</definedName>
    <definedName name="oklij21456" localSheetId="14">'[53]x1'!#REF!</definedName>
    <definedName name="oklij21456" localSheetId="15">'[11]x1'!#REF!</definedName>
    <definedName name="oklij21456" localSheetId="2">'[53]x1'!#REF!</definedName>
    <definedName name="oklij21456" localSheetId="4">'[11]x1'!#REF!</definedName>
    <definedName name="oklij21456" localSheetId="0">'[53]x1'!#REF!</definedName>
    <definedName name="oklij21456">'[11]x1'!#REF!</definedName>
    <definedName name="oklij5487" localSheetId="1">'[56]x1'!#REF!</definedName>
    <definedName name="oklij5487" localSheetId="13">'[56]x1'!#REF!</definedName>
    <definedName name="oklij5487" localSheetId="14">'[88]x1'!#REF!</definedName>
    <definedName name="oklij5487" localSheetId="15">'[31]x1'!#REF!</definedName>
    <definedName name="oklij5487" localSheetId="2">'[88]x1'!#REF!</definedName>
    <definedName name="oklij5487" localSheetId="4">'[31]x1'!#REF!</definedName>
    <definedName name="oklij5487" localSheetId="0">'[56]x1'!#REF!</definedName>
    <definedName name="oklij5487">'[31]x1'!#REF!</definedName>
    <definedName name="oklp4789" localSheetId="1">#REF!</definedName>
    <definedName name="oklp4789" localSheetId="13">#REF!</definedName>
    <definedName name="oklp4789" localSheetId="15">#REF!</definedName>
    <definedName name="oklp4789" localSheetId="4">#REF!</definedName>
    <definedName name="oklp4789" localSheetId="0">#REF!</definedName>
    <definedName name="oklp4789">#REF!</definedName>
    <definedName name="oklphji" localSheetId="1">#REF!</definedName>
    <definedName name="oklphji" localSheetId="13">#REF!</definedName>
    <definedName name="oklphji" localSheetId="14">#REF!</definedName>
    <definedName name="oklphji" localSheetId="15">#REF!</definedName>
    <definedName name="oklphji" localSheetId="2">#REF!</definedName>
    <definedName name="oklphji" localSheetId="4">#REF!</definedName>
    <definedName name="oklphji" localSheetId="0">#REF!</definedName>
    <definedName name="oklphji">#REF!</definedName>
    <definedName name="oklpi54876" localSheetId="1">#REF!</definedName>
    <definedName name="oklpi54876" localSheetId="13">#REF!</definedName>
    <definedName name="oklpi54876" localSheetId="14">#REF!</definedName>
    <definedName name="oklpi54876" localSheetId="15">#REF!</definedName>
    <definedName name="oklpi54876" localSheetId="2">#REF!</definedName>
    <definedName name="oklpi54876" localSheetId="4">#REF!</definedName>
    <definedName name="oklpi54876" localSheetId="0">#REF!</definedName>
    <definedName name="oklpi54876">#REF!</definedName>
    <definedName name="okm44" localSheetId="1">#REF!</definedName>
    <definedName name="okm44" localSheetId="13">#REF!</definedName>
    <definedName name="okm44" localSheetId="14">#REF!</definedName>
    <definedName name="okm44" localSheetId="2">#REF!</definedName>
    <definedName name="okm44" localSheetId="0">#REF!</definedName>
    <definedName name="okm44">#REF!</definedName>
    <definedName name="oknjh95147" localSheetId="1">'[59]8'!#REF!</definedName>
    <definedName name="oknjh95147" localSheetId="13">'[59]8'!#REF!</definedName>
    <definedName name="oknjh95147" localSheetId="14">'[59]8'!#REF!</definedName>
    <definedName name="oknjh95147" localSheetId="15">'[12]8'!#REF!</definedName>
    <definedName name="oknjh95147" localSheetId="2">'[59]8'!#REF!</definedName>
    <definedName name="oknjh95147" localSheetId="4">'[12]8'!#REF!</definedName>
    <definedName name="oknjh95147" localSheetId="0">'[59]8'!#REF!</definedName>
    <definedName name="oknjh95147">'[12]8'!#REF!</definedName>
    <definedName name="okoiujh201478">#REF!</definedName>
    <definedName name="olkij8745" localSheetId="1">#REF!</definedName>
    <definedName name="olkij8745" localSheetId="13">#REF!</definedName>
    <definedName name="olkij8745" localSheetId="14">#REF!</definedName>
    <definedName name="olkij8745" localSheetId="15">#REF!</definedName>
    <definedName name="olkij8745" localSheetId="2">#REF!</definedName>
    <definedName name="olkij8745" localSheetId="4">#REF!</definedName>
    <definedName name="olkij8745" localSheetId="0">#REF!</definedName>
    <definedName name="olkij8745">#REF!</definedName>
    <definedName name="olkijh541787">#REF!</definedName>
    <definedName name="olkil625" localSheetId="1">#REF!</definedName>
    <definedName name="olkil625" localSheetId="13">#REF!</definedName>
    <definedName name="olkil625" localSheetId="15">#REF!</definedName>
    <definedName name="olkil625" localSheetId="4">#REF!</definedName>
    <definedName name="olkil625" localSheetId="0">#REF!</definedName>
    <definedName name="olkil625">#REF!</definedName>
    <definedName name="olkkkk111100" localSheetId="1">'[50]x2'!#REF!</definedName>
    <definedName name="olkkkk111100" localSheetId="13">'[50]x2'!#REF!</definedName>
    <definedName name="olkkkk111100" localSheetId="15">#REF!</definedName>
    <definedName name="olkkkk111100" localSheetId="4">#REF!</definedName>
    <definedName name="olkkkk111100" localSheetId="0">'[50]x2'!#REF!</definedName>
    <definedName name="olkkkk111100">#REF!</definedName>
    <definedName name="olkoi4787">#REF!</definedName>
    <definedName name="olm">#REF!</definedName>
    <definedName name="oloko" localSheetId="1">'[20]1'!#REF!</definedName>
    <definedName name="oloko" localSheetId="13">'[20]1'!#REF!</definedName>
    <definedName name="oloko" localSheetId="15">'[20]1'!#REF!</definedName>
    <definedName name="oloko" localSheetId="4">'[20]1'!#REF!</definedName>
    <definedName name="oloko" localSheetId="0">'[20]1'!#REF!</definedName>
    <definedName name="oloko">'[20]1'!#REF!</definedName>
    <definedName name="olol01478" localSheetId="1">'[50]x2'!#REF!</definedName>
    <definedName name="olol01478" localSheetId="13">'[50]x2'!#REF!</definedName>
    <definedName name="olol01478" localSheetId="15">#REF!</definedName>
    <definedName name="olol01478" localSheetId="4">#REF!</definedName>
    <definedName name="olol01478" localSheetId="0">'[50]x2'!#REF!</definedName>
    <definedName name="olol01478">#REF!</definedName>
    <definedName name="ololikjhyu49494" localSheetId="1">#REF!</definedName>
    <definedName name="ololikjhyu49494" localSheetId="13">#REF!</definedName>
    <definedName name="ololikjhyu49494" localSheetId="14">#REF!</definedName>
    <definedName name="ololikjhyu49494" localSheetId="2">#REF!</definedName>
    <definedName name="ololikjhyu49494" localSheetId="0">#REF!</definedName>
    <definedName name="ololikjhyu49494">#REF!</definedName>
    <definedName name="ololol547896" localSheetId="13">'[72]x3'!#REF!</definedName>
    <definedName name="ololol547896" localSheetId="14">'[72]x3'!#REF!</definedName>
    <definedName name="ololol547896" localSheetId="15">'[72]x3'!#REF!</definedName>
    <definedName name="ololol547896" localSheetId="2">'[72]x3'!#REF!</definedName>
    <definedName name="ololol547896" localSheetId="4">'[72]x3'!#REF!</definedName>
    <definedName name="ololol547896" localSheetId="0">'[72]x3'!#REF!</definedName>
    <definedName name="ololol547896">'[72]x3'!#REF!</definedName>
    <definedName name="olololo10101" localSheetId="1">#REF!</definedName>
    <definedName name="olololo10101" localSheetId="13">#REF!</definedName>
    <definedName name="olololo10101" localSheetId="14">#REF!</definedName>
    <definedName name="olololo10101" localSheetId="15">#REF!</definedName>
    <definedName name="olololo10101" localSheetId="2">#REF!</definedName>
    <definedName name="olololo10101" localSheetId="4">#REF!</definedName>
    <definedName name="olololo10101" localSheetId="0">#REF!</definedName>
    <definedName name="olololo10101">#REF!</definedName>
    <definedName name="olopk14245" localSheetId="1">'[22]x2,'!#REF!</definedName>
    <definedName name="olopk14245" localSheetId="13">'[22]x2,'!#REF!</definedName>
    <definedName name="olopk14245" localSheetId="15">'[22]x2,'!#REF!</definedName>
    <definedName name="olopk14245" localSheetId="4">'[22]x2,'!#REF!</definedName>
    <definedName name="olopk14245" localSheetId="0">'[22]x2,'!#REF!</definedName>
    <definedName name="olopk14245">'[22]x2,'!#REF!</definedName>
    <definedName name="olopkil14784" localSheetId="13">#REF!</definedName>
    <definedName name="olopkil14784" localSheetId="14">#REF!</definedName>
    <definedName name="olopkil14784" localSheetId="2">#REF!</definedName>
    <definedName name="olopkil14784">#REF!</definedName>
    <definedName name="OLOPO10121457">#REF!</definedName>
    <definedName name="olpiuy4789730" localSheetId="13">#REF!</definedName>
    <definedName name="olpiuy4789730" localSheetId="14">#REF!</definedName>
    <definedName name="olpiuy4789730" localSheetId="15">#REF!</definedName>
    <definedName name="olpiuy4789730" localSheetId="2">#REF!</definedName>
    <definedName name="olpiuy4789730" localSheetId="4">#REF!</definedName>
    <definedName name="olpiuy4789730" localSheetId="0">#REF!</definedName>
    <definedName name="olpiuy4789730">#REF!</definedName>
    <definedName name="olpkiujk14578" localSheetId="1">'[56]x1'!#REF!</definedName>
    <definedName name="olpkiujk14578" localSheetId="13">'[56]x1'!#REF!</definedName>
    <definedName name="olpkiujk14578" localSheetId="14">'[88]x1'!#REF!</definedName>
    <definedName name="olpkiujk14578" localSheetId="15">'[31]x1'!#REF!</definedName>
    <definedName name="olpkiujk14578" localSheetId="2">'[88]x1'!#REF!</definedName>
    <definedName name="olpkiujk14578" localSheetId="4">'[31]x1'!#REF!</definedName>
    <definedName name="olpkiujk14578" localSheetId="0">'[56]x1'!#REF!</definedName>
    <definedName name="olpkiujk14578">'[31]x1'!#REF!</definedName>
    <definedName name="olplp10147" localSheetId="1">#REF!</definedName>
    <definedName name="olplp10147" localSheetId="13">#REF!</definedName>
    <definedName name="olplp10147" localSheetId="14">#REF!</definedName>
    <definedName name="olplp10147" localSheetId="2">#REF!</definedName>
    <definedName name="olplp10147" localSheetId="0">#REF!</definedName>
    <definedName name="olplp10147">#REF!</definedName>
    <definedName name="olpo14578" localSheetId="1">#REF!</definedName>
    <definedName name="olpo14578" localSheetId="13">#REF!</definedName>
    <definedName name="olpo14578" localSheetId="14">#REF!</definedName>
    <definedName name="olpo14578" localSheetId="2">#REF!</definedName>
    <definedName name="olpo14578" localSheetId="0">#REF!</definedName>
    <definedName name="olpo14578">#REF!</definedName>
    <definedName name="olpo2101478">#REF!</definedName>
    <definedName name="olpo6547">#REF!</definedName>
    <definedName name="olpouu586" localSheetId="1">#REF!</definedName>
    <definedName name="olpouu586" localSheetId="13">#REF!</definedName>
    <definedName name="olpouu586" localSheetId="14">#REF!</definedName>
    <definedName name="olpouu586" localSheetId="2">#REF!</definedName>
    <definedName name="olpouu586" localSheetId="0">#REF!</definedName>
    <definedName name="olpouu586">#REF!</definedName>
    <definedName name="oo55l5o" localSheetId="1">'[48]x5'!#REF!</definedName>
    <definedName name="oo55l5o" localSheetId="13">'[48]x5'!#REF!</definedName>
    <definedName name="oo55l5o" localSheetId="14">'[80]x5'!#REF!</definedName>
    <definedName name="oo55l5o" localSheetId="15">'[30]x5'!#REF!</definedName>
    <definedName name="oo55l5o" localSheetId="2">'[80]x5'!#REF!</definedName>
    <definedName name="oo55l5o" localSheetId="4">'[30]x5'!#REF!</definedName>
    <definedName name="oo55l5o" localSheetId="0">'[48]x5'!#REF!</definedName>
    <definedName name="oo55l5o">'[30]x5'!#REF!</definedName>
    <definedName name="ooii" localSheetId="1">#REF!</definedName>
    <definedName name="ooii" localSheetId="13">#REF!</definedName>
    <definedName name="ooii" localSheetId="14">#REF!</definedName>
    <definedName name="ooii" localSheetId="2">#REF!</definedName>
    <definedName name="ooii" localSheetId="0">#REF!</definedName>
    <definedName name="ooii">#REF!</definedName>
    <definedName name="ooo6o65o456" localSheetId="13">'[72]x3'!#REF!</definedName>
    <definedName name="ooo6o65o456" localSheetId="14">'[72]x3'!#REF!</definedName>
    <definedName name="ooo6o65o456" localSheetId="15">'[72]x3'!#REF!</definedName>
    <definedName name="ooo6o65o456" localSheetId="2">'[72]x3'!#REF!</definedName>
    <definedName name="ooo6o65o456" localSheetId="4">'[72]x3'!#REF!</definedName>
    <definedName name="ooo6o65o456" localSheetId="0">'[72]x3'!#REF!</definedName>
    <definedName name="ooo6o65o456">'[72]x3'!#REF!</definedName>
    <definedName name="oooi456" localSheetId="1">'[20]1'!#REF!</definedName>
    <definedName name="oooi456" localSheetId="13">'[20]1'!#REF!</definedName>
    <definedName name="oooi456" localSheetId="15">'[20]1'!#REF!</definedName>
    <definedName name="oooi456" localSheetId="4">'[20]1'!#REF!</definedName>
    <definedName name="oooi456" localSheetId="0">'[20]1'!#REF!</definedName>
    <definedName name="oooi456">'[20]1'!#REF!</definedName>
    <definedName name="ooolol62541" localSheetId="1">#REF!</definedName>
    <definedName name="ooolol62541" localSheetId="13">#REF!</definedName>
    <definedName name="ooolol62541" localSheetId="14">#REF!</definedName>
    <definedName name="ooolol62541" localSheetId="2">#REF!</definedName>
    <definedName name="ooolol62541" localSheetId="0">#REF!</definedName>
    <definedName name="ooolol62541">#REF!</definedName>
    <definedName name="ooolp2154" localSheetId="1">#REF!</definedName>
    <definedName name="ooolp2154" localSheetId="13">#REF!</definedName>
    <definedName name="ooolp2154" localSheetId="14">#REF!</definedName>
    <definedName name="ooolp2154" localSheetId="2">#REF!</definedName>
    <definedName name="ooolp2154" localSheetId="0">#REF!</definedName>
    <definedName name="ooolp2154">#REF!</definedName>
    <definedName name="oooo547">#REF!</definedName>
    <definedName name="oooo6">#REF!</definedName>
    <definedName name="ooooiii222iii333">#REF!</definedName>
    <definedName name="oooommmm" localSheetId="1">#REF!</definedName>
    <definedName name="oooommmm" localSheetId="13">#REF!</definedName>
    <definedName name="oooommmm" localSheetId="14">#REF!</definedName>
    <definedName name="oooommmm" localSheetId="15">#REF!</definedName>
    <definedName name="oooommmm" localSheetId="2">#REF!</definedName>
    <definedName name="oooommmm" localSheetId="4">#REF!</definedName>
    <definedName name="oooommmm" localSheetId="0">#REF!</definedName>
    <definedName name="oooommmm">#REF!</definedName>
    <definedName name="ooooooii">#REF!</definedName>
    <definedName name="ooooppp20145" localSheetId="1">#REF!</definedName>
    <definedName name="ooooppp20145" localSheetId="13">#REF!</definedName>
    <definedName name="ooooppp20145" localSheetId="14">#REF!</definedName>
    <definedName name="ooooppp20145" localSheetId="2">#REF!</definedName>
    <definedName name="ooooppp20145" localSheetId="0">#REF!</definedName>
    <definedName name="ooooppp20145">#REF!</definedName>
    <definedName name="ooopplo6254">#REF!</definedName>
    <definedName name="opi4">#REF!</definedName>
    <definedName name="opi966" localSheetId="1">#REF!</definedName>
    <definedName name="opi966" localSheetId="13">#REF!</definedName>
    <definedName name="opi966" localSheetId="14">#REF!</definedName>
    <definedName name="opi966" localSheetId="2">#REF!</definedName>
    <definedName name="opi966" localSheetId="0">#REF!</definedName>
    <definedName name="opi966">#REF!</definedName>
    <definedName name="opidm210" localSheetId="1">'[18]x'!#REF!</definedName>
    <definedName name="opidm210" localSheetId="13">'[18]x'!#REF!</definedName>
    <definedName name="opidm210" localSheetId="15">'[18]x'!#REF!</definedName>
    <definedName name="opidm210" localSheetId="4">'[18]x'!#REF!</definedName>
    <definedName name="opidm210" localSheetId="0">'[18]x'!#REF!</definedName>
    <definedName name="opidm210">'[18]x'!#REF!</definedName>
    <definedName name="opilu6584" localSheetId="1">#REF!</definedName>
    <definedName name="opilu6584" localSheetId="13">#REF!</definedName>
    <definedName name="opilu6584" localSheetId="15">#REF!</definedName>
    <definedName name="opilu6584" localSheetId="4">#REF!</definedName>
    <definedName name="opilu6584" localSheetId="0">#REF!</definedName>
    <definedName name="opilu6584">#REF!</definedName>
    <definedName name="opkiu236" localSheetId="13">'[95]x2'!$F$79</definedName>
    <definedName name="opkiu236" localSheetId="14">'[69]x2'!$F$79</definedName>
    <definedName name="opkiu236" localSheetId="2">'[69]x2'!$F$79</definedName>
    <definedName name="opkiu236">'[69]x2'!$F$79</definedName>
    <definedName name="opkoj2050145" localSheetId="1">#REF!</definedName>
    <definedName name="opkoj2050145" localSheetId="13">#REF!</definedName>
    <definedName name="opkoj2050145" localSheetId="14">#REF!</definedName>
    <definedName name="opkoj2050145" localSheetId="2">#REF!</definedName>
    <definedName name="opkoj2050145" localSheetId="0">#REF!</definedName>
    <definedName name="opkoj2050145">#REF!</definedName>
    <definedName name="opl">#REF!</definedName>
    <definedName name="opl321" localSheetId="1">#REF!</definedName>
    <definedName name="opl321" localSheetId="13">#REF!</definedName>
    <definedName name="opl321" localSheetId="14">#REF!</definedName>
    <definedName name="opl321" localSheetId="15">#REF!</definedName>
    <definedName name="opl321" localSheetId="2">#REF!</definedName>
    <definedName name="opl321" localSheetId="4">#REF!</definedName>
    <definedName name="opl321" localSheetId="0">#REF!</definedName>
    <definedName name="opl321">#REF!</definedName>
    <definedName name="opl658" localSheetId="1">#REF!</definedName>
    <definedName name="opl658" localSheetId="13">#REF!</definedName>
    <definedName name="opl658" localSheetId="14">#REF!</definedName>
    <definedName name="opl658" localSheetId="2">#REF!</definedName>
    <definedName name="opl658" localSheetId="0">#REF!</definedName>
    <definedName name="opl658">#REF!</definedName>
    <definedName name="oplo1245" localSheetId="1">#REF!</definedName>
    <definedName name="oplo1245" localSheetId="13">#REF!</definedName>
    <definedName name="oplo1245" localSheetId="14">#REF!</definedName>
    <definedName name="oplo1245" localSheetId="15">#REF!</definedName>
    <definedName name="oplo1245" localSheetId="2">#REF!</definedName>
    <definedName name="oplo1245" localSheetId="4">#REF!</definedName>
    <definedName name="oplo1245" localSheetId="0">#REF!</definedName>
    <definedName name="oplo1245">#REF!</definedName>
    <definedName name="oplo14789" localSheetId="1">'[46]x1'!#REF!</definedName>
    <definedName name="oplo14789" localSheetId="13">'[46]x1'!#REF!</definedName>
    <definedName name="oplo14789" localSheetId="14">'[79]x1'!#REF!</definedName>
    <definedName name="oplo14789" localSheetId="15">'[38]x1'!#REF!</definedName>
    <definedName name="oplo14789" localSheetId="2">'[79]x1'!#REF!</definedName>
    <definedName name="oplo14789" localSheetId="4">'[38]x1'!#REF!</definedName>
    <definedName name="oplo14789" localSheetId="0">'[46]x1'!#REF!</definedName>
    <definedName name="oplo14789">'[38]x1'!#REF!</definedName>
    <definedName name="oplokijuhyg478965235" localSheetId="13">#REF!</definedName>
    <definedName name="oplokijuhyg478965235" localSheetId="14">#REF!</definedName>
    <definedName name="oplokijuhyg478965235" localSheetId="2">#REF!</definedName>
    <definedName name="oplokijuhyg478965235">#REF!</definedName>
    <definedName name="oplop321" localSheetId="1">#REF!</definedName>
    <definedName name="oplop321" localSheetId="13">#REF!</definedName>
    <definedName name="oplop321" localSheetId="14">#REF!</definedName>
    <definedName name="oplop321" localSheetId="15">#REF!</definedName>
    <definedName name="oplop321" localSheetId="2">#REF!</definedName>
    <definedName name="oplop321" localSheetId="4">#REF!</definedName>
    <definedName name="oplop321" localSheetId="0">#REF!</definedName>
    <definedName name="oplop321">#REF!</definedName>
    <definedName name="oplp65487" localSheetId="1">#REF!</definedName>
    <definedName name="oplp65487" localSheetId="13">#REF!</definedName>
    <definedName name="oplp65487" localSheetId="14">#REF!</definedName>
    <definedName name="oplp65487" localSheetId="2">#REF!</definedName>
    <definedName name="oplp65487" localSheetId="0">#REF!</definedName>
    <definedName name="oplp65487">#REF!</definedName>
    <definedName name="oplpo21457">#REF!</definedName>
    <definedName name="opoiu7487" localSheetId="13">'[95]x2'!$F$37</definedName>
    <definedName name="opoiu7487" localSheetId="14">'[69]x2'!$F$37</definedName>
    <definedName name="opoiu7487" localSheetId="2">'[69]x2'!$F$37</definedName>
    <definedName name="opoiu7487">'[69]x2'!$F$37</definedName>
    <definedName name="opuyu">#REF!</definedName>
    <definedName name="orda8012" localSheetId="1">'[32]x'!#REF!</definedName>
    <definedName name="orda8012" localSheetId="13">'[32]x'!#REF!</definedName>
    <definedName name="orda8012" localSheetId="15">'[32]x'!#REF!</definedName>
    <definedName name="orda8012" localSheetId="4">'[32]x'!#REF!</definedName>
    <definedName name="orda8012" localSheetId="0">'[32]x'!#REF!</definedName>
    <definedName name="orda8012">'[32]x'!#REF!</definedName>
    <definedName name="otxi" localSheetId="0">#REF!</definedName>
    <definedName name="otxi">#REF!</definedName>
    <definedName name="ouyrfer458" localSheetId="1">#REF!</definedName>
    <definedName name="ouyrfer458" localSheetId="13">#REF!</definedName>
    <definedName name="ouyrfer458" localSheetId="14">#REF!</definedName>
    <definedName name="ouyrfer458" localSheetId="15">#REF!</definedName>
    <definedName name="ouyrfer458" localSheetId="2">#REF!</definedName>
    <definedName name="ouyrfer458" localSheetId="4">#REF!</definedName>
    <definedName name="ouyrfer458" localSheetId="0">#REF!</definedName>
    <definedName name="ouyrfer458">#REF!</definedName>
    <definedName name="pazxs">#REF!</definedName>
    <definedName name="pi" localSheetId="0">#REF!</definedName>
    <definedName name="pi">#REF!</definedName>
    <definedName name="pirveli" localSheetId="0">#REF!</definedName>
    <definedName name="pirveli">#REF!</definedName>
    <definedName name="piyuytr1457" localSheetId="1">#REF!</definedName>
    <definedName name="piyuytr1457" localSheetId="13">#REF!</definedName>
    <definedName name="piyuytr1457" localSheetId="14">#REF!</definedName>
    <definedName name="piyuytr1457" localSheetId="15">#REF!</definedName>
    <definedName name="piyuytr1457" localSheetId="2">#REF!</definedName>
    <definedName name="piyuytr1457" localSheetId="4">#REF!</definedName>
    <definedName name="piyuytr1457" localSheetId="0">#REF!</definedName>
    <definedName name="piyuytr1457">#REF!</definedName>
    <definedName name="pjkio1478" localSheetId="1">#REF!</definedName>
    <definedName name="pjkio1478" localSheetId="13">#REF!</definedName>
    <definedName name="pjkio1478" localSheetId="14">#REF!</definedName>
    <definedName name="pjkio1478" localSheetId="2">#REF!</definedName>
    <definedName name="pjkio1478" localSheetId="0">#REF!</definedName>
    <definedName name="pjkio1478">#REF!</definedName>
    <definedName name="pkmnj" localSheetId="1">#REF!</definedName>
    <definedName name="pkmnj" localSheetId="13">#REF!</definedName>
    <definedName name="pkmnj" localSheetId="14">#REF!</definedName>
    <definedName name="pkmnj" localSheetId="15">#REF!</definedName>
    <definedName name="pkmnj" localSheetId="2">#REF!</definedName>
    <definedName name="pkmnj" localSheetId="4">#REF!</definedName>
    <definedName name="pkmnj" localSheetId="0">#REF!</definedName>
    <definedName name="pkmnj">#REF!</definedName>
    <definedName name="pkoi" localSheetId="1">'[39]x2,3'!#REF!</definedName>
    <definedName name="pkoi" localSheetId="13">'[39]x2,3'!#REF!</definedName>
    <definedName name="pkoi" localSheetId="14">'[39]x2,3'!#REF!</definedName>
    <definedName name="pkoi" localSheetId="15">#REF!</definedName>
    <definedName name="pkoi" localSheetId="2">'[39]x2,3'!#REF!</definedName>
    <definedName name="pkoi" localSheetId="4">#REF!</definedName>
    <definedName name="pkoi" localSheetId="0">'[39]x2,3'!#REF!</definedName>
    <definedName name="pkoi">#REF!</definedName>
    <definedName name="plikdrtyu874789" localSheetId="13">'[73]x1'!#REF!</definedName>
    <definedName name="plikdrtyu874789" localSheetId="14">'[73]x1'!#REF!</definedName>
    <definedName name="plikdrtyu874789" localSheetId="15">'[73]x1'!#REF!</definedName>
    <definedName name="plikdrtyu874789" localSheetId="2">'[73]x1'!#REF!</definedName>
    <definedName name="plikdrtyu874789" localSheetId="4">'[73]x1'!#REF!</definedName>
    <definedName name="plikdrtyu874789" localSheetId="0">'[73]x1'!#REF!</definedName>
    <definedName name="plikdrtyu874789">'[73]x1'!#REF!</definedName>
    <definedName name="plki1457" localSheetId="1">#REF!</definedName>
    <definedName name="plki1457" localSheetId="13">#REF!</definedName>
    <definedName name="plki1457" localSheetId="14">#REF!</definedName>
    <definedName name="plki1457" localSheetId="15">#REF!</definedName>
    <definedName name="plki1457" localSheetId="2">#REF!</definedName>
    <definedName name="plki1457" localSheetId="4">#REF!</definedName>
    <definedName name="plki1457" localSheetId="0">#REF!</definedName>
    <definedName name="plki1457">#REF!</definedName>
    <definedName name="plki8747" localSheetId="1">#REF!</definedName>
    <definedName name="plki8747" localSheetId="13">#REF!</definedName>
    <definedName name="plki8747" localSheetId="14">#REF!</definedName>
    <definedName name="plki8747" localSheetId="15">#REF!</definedName>
    <definedName name="plki8747" localSheetId="2">#REF!</definedName>
    <definedName name="plki8747" localSheetId="4">#REF!</definedName>
    <definedName name="plki8747" localSheetId="0">#REF!</definedName>
    <definedName name="plki8747">#REF!</definedName>
    <definedName name="plkijh41478" localSheetId="1">#REF!</definedName>
    <definedName name="plkijh41478" localSheetId="13">#REF!</definedName>
    <definedName name="plkijh41478" localSheetId="14">#REF!</definedName>
    <definedName name="plkijh41478" localSheetId="15">#REF!</definedName>
    <definedName name="plkijh41478" localSheetId="2">#REF!</definedName>
    <definedName name="plkijh41478" localSheetId="4">#REF!</definedName>
    <definedName name="plkijh41478" localSheetId="0">#REF!</definedName>
    <definedName name="plkijh41478">#REF!</definedName>
    <definedName name="plkj621" localSheetId="1">#REF!</definedName>
    <definedName name="plkj621" localSheetId="13">#REF!</definedName>
    <definedName name="plkj621" localSheetId="14">#REF!</definedName>
    <definedName name="plkj621" localSheetId="15">#REF!</definedName>
    <definedName name="plkj621" localSheetId="2">#REF!</definedName>
    <definedName name="plkj621" localSheetId="4">#REF!</definedName>
    <definedName name="plkj621" localSheetId="0">#REF!</definedName>
    <definedName name="plkj621">#REF!</definedName>
    <definedName name="plkjl" localSheetId="1">#REF!</definedName>
    <definedName name="plkjl" localSheetId="13">#REF!</definedName>
    <definedName name="plkjl" localSheetId="14">#REF!</definedName>
    <definedName name="plkjl" localSheetId="15">#REF!</definedName>
    <definedName name="plkjl" localSheetId="2">#REF!</definedName>
    <definedName name="plkjl" localSheetId="4">#REF!</definedName>
    <definedName name="plkjl" localSheetId="0">#REF!</definedName>
    <definedName name="plkjl">#REF!</definedName>
    <definedName name="plkjuyr5417" localSheetId="1">'[45]x2'!#REF!</definedName>
    <definedName name="plkjuyr5417" localSheetId="13">'[45]x2'!#REF!</definedName>
    <definedName name="plkjuyr5417" localSheetId="14">'[77]x2'!#REF!</definedName>
    <definedName name="plkjuyr5417" localSheetId="15">'[17]x2'!#REF!</definedName>
    <definedName name="plkjuyr5417" localSheetId="2">'[77]x2'!#REF!</definedName>
    <definedName name="plkjuyr5417" localSheetId="4">'[17]x2'!#REF!</definedName>
    <definedName name="plkjuyr5417" localSheetId="0">'[45]x2'!#REF!</definedName>
    <definedName name="plkjuyr5417">'[17]x2'!#REF!</definedName>
    <definedName name="plkm8123">#REF!</definedName>
    <definedName name="plkoj10214" localSheetId="1">#REF!</definedName>
    <definedName name="plkoj10214" localSheetId="13">#REF!</definedName>
    <definedName name="plkoj10214" localSheetId="14">#REF!</definedName>
    <definedName name="plkoj10214" localSheetId="15">#REF!</definedName>
    <definedName name="plkoj10214" localSheetId="2">#REF!</definedName>
    <definedName name="plkoj10214" localSheetId="4">#REF!</definedName>
    <definedName name="plkoj10214" localSheetId="0">#REF!</definedName>
    <definedName name="plkoj10214">#REF!</definedName>
    <definedName name="plmnb95478">#REF!</definedName>
    <definedName name="plmz">#REF!</definedName>
    <definedName name="ploi2145" localSheetId="1">#REF!</definedName>
    <definedName name="ploi2145" localSheetId="13">#REF!</definedName>
    <definedName name="ploi2145" localSheetId="14">#REF!</definedName>
    <definedName name="ploi2145" localSheetId="15">#REF!</definedName>
    <definedName name="ploi2145" localSheetId="2">#REF!</definedName>
    <definedName name="ploi2145" localSheetId="4">#REF!</definedName>
    <definedName name="ploi2145" localSheetId="0">#REF!</definedName>
    <definedName name="ploi2145">#REF!</definedName>
    <definedName name="ploik1489" localSheetId="1">'[18]x'!#REF!</definedName>
    <definedName name="ploik1489" localSheetId="13">'[18]x'!#REF!</definedName>
    <definedName name="ploik1489" localSheetId="15">'[18]x'!#REF!</definedName>
    <definedName name="ploik1489" localSheetId="4">'[18]x'!#REF!</definedName>
    <definedName name="ploik1489" localSheetId="0">'[18]x'!#REF!</definedName>
    <definedName name="ploik1489">'[18]x'!#REF!</definedName>
    <definedName name="plok1214" localSheetId="1">'[60]x1 (2)'!#REF!</definedName>
    <definedName name="plok1214" localSheetId="13">'[60]x1 (2)'!#REF!</definedName>
    <definedName name="plok1214" localSheetId="14">'[91]x1 (2)'!#REF!</definedName>
    <definedName name="plok1214" localSheetId="15">'[27]x1 (2)'!#REF!</definedName>
    <definedName name="plok1214" localSheetId="2">'[91]x1 (2)'!#REF!</definedName>
    <definedName name="plok1214" localSheetId="4">'[27]x1 (2)'!#REF!</definedName>
    <definedName name="plok1214" localSheetId="0">'[60]x1 (2)'!#REF!</definedName>
    <definedName name="plok1214">'[27]x1 (2)'!#REF!</definedName>
    <definedName name="plok125" localSheetId="1">#REF!</definedName>
    <definedName name="plok125" localSheetId="13">#REF!</definedName>
    <definedName name="plok125" localSheetId="14">#REF!</definedName>
    <definedName name="plok125" localSheetId="15">#REF!</definedName>
    <definedName name="plok125" localSheetId="2">#REF!</definedName>
    <definedName name="plok125" localSheetId="4">#REF!</definedName>
    <definedName name="plok125" localSheetId="0">#REF!</definedName>
    <definedName name="plok125">#REF!</definedName>
    <definedName name="plok2514" localSheetId="1">#REF!</definedName>
    <definedName name="plok2514" localSheetId="13">#REF!</definedName>
    <definedName name="plok2514" localSheetId="15">#REF!</definedName>
    <definedName name="plok2514" localSheetId="4">#REF!</definedName>
    <definedName name="plok2514" localSheetId="0">#REF!</definedName>
    <definedName name="plok2514">#REF!</definedName>
    <definedName name="plok265" localSheetId="1">#REF!</definedName>
    <definedName name="plok265" localSheetId="13">#REF!</definedName>
    <definedName name="plok265" localSheetId="14">#REF!</definedName>
    <definedName name="plok265" localSheetId="15">#REF!</definedName>
    <definedName name="plok265" localSheetId="2">#REF!</definedName>
    <definedName name="plok265" localSheetId="4">#REF!</definedName>
    <definedName name="plok265" localSheetId="0">#REF!</definedName>
    <definedName name="plok265">#REF!</definedName>
    <definedName name="ploki125" localSheetId="1">#REF!</definedName>
    <definedName name="ploki125" localSheetId="13">#REF!</definedName>
    <definedName name="ploki125" localSheetId="14">#REF!</definedName>
    <definedName name="ploki125" localSheetId="2">#REF!</definedName>
    <definedName name="ploki125" localSheetId="0">#REF!</definedName>
    <definedName name="ploki125">#REF!</definedName>
    <definedName name="ploki1256">#REF!</definedName>
    <definedName name="ploki2145" localSheetId="1">'[20]x1'!#REF!</definedName>
    <definedName name="ploki2145" localSheetId="13">'[20]x1'!#REF!</definedName>
    <definedName name="ploki2145" localSheetId="15">'[20]x1'!#REF!</definedName>
    <definedName name="ploki2145" localSheetId="4">'[20]x1'!#REF!</definedName>
    <definedName name="ploki2145" localSheetId="0">'[20]x1'!#REF!</definedName>
    <definedName name="ploki2145">'[20]x1'!#REF!</definedName>
    <definedName name="ploki3254" localSheetId="13">'[42]x3'!#REF!</definedName>
    <definedName name="ploki3254" localSheetId="14">'[84]x3'!#REF!</definedName>
    <definedName name="ploki3254" localSheetId="15">'[42]x3'!#REF!</definedName>
    <definedName name="ploki3254" localSheetId="2">'[84]x3'!#REF!</definedName>
    <definedName name="ploki3254" localSheetId="4">'[42]x3'!#REF!</definedName>
    <definedName name="ploki3254" localSheetId="0">'[42]x3'!#REF!</definedName>
    <definedName name="ploki3254">'[42]x3'!#REF!</definedName>
    <definedName name="ploki414789" localSheetId="13">#REF!</definedName>
    <definedName name="ploki414789" localSheetId="14">#REF!</definedName>
    <definedName name="ploki414789" localSheetId="15">#REF!</definedName>
    <definedName name="ploki414789" localSheetId="2">#REF!</definedName>
    <definedName name="ploki414789" localSheetId="4">#REF!</definedName>
    <definedName name="ploki414789" localSheetId="0">#REF!</definedName>
    <definedName name="ploki414789">#REF!</definedName>
    <definedName name="ploki4578410mnb" localSheetId="13">#REF!</definedName>
    <definedName name="ploki4578410mnb" localSheetId="14">#REF!</definedName>
    <definedName name="ploki4578410mnb" localSheetId="2">#REF!</definedName>
    <definedName name="ploki4578410mnb">#REF!</definedName>
    <definedName name="PLOKI47879875">#REF!</definedName>
    <definedName name="ploki51487" localSheetId="1">#REF!</definedName>
    <definedName name="ploki51487" localSheetId="13">#REF!</definedName>
    <definedName name="ploki51487" localSheetId="14">#REF!</definedName>
    <definedName name="ploki51487" localSheetId="15">#REF!</definedName>
    <definedName name="ploki51487" localSheetId="2">#REF!</definedName>
    <definedName name="ploki51487" localSheetId="4">#REF!</definedName>
    <definedName name="ploki51487" localSheetId="0">#REF!</definedName>
    <definedName name="ploki51487">#REF!</definedName>
    <definedName name="ploki54786" localSheetId="1">#REF!</definedName>
    <definedName name="ploki54786" localSheetId="13">#REF!</definedName>
    <definedName name="ploki54786" localSheetId="14">#REF!</definedName>
    <definedName name="ploki54786" localSheetId="15">#REF!</definedName>
    <definedName name="ploki54786" localSheetId="2">#REF!</definedName>
    <definedName name="ploki54786" localSheetId="4">#REF!</definedName>
    <definedName name="ploki54786" localSheetId="0">#REF!</definedName>
    <definedName name="ploki54786">#REF!</definedName>
    <definedName name="ploki5487" localSheetId="1">#REF!</definedName>
    <definedName name="ploki5487" localSheetId="13">#REF!</definedName>
    <definedName name="ploki5487" localSheetId="14">#REF!</definedName>
    <definedName name="ploki5487" localSheetId="2">#REF!</definedName>
    <definedName name="ploki5487" localSheetId="0">#REF!</definedName>
    <definedName name="ploki5487">#REF!</definedName>
    <definedName name="plokij1457" localSheetId="13">#REF!</definedName>
    <definedName name="plokij1457" localSheetId="14">#REF!</definedName>
    <definedName name="plokij1457" localSheetId="2">#REF!</definedName>
    <definedName name="plokij1457">#REF!</definedName>
    <definedName name="plokij14789" localSheetId="1">'[50]x2'!#REF!</definedName>
    <definedName name="plokij14789" localSheetId="13">'[50]x2'!#REF!</definedName>
    <definedName name="plokij14789" localSheetId="15">#REF!</definedName>
    <definedName name="plokij14789" localSheetId="4">#REF!</definedName>
    <definedName name="plokij14789" localSheetId="0">'[50]x2'!#REF!</definedName>
    <definedName name="plokij14789">#REF!</definedName>
    <definedName name="plokij147895" localSheetId="13">#REF!</definedName>
    <definedName name="plokij147895" localSheetId="14">#REF!</definedName>
    <definedName name="plokij147895" localSheetId="2">#REF!</definedName>
    <definedName name="plokij147895">#REF!</definedName>
    <definedName name="PLOKIJ45784" localSheetId="1">#REF!</definedName>
    <definedName name="PLOKIJ45784" localSheetId="13">#REF!</definedName>
    <definedName name="PLOKIJ45784" localSheetId="14">#REF!</definedName>
    <definedName name="PLOKIJ45784" localSheetId="15">#REF!</definedName>
    <definedName name="PLOKIJ45784" localSheetId="2">#REF!</definedName>
    <definedName name="PLOKIJ45784" localSheetId="4">#REF!</definedName>
    <definedName name="PLOKIJ45784" localSheetId="0">#REF!</definedName>
    <definedName name="PLOKIJ45784">#REF!</definedName>
    <definedName name="plokij51484" localSheetId="1">'[60]x5)'!#REF!</definedName>
    <definedName name="plokij51484" localSheetId="13">'[60]x5)'!#REF!</definedName>
    <definedName name="plokij51484" localSheetId="14">'[91]x5)'!#REF!</definedName>
    <definedName name="plokij51484" localSheetId="15">'[27]x5)'!#REF!</definedName>
    <definedName name="plokij51484" localSheetId="2">'[91]x5)'!#REF!</definedName>
    <definedName name="plokij51484" localSheetId="4">'[27]x5)'!#REF!</definedName>
    <definedName name="plokij51484" localSheetId="0">'[60]x5)'!#REF!</definedName>
    <definedName name="plokij51484">'[27]x5)'!#REF!</definedName>
    <definedName name="plokij5478" localSheetId="1">#REF!</definedName>
    <definedName name="plokij5478" localSheetId="13">#REF!</definedName>
    <definedName name="plokij5478" localSheetId="14">#REF!</definedName>
    <definedName name="plokij5478" localSheetId="2">#REF!</definedName>
    <definedName name="plokij5478" localSheetId="0">#REF!</definedName>
    <definedName name="plokij5478">#REF!</definedName>
    <definedName name="plokij658487" localSheetId="1">#REF!</definedName>
    <definedName name="plokij658487" localSheetId="13">#REF!</definedName>
    <definedName name="plokij658487" localSheetId="14">#REF!</definedName>
    <definedName name="plokij658487" localSheetId="15">#REF!</definedName>
    <definedName name="plokij658487" localSheetId="2">#REF!</definedName>
    <definedName name="plokij658487" localSheetId="4">#REF!</definedName>
    <definedName name="plokij658487" localSheetId="0">#REF!</definedName>
    <definedName name="plokij658487">#REF!</definedName>
    <definedName name="plokiju45789" localSheetId="1">#REF!</definedName>
    <definedName name="plokiju45789" localSheetId="13">#REF!</definedName>
    <definedName name="plokiju45789" localSheetId="14">#REF!</definedName>
    <definedName name="plokiju45789" localSheetId="15">#REF!</definedName>
    <definedName name="plokiju45789" localSheetId="2">#REF!</definedName>
    <definedName name="plokiju45789" localSheetId="4">#REF!</definedName>
    <definedName name="plokiju45789" localSheetId="0">#REF!</definedName>
    <definedName name="plokiju45789">#REF!</definedName>
    <definedName name="plokj" localSheetId="1">#REF!</definedName>
    <definedName name="plokj" localSheetId="13">#REF!</definedName>
    <definedName name="plokj" localSheetId="14">#REF!</definedName>
    <definedName name="plokj" localSheetId="15">#REF!</definedName>
    <definedName name="plokj" localSheetId="2">#REF!</definedName>
    <definedName name="plokj" localSheetId="4">#REF!</definedName>
    <definedName name="plokj" localSheetId="0">#REF!</definedName>
    <definedName name="plokj">#REF!</definedName>
    <definedName name="plokj2143" localSheetId="1">#REF!</definedName>
    <definedName name="plokj2143" localSheetId="13">#REF!</definedName>
    <definedName name="plokj2143" localSheetId="14">#REF!</definedName>
    <definedName name="plokj2143" localSheetId="15">#REF!</definedName>
    <definedName name="plokj2143" localSheetId="2">#REF!</definedName>
    <definedName name="plokj2143" localSheetId="4">#REF!</definedName>
    <definedName name="plokj2143" localSheetId="0">#REF!</definedName>
    <definedName name="plokj2143">#REF!</definedName>
    <definedName name="plokju21548" localSheetId="1">#REF!</definedName>
    <definedName name="plokju21548" localSheetId="13">#REF!</definedName>
    <definedName name="plokju21548" localSheetId="14">#REF!</definedName>
    <definedName name="plokju21548" localSheetId="15">#REF!</definedName>
    <definedName name="plokju21548" localSheetId="2">#REF!</definedName>
    <definedName name="plokju21548" localSheetId="4">#REF!</definedName>
    <definedName name="plokju21548" localSheetId="0">#REF!</definedName>
    <definedName name="plokju21548">#REF!</definedName>
    <definedName name="plokju6584" localSheetId="1">'[35]x1'!#REF!</definedName>
    <definedName name="plokju6584" localSheetId="13">'[35]x1'!#REF!</definedName>
    <definedName name="plokju6584" localSheetId="15">'[35]x1'!#REF!</definedName>
    <definedName name="plokju6584" localSheetId="4">'[35]x1'!#REF!</definedName>
    <definedName name="plokju6584" localSheetId="0">'[35]x1'!#REF!</definedName>
    <definedName name="plokju6584">'[35]x1'!#REF!</definedName>
    <definedName name="PLOPI78796">#REF!</definedName>
    <definedName name="plplolk301245">#REF!</definedName>
    <definedName name="pm2" localSheetId="1">#REF!</definedName>
    <definedName name="pm2" localSheetId="13">#REF!</definedName>
    <definedName name="pm2" localSheetId="14">#REF!</definedName>
    <definedName name="pm2" localSheetId="2">#REF!</definedName>
    <definedName name="pm2" localSheetId="0">#REF!</definedName>
    <definedName name="pm2">#REF!</definedName>
    <definedName name="po69" localSheetId="1">#REF!</definedName>
    <definedName name="po69" localSheetId="13">#REF!</definedName>
    <definedName name="po69" localSheetId="14">#REF!</definedName>
    <definedName name="po69" localSheetId="2">#REF!</definedName>
    <definedName name="po69" localSheetId="0">#REF!</definedName>
    <definedName name="po69">#REF!</definedName>
    <definedName name="poi" localSheetId="1">#REF!</definedName>
    <definedName name="poi" localSheetId="13">#REF!</definedName>
    <definedName name="poi" localSheetId="14">#REF!</definedName>
    <definedName name="poi" localSheetId="2">#REF!</definedName>
    <definedName name="poi" localSheetId="0">#REF!</definedName>
    <definedName name="poi">#REF!</definedName>
    <definedName name="poi54">#REF!</definedName>
    <definedName name="poi6">#REF!</definedName>
    <definedName name="poijuh12548" localSheetId="1">#REF!</definedName>
    <definedName name="poijuh12548" localSheetId="13">#REF!</definedName>
    <definedName name="poijuh12548" localSheetId="14">#REF!</definedName>
    <definedName name="poijuh12548" localSheetId="15">#REF!</definedName>
    <definedName name="poijuh12548" localSheetId="2">#REF!</definedName>
    <definedName name="poijuh12548" localSheetId="4">#REF!</definedName>
    <definedName name="poijuh12548" localSheetId="0">#REF!</definedName>
    <definedName name="poijuh12548">#REF!</definedName>
    <definedName name="poikj654" localSheetId="1">#REF!</definedName>
    <definedName name="poikj654" localSheetId="13">#REF!</definedName>
    <definedName name="poikj654" localSheetId="14">#REF!</definedName>
    <definedName name="poikj654" localSheetId="2">#REF!</definedName>
    <definedName name="poikj654" localSheetId="0">#REF!</definedName>
    <definedName name="poikj654">#REF!</definedName>
    <definedName name="poil2145" localSheetId="1">'[46]x1'!#REF!</definedName>
    <definedName name="poil2145" localSheetId="13">'[46]x1'!#REF!</definedName>
    <definedName name="poil2145" localSheetId="14">'[79]x1'!#REF!</definedName>
    <definedName name="poil2145" localSheetId="15">'[38]x1'!#REF!</definedName>
    <definedName name="poil2145" localSheetId="2">'[79]x1'!#REF!</definedName>
    <definedName name="poil2145" localSheetId="4">'[38]x1'!#REF!</definedName>
    <definedName name="poil2145" localSheetId="0">'[46]x1'!#REF!</definedName>
    <definedName name="poil2145">'[38]x1'!#REF!</definedName>
    <definedName name="poil456" localSheetId="1">#REF!</definedName>
    <definedName name="poil456" localSheetId="13">#REF!</definedName>
    <definedName name="poil456" localSheetId="14">#REF!</definedName>
    <definedName name="poil456" localSheetId="15">#REF!</definedName>
    <definedName name="poil456" localSheetId="2">#REF!</definedName>
    <definedName name="poil456" localSheetId="4">#REF!</definedName>
    <definedName name="poil456" localSheetId="0">#REF!</definedName>
    <definedName name="poil456">#REF!</definedName>
    <definedName name="poil7484">#REF!</definedName>
    <definedName name="poiliu4587" localSheetId="1">#REF!</definedName>
    <definedName name="poiliu4587" localSheetId="13">#REF!</definedName>
    <definedName name="poiliu4587" localSheetId="14">#REF!</definedName>
    <definedName name="poiliu4587" localSheetId="15">#REF!</definedName>
    <definedName name="poiliu4587" localSheetId="2">#REF!</definedName>
    <definedName name="poiliu4587" localSheetId="4">#REF!</definedName>
    <definedName name="poiliu4587" localSheetId="0">#REF!</definedName>
    <definedName name="poiliu4587">#REF!</definedName>
    <definedName name="poilk8475" localSheetId="1">'[46]x1'!#REF!</definedName>
    <definedName name="poilk8475" localSheetId="13">'[46]x1'!#REF!</definedName>
    <definedName name="poilk8475" localSheetId="14">'[79]x1'!#REF!</definedName>
    <definedName name="poilk8475" localSheetId="15">'[38]x1'!#REF!</definedName>
    <definedName name="poilk8475" localSheetId="2">'[79]x1'!#REF!</definedName>
    <definedName name="poilk8475" localSheetId="4">'[38]x1'!#REF!</definedName>
    <definedName name="poilk8475" localSheetId="0">'[46]x1'!#REF!</definedName>
    <definedName name="poilk8475">'[38]x1'!#REF!</definedName>
    <definedName name="poilkoi14576" localSheetId="1">#REF!</definedName>
    <definedName name="poilkoi14576" localSheetId="13">#REF!</definedName>
    <definedName name="poilkoi14576" localSheetId="14">#REF!</definedName>
    <definedName name="poilkoi14576" localSheetId="15">#REF!</definedName>
    <definedName name="poilkoi14576" localSheetId="2">#REF!</definedName>
    <definedName name="poilkoi14576" localSheetId="4">#REF!</definedName>
    <definedName name="poilkoi14576" localSheetId="0">#REF!</definedName>
    <definedName name="poilkoi14576">#REF!</definedName>
    <definedName name="poim5">#REF!</definedName>
    <definedName name="poiplokij47895" localSheetId="13">'[71]x2,'!#REF!</definedName>
    <definedName name="poiplokij47895" localSheetId="14">'[71]x2,'!#REF!</definedName>
    <definedName name="poiplokij47895" localSheetId="15">'[71]x2,'!#REF!</definedName>
    <definedName name="poiplokij47895" localSheetId="2">'[71]x2,'!#REF!</definedName>
    <definedName name="poiplokij47895" localSheetId="4">'[71]x2,'!#REF!</definedName>
    <definedName name="poiplokij47895" localSheetId="0">'[71]x2,'!#REF!</definedName>
    <definedName name="poiplokij47895">'[71]x2,'!#REF!</definedName>
    <definedName name="poipolo201457" localSheetId="13">#REF!</definedName>
    <definedName name="poipolo201457" localSheetId="14">#REF!</definedName>
    <definedName name="poipolo201457" localSheetId="2">#REF!</definedName>
    <definedName name="poipolo201457">#REF!</definedName>
    <definedName name="poiu" localSheetId="1">'[66]x r '!#REF!</definedName>
    <definedName name="poiu" localSheetId="13">'[101]x r '!#REF!</definedName>
    <definedName name="poiu" localSheetId="14">'[85]x r '!#REF!</definedName>
    <definedName name="poiu" localSheetId="15">#REF!</definedName>
    <definedName name="poiu" localSheetId="2">'[85]x r '!#REF!</definedName>
    <definedName name="poiu" localSheetId="4">#REF!</definedName>
    <definedName name="poiu" localSheetId="0">'[66]x r '!#REF!</definedName>
    <definedName name="poiu">#REF!</definedName>
    <definedName name="poiu1478" localSheetId="1">#REF!</definedName>
    <definedName name="poiu1478" localSheetId="13">#REF!</definedName>
    <definedName name="poiu1478" localSheetId="14">#REF!</definedName>
    <definedName name="poiu1478" localSheetId="15">#REF!</definedName>
    <definedName name="poiu1478" localSheetId="2">#REF!</definedName>
    <definedName name="poiu1478" localSheetId="4">#REF!</definedName>
    <definedName name="poiu1478" localSheetId="0">#REF!</definedName>
    <definedName name="poiu1478">#REF!</definedName>
    <definedName name="poiu45456" localSheetId="1">'[20]1'!#REF!</definedName>
    <definedName name="poiu45456" localSheetId="13">'[20]1'!#REF!</definedName>
    <definedName name="poiu45456" localSheetId="15">'[20]1'!#REF!</definedName>
    <definedName name="poiu45456" localSheetId="4">'[20]1'!#REF!</definedName>
    <definedName name="poiu45456" localSheetId="0">'[20]1'!#REF!</definedName>
    <definedName name="poiu45456">'[20]1'!#REF!</definedName>
    <definedName name="poiu87">#REF!</definedName>
    <definedName name="poiuikljiu5487" localSheetId="1">'[22]x2,'!#REF!</definedName>
    <definedName name="poiuikljiu5487" localSheetId="13">'[22]x2,'!#REF!</definedName>
    <definedName name="poiuikljiu5487" localSheetId="15">'[22]x2,'!#REF!</definedName>
    <definedName name="poiuikljiu5487" localSheetId="4">'[22]x2,'!#REF!</definedName>
    <definedName name="poiuikljiu5487" localSheetId="0">'[22]x2,'!#REF!</definedName>
    <definedName name="poiuikljiu5487">'[22]x2,'!#REF!</definedName>
    <definedName name="poiuio74784" localSheetId="1">#REF!</definedName>
    <definedName name="poiuio74784" localSheetId="13">#REF!</definedName>
    <definedName name="poiuio74784" localSheetId="15">#REF!</definedName>
    <definedName name="poiuio74784" localSheetId="4">#REF!</definedName>
    <definedName name="poiuio74784" localSheetId="0">#REF!</definedName>
    <definedName name="poiuio74784">#REF!</definedName>
    <definedName name="poiujjhbg147896">#REF!</definedName>
    <definedName name="poiuoloki1478">#REF!</definedName>
    <definedName name="poiuuythuyio102154">#REF!</definedName>
    <definedName name="poiuy">#REF!</definedName>
    <definedName name="poiuy487" localSheetId="13">'[95]x2'!$F$28</definedName>
    <definedName name="poiuy487" localSheetId="14">'[69]x2'!$F$28</definedName>
    <definedName name="poiuy487" localSheetId="2">'[69]x2'!$F$28</definedName>
    <definedName name="poiuy487">'[69]x2'!$F$28</definedName>
    <definedName name="pok7845" localSheetId="1">#REF!</definedName>
    <definedName name="pok7845" localSheetId="13">#REF!</definedName>
    <definedName name="pok7845" localSheetId="14">#REF!</definedName>
    <definedName name="pok7845" localSheetId="15">#REF!</definedName>
    <definedName name="pok7845" localSheetId="2">#REF!</definedName>
    <definedName name="pok7845" localSheetId="4">#REF!</definedName>
    <definedName name="pok7845" localSheetId="0">#REF!</definedName>
    <definedName name="pok7845">#REF!</definedName>
    <definedName name="pokas1478" localSheetId="1">'[20]x1'!#REF!</definedName>
    <definedName name="pokas1478" localSheetId="13">'[20]x1'!#REF!</definedName>
    <definedName name="pokas1478" localSheetId="15">'[20]x1'!#REF!</definedName>
    <definedName name="pokas1478" localSheetId="4">'[20]x1'!#REF!</definedName>
    <definedName name="pokas1478" localSheetId="0">'[20]x1'!#REF!</definedName>
    <definedName name="pokas1478">'[20]x1'!#REF!</definedName>
    <definedName name="pokcds" localSheetId="1">#REF!</definedName>
    <definedName name="pokcds" localSheetId="13">#REF!</definedName>
    <definedName name="pokcds" localSheetId="14">#REF!</definedName>
    <definedName name="pokcds" localSheetId="15">#REF!</definedName>
    <definedName name="pokcds" localSheetId="2">#REF!</definedName>
    <definedName name="pokcds" localSheetId="4">#REF!</definedName>
    <definedName name="pokcds" localSheetId="0">#REF!</definedName>
    <definedName name="pokcds">#REF!</definedName>
    <definedName name="pokgde478" localSheetId="1">'[59]8'!#REF!</definedName>
    <definedName name="pokgde478" localSheetId="13">'[59]8'!#REF!</definedName>
    <definedName name="pokgde478" localSheetId="14">'[59]8'!#REF!</definedName>
    <definedName name="pokgde478" localSheetId="15">'[12]8'!#REF!</definedName>
    <definedName name="pokgde478" localSheetId="2">'[59]8'!#REF!</definedName>
    <definedName name="pokgde478" localSheetId="4">'[12]8'!#REF!</definedName>
    <definedName name="pokgde478" localSheetId="0">'[59]8'!#REF!</definedName>
    <definedName name="pokgde478">'[12]8'!#REF!</definedName>
    <definedName name="pokil4789" localSheetId="13">'[95]x2'!$F$62</definedName>
    <definedName name="pokil4789" localSheetId="14">'[69]x2'!$F$62</definedName>
    <definedName name="pokil4789" localSheetId="2">'[69]x2'!$F$62</definedName>
    <definedName name="pokil4789">'[69]x2'!$F$62</definedName>
    <definedName name="pokilu4789" localSheetId="1">#REF!</definedName>
    <definedName name="pokilu4789" localSheetId="13">#REF!</definedName>
    <definedName name="pokilu4789" localSheetId="15">#REF!</definedName>
    <definedName name="pokilu4789" localSheetId="4">#REF!</definedName>
    <definedName name="pokilu4789" localSheetId="0">#REF!</definedName>
    <definedName name="pokilu4789">#REF!</definedName>
    <definedName name="pokiu54786" localSheetId="1">'[56]x1'!#REF!</definedName>
    <definedName name="pokiu54786" localSheetId="13">'[56]x1'!#REF!</definedName>
    <definedName name="pokiu54786" localSheetId="14">'[88]x1'!#REF!</definedName>
    <definedName name="pokiu54786" localSheetId="15">'[31]x1'!#REF!</definedName>
    <definedName name="pokiu54786" localSheetId="2">'[88]x1'!#REF!</definedName>
    <definedName name="pokiu54786" localSheetId="4">'[31]x1'!#REF!</definedName>
    <definedName name="pokiu54786" localSheetId="0">'[56]x1'!#REF!</definedName>
    <definedName name="pokiu54786">'[31]x1'!#REF!</definedName>
    <definedName name="pokli456" localSheetId="1">#REF!</definedName>
    <definedName name="pokli456" localSheetId="13">#REF!</definedName>
    <definedName name="pokli456" localSheetId="14">#REF!</definedName>
    <definedName name="pokli456" localSheetId="15">#REF!</definedName>
    <definedName name="pokli456" localSheetId="2">#REF!</definedName>
    <definedName name="pokli456" localSheetId="4">#REF!</definedName>
    <definedName name="pokli456" localSheetId="0">#REF!</definedName>
    <definedName name="pokli456">#REF!</definedName>
    <definedName name="pol2">#REF!</definedName>
    <definedName name="pol456" localSheetId="1">#REF!</definedName>
    <definedName name="pol456" localSheetId="13">#REF!</definedName>
    <definedName name="pol456" localSheetId="14">#REF!</definedName>
    <definedName name="pol456" localSheetId="2">#REF!</definedName>
    <definedName name="pol456" localSheetId="0">#REF!</definedName>
    <definedName name="pol456">#REF!</definedName>
    <definedName name="poli">#REF!</definedName>
    <definedName name="poli654873256" localSheetId="1">#REF!</definedName>
    <definedName name="poli654873256" localSheetId="13">#REF!</definedName>
    <definedName name="poli654873256" localSheetId="15">#REF!</definedName>
    <definedName name="poli654873256" localSheetId="4">#REF!</definedName>
    <definedName name="poli654873256" localSheetId="0">#REF!</definedName>
    <definedName name="poli654873256">#REF!</definedName>
    <definedName name="polipku547896" localSheetId="13">'[72]x3'!#REF!</definedName>
    <definedName name="polipku547896" localSheetId="14">'[72]x3'!#REF!</definedName>
    <definedName name="polipku547896" localSheetId="15">'[72]x3'!#REF!</definedName>
    <definedName name="polipku547896" localSheetId="2">'[72]x3'!#REF!</definedName>
    <definedName name="polipku547896" localSheetId="4">'[72]x3'!#REF!</definedName>
    <definedName name="polipku547896" localSheetId="0">'[72]x3'!#REF!</definedName>
    <definedName name="polipku547896">'[72]x3'!#REF!</definedName>
    <definedName name="polki14l">#REF!</definedName>
    <definedName name="polki2547" localSheetId="1">#REF!</definedName>
    <definedName name="polki2547" localSheetId="13">#REF!</definedName>
    <definedName name="polki2547" localSheetId="14">#REF!</definedName>
    <definedName name="polki2547" localSheetId="15">#REF!</definedName>
    <definedName name="polki2547" localSheetId="2">#REF!</definedName>
    <definedName name="polki2547" localSheetId="4">#REF!</definedName>
    <definedName name="polki2547" localSheetId="0">#REF!</definedName>
    <definedName name="polki2547">#REF!</definedName>
    <definedName name="polki4714" localSheetId="1">'[32]x'!#REF!</definedName>
    <definedName name="polki4714" localSheetId="13">'[32]x'!#REF!</definedName>
    <definedName name="polki4714" localSheetId="15">'[32]x'!#REF!</definedName>
    <definedName name="polki4714" localSheetId="4">'[32]x'!#REF!</definedName>
    <definedName name="polki4714" localSheetId="0">'[32]x'!#REF!</definedName>
    <definedName name="polki4714">'[32]x'!#REF!</definedName>
    <definedName name="polki4784">#REF!</definedName>
    <definedName name="polki4787">#REF!</definedName>
    <definedName name="polki659" localSheetId="1">#REF!</definedName>
    <definedName name="polki659" localSheetId="13">#REF!</definedName>
    <definedName name="polki659" localSheetId="14">#REF!</definedName>
    <definedName name="polki659" localSheetId="2">#REF!</definedName>
    <definedName name="polki659" localSheetId="0">#REF!</definedName>
    <definedName name="polki659">#REF!</definedName>
    <definedName name="polkij125478" localSheetId="1">#REF!</definedName>
    <definedName name="polkij125478" localSheetId="13">#REF!</definedName>
    <definedName name="polkij125478" localSheetId="14">#REF!</definedName>
    <definedName name="polkij125478" localSheetId="15">#REF!</definedName>
    <definedName name="polkij125478" localSheetId="2">#REF!</definedName>
    <definedName name="polkij125478" localSheetId="4">#REF!</definedName>
    <definedName name="polkij125478" localSheetId="0">#REF!</definedName>
    <definedName name="polkij125478">#REF!</definedName>
    <definedName name="polkijnmbg" localSheetId="1">#REF!</definedName>
    <definedName name="polkijnmbg" localSheetId="13">#REF!</definedName>
    <definedName name="polkijnmbg" localSheetId="14">#REF!</definedName>
    <definedName name="polkijnmbg" localSheetId="2">#REF!</definedName>
    <definedName name="polkijnmbg" localSheetId="0">#REF!</definedName>
    <definedName name="polkijnmbg">#REF!</definedName>
    <definedName name="polkiuy6587" localSheetId="1">'[18]x'!#REF!</definedName>
    <definedName name="polkiuy6587" localSheetId="13">'[18]x'!#REF!</definedName>
    <definedName name="polkiuy6587" localSheetId="15">'[18]x'!#REF!</definedName>
    <definedName name="polkiuy6587" localSheetId="4">'[18]x'!#REF!</definedName>
    <definedName name="polkiuy6587" localSheetId="0">'[18]x'!#REF!</definedName>
    <definedName name="polkiuy6587">'[18]x'!#REF!</definedName>
    <definedName name="polllllm52525" localSheetId="1">#REF!</definedName>
    <definedName name="polllllm52525" localSheetId="13">#REF!</definedName>
    <definedName name="polllllm52525" localSheetId="14">#REF!</definedName>
    <definedName name="polllllm52525" localSheetId="15">#REF!</definedName>
    <definedName name="polllllm52525" localSheetId="2">#REF!</definedName>
    <definedName name="polllllm52525" localSheetId="4">#REF!</definedName>
    <definedName name="polllllm52525" localSheetId="0">#REF!</definedName>
    <definedName name="polllllm52525">#REF!</definedName>
    <definedName name="polo25" localSheetId="1">#REF!</definedName>
    <definedName name="polo25" localSheetId="13">#REF!</definedName>
    <definedName name="polo25" localSheetId="14">#REF!</definedName>
    <definedName name="polo25" localSheetId="15">#REF!</definedName>
    <definedName name="polo25" localSheetId="2">#REF!</definedName>
    <definedName name="polo25" localSheetId="4">#REF!</definedName>
    <definedName name="polo25" localSheetId="0">#REF!</definedName>
    <definedName name="polo25">#REF!</definedName>
    <definedName name="polo2564">#REF!</definedName>
    <definedName name="polo65478" localSheetId="13">'[95]x5'!$F$11</definedName>
    <definedName name="polo65478" localSheetId="14">'[69]x5'!$F$11</definedName>
    <definedName name="polo65478" localSheetId="2">'[69]x5'!$F$11</definedName>
    <definedName name="polo65478">'[69]x5'!$F$11</definedName>
    <definedName name="polok1245" localSheetId="1">#REF!</definedName>
    <definedName name="polok1245" localSheetId="13">#REF!</definedName>
    <definedName name="polok1245" localSheetId="15">#REF!</definedName>
    <definedName name="polok1245" localSheetId="4">#REF!</definedName>
    <definedName name="polok1245" localSheetId="0">#REF!</definedName>
    <definedName name="polok1245">#REF!</definedName>
    <definedName name="poyoi65" localSheetId="1">#REF!</definedName>
    <definedName name="poyoi65" localSheetId="13">#REF!</definedName>
    <definedName name="poyoi65" localSheetId="14">#REF!</definedName>
    <definedName name="poyoi65" localSheetId="2">#REF!</definedName>
    <definedName name="poyoi65" localSheetId="0">#REF!</definedName>
    <definedName name="poyoi65">#REF!</definedName>
    <definedName name="ppp" localSheetId="1">#REF!</definedName>
    <definedName name="ppp" localSheetId="13">#REF!</definedName>
    <definedName name="ppp" localSheetId="14">#REF!</definedName>
    <definedName name="ppp" localSheetId="2">#REF!</definedName>
    <definedName name="ppp" localSheetId="0">#REF!</definedName>
    <definedName name="ppp">#REF!</definedName>
    <definedName name="ppp3" localSheetId="1">#REF!</definedName>
    <definedName name="ppp3" localSheetId="13">#REF!</definedName>
    <definedName name="ppp3" localSheetId="14">#REF!</definedName>
    <definedName name="ppp3" localSheetId="2">#REF!</definedName>
    <definedName name="ppp3" localSheetId="0">#REF!</definedName>
    <definedName name="ppp3">'[4]x r '!$F$174</definedName>
    <definedName name="ppp9">#REF!</definedName>
    <definedName name="pppll1014">#REF!</definedName>
    <definedName name="pppllllkkk666555" localSheetId="1">#REF!</definedName>
    <definedName name="pppllllkkk666555" localSheetId="13">#REF!</definedName>
    <definedName name="pppllllkkk666555" localSheetId="14">#REF!</definedName>
    <definedName name="pppllllkkk666555" localSheetId="2">#REF!</definedName>
    <definedName name="pppllllkkk666555" localSheetId="0">#REF!</definedName>
    <definedName name="pppllllkkk666555">#REF!</definedName>
    <definedName name="pppolol8979" localSheetId="1">#REF!</definedName>
    <definedName name="pppolol8979" localSheetId="13">#REF!</definedName>
    <definedName name="pppolol8979" localSheetId="14">#REF!</definedName>
    <definedName name="pppolol8979" localSheetId="2">#REF!</definedName>
    <definedName name="pppolol8979" localSheetId="0">#REF!</definedName>
    <definedName name="pppolol8979">#REF!</definedName>
    <definedName name="pppooolll62145" localSheetId="1">'[48]x5'!#REF!</definedName>
    <definedName name="pppooolll62145" localSheetId="13">'[48]x5'!#REF!</definedName>
    <definedName name="pppooolll62145" localSheetId="14">'[80]x5'!#REF!</definedName>
    <definedName name="pppooolll62145" localSheetId="15">'[30]x5'!#REF!</definedName>
    <definedName name="pppooolll62145" localSheetId="2">'[80]x5'!#REF!</definedName>
    <definedName name="pppooolll62145" localSheetId="4">'[30]x5'!#REF!</definedName>
    <definedName name="pppooolll62145" localSheetId="0">'[48]x5'!#REF!</definedName>
    <definedName name="pppooolll62145">'[30]x5'!#REF!</definedName>
    <definedName name="pppp5475" localSheetId="1">#REF!</definedName>
    <definedName name="pppp5475" localSheetId="13">#REF!</definedName>
    <definedName name="pppp5475" localSheetId="14">#REF!</definedName>
    <definedName name="pppp5475" localSheetId="15">#REF!</definedName>
    <definedName name="pppp5475" localSheetId="2">#REF!</definedName>
    <definedName name="pppp5475" localSheetId="4">#REF!</definedName>
    <definedName name="pppp5475" localSheetId="0">#REF!</definedName>
    <definedName name="pppp5475">#REF!</definedName>
    <definedName name="pppplllll222" localSheetId="1">#REF!</definedName>
    <definedName name="pppplllll222" localSheetId="13">#REF!</definedName>
    <definedName name="pppplllll222" localSheetId="15">#REF!</definedName>
    <definedName name="pppplllll222" localSheetId="4">#REF!</definedName>
    <definedName name="pppplllll222" localSheetId="0">#REF!</definedName>
    <definedName name="pppplllll222">#REF!</definedName>
    <definedName name="pppppooooo" localSheetId="1">#REF!</definedName>
    <definedName name="pppppooooo" localSheetId="13">#REF!</definedName>
    <definedName name="pppppooooo" localSheetId="15">#REF!</definedName>
    <definedName name="pppppooooo" localSheetId="4">#REF!</definedName>
    <definedName name="pppppooooo" localSheetId="0">#REF!</definedName>
    <definedName name="pppppooooo">#REF!</definedName>
    <definedName name="ppppttt41786" localSheetId="1">#REF!</definedName>
    <definedName name="ppppttt41786" localSheetId="13">#REF!</definedName>
    <definedName name="ppppttt41786" localSheetId="14">#REF!</definedName>
    <definedName name="ppppttt41786" localSheetId="2">#REF!</definedName>
    <definedName name="ppppttt41786" localSheetId="0">#REF!</definedName>
    <definedName name="ppppttt41786">#REF!</definedName>
    <definedName name="ppprrr78978" localSheetId="1">#REF!</definedName>
    <definedName name="ppprrr78978" localSheetId="13">#REF!</definedName>
    <definedName name="ppprrr78978" localSheetId="14">#REF!</definedName>
    <definedName name="ppprrr78978" localSheetId="2">#REF!</definedName>
    <definedName name="ppprrr78978" localSheetId="0">#REF!</definedName>
    <definedName name="ppprrr78978">#REF!</definedName>
    <definedName name="putrew85" localSheetId="1">#REF!</definedName>
    <definedName name="putrew85" localSheetId="13">#REF!</definedName>
    <definedName name="putrew85" localSheetId="14">#REF!</definedName>
    <definedName name="putrew85" localSheetId="15">#REF!</definedName>
    <definedName name="putrew85" localSheetId="2">#REF!</definedName>
    <definedName name="putrew85" localSheetId="4">#REF!</definedName>
    <definedName name="putrew85" localSheetId="0">#REF!</definedName>
    <definedName name="putrew85">#REF!</definedName>
    <definedName name="pxaq" localSheetId="1">#REF!</definedName>
    <definedName name="pxaq" localSheetId="13">#REF!</definedName>
    <definedName name="pxaq" localSheetId="14">#REF!</definedName>
    <definedName name="pxaq" localSheetId="15">#REF!</definedName>
    <definedName name="pxaq" localSheetId="2">#REF!</definedName>
    <definedName name="pxaq" localSheetId="4">#REF!</definedName>
    <definedName name="pxaq" localSheetId="0">#REF!</definedName>
    <definedName name="pxaq">#REF!</definedName>
    <definedName name="qqqaqaqaqa1478747" localSheetId="13">#REF!</definedName>
    <definedName name="qqqaqaqaqa1478747" localSheetId="14">#REF!</definedName>
    <definedName name="qqqaqaqaqa1478747" localSheetId="15">#REF!</definedName>
    <definedName name="qqqaqaqaqa1478747" localSheetId="2">#REF!</definedName>
    <definedName name="qqqaqaqaqa1478747" localSheetId="4">#REF!</definedName>
    <definedName name="qqqaqaqaqa1478747" localSheetId="0">#REF!</definedName>
    <definedName name="qqqaqaqaqa1478747">#REF!</definedName>
    <definedName name="qqqqq000111" localSheetId="1">#REF!</definedName>
    <definedName name="qqqqq000111" localSheetId="13">#REF!</definedName>
    <definedName name="qqqqq000111" localSheetId="14">#REF!</definedName>
    <definedName name="qqqqq000111" localSheetId="2">#REF!</definedName>
    <definedName name="qqqqq000111" localSheetId="0">#REF!</definedName>
    <definedName name="qqqqq000111">#REF!</definedName>
    <definedName name="qrttrujkl984" localSheetId="1">'[32]x'!#REF!</definedName>
    <definedName name="qrttrujkl984" localSheetId="13">'[32]x'!#REF!</definedName>
    <definedName name="qrttrujkl984" localSheetId="15">'[32]x'!#REF!</definedName>
    <definedName name="qrttrujkl984" localSheetId="4">'[32]x'!#REF!</definedName>
    <definedName name="qrttrujkl984" localSheetId="0">'[32]x'!#REF!</definedName>
    <definedName name="qrttrujkl984">'[32]x'!#REF!</definedName>
    <definedName name="qwsdrty6587" localSheetId="1">'[18]x'!#REF!</definedName>
    <definedName name="qwsdrty6587" localSheetId="13">'[18]x'!#REF!</definedName>
    <definedName name="qwsdrty6587" localSheetId="15">'[18]x'!#REF!</definedName>
    <definedName name="qwsdrty6587" localSheetId="4">'[18]x'!#REF!</definedName>
    <definedName name="qwsdrty6587" localSheetId="0">'[18]x'!#REF!</definedName>
    <definedName name="qwsdrty6587">'[18]x'!#REF!</definedName>
    <definedName name="rat" localSheetId="0">#REF!</definedName>
    <definedName name="rat">#REF!</definedName>
    <definedName name="rcx" localSheetId="0">#REF!</definedName>
    <definedName name="rcx">#REF!</definedName>
    <definedName name="rer" localSheetId="0">#REF!</definedName>
    <definedName name="rer">#REF!</definedName>
    <definedName name="rex" localSheetId="0">#REF!</definedName>
    <definedName name="rex">#REF!</definedName>
    <definedName name="rfgtyhjkm321456" localSheetId="13">#REF!</definedName>
    <definedName name="rfgtyhjkm321456" localSheetId="14">#REF!</definedName>
    <definedName name="rfgtyhjkm321456" localSheetId="15">#REF!</definedName>
    <definedName name="rfgtyhjkm321456" localSheetId="2">#REF!</definedName>
    <definedName name="rfgtyhjkm321456" localSheetId="4">#REF!</definedName>
    <definedName name="rfgtyhjkm321456" localSheetId="0">#REF!</definedName>
    <definedName name="rfgtyhjkm321456">#REF!</definedName>
    <definedName name="rmexuT" localSheetId="0">#REF!</definedName>
    <definedName name="rmexuT">#REF!</definedName>
    <definedName name="ror" localSheetId="0">#REF!</definedName>
    <definedName name="ror">#REF!</definedName>
    <definedName name="rot" localSheetId="0">#REF!</definedName>
    <definedName name="rot">#REF!</definedName>
    <definedName name="rqwtryj65">#REF!</definedName>
    <definedName name="rrf5rf585fr85fr85frffrff" localSheetId="13">'[72]x1'!#REF!</definedName>
    <definedName name="rrf5rf585fr85fr85frffrff" localSheetId="14">'[72]x1'!#REF!</definedName>
    <definedName name="rrf5rf585fr85fr85frffrff" localSheetId="15">'[72]x1'!#REF!</definedName>
    <definedName name="rrf5rf585fr85fr85frffrff" localSheetId="2">'[72]x1'!#REF!</definedName>
    <definedName name="rrf5rf585fr85fr85frffrff" localSheetId="4">'[72]x1'!#REF!</definedName>
    <definedName name="rrf5rf585fr85fr85frffrff" localSheetId="0">'[72]x1'!#REF!</definedName>
    <definedName name="rrf5rf585fr85fr85frffrff">'[72]x1'!#REF!</definedName>
    <definedName name="rrfrgty47879" localSheetId="13">#REF!</definedName>
    <definedName name="rrfrgty47879" localSheetId="14">#REF!</definedName>
    <definedName name="rrfrgty47879" localSheetId="15">#REF!</definedName>
    <definedName name="rrfrgty47879" localSheetId="2">#REF!</definedName>
    <definedName name="rrfrgty47879" localSheetId="4">#REF!</definedName>
    <definedName name="rrfrgty47879" localSheetId="0">#REF!</definedName>
    <definedName name="rrfrgty47879">#REF!</definedName>
    <definedName name="rrrr8r8r44ft4f4tf44r4r" localSheetId="13">'[72]x1'!#REF!</definedName>
    <definedName name="rrrr8r8r44ft4f4tf44r4r" localSheetId="14">'[72]x1'!#REF!</definedName>
    <definedName name="rrrr8r8r44ft4f4tf44r4r" localSheetId="15">'[72]x1'!#REF!</definedName>
    <definedName name="rrrr8r8r44ft4f4tf44r4r" localSheetId="2">'[72]x1'!#REF!</definedName>
    <definedName name="rrrr8r8r44ft4f4tf44r4r" localSheetId="4">'[72]x1'!#REF!</definedName>
    <definedName name="rrrr8r8r44ft4f4tf44r4r" localSheetId="0">'[72]x1'!#REF!</definedName>
    <definedName name="rrrr8r8r44ft4f4tf44r4r">'[72]x1'!#REF!</definedName>
    <definedName name="rrrrrrr8rrr8r5r85r8r5r58" localSheetId="13">'[99]x1'!$F$19</definedName>
    <definedName name="rrrrrrr8rrr8r5r85r8r5r58" localSheetId="14">'[72]x1'!$F$19</definedName>
    <definedName name="rrrrrrr8rrr8r5r85r8r5r58" localSheetId="2">'[72]x1'!$F$19</definedName>
    <definedName name="rrrrrrr8rrr8r5r85r8r5r58">'[72]x1'!$F$19</definedName>
    <definedName name="rrv" localSheetId="0">#REF!</definedName>
    <definedName name="rrv">#REF!</definedName>
    <definedName name="rsa" localSheetId="0">#REF!</definedName>
    <definedName name="rsa">#REF!</definedName>
    <definedName name="rsv" localSheetId="0">#REF!</definedName>
    <definedName name="rsv">#REF!</definedName>
    <definedName name="rte" localSheetId="0">#REF!</definedName>
    <definedName name="rte">#REF!</definedName>
    <definedName name="rto" localSheetId="0">#REF!</definedName>
    <definedName name="rto">#REF!</definedName>
    <definedName name="rva" localSheetId="0">#REF!</definedName>
    <definedName name="rva">#REF!</definedName>
    <definedName name="rwqa10" localSheetId="1">#REF!</definedName>
    <definedName name="rwqa10" localSheetId="13">#REF!</definedName>
    <definedName name="rwqa10" localSheetId="14">#REF!</definedName>
    <definedName name="rwqa10" localSheetId="15">#REF!</definedName>
    <definedName name="rwqa10" localSheetId="2">#REF!</definedName>
    <definedName name="rwqa10" localSheetId="4">#REF!</definedName>
    <definedName name="rwqa10" localSheetId="0">#REF!</definedName>
    <definedName name="rwqa10">#REF!</definedName>
    <definedName name="rwqrfgg940" localSheetId="1">'[18]x'!#REF!</definedName>
    <definedName name="rwqrfgg940" localSheetId="13">'[18]x'!#REF!</definedName>
    <definedName name="rwqrfgg940" localSheetId="15">'[18]x'!#REF!</definedName>
    <definedName name="rwqrfgg940" localSheetId="4">'[18]x'!#REF!</definedName>
    <definedName name="rwqrfgg940" localSheetId="0">'[18]x'!#REF!</definedName>
    <definedName name="rwqrfgg940">'[18]x'!#REF!</definedName>
    <definedName name="rxu" localSheetId="0">#REF!</definedName>
    <definedName name="rxu">#REF!</definedName>
    <definedName name="sderfg1478" localSheetId="1">#REF!</definedName>
    <definedName name="sderfg1478" localSheetId="13">#REF!</definedName>
    <definedName name="sderfg1478" localSheetId="14">#REF!</definedName>
    <definedName name="sderfg1478" localSheetId="15">#REF!</definedName>
    <definedName name="sderfg1478" localSheetId="2">#REF!</definedName>
    <definedName name="sderfg1478" localSheetId="4">#REF!</definedName>
    <definedName name="sderfg1478" localSheetId="0">#REF!</definedName>
    <definedName name="sderfg1478">#REF!</definedName>
    <definedName name="sdxza">#REF!</definedName>
    <definedName name="sssddfgv47852" localSheetId="13">#REF!</definedName>
    <definedName name="sssddfgv47852" localSheetId="14">#REF!</definedName>
    <definedName name="sssddfgv47852" localSheetId="15">#REF!</definedName>
    <definedName name="sssddfgv47852" localSheetId="2">#REF!</definedName>
    <definedName name="sssddfgv47852" localSheetId="4">#REF!</definedName>
    <definedName name="sssddfgv47852" localSheetId="0">#REF!</definedName>
    <definedName name="sssddfgv47852">#REF!</definedName>
    <definedName name="sssss2222" localSheetId="1">#REF!</definedName>
    <definedName name="sssss2222" localSheetId="13">#REF!</definedName>
    <definedName name="sssss2222" localSheetId="14">#REF!</definedName>
    <definedName name="sssss2222" localSheetId="2">#REF!</definedName>
    <definedName name="sssss2222" localSheetId="0">#REF!</definedName>
    <definedName name="sssss2222">#REF!</definedName>
    <definedName name="svidi" localSheetId="0">#REF!</definedName>
    <definedName name="svidi">#REF!</definedName>
    <definedName name="sxefi" localSheetId="1">#REF!</definedName>
    <definedName name="sxefi" localSheetId="13">#REF!</definedName>
    <definedName name="sxefi" localSheetId="14">#REF!</definedName>
    <definedName name="sxefi" localSheetId="15">#REF!</definedName>
    <definedName name="sxefi" localSheetId="2">#REF!</definedName>
    <definedName name="sxefi" localSheetId="4">#REF!</definedName>
    <definedName name="sxefi" localSheetId="0">#REF!</definedName>
    <definedName name="sxefi">#REF!</definedName>
    <definedName name="t4t5">#REF!</definedName>
    <definedName name="tea" localSheetId="0">#REF!</definedName>
    <definedName name="tea">#REF!</definedName>
    <definedName name="tertmeti" localSheetId="0">#REF!</definedName>
    <definedName name="tertmeti">#REF!</definedName>
    <definedName name="tgfhjk65214" localSheetId="1">#REF!</definedName>
    <definedName name="tgfhjk65214" localSheetId="13">#REF!</definedName>
    <definedName name="tgfhjk65214" localSheetId="15">#REF!</definedName>
    <definedName name="tgfhjk65214" localSheetId="4">#REF!</definedName>
    <definedName name="tgfhjk65214" localSheetId="0">#REF!</definedName>
    <definedName name="tgfhjk65214">#REF!</definedName>
    <definedName name="tghjklop1457">#REF!</definedName>
    <definedName name="tghyugf4789" localSheetId="1">'[21]x2'!#REF!</definedName>
    <definedName name="tghyugf4789" localSheetId="13">'[21]x2'!#REF!</definedName>
    <definedName name="tghyugf4789" localSheetId="15">'[21]x2'!#REF!</definedName>
    <definedName name="tghyugf4789" localSheetId="4">'[21]x2'!#REF!</definedName>
    <definedName name="tghyugf4789" localSheetId="0">'[21]x2'!#REF!</definedName>
    <definedName name="tghyugf4789">'[21]x2'!#REF!</definedName>
    <definedName name="tgtghgffd101012145" localSheetId="1">'[46]x1'!#REF!</definedName>
    <definedName name="tgtghgffd101012145" localSheetId="13">'[46]x1'!#REF!</definedName>
    <definedName name="tgtghgffd101012145" localSheetId="14">'[79]x1'!#REF!</definedName>
    <definedName name="tgtghgffd101012145" localSheetId="15">'[38]x1'!#REF!</definedName>
    <definedName name="tgtghgffd101012145" localSheetId="2">'[79]x1'!#REF!</definedName>
    <definedName name="tgtghgffd101012145" localSheetId="4">'[38]x1'!#REF!</definedName>
    <definedName name="tgtghgffd101012145" localSheetId="0">'[46]x1'!#REF!</definedName>
    <definedName name="tgtghgffd101012145">'[38]x1'!#REF!</definedName>
    <definedName name="tgtghhgyt478965" localSheetId="13">'[73]x1'!#REF!</definedName>
    <definedName name="tgtghhgyt478965" localSheetId="14">'[73]x1'!#REF!</definedName>
    <definedName name="tgtghhgyt478965" localSheetId="15">'[73]x1'!#REF!</definedName>
    <definedName name="tgtghhgyt478965" localSheetId="2">'[73]x1'!#REF!</definedName>
    <definedName name="tgtghhgyt478965" localSheetId="4">'[73]x1'!#REF!</definedName>
    <definedName name="tgtghhgyt478965" localSheetId="0">'[73]x1'!#REF!</definedName>
    <definedName name="tgtghhgyt478965">'[73]x1'!#REF!</definedName>
    <definedName name="tgtgt">#REF!</definedName>
    <definedName name="tik65" localSheetId="1">#REF!</definedName>
    <definedName name="tik65" localSheetId="13">#REF!</definedName>
    <definedName name="tik65" localSheetId="14">#REF!</definedName>
    <definedName name="tik65" localSheetId="2">#REF!</definedName>
    <definedName name="tik65" localSheetId="0">#REF!</definedName>
    <definedName name="tik65">#REF!</definedName>
    <definedName name="tormeti" localSheetId="0">#REF!</definedName>
    <definedName name="tormeti">#REF!</definedName>
    <definedName name="tre589">#REF!</definedName>
    <definedName name="trew41478" localSheetId="1">#REF!</definedName>
    <definedName name="trew41478" localSheetId="13">#REF!</definedName>
    <definedName name="trew41478" localSheetId="14">#REF!</definedName>
    <definedName name="trew41478" localSheetId="15">#REF!</definedName>
    <definedName name="trew41478" localSheetId="2">#REF!</definedName>
    <definedName name="trew41478" localSheetId="4">#REF!</definedName>
    <definedName name="trew41478" localSheetId="0">#REF!</definedName>
    <definedName name="trew41478">#REF!</definedName>
    <definedName name="trew7895" localSheetId="1">#REF!</definedName>
    <definedName name="trew7895" localSheetId="13">#REF!</definedName>
    <definedName name="trew7895" localSheetId="14">#REF!</definedName>
    <definedName name="trew7895" localSheetId="15">#REF!</definedName>
    <definedName name="trew7895" localSheetId="2">#REF!</definedName>
    <definedName name="trew7895" localSheetId="4">#REF!</definedName>
    <definedName name="trew7895" localSheetId="0">#REF!</definedName>
    <definedName name="trew7895">#REF!</definedName>
    <definedName name="trfgdwq65478">#REF!</definedName>
    <definedName name="tri" localSheetId="0">#REF!</definedName>
    <definedName name="tri">#REF!</definedName>
    <definedName name="tttt1t1t1t4t1t41" localSheetId="13">#REF!</definedName>
    <definedName name="tttt1t1t1t4t1t41" localSheetId="14">#REF!</definedName>
    <definedName name="tttt1t1t1t4t1t41" localSheetId="2">#REF!</definedName>
    <definedName name="tttt1t1t1t4t1t41">#REF!</definedName>
    <definedName name="ttttt4444455" localSheetId="1">'[60]x1'!#REF!</definedName>
    <definedName name="ttttt4444455" localSheetId="13">'[60]x1'!#REF!</definedName>
    <definedName name="ttttt4444455" localSheetId="14">'[91]x1'!#REF!</definedName>
    <definedName name="ttttt4444455" localSheetId="15">'[27]x1'!#REF!</definedName>
    <definedName name="ttttt4444455" localSheetId="2">'[91]x1'!#REF!</definedName>
    <definedName name="ttttt4444455" localSheetId="4">'[27]x1'!#REF!</definedName>
    <definedName name="ttttt4444455" localSheetId="0">'[60]x1'!#REF!</definedName>
    <definedName name="ttttt4444455">'[27]x1'!#REF!</definedName>
    <definedName name="ttttttt55555" localSheetId="1">'[46]x1'!#REF!</definedName>
    <definedName name="ttttttt55555" localSheetId="13">'[46]x1'!#REF!</definedName>
    <definedName name="ttttttt55555" localSheetId="14">'[79]x1'!#REF!</definedName>
    <definedName name="ttttttt55555" localSheetId="15">'[38]x1'!#REF!</definedName>
    <definedName name="ttttttt55555" localSheetId="2">'[79]x1'!#REF!</definedName>
    <definedName name="ttttttt55555" localSheetId="4">'[38]x1'!#REF!</definedName>
    <definedName name="ttttttt55555" localSheetId="0">'[46]x1'!#REF!</definedName>
    <definedName name="ttttttt55555">'[38]x1'!#REF!</definedName>
    <definedName name="ttttttt66t6t6t6t" localSheetId="1">#REF!</definedName>
    <definedName name="ttttttt66t6t6t6t" localSheetId="13">#REF!</definedName>
    <definedName name="ttttttt66t6t6t6t" localSheetId="14">#REF!</definedName>
    <definedName name="ttttttt66t6t6t6t" localSheetId="15">#REF!</definedName>
    <definedName name="ttttttt66t6t6t6t" localSheetId="2">#REF!</definedName>
    <definedName name="ttttttt66t6t6t6t" localSheetId="4">#REF!</definedName>
    <definedName name="ttttttt66t6t6t6t" localSheetId="0">#REF!</definedName>
    <definedName name="ttttttt66t6t6t6t">#REF!</definedName>
    <definedName name="ttty">#REF!</definedName>
    <definedName name="ty859" localSheetId="1">#REF!</definedName>
    <definedName name="ty859" localSheetId="13">#REF!</definedName>
    <definedName name="ty859" localSheetId="14">#REF!</definedName>
    <definedName name="ty859" localSheetId="2">#REF!</definedName>
    <definedName name="ty859" localSheetId="0">#REF!</definedName>
    <definedName name="ty859">#REF!</definedName>
    <definedName name="tytu" localSheetId="1">'[39]x2,3'!#REF!</definedName>
    <definedName name="tytu" localSheetId="13">'[39]x2,3'!#REF!</definedName>
    <definedName name="tytu" localSheetId="14">'[39]x2,3'!#REF!</definedName>
    <definedName name="tytu" localSheetId="15">#REF!</definedName>
    <definedName name="tytu" localSheetId="2">'[39]x2,3'!#REF!</definedName>
    <definedName name="tytu" localSheetId="4">#REF!</definedName>
    <definedName name="tytu" localSheetId="0">'[39]x2,3'!#REF!</definedName>
    <definedName name="tytu">#REF!</definedName>
    <definedName name="tyuio65478" localSheetId="1">'[48]x5'!#REF!</definedName>
    <definedName name="tyuio65478" localSheetId="13">'[48]x5'!#REF!</definedName>
    <definedName name="tyuio65478" localSheetId="14">'[80]x5'!#REF!</definedName>
    <definedName name="tyuio65478" localSheetId="15">'[30]x5'!#REF!</definedName>
    <definedName name="tyuio65478" localSheetId="2">'[80]x5'!#REF!</definedName>
    <definedName name="tyuio65478" localSheetId="4">'[30]x5'!#REF!</definedName>
    <definedName name="tyuio65478" localSheetId="0">'[48]x5'!#REF!</definedName>
    <definedName name="tyuio65478">'[30]x5'!#REF!</definedName>
    <definedName name="ubez" localSheetId="1">#REF!</definedName>
    <definedName name="ubez" localSheetId="13">#REF!</definedName>
    <definedName name="ubez" localSheetId="14">#REF!</definedName>
    <definedName name="ubez" localSheetId="2">#REF!</definedName>
    <definedName name="ubez" localSheetId="0">#REF!</definedName>
    <definedName name="ubez">#REF!</definedName>
    <definedName name="ugtfd4787" localSheetId="1">#REF!</definedName>
    <definedName name="ugtfd4787" localSheetId="13">#REF!</definedName>
    <definedName name="ugtfd4787" localSheetId="15">#REF!</definedName>
    <definedName name="ugtfd4787" localSheetId="4">#REF!</definedName>
    <definedName name="ugtfd4787" localSheetId="0">#REF!</definedName>
    <definedName name="ugtfd4787">#REF!</definedName>
    <definedName name="uhjgf6548" localSheetId="1">#REF!</definedName>
    <definedName name="uhjgf6548" localSheetId="13">#REF!</definedName>
    <definedName name="uhjgf6548" localSheetId="14">#REF!</definedName>
    <definedName name="uhjgf6548" localSheetId="15">#REF!</definedName>
    <definedName name="uhjgf6548" localSheetId="2">#REF!</definedName>
    <definedName name="uhjgf6548" localSheetId="4">#REF!</definedName>
    <definedName name="uhjgf6548" localSheetId="0">#REF!</definedName>
    <definedName name="uhjgf6548">#REF!</definedName>
    <definedName name="uhjkjil2487" localSheetId="1">#REF!</definedName>
    <definedName name="uhjkjil2487" localSheetId="13">#REF!</definedName>
    <definedName name="uhjkjil2487" localSheetId="14">#REF!</definedName>
    <definedName name="uhjkjil2487" localSheetId="2">#REF!</definedName>
    <definedName name="uhjkjil2487" localSheetId="0">#REF!</definedName>
    <definedName name="uhjkjil2487">#REF!</definedName>
    <definedName name="uhn369">#REF!</definedName>
    <definedName name="uhuhgtyjk4785214" localSheetId="13">#REF!</definedName>
    <definedName name="uhuhgtyjk4785214" localSheetId="14">#REF!</definedName>
    <definedName name="uhuhgtyjk4785214" localSheetId="2">#REF!</definedName>
    <definedName name="uhuhgtyjk4785214">#REF!</definedName>
    <definedName name="uhuhio14578" localSheetId="1">#REF!</definedName>
    <definedName name="uhuhio14578" localSheetId="13">#REF!</definedName>
    <definedName name="uhuhio14578" localSheetId="14">#REF!</definedName>
    <definedName name="uhuhio14578" localSheetId="15">#REF!</definedName>
    <definedName name="uhuhio14578" localSheetId="2">#REF!</definedName>
    <definedName name="uhuhio14578" localSheetId="4">#REF!</definedName>
    <definedName name="uhuhio14578" localSheetId="0">#REF!</definedName>
    <definedName name="uhuhio14578">#REF!</definedName>
    <definedName name="uhygtf8741" localSheetId="1">#REF!</definedName>
    <definedName name="uhygtf8741" localSheetId="13">#REF!</definedName>
    <definedName name="uhygtf8741" localSheetId="14">#REF!</definedName>
    <definedName name="uhygtf8741" localSheetId="15">#REF!</definedName>
    <definedName name="uhygtf8741" localSheetId="2">#REF!</definedName>
    <definedName name="uhygtf8741" localSheetId="4">#REF!</definedName>
    <definedName name="uhygtf8741" localSheetId="0">#REF!</definedName>
    <definedName name="uhygtf8741">#REF!</definedName>
    <definedName name="uhygtflkiju4787" localSheetId="1">#REF!</definedName>
    <definedName name="uhygtflkiju4787" localSheetId="13">#REF!</definedName>
    <definedName name="uhygtflkiju4787" localSheetId="14">#REF!</definedName>
    <definedName name="uhygtflkiju4787" localSheetId="2">#REF!</definedName>
    <definedName name="uhygtflkiju4787" localSheetId="0">#REF!</definedName>
    <definedName name="uhygtflkiju4787">#REF!</definedName>
    <definedName name="uihjkiolk65478" localSheetId="1">#REF!</definedName>
    <definedName name="uihjkiolk65478" localSheetId="13">#REF!</definedName>
    <definedName name="uihjkiolk65478" localSheetId="14">#REF!</definedName>
    <definedName name="uihjkiolk65478" localSheetId="2">#REF!</definedName>
    <definedName name="uihjkiolk65478" localSheetId="0">#REF!</definedName>
    <definedName name="uihjkiolk65478">#REF!</definedName>
    <definedName name="uijkil" localSheetId="13">#REF!</definedName>
    <definedName name="uijkil" localSheetId="14">#REF!</definedName>
    <definedName name="uijkil" localSheetId="2">#REF!</definedName>
    <definedName name="uijkil">#REF!</definedName>
    <definedName name="uijkl254">#REF!</definedName>
    <definedName name="uijkolp47896" localSheetId="1">#REF!</definedName>
    <definedName name="uijkolp47896" localSheetId="13">#REF!</definedName>
    <definedName name="uijkolp47896" localSheetId="14">#REF!</definedName>
    <definedName name="uijkolp47896" localSheetId="15">#REF!</definedName>
    <definedName name="uijkolp47896" localSheetId="2">#REF!</definedName>
    <definedName name="uijkolp47896" localSheetId="4">#REF!</definedName>
    <definedName name="uijkolp47896" localSheetId="0">#REF!</definedName>
    <definedName name="uijkolp47896">#REF!</definedName>
    <definedName name="uikjlo6587" localSheetId="1">#REF!</definedName>
    <definedName name="uikjlo6587" localSheetId="13">#REF!</definedName>
    <definedName name="uikjlo6587" localSheetId="15">#REF!</definedName>
    <definedName name="uikjlo6587" localSheetId="4">#REF!</definedName>
    <definedName name="uikjlo6587" localSheetId="0">#REF!</definedName>
    <definedName name="uikjlo6587">#REF!</definedName>
    <definedName name="uiko748" localSheetId="13">#REF!</definedName>
    <definedName name="uiko748" localSheetId="14">#REF!</definedName>
    <definedName name="uiko748" localSheetId="2">#REF!</definedName>
    <definedName name="uiko748">#REF!</definedName>
    <definedName name="uio2" localSheetId="1">'[39]x2,3'!#REF!</definedName>
    <definedName name="uio2" localSheetId="13">'[39]x2,3'!#REF!</definedName>
    <definedName name="uio2" localSheetId="14">'[39]x2,3'!#REF!</definedName>
    <definedName name="uio2" localSheetId="15">#REF!</definedName>
    <definedName name="uio2" localSheetId="2">'[39]x2,3'!#REF!</definedName>
    <definedName name="uio2" localSheetId="4">#REF!</definedName>
    <definedName name="uio2" localSheetId="0">'[39]x2,3'!#REF!</definedName>
    <definedName name="uio2">#REF!</definedName>
    <definedName name="uiok">#REF!</definedName>
    <definedName name="uiokl235" localSheetId="1">'[48]x5'!#REF!</definedName>
    <definedName name="uiokl235" localSheetId="13">'[48]x5'!#REF!</definedName>
    <definedName name="uiokl235" localSheetId="14">'[80]x5'!#REF!</definedName>
    <definedName name="uiokl235" localSheetId="15">'[30]x5'!#REF!</definedName>
    <definedName name="uiokl235" localSheetId="2">'[80]x5'!#REF!</definedName>
    <definedName name="uiokl235" localSheetId="4">'[30]x5'!#REF!</definedName>
    <definedName name="uiokl235" localSheetId="0">'[48]x5'!#REF!</definedName>
    <definedName name="uiokl235">'[30]x5'!#REF!</definedName>
    <definedName name="uiolp51478">#REF!</definedName>
    <definedName name="uiop564" localSheetId="1">'[47]x1'!#REF!</definedName>
    <definedName name="uiop564" localSheetId="13">'[47]x1'!#REF!</definedName>
    <definedName name="uiop564" localSheetId="14">'[47]x1'!#REF!</definedName>
    <definedName name="uiop564" localSheetId="15">'[9]x1'!#REF!</definedName>
    <definedName name="uiop564" localSheetId="2">'[47]x1'!#REF!</definedName>
    <definedName name="uiop564" localSheetId="4">'[9]x1'!#REF!</definedName>
    <definedName name="uiop564" localSheetId="0">'[47]x1'!#REF!</definedName>
    <definedName name="uiop564">'[9]x1'!#REF!</definedName>
    <definedName name="uioplo25478" localSheetId="1">#REF!</definedName>
    <definedName name="uioplo25478" localSheetId="13">#REF!</definedName>
    <definedName name="uioplo25478" localSheetId="15">#REF!</definedName>
    <definedName name="uioplo25478" localSheetId="4">#REF!</definedName>
    <definedName name="uioplo25478" localSheetId="0">#REF!</definedName>
    <definedName name="uioplo25478">#REF!</definedName>
    <definedName name="uioplo54876">#REF!</definedName>
    <definedName name="uiyv" localSheetId="1">#REF!</definedName>
    <definedName name="uiyv" localSheetId="13">#REF!</definedName>
    <definedName name="uiyv" localSheetId="14">#REF!</definedName>
    <definedName name="uiyv" localSheetId="2">#REF!</definedName>
    <definedName name="uiyv" localSheetId="0">#REF!</definedName>
    <definedName name="uiyv">#REF!</definedName>
    <definedName name="ujhgyflkj54874">#REF!</definedName>
    <definedName name="ujhy6214">#REF!</definedName>
    <definedName name="ujhygfploki879457" localSheetId="13">#REF!</definedName>
    <definedName name="ujhygfploki879457" localSheetId="14">#REF!</definedName>
    <definedName name="ujhygfploki879457" localSheetId="2">#REF!</definedName>
    <definedName name="ujhygfploki879457">#REF!</definedName>
    <definedName name="ujkiol101478">#REF!</definedName>
    <definedName name="ujkiolp21457" localSheetId="1">#REF!</definedName>
    <definedName name="ujkiolp21457" localSheetId="13">#REF!</definedName>
    <definedName name="ujkiolp21457" localSheetId="14">#REF!</definedName>
    <definedName name="ujkiolp21457" localSheetId="15">#REF!</definedName>
    <definedName name="ujkiolp21457" localSheetId="2">#REF!</definedName>
    <definedName name="ujkiolp21457" localSheetId="4">#REF!</definedName>
    <definedName name="ujkiolp21457" localSheetId="0">#REF!</definedName>
    <definedName name="ujkiolp21457">#REF!</definedName>
    <definedName name="ujkiolp45789" localSheetId="1">'[56]x1'!#REF!</definedName>
    <definedName name="ujkiolp45789" localSheetId="13">'[56]x1'!#REF!</definedName>
    <definedName name="ujkiolp45789" localSheetId="14">'[88]x1'!#REF!</definedName>
    <definedName name="ujkiolp45789" localSheetId="15">'[31]x1'!#REF!</definedName>
    <definedName name="ujkiolp45789" localSheetId="2">'[88]x1'!#REF!</definedName>
    <definedName name="ujkiolp45789" localSheetId="4">'[31]x1'!#REF!</definedName>
    <definedName name="ujkiolp45789" localSheetId="0">'[56]x1'!#REF!</definedName>
    <definedName name="ujkiolp45789">'[31]x1'!#REF!</definedName>
    <definedName name="ujkiolp4789653" localSheetId="13">#REF!</definedName>
    <definedName name="ujkiolp4789653" localSheetId="14">#REF!</definedName>
    <definedName name="ujkiolp4789653" localSheetId="15">#REF!</definedName>
    <definedName name="ujkiolp4789653" localSheetId="2">#REF!</definedName>
    <definedName name="ujkiolp4789653" localSheetId="4">#REF!</definedName>
    <definedName name="ujkiolp4789653" localSheetId="0">#REF!</definedName>
    <definedName name="ujkiolp4789653">#REF!</definedName>
    <definedName name="ujkiolpbg47879">#REF!</definedName>
    <definedName name="ujkolp54786" localSheetId="13">'[95]x2'!$F$71</definedName>
    <definedName name="ujkolp54786" localSheetId="14">'[69]x2'!$F$71</definedName>
    <definedName name="ujkolp54786" localSheetId="2">'[69]x2'!$F$71</definedName>
    <definedName name="ujkolp54786">'[69]x2'!$F$71</definedName>
    <definedName name="ujuhytgthjk47856521" localSheetId="13">'[71]x2,'!#REF!</definedName>
    <definedName name="ujuhytgthjk47856521" localSheetId="14">'[71]x2,'!#REF!</definedName>
    <definedName name="ujuhytgthjk47856521" localSheetId="15">'[71]x2,'!#REF!</definedName>
    <definedName name="ujuhytgthjk47856521" localSheetId="2">'[71]x2,'!#REF!</definedName>
    <definedName name="ujuhytgthjk47856521" localSheetId="4">'[71]x2,'!#REF!</definedName>
    <definedName name="ujuhytgthjk47856521" localSheetId="0">'[71]x2,'!#REF!</definedName>
    <definedName name="ujuhytgthjk47856521">'[71]x2,'!#REF!</definedName>
    <definedName name="ujuikio1074" localSheetId="1">'[23]x2,'!#REF!</definedName>
    <definedName name="ujuikio1074" localSheetId="13">'[23]x2,'!#REF!</definedName>
    <definedName name="ujuikio1074" localSheetId="15">'[23]x2,'!#REF!</definedName>
    <definedName name="ujuikio1074" localSheetId="4">'[23]x2,'!#REF!</definedName>
    <definedName name="ujuikio1074" localSheetId="0">'[23]x2,'!#REF!</definedName>
    <definedName name="ujuikio1074">'[23]x2,'!#REF!</definedName>
    <definedName name="ujujiuij87879656" localSheetId="1">'[56]x1'!#REF!</definedName>
    <definedName name="ujujiuij87879656" localSheetId="13">'[56]x1'!#REF!</definedName>
    <definedName name="ujujiuij87879656" localSheetId="14">'[88]x1'!#REF!</definedName>
    <definedName name="ujujiuij87879656" localSheetId="15">'[31]x1'!#REF!</definedName>
    <definedName name="ujujiuij87879656" localSheetId="2">'[88]x1'!#REF!</definedName>
    <definedName name="ujujiuij87879656" localSheetId="4">'[31]x1'!#REF!</definedName>
    <definedName name="ujujiuij87879656" localSheetId="0">'[56]x1'!#REF!</definedName>
    <definedName name="ujujiuij87879656">'[31]x1'!#REF!</definedName>
    <definedName name="ujujkilk141414" localSheetId="13">'[95]x2'!$F$87</definedName>
    <definedName name="ujujkilk141414" localSheetId="14">'[69]x2'!$F$87</definedName>
    <definedName name="ujujkilk141414" localSheetId="2">'[69]x2'!$F$87</definedName>
    <definedName name="ujujkilk141414">'[69]x2'!$F$87</definedName>
    <definedName name="ujuju012" localSheetId="1">#REF!</definedName>
    <definedName name="ujuju012" localSheetId="13">#REF!</definedName>
    <definedName name="ujuju012" localSheetId="15">#REF!</definedName>
    <definedName name="ujuju012" localSheetId="4">#REF!</definedName>
    <definedName name="ujuju012" localSheetId="0">#REF!</definedName>
    <definedName name="ujuju012">#REF!</definedName>
    <definedName name="ujuk1102" localSheetId="1">#REF!</definedName>
    <definedName name="ujuk1102" localSheetId="13">#REF!</definedName>
    <definedName name="ujuk1102" localSheetId="15">#REF!</definedName>
    <definedName name="ujuk1102" localSheetId="4">#REF!</definedName>
    <definedName name="ujuk1102" localSheetId="0">#REF!</definedName>
    <definedName name="ujuk1102">#REF!</definedName>
    <definedName name="ujuk14" localSheetId="1">'[19]x1'!#REF!</definedName>
    <definedName name="ujuk14" localSheetId="13">'[19]x1'!#REF!</definedName>
    <definedName name="ujuk14" localSheetId="15">'[19]x1'!#REF!</definedName>
    <definedName name="ujuk14" localSheetId="4">'[19]x1'!#REF!</definedName>
    <definedName name="ujuk14" localSheetId="0">'[19]x1'!#REF!</definedName>
    <definedName name="ujuk14">'[19]x1'!#REF!</definedName>
    <definedName name="ujukiolpl547896" localSheetId="13">#REF!</definedName>
    <definedName name="ujukiolpl547896" localSheetId="14">#REF!</definedName>
    <definedName name="ujukiolpl547896" localSheetId="2">#REF!</definedName>
    <definedName name="ujukiolpl547896">#REF!</definedName>
    <definedName name="ukjlo25" localSheetId="1">#REF!</definedName>
    <definedName name="ukjlo25" localSheetId="13">#REF!</definedName>
    <definedName name="ukjlo25" localSheetId="14">#REF!</definedName>
    <definedName name="ukjlo25" localSheetId="15">#REF!</definedName>
    <definedName name="ukjlo25" localSheetId="2">#REF!</definedName>
    <definedName name="ukjlo25" localSheetId="4">#REF!</definedName>
    <definedName name="ukjlo25" localSheetId="0">#REF!</definedName>
    <definedName name="ukjlo25">#REF!</definedName>
    <definedName name="ukolpki14578" localSheetId="1">'[46]x1'!#REF!</definedName>
    <definedName name="ukolpki14578" localSheetId="13">'[46]x1'!#REF!</definedName>
    <definedName name="ukolpki14578" localSheetId="14">'[79]x1'!#REF!</definedName>
    <definedName name="ukolpki14578" localSheetId="15">'[38]x1'!#REF!</definedName>
    <definedName name="ukolpki14578" localSheetId="2">'[79]x1'!#REF!</definedName>
    <definedName name="ukolpki14578" localSheetId="4">'[38]x1'!#REF!</definedName>
    <definedName name="ukolpki14578" localSheetId="0">'[46]x1'!#REF!</definedName>
    <definedName name="ukolpki14578">'[38]x1'!#REF!</definedName>
    <definedName name="uqapo896" localSheetId="1">#REF!</definedName>
    <definedName name="uqapo896" localSheetId="13">#REF!</definedName>
    <definedName name="uqapo896" localSheetId="14">#REF!</definedName>
    <definedName name="uqapo896" localSheetId="15">#REF!</definedName>
    <definedName name="uqapo896" localSheetId="2">#REF!</definedName>
    <definedName name="uqapo896" localSheetId="4">#REF!</definedName>
    <definedName name="uqapo896" localSheetId="0">#REF!</definedName>
    <definedName name="uqapo896">#REF!</definedName>
    <definedName name="uuiklopk2014578" localSheetId="13">'[71]x1'!#REF!</definedName>
    <definedName name="uuiklopk2014578" localSheetId="14">'[71]x1'!#REF!</definedName>
    <definedName name="uuiklopk2014578" localSheetId="15">'[71]x1'!#REF!</definedName>
    <definedName name="uuiklopk2014578" localSheetId="2">'[71]x1'!#REF!</definedName>
    <definedName name="uuiklopk2014578" localSheetId="4">'[71]x1'!#REF!</definedName>
    <definedName name="uuiklopk2014578" localSheetId="0">'[71]x1'!#REF!</definedName>
    <definedName name="uuiklopk2014578">'[71]x1'!#REF!</definedName>
    <definedName name="uuji231jkl" localSheetId="13">#REF!</definedName>
    <definedName name="uuji231jkl" localSheetId="14">#REF!</definedName>
    <definedName name="uuji231jkl" localSheetId="15">#REF!</definedName>
    <definedName name="uuji231jkl" localSheetId="2">#REF!</definedName>
    <definedName name="uuji231jkl" localSheetId="4">#REF!</definedName>
    <definedName name="uuji231jkl" localSheetId="0">#REF!</definedName>
    <definedName name="uuji231jkl">#REF!</definedName>
    <definedName name="uuu111478" localSheetId="1">'[46]x1'!#REF!</definedName>
    <definedName name="uuu111478" localSheetId="13">'[46]x1'!#REF!</definedName>
    <definedName name="uuu111478" localSheetId="14">'[79]x1'!#REF!</definedName>
    <definedName name="uuu111478" localSheetId="15">'[38]x1'!#REF!</definedName>
    <definedName name="uuu111478" localSheetId="2">'[79]x1'!#REF!</definedName>
    <definedName name="uuu111478" localSheetId="4">'[38]x1'!#REF!</definedName>
    <definedName name="uuu111478" localSheetId="0">'[46]x1'!#REF!</definedName>
    <definedName name="uuu111478">'[38]x1'!#REF!</definedName>
    <definedName name="uuuu4" localSheetId="1">#REF!</definedName>
    <definedName name="uuuu4" localSheetId="13">#REF!</definedName>
    <definedName name="uuuu4" localSheetId="14">#REF!</definedName>
    <definedName name="uuuu4" localSheetId="15">#REF!</definedName>
    <definedName name="uuuu4" localSheetId="2">#REF!</definedName>
    <definedName name="uuuu4" localSheetId="4">#REF!</definedName>
    <definedName name="uuuu4" localSheetId="0">#REF!</definedName>
    <definedName name="uuuu4">#REF!</definedName>
    <definedName name="uyhi4548" localSheetId="1">'[20]x1'!#REF!</definedName>
    <definedName name="uyhi4548" localSheetId="13">'[20]x1'!#REF!</definedName>
    <definedName name="uyhi4548" localSheetId="15">'[20]x1'!#REF!</definedName>
    <definedName name="uyhi4548" localSheetId="4">'[20]x1'!#REF!</definedName>
    <definedName name="uyhi4548" localSheetId="0">'[20]x1'!#REF!</definedName>
    <definedName name="uyhi4548">'[20]x1'!#REF!</definedName>
    <definedName name="uyikj265" localSheetId="1">#REF!</definedName>
    <definedName name="uyikj265" localSheetId="13">#REF!</definedName>
    <definedName name="uyikj265" localSheetId="14">#REF!</definedName>
    <definedName name="uyikj265" localSheetId="15">#REF!</definedName>
    <definedName name="uyikj265" localSheetId="2">#REF!</definedName>
    <definedName name="uyikj265" localSheetId="4">#REF!</definedName>
    <definedName name="uyikj265" localSheetId="0">#REF!</definedName>
    <definedName name="uyikj265">#REF!</definedName>
    <definedName name="uyiolp5487" localSheetId="1">#REF!</definedName>
    <definedName name="uyiolp5487" localSheetId="13">#REF!</definedName>
    <definedName name="uyiolp5487" localSheetId="15">#REF!</definedName>
    <definedName name="uyiolp5487" localSheetId="4">#REF!</definedName>
    <definedName name="uyiolp5487" localSheetId="0">#REF!</definedName>
    <definedName name="uyiolp5487">#REF!</definedName>
    <definedName name="uyiytre478965" localSheetId="13">'[72]x3'!#REF!</definedName>
    <definedName name="uyiytre478965" localSheetId="14">'[72]x3'!#REF!</definedName>
    <definedName name="uyiytre478965" localSheetId="15">'[72]x3'!#REF!</definedName>
    <definedName name="uyiytre478965" localSheetId="2">'[72]x3'!#REF!</definedName>
    <definedName name="uyiytre478965" localSheetId="4">'[72]x3'!#REF!</definedName>
    <definedName name="uyiytre478965" localSheetId="0">'[72]x3'!#REF!</definedName>
    <definedName name="uyiytre478965">'[72]x3'!#REF!</definedName>
    <definedName name="uyjhkol5487" localSheetId="1">#REF!</definedName>
    <definedName name="uyjhkol5487" localSheetId="13">#REF!</definedName>
    <definedName name="uyjhkol5487" localSheetId="14">#REF!</definedName>
    <definedName name="uyjhkol5487" localSheetId="2">#REF!</definedName>
    <definedName name="uyjhkol5487" localSheetId="0">#REF!</definedName>
    <definedName name="uyjhkol5487">#REF!</definedName>
    <definedName name="uyjkiol3654" localSheetId="1">'[32]x'!#REF!</definedName>
    <definedName name="uyjkiol3654" localSheetId="13">'[32]x'!#REF!</definedName>
    <definedName name="uyjkiol3654" localSheetId="15">'[32]x'!#REF!</definedName>
    <definedName name="uyjkiol3654" localSheetId="4">'[32]x'!#REF!</definedName>
    <definedName name="uyjkiol3654" localSheetId="0">'[32]x'!#REF!</definedName>
    <definedName name="uyjkiol3654">'[32]x'!#REF!</definedName>
    <definedName name="uyjuiko65478" localSheetId="1">#REF!</definedName>
    <definedName name="uyjuiko65478" localSheetId="13">#REF!</definedName>
    <definedName name="uyjuiko65478" localSheetId="14">#REF!</definedName>
    <definedName name="uyjuiko65478" localSheetId="15">#REF!</definedName>
    <definedName name="uyjuiko65478" localSheetId="2">#REF!</definedName>
    <definedName name="uyjuiko65478" localSheetId="4">#REF!</definedName>
    <definedName name="uyjuiko65478" localSheetId="0">#REF!</definedName>
    <definedName name="uyjuiko65478">#REF!</definedName>
    <definedName name="uyt">#REF!</definedName>
    <definedName name="uyt5454" localSheetId="1">#REF!</definedName>
    <definedName name="uyt5454" localSheetId="13">#REF!</definedName>
    <definedName name="uyt5454" localSheetId="14">#REF!</definedName>
    <definedName name="uyt5454" localSheetId="2">#REF!</definedName>
    <definedName name="uyt5454" localSheetId="0">#REF!</definedName>
    <definedName name="uyt5454">#REF!</definedName>
    <definedName name="uytew54787">#REF!</definedName>
    <definedName name="uytn">#REF!</definedName>
    <definedName name="uytr6547" localSheetId="1">#REF!</definedName>
    <definedName name="uytr6547" localSheetId="13">#REF!</definedName>
    <definedName name="uytr6547" localSheetId="15">#REF!</definedName>
    <definedName name="uytr6547" localSheetId="4">#REF!</definedName>
    <definedName name="uytr6547" localSheetId="0">#REF!</definedName>
    <definedName name="uytr6547">#REF!</definedName>
    <definedName name="uytr74789" localSheetId="1">#REF!</definedName>
    <definedName name="uytr74789" localSheetId="13">#REF!</definedName>
    <definedName name="uytr74789" localSheetId="14">#REF!</definedName>
    <definedName name="uytr74789" localSheetId="15">#REF!</definedName>
    <definedName name="uytr74789" localSheetId="2">#REF!</definedName>
    <definedName name="uytr74789" localSheetId="4">#REF!</definedName>
    <definedName name="uytr74789" localSheetId="0">#REF!</definedName>
    <definedName name="uytr74789">#REF!</definedName>
    <definedName name="uytyhjk56">#REF!</definedName>
    <definedName name="uyutyre4787">#REF!</definedName>
    <definedName name="uyuy321" localSheetId="1">#REF!</definedName>
    <definedName name="uyuy321" localSheetId="13">#REF!</definedName>
    <definedName name="uyuy321" localSheetId="14">#REF!</definedName>
    <definedName name="uyuy321" localSheetId="15">#REF!</definedName>
    <definedName name="uyuy321" localSheetId="2">#REF!</definedName>
    <definedName name="uyuy321" localSheetId="4">#REF!</definedName>
    <definedName name="uyuy321" localSheetId="0">#REF!</definedName>
    <definedName name="uyuy321">#REF!</definedName>
    <definedName name="v" localSheetId="1">#REF!</definedName>
    <definedName name="v" localSheetId="13">#REF!</definedName>
    <definedName name="v" localSheetId="14">#REF!</definedName>
    <definedName name="v" localSheetId="15">#REF!</definedName>
    <definedName name="v" localSheetId="2">#REF!</definedName>
    <definedName name="v" localSheetId="4">#REF!</definedName>
    <definedName name="v" localSheetId="0">#REF!</definedName>
    <definedName name="v">#REF!</definedName>
    <definedName name="vbcx">#REF!</definedName>
    <definedName name="vbnm12">#REF!</definedName>
    <definedName name="vvvvbbbnmmm1012">#REF!</definedName>
    <definedName name="vvvvv11100" localSheetId="1">'[46]x1'!#REF!</definedName>
    <definedName name="vvvvv11100" localSheetId="13">'[46]x1'!#REF!</definedName>
    <definedName name="vvvvv11100" localSheetId="14">'[79]x1'!#REF!</definedName>
    <definedName name="vvvvv11100" localSheetId="15">'[38]x1'!#REF!</definedName>
    <definedName name="vvvvv11100" localSheetId="2">'[79]x1'!#REF!</definedName>
    <definedName name="vvvvv11100" localSheetId="4">'[38]x1'!#REF!</definedName>
    <definedName name="vvvvv11100" localSheetId="0">'[46]x1'!#REF!</definedName>
    <definedName name="vvvvv11100">'[38]x1'!#REF!</definedName>
    <definedName name="wqr75">#REF!</definedName>
    <definedName name="wsder11111000001" localSheetId="1">#REF!</definedName>
    <definedName name="wsder11111000001" localSheetId="13">#REF!</definedName>
    <definedName name="wsder11111000001" localSheetId="14">#REF!</definedName>
    <definedName name="wsder11111000001" localSheetId="15">#REF!</definedName>
    <definedName name="wsder11111000001" localSheetId="2">#REF!</definedName>
    <definedName name="wsder11111000001" localSheetId="4">#REF!</definedName>
    <definedName name="wsder11111000001" localSheetId="0">#REF!</definedName>
    <definedName name="wsder11111000001">#REF!</definedName>
    <definedName name="wsder4145" localSheetId="1">#REF!</definedName>
    <definedName name="wsder4145" localSheetId="13">#REF!</definedName>
    <definedName name="wsder4145" localSheetId="15">#REF!</definedName>
    <definedName name="wsder4145" localSheetId="4">#REF!</definedName>
    <definedName name="wsder4145" localSheetId="0">#REF!</definedName>
    <definedName name="wsder4145">#REF!</definedName>
    <definedName name="wsdertf201456" localSheetId="1">#REF!</definedName>
    <definedName name="wsdertf201456" localSheetId="13">#REF!</definedName>
    <definedName name="wsdertf201456" localSheetId="14">#REF!</definedName>
    <definedName name="wsdertf201456" localSheetId="2">#REF!</definedName>
    <definedName name="wsdertf201456" localSheetId="0">#REF!</definedName>
    <definedName name="wsdertf201456">#REF!</definedName>
    <definedName name="wwwwlll1079" localSheetId="13">'[95]x2'!$F$11</definedName>
    <definedName name="wwwwlll1079" localSheetId="14">'[69]x2'!$F$11</definedName>
    <definedName name="wwwwlll1079" localSheetId="2">'[69]x2'!$F$11</definedName>
    <definedName name="wwwwlll1079">'[69]x2'!$F$11</definedName>
    <definedName name="xdrt">#REF!</definedName>
    <definedName name="xuti" localSheetId="0">#REF!</definedName>
    <definedName name="xuti">#REF!</definedName>
    <definedName name="xxcv" localSheetId="1">'[2]niveloba'!#REF!</definedName>
    <definedName name="xxcv" localSheetId="13">'[2]niveloba'!#REF!</definedName>
    <definedName name="xxcv" localSheetId="14">'[2]niveloba'!#REF!</definedName>
    <definedName name="xxcv" localSheetId="15">'[2]niveloba'!#REF!</definedName>
    <definedName name="xxcv" localSheetId="2">'[2]niveloba'!#REF!</definedName>
    <definedName name="xxcv" localSheetId="4">'[2]niveloba'!#REF!</definedName>
    <definedName name="xxcv" localSheetId="0">'[2]niveloba'!#REF!</definedName>
    <definedName name="xxcv">'[2]niveloba'!#REF!</definedName>
    <definedName name="yghtjkl65478" localSheetId="1">#REF!</definedName>
    <definedName name="yghtjkl65478" localSheetId="13">#REF!</definedName>
    <definedName name="yghtjkl65478" localSheetId="14">#REF!</definedName>
    <definedName name="yghtjkl65478" localSheetId="2">#REF!</definedName>
    <definedName name="yghtjkl65478" localSheetId="0">#REF!</definedName>
    <definedName name="yghtjkl65478">#REF!</definedName>
    <definedName name="ygvcx201" localSheetId="13">'[42]x3'!#REF!</definedName>
    <definedName name="ygvcx201" localSheetId="14">'[84]x3'!#REF!</definedName>
    <definedName name="ygvcx201" localSheetId="15">'[42]x3'!#REF!</definedName>
    <definedName name="ygvcx201" localSheetId="2">'[84]x3'!#REF!</definedName>
    <definedName name="ygvcx201" localSheetId="4">'[42]x3'!#REF!</definedName>
    <definedName name="ygvcx201" localSheetId="0">'[42]x3'!#REF!</definedName>
    <definedName name="ygvcx201">'[42]x3'!#REF!</definedName>
    <definedName name="yh6yjuil1245" localSheetId="1">#REF!</definedName>
    <definedName name="yh6yjuil1245" localSheetId="13">#REF!</definedName>
    <definedName name="yh6yjuil1245" localSheetId="15">#REF!</definedName>
    <definedName name="yh6yjuil1245" localSheetId="4">#REF!</definedName>
    <definedName name="yh6yjuil1245" localSheetId="0">#REF!</definedName>
    <definedName name="yh6yjuil1245">#REF!</definedName>
    <definedName name="yhgytuiklop54786" localSheetId="1">'[56]x1'!#REF!</definedName>
    <definedName name="yhgytuiklop54786" localSheetId="13">'[56]x1'!#REF!</definedName>
    <definedName name="yhgytuiklop54786" localSheetId="14">'[88]x1'!#REF!</definedName>
    <definedName name="yhgytuiklop54786" localSheetId="15">'[31]x1'!#REF!</definedName>
    <definedName name="yhgytuiklop54786" localSheetId="2">'[88]x1'!#REF!</definedName>
    <definedName name="yhgytuiklop54786" localSheetId="4">'[31]x1'!#REF!</definedName>
    <definedName name="yhgytuiklop54786" localSheetId="0">'[56]x1'!#REF!</definedName>
    <definedName name="yhgytuiklop54786">'[31]x1'!#REF!</definedName>
    <definedName name="yhjkl6254" localSheetId="1">#REF!</definedName>
    <definedName name="yhjkl6254" localSheetId="13">#REF!</definedName>
    <definedName name="yhjkl6254" localSheetId="14">#REF!</definedName>
    <definedName name="yhjkl6254" localSheetId="15">#REF!</definedName>
    <definedName name="yhjkl6254" localSheetId="2">#REF!</definedName>
    <definedName name="yhjkl6254" localSheetId="4">#REF!</definedName>
    <definedName name="yhjkl6254" localSheetId="0">#REF!</definedName>
    <definedName name="yhjkl6254">#REF!</definedName>
    <definedName name="yhjklb14789" localSheetId="1">'[46]x1'!#REF!</definedName>
    <definedName name="yhjklb14789" localSheetId="13">'[46]x1'!#REF!</definedName>
    <definedName name="yhjklb14789" localSheetId="14">'[79]x1'!#REF!</definedName>
    <definedName name="yhjklb14789" localSheetId="15">'[38]x1'!#REF!</definedName>
    <definedName name="yhjklb14789" localSheetId="2">'[79]x1'!#REF!</definedName>
    <definedName name="yhjklb14789" localSheetId="4">'[38]x1'!#REF!</definedName>
    <definedName name="yhjklb14789" localSheetId="0">'[46]x1'!#REF!</definedName>
    <definedName name="yhjklb14789">'[38]x1'!#REF!</definedName>
    <definedName name="yhjuki012456" localSheetId="13">#REF!</definedName>
    <definedName name="yhjuki012456" localSheetId="14">#REF!</definedName>
    <definedName name="yhjuki012456" localSheetId="2">#REF!</definedName>
    <definedName name="yhjuki012456">#REF!</definedName>
    <definedName name="yhyjku54789jk" localSheetId="1">'[48]x5'!#REF!</definedName>
    <definedName name="yhyjku54789jk" localSheetId="13">'[48]x5'!#REF!</definedName>
    <definedName name="yhyjku54789jk" localSheetId="14">'[80]x5'!#REF!</definedName>
    <definedName name="yhyjku54789jk" localSheetId="15">'[30]x5'!#REF!</definedName>
    <definedName name="yhyjku54789jk" localSheetId="2">'[80]x5'!#REF!</definedName>
    <definedName name="yhyjku54789jk" localSheetId="4">'[30]x5'!#REF!</definedName>
    <definedName name="yhyjku54789jk" localSheetId="0">'[48]x5'!#REF!</definedName>
    <definedName name="yhyjku54789jk">'[30]x5'!#REF!</definedName>
    <definedName name="ytrer7">#REF!</definedName>
    <definedName name="ytrewhjkl214">#REF!</definedName>
    <definedName name="ytrfgh87456" localSheetId="1">#REF!</definedName>
    <definedName name="ytrfgh87456" localSheetId="13">#REF!</definedName>
    <definedName name="ytrfgh87456" localSheetId="14">#REF!</definedName>
    <definedName name="ytrfgh87456" localSheetId="15">#REF!</definedName>
    <definedName name="ytrfgh87456" localSheetId="2">#REF!</definedName>
    <definedName name="ytrfgh87456" localSheetId="4">#REF!</definedName>
    <definedName name="ytrfgh87456" localSheetId="0">#REF!</definedName>
    <definedName name="ytrfgh87456">#REF!</definedName>
    <definedName name="ytrrjh56">#REF!</definedName>
    <definedName name="ytruiopp32014" localSheetId="1">#REF!</definedName>
    <definedName name="ytruiopp32014" localSheetId="13">#REF!</definedName>
    <definedName name="ytruiopp32014" localSheetId="14">#REF!</definedName>
    <definedName name="ytruiopp32014" localSheetId="15">#REF!</definedName>
    <definedName name="ytruiopp32014" localSheetId="2">#REF!</definedName>
    <definedName name="ytruiopp32014" localSheetId="4">#REF!</definedName>
    <definedName name="ytruiopp32014" localSheetId="0">#REF!</definedName>
    <definedName name="ytruiopp32014">#REF!</definedName>
    <definedName name="ytui458" localSheetId="1">'[40]x1 (5)'!#REF!</definedName>
    <definedName name="ytui458" localSheetId="13">'[40]x1 (5)'!#REF!</definedName>
    <definedName name="ytui458" localSheetId="14">'[40]x1 (5)'!#REF!</definedName>
    <definedName name="ytui458" localSheetId="15">'[6]x#2'!#REF!</definedName>
    <definedName name="ytui458" localSheetId="2">'[40]x1 (5)'!#REF!</definedName>
    <definedName name="ytui458" localSheetId="4">'[6]x#2'!#REF!</definedName>
    <definedName name="ytui458" localSheetId="0">'[40]x1 (5)'!#REF!</definedName>
    <definedName name="ytui458">'[6]x#2'!#REF!</definedName>
    <definedName name="ytuijkl47896" localSheetId="1">#REF!</definedName>
    <definedName name="ytuijkl47896" localSheetId="13">#REF!</definedName>
    <definedName name="ytuijkl47896" localSheetId="14">#REF!</definedName>
    <definedName name="ytuijkl47896" localSheetId="15">#REF!</definedName>
    <definedName name="ytuijkl47896" localSheetId="2">#REF!</definedName>
    <definedName name="ytuijkl47896" localSheetId="4">#REF!</definedName>
    <definedName name="ytuijkl47896" localSheetId="0">#REF!</definedName>
    <definedName name="ytuijkl47896">#REF!</definedName>
    <definedName name="yu621" localSheetId="1">'[39]x2,3'!#REF!</definedName>
    <definedName name="yu621" localSheetId="13">'[39]x2,3'!#REF!</definedName>
    <definedName name="yu621" localSheetId="14">'[39]x2,3'!#REF!</definedName>
    <definedName name="yu621" localSheetId="15">#REF!</definedName>
    <definedName name="yu621" localSheetId="2">'[39]x2,3'!#REF!</definedName>
    <definedName name="yu621" localSheetId="4">#REF!</definedName>
    <definedName name="yu621" localSheetId="0">'[39]x2,3'!#REF!</definedName>
    <definedName name="yu621">#REF!</definedName>
    <definedName name="yui56">#REF!</definedName>
    <definedName name="yuijkol65487" localSheetId="13">'[73]x1'!#REF!</definedName>
    <definedName name="yuijkol65487" localSheetId="14">'[73]x1'!#REF!</definedName>
    <definedName name="yuijkol65487" localSheetId="15">'[73]x1'!#REF!</definedName>
    <definedName name="yuijkol65487" localSheetId="2">'[73]x1'!#REF!</definedName>
    <definedName name="yuijkol65487" localSheetId="4">'[73]x1'!#REF!</definedName>
    <definedName name="yuijkol65487" localSheetId="0">'[73]x1'!#REF!</definedName>
    <definedName name="yuijkol65487">'[73]x1'!#REF!</definedName>
    <definedName name="yuiko4178">#REF!</definedName>
    <definedName name="yuioiuytr64548" localSheetId="13">#REF!</definedName>
    <definedName name="yuioiuytr64548" localSheetId="14">#REF!</definedName>
    <definedName name="yuioiuytr64548" localSheetId="2">#REF!</definedName>
    <definedName name="yuioiuytr64548">#REF!</definedName>
    <definedName name="yuiop65487" localSheetId="1">'[48]x5'!#REF!</definedName>
    <definedName name="yuiop65487" localSheetId="13">'[48]x5'!#REF!</definedName>
    <definedName name="yuiop65487" localSheetId="14">'[80]x5'!#REF!</definedName>
    <definedName name="yuiop65487" localSheetId="15">'[30]x5'!#REF!</definedName>
    <definedName name="yuiop65487" localSheetId="2">'[80]x5'!#REF!</definedName>
    <definedName name="yuiop65487" localSheetId="4">'[30]x5'!#REF!</definedName>
    <definedName name="yuiop65487" localSheetId="0">'[48]x5'!#REF!</definedName>
    <definedName name="yuiop65487">'[30]x5'!#REF!</definedName>
    <definedName name="yuiopl4568" localSheetId="1">#REF!</definedName>
    <definedName name="yuiopl4568" localSheetId="13">#REF!</definedName>
    <definedName name="yuiopl4568" localSheetId="15">#REF!</definedName>
    <definedName name="yuiopl4568" localSheetId="4">#REF!</definedName>
    <definedName name="yuiopl4568" localSheetId="0">#REF!</definedName>
    <definedName name="yuiopl4568">#REF!</definedName>
    <definedName name="yujk1465">#REF!</definedName>
    <definedName name="yukoil21045" localSheetId="1">#REF!</definedName>
    <definedName name="yukoil21045" localSheetId="13">#REF!</definedName>
    <definedName name="yukoil21045" localSheetId="14">#REF!</definedName>
    <definedName name="yukoil21045" localSheetId="2">#REF!</definedName>
    <definedName name="yukoil21045" localSheetId="0">#REF!</definedName>
    <definedName name="yukoil21045">#REF!</definedName>
    <definedName name="yyyhhgy01245" localSheetId="1">#REF!</definedName>
    <definedName name="yyyhhgy01245" localSheetId="13">#REF!</definedName>
    <definedName name="yyyhhgy01245" localSheetId="14">#REF!</definedName>
    <definedName name="yyyhhgy01245" localSheetId="2">#REF!</definedName>
    <definedName name="yyyhhgy01245" localSheetId="0">#REF!</definedName>
    <definedName name="yyyhhgy01245">#REF!</definedName>
    <definedName name="yyyy333">#REF!</definedName>
    <definedName name="yyyyyy110" localSheetId="1">#REF!</definedName>
    <definedName name="yyyyyy110" localSheetId="13">#REF!</definedName>
    <definedName name="yyyyyy110" localSheetId="14">#REF!</definedName>
    <definedName name="yyyyyy110" localSheetId="2">#REF!</definedName>
    <definedName name="yyyyyy110" localSheetId="0">#REF!</definedName>
    <definedName name="yyyyyy110">#REF!</definedName>
    <definedName name="zzzz444" localSheetId="1">#REF!</definedName>
    <definedName name="zzzz444" localSheetId="13">#REF!</definedName>
    <definedName name="zzzz444" localSheetId="14">#REF!</definedName>
    <definedName name="zzzz444" localSheetId="15">#REF!</definedName>
    <definedName name="zzzz444" localSheetId="2">#REF!</definedName>
    <definedName name="zzzz444" localSheetId="4">#REF!</definedName>
    <definedName name="zzzz444" localSheetId="0">#REF!</definedName>
    <definedName name="zzzz444">#REF!</definedName>
    <definedName name="zzzzzxxxx0022" localSheetId="1">#REF!</definedName>
    <definedName name="zzzzzxxxx0022" localSheetId="13">#REF!</definedName>
    <definedName name="zzzzzxxxx0022" localSheetId="14">#REF!</definedName>
    <definedName name="zzzzzxxxx0022" localSheetId="15">#REF!</definedName>
    <definedName name="zzzzzxxxx0022" localSheetId="2">#REF!</definedName>
    <definedName name="zzzzzxxxx0022" localSheetId="4">#REF!</definedName>
    <definedName name="zzzzzxxxx0022" localSheetId="0">#REF!</definedName>
    <definedName name="zzzzzxxxx0022">#REF!</definedName>
    <definedName name="лллл" localSheetId="1">'[39]x2,3'!#REF!</definedName>
    <definedName name="лллл" localSheetId="13">'[39]x2,3'!#REF!</definedName>
    <definedName name="лллл" localSheetId="14">'[39]x2,3'!#REF!</definedName>
    <definedName name="лллл" localSheetId="15">#REF!</definedName>
    <definedName name="лллл" localSheetId="2">'[39]x2,3'!#REF!</definedName>
    <definedName name="лллл" localSheetId="4">#REF!</definedName>
    <definedName name="лллл" localSheetId="0">'[39]x2,3'!#REF!</definedName>
    <definedName name="лллл">#REF!</definedName>
    <definedName name="_xlnm.Print_Area" localSheetId="1">'1'!$A$2:$H$73</definedName>
    <definedName name="_xlnm.Print_Area" localSheetId="10">'10'!$A$1:$H$47</definedName>
    <definedName name="_xlnm.Print_Area" localSheetId="11">'11'!$A$1:$H$45</definedName>
    <definedName name="_xlnm.Print_Area" localSheetId="12">'12'!$A$1:$H$46</definedName>
    <definedName name="_xlnm.Print_Area" localSheetId="13">'13'!$A$1:$H$180</definedName>
    <definedName name="_xlnm.Print_Area" localSheetId="14">'14'!$A$1:$H$58</definedName>
    <definedName name="_xlnm.Print_Area" localSheetId="15">'15'!$A$1:$H$118</definedName>
    <definedName name="_xlnm.Print_Area" localSheetId="2">'2'!$A$2:$H$106</definedName>
    <definedName name="_xlnm.Print_Area" localSheetId="3">'3'!$A$1:$H$68</definedName>
    <definedName name="_xlnm.Print_Area" localSheetId="4">'4'!$A$1:$H$177</definedName>
    <definedName name="_xlnm.Print_Area" localSheetId="5">'5'!$A$1:$H$47</definedName>
    <definedName name="_xlnm.Print_Area" localSheetId="6">'6'!$A$1:$H$48</definedName>
    <definedName name="_xlnm.Print_Area" localSheetId="7">'7'!$A$1:$H$48</definedName>
    <definedName name="_xlnm.Print_Area" localSheetId="8">'8'!$A$1:$H$48</definedName>
    <definedName name="_xlnm.Print_Area" localSheetId="9">'9'!$A$1:$H$45</definedName>
    <definedName name="_xlnm.Print_Area" localSheetId="0">'K (fg)'!$A$1:$H$77</definedName>
    <definedName name="ыыыы" localSheetId="1">#REF!</definedName>
    <definedName name="ыыыы" localSheetId="13">#REF!</definedName>
    <definedName name="ыыыы" localSheetId="14">#REF!</definedName>
    <definedName name="ыыыы" localSheetId="2">#REF!</definedName>
    <definedName name="ыыыы" localSheetId="0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<sst xmlns="http://schemas.openxmlformats.org/spreadsheetml/2006/main" count="2658" uniqueCount="556">
  <si>
    <t>kub.m.</t>
  </si>
  <si>
    <t>sxva masalebi</t>
  </si>
  <si>
    <t>3. Mmaterialuri resursebi</t>
  </si>
  <si>
    <t>#</t>
  </si>
  <si>
    <t>safuZveli</t>
  </si>
  <si>
    <t>samuSaos dasaxeleba</t>
  </si>
  <si>
    <t>sul</t>
  </si>
  <si>
    <t>kvm</t>
  </si>
  <si>
    <t>kbm</t>
  </si>
  <si>
    <t>lari</t>
  </si>
  <si>
    <t>jami</t>
  </si>
  <si>
    <t>raodenoba</t>
  </si>
  <si>
    <t>c</t>
  </si>
  <si>
    <t>SromiTi danaxarjebi</t>
  </si>
  <si>
    <t>manqanebi</t>
  </si>
  <si>
    <t>sxvadasxva masalebi</t>
  </si>
  <si>
    <t>kg</t>
  </si>
  <si>
    <t>-</t>
  </si>
  <si>
    <t>l</t>
  </si>
  <si>
    <t>xarjTaRricxvis nomeri</t>
  </si>
  <si>
    <t>samuSaos da xarjebis dasaxeleba</t>
  </si>
  <si>
    <t xml:space="preserve"> saxarjTaRricxvo Rirebuleba</t>
  </si>
  <si>
    <t>samSeneblo samuSaoebi</t>
  </si>
  <si>
    <t>samontaJo samuSaoebi</t>
  </si>
  <si>
    <t>sxvadasxva xarjebi</t>
  </si>
  <si>
    <t>k/sT</t>
  </si>
  <si>
    <t>ganzomilebis erTeuli</t>
  </si>
  <si>
    <t>saxarjT-aRricxvo Rirebuleba</t>
  </si>
  <si>
    <t>ganzomilebis erTeulze</t>
  </si>
  <si>
    <t>saproeqto monacemebze</t>
  </si>
  <si>
    <t>kac/sT</t>
  </si>
  <si>
    <t>1. SromiTi resursebi</t>
  </si>
  <si>
    <t>2. samSeneblo manqanebi</t>
  </si>
  <si>
    <t xml:space="preserve">zednadebi xarjebi </t>
  </si>
  <si>
    <t xml:space="preserve">SromiTi danaxarjebi </t>
  </si>
  <si>
    <t>eleqtrodi</t>
  </si>
  <si>
    <t xml:space="preserve"> saxarjTaRricxvo xelfasi</t>
  </si>
  <si>
    <t>cali</t>
  </si>
  <si>
    <t>lokaluri uwyisis jami:</t>
  </si>
  <si>
    <t>satransporto xarjebi masalebze</t>
  </si>
  <si>
    <t>jami:</t>
  </si>
  <si>
    <t xml:space="preserve">gegmiuri dagroveba </t>
  </si>
  <si>
    <t>tn</t>
  </si>
  <si>
    <t>grZ. m.</t>
  </si>
  <si>
    <t>komp</t>
  </si>
  <si>
    <t xml:space="preserve">saxarjTaRricxvo Rirebuleba </t>
  </si>
  <si>
    <t xml:space="preserve">saxarjTaRricxvo xelfasi </t>
  </si>
  <si>
    <t>samuSaoebisa da danaxarjebis dasaxeleba</t>
  </si>
  <si>
    <t>ganzomilebis       erTeuli</t>
  </si>
  <si>
    <t>saxarjRaRricxvo Rirebuleba</t>
  </si>
  <si>
    <t>lokalur-resursuli uwyisis jami:</t>
  </si>
  <si>
    <t xml:space="preserve">1. SromiTi resursebi </t>
  </si>
  <si>
    <t>3. materialuri resursebi</t>
  </si>
  <si>
    <t xml:space="preserve">nakrebi saxarjTaRricxvo gaangariSeba (jami)  </t>
  </si>
  <si>
    <t>saerTo saxarjTaRricxvo Rirebuleba</t>
  </si>
  <si>
    <t>danadgarebi, aveji,  inventari</t>
  </si>
  <si>
    <t xml:space="preserve">Tavi I </t>
  </si>
  <si>
    <t>mSeneblobis teritoriis momzadeba</t>
  </si>
  <si>
    <t>Tavi I-is jami</t>
  </si>
  <si>
    <t xml:space="preserve">Tavi II </t>
  </si>
  <si>
    <t>mSeneblobis ZiriTadi obieqtebi</t>
  </si>
  <si>
    <t>samuSaoebi da xarjebi ar aris</t>
  </si>
  <si>
    <t>Tavi LII-is jami</t>
  </si>
  <si>
    <t xml:space="preserve">Tavi III </t>
  </si>
  <si>
    <t>damxmare da samosamsaxuro obieqtebi</t>
  </si>
  <si>
    <t>Tavi LIII-is jami</t>
  </si>
  <si>
    <t xml:space="preserve">Tavi IV </t>
  </si>
  <si>
    <t>energetikuli meurneobis obieqtebi</t>
  </si>
  <si>
    <t>Tavi IV-is jami</t>
  </si>
  <si>
    <t xml:space="preserve">Tavi V </t>
  </si>
  <si>
    <t>satransporto meurneobis obieqtebi da kavSirgabmuloba</t>
  </si>
  <si>
    <t xml:space="preserve">Tavi VI </t>
  </si>
  <si>
    <t>wyalmomaragebis, kanalizaciis, Tbomomaragebis da gazomomaragebis  nagebobebis gare qselebi da a.S.</t>
  </si>
  <si>
    <t>Tavi VI-is jami</t>
  </si>
  <si>
    <t xml:space="preserve">Tavi VII </t>
  </si>
  <si>
    <t>teritoriis keTilmowyoba da gamwvaneba</t>
  </si>
  <si>
    <t>Tavi VII-is jami</t>
  </si>
  <si>
    <t>Tavi I-VII-is jami</t>
  </si>
  <si>
    <t xml:space="preserve">Tavi VIII </t>
  </si>
  <si>
    <t>droebiTi Senobebi da  nagebobebi</t>
  </si>
  <si>
    <t>droebiTi Senobebi da  nagebobebi   0,5%</t>
  </si>
  <si>
    <t>ukan dasabrunebeli Tanxa 15%</t>
  </si>
  <si>
    <t>Tavi VIII-is jami</t>
  </si>
  <si>
    <t>Tavi IX</t>
  </si>
  <si>
    <t>sxavadasxva samuSaoebi da xarjebi</t>
  </si>
  <si>
    <t>Tavi X</t>
  </si>
  <si>
    <t>mSenebare sawarmos direqciis (teqzedamxedvelis) Senaxva</t>
  </si>
  <si>
    <t>Tavi X-is jami</t>
  </si>
  <si>
    <t>Tavi XI</t>
  </si>
  <si>
    <t>saeqsploatacio kadrebis momzadeba</t>
  </si>
  <si>
    <t>Tavi XII</t>
  </si>
  <si>
    <t>saproeqto da saZiebo samuSaoebi</t>
  </si>
  <si>
    <t>saeqsperto xarjebi</t>
  </si>
  <si>
    <t>Tavi XII-is jami</t>
  </si>
  <si>
    <t>Tavi I - XII jami</t>
  </si>
  <si>
    <t>rezervi gauTvaliswinebel samuSaoebze 3 % @</t>
  </si>
  <si>
    <t>dRg 18 %</t>
  </si>
  <si>
    <t xml:space="preserve">ukan dasabrunebeli Tanxa </t>
  </si>
  <si>
    <t>sn da 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22-8-6</t>
  </si>
  <si>
    <t xml:space="preserve"> fasonuri nawilebi</t>
  </si>
  <si>
    <r>
      <t xml:space="preserve">s.n.da w.  22-25-2 </t>
    </r>
  </si>
  <si>
    <r>
      <t xml:space="preserve">s.n.da w.  22-25-3 </t>
    </r>
  </si>
  <si>
    <t>s.ndaw                                                                                                                                                                                                                                                                                                                  16-19-1</t>
  </si>
  <si>
    <t>lrx #1</t>
  </si>
  <si>
    <t>s.n.daw.  16--1-3-1   18-1-1</t>
  </si>
  <si>
    <r>
      <t xml:space="preserve">s.n.da w.  22-5-8   </t>
    </r>
  </si>
  <si>
    <t>lrx #2</t>
  </si>
  <si>
    <t>magistrali</t>
  </si>
  <si>
    <t xml:space="preserve"> lari</t>
  </si>
  <si>
    <t>sabazro</t>
  </si>
  <si>
    <t>1-80-4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</si>
  <si>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kbm</t>
  </si>
  <si>
    <t>srf</t>
  </si>
  <si>
    <t>grZ.m.</t>
  </si>
  <si>
    <t>kompl.</t>
  </si>
  <si>
    <t>s.n. da w.  22-20   cx.10     k=1,3</t>
  </si>
  <si>
    <t>sn da w  IV-2-82 t-2 cx.15-164-7</t>
  </si>
  <si>
    <t>kv.m</t>
  </si>
  <si>
    <t xml:space="preserve"> SromiTi danaxarji </t>
  </si>
  <si>
    <t>kac.sT</t>
  </si>
  <si>
    <t xml:space="preserve"> manqanebi </t>
  </si>
  <si>
    <t xml:space="preserve"> antikoroziuli saRebavi gamxsneliT</t>
  </si>
  <si>
    <t xml:space="preserve"> olifa</t>
  </si>
  <si>
    <t>SeniSvna:xarjTaRricxvaSi yvela saxis milebis diametrebi mocemulia gare zomebis mixedviT.</t>
  </si>
  <si>
    <r>
      <t xml:space="preserve">s.n.da 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22-24-6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</si>
  <si>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s.n.da w.  22-25-1 misad</t>
  </si>
  <si>
    <t>urduli d-150 mm</t>
  </si>
  <si>
    <t xml:space="preserve">d-16mm. WanWik-qanCebiTa da safeniT </t>
  </si>
  <si>
    <t>qloriani wyali</t>
  </si>
  <si>
    <t>sn da 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22-8-1</t>
  </si>
  <si>
    <t>burTula ventili d-15 mm</t>
  </si>
  <si>
    <t>s.ndaw                                                                                                                                                                                                                                                                                                                  22-25-1</t>
  </si>
  <si>
    <t>sxvadasxva fasonuri nawilebis, montaJi</t>
  </si>
  <si>
    <t>s.n.daw.  16--1-3-1   18-1-1 misad</t>
  </si>
  <si>
    <t>Sromis danaxarji</t>
  </si>
  <si>
    <t>sxva masala</t>
  </si>
  <si>
    <t>man/sT</t>
  </si>
  <si>
    <t>v</t>
  </si>
  <si>
    <t xml:space="preserve">SromiTi danaxarji </t>
  </si>
  <si>
    <t>liTonis elementebis SeRebva antikoroziuli saRebaviT orjer</t>
  </si>
  <si>
    <t xml:space="preserve">jami: samSeneblo resursebis mixedviT pirdapiri danaxarjebis </t>
  </si>
  <si>
    <t>lokalur-resursuli xarjTaRricxva #1</t>
  </si>
  <si>
    <t xml:space="preserve"> qobuleTis municipalitetis sofel leRvas squras ubnis (xvedeliZis rezervuaris)saTave nagebobidan xvedeliZis rezervuaris win saproeqto gamwmendi nagebobamdis da rezervuaramdis d-160mm-iani wyalsadenis samontaJo samuSaoebis</t>
  </si>
  <si>
    <t xml:space="preserve"> d-16mm  safenisa da WanWik-qanCis mowyoba safeniT</t>
  </si>
  <si>
    <t xml:space="preserve">sn da w                                                                                                                                                                                                                          8-4-6  </t>
  </si>
  <si>
    <t>saizolacio xsnari</t>
  </si>
  <si>
    <r>
      <t xml:space="preserve">s.n.da w.  22-22   </t>
    </r>
    <r>
      <rPr>
        <sz val="10"/>
        <rFont val="LitNusx"/>
        <family val="0"/>
      </rPr>
      <t xml:space="preserve">  </t>
    </r>
  </si>
  <si>
    <t>tivtiva</t>
  </si>
  <si>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=110X20 mm-ze, </t>
    </r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=90X25 mm-ze, </t>
    </r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>=75X25 mm-ze,onagiris montaJi</t>
    </r>
  </si>
  <si>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>=160X20 mm-ze onagiris montaJi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</si>
  <si>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>=160X20 mm-ze onagiri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</si>
  <si>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 xml:space="preserve">=110X20 mm-ze, </t>
    </r>
    <r>
      <rPr>
        <sz val="10"/>
        <rFont val="Calibri"/>
        <family val="2"/>
      </rPr>
      <t>d</t>
    </r>
    <r>
      <rPr>
        <sz val="10"/>
        <rFont val="LitNusx"/>
        <family val="0"/>
      </rPr>
      <t xml:space="preserve">=90X25 mm-ze, </t>
    </r>
    <r>
      <rPr>
        <sz val="10"/>
        <rFont val="Calibri"/>
        <family val="2"/>
      </rPr>
      <t>d</t>
    </r>
    <r>
      <rPr>
        <sz val="10"/>
        <rFont val="LitNusx"/>
        <family val="0"/>
      </rPr>
      <t>=75X25 mm-ze,onagiri</t>
    </r>
  </si>
  <si>
    <t xml:space="preserve">d=15 mm-iani wyalmzomis montaJi yuTiT gruntSi damarxviT (plasmasis yuTi damcavi furcliT zemodan saxuravze damagrebiT)  </t>
  </si>
  <si>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=25mm-iani da d=20mm-iani dioduri  quros montaJi 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</si>
  <si>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>=25mm-iani da d=20mm-iani dioduri  quro</t>
    </r>
  </si>
  <si>
    <r>
      <t xml:space="preserve"> </t>
    </r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=25 mm-iani </t>
    </r>
    <r>
      <rPr>
        <b/>
        <sz val="10"/>
        <rFont val="Calibri"/>
        <family val="2"/>
      </rPr>
      <t>PN</t>
    </r>
    <r>
      <rPr>
        <b/>
        <sz val="10"/>
        <rFont val="LitNusx"/>
        <family val="0"/>
      </rPr>
      <t xml:space="preserve">-20 saabonento milesadenis montaJi 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</si>
  <si>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 xml:space="preserve">-25 mm-iani  mili </t>
    </r>
    <r>
      <rPr>
        <sz val="10"/>
        <rFont val="Calibri"/>
        <family val="2"/>
      </rPr>
      <t>PN</t>
    </r>
    <r>
      <rPr>
        <sz val="10"/>
        <rFont val="LitNusx"/>
        <family val="0"/>
      </rPr>
      <t xml:space="preserve">-20 </t>
    </r>
  </si>
  <si>
    <r>
      <t xml:space="preserve"> </t>
    </r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=20 mm-iani </t>
    </r>
    <r>
      <rPr>
        <b/>
        <sz val="10"/>
        <rFont val="Calibri"/>
        <family val="2"/>
      </rPr>
      <t>PN</t>
    </r>
    <r>
      <rPr>
        <b/>
        <sz val="10"/>
        <rFont val="LitNusx"/>
        <family val="0"/>
      </rPr>
      <t xml:space="preserve">-10 saabonento milesadenis montaJi 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</si>
  <si>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 xml:space="preserve">-20 mm-iani  mili </t>
    </r>
    <r>
      <rPr>
        <sz val="10"/>
        <rFont val="Calibri"/>
        <family val="2"/>
      </rPr>
      <t>PN</t>
    </r>
    <r>
      <rPr>
        <sz val="10"/>
        <rFont val="LitNusx"/>
        <family val="0"/>
      </rPr>
      <t xml:space="preserve">-10 </t>
    </r>
  </si>
  <si>
    <t xml:space="preserve"> d=15mm maRali wnevis  burTula ventilis montaJi   </t>
  </si>
  <si>
    <t>sxvadasxva diametris gadamyvanebis, montaJi saabonento milsadenebTan</t>
  </si>
  <si>
    <t>gadamyvanebi</t>
  </si>
  <si>
    <t>lokalur-resursuli  xarjTaRricxva #2</t>
  </si>
  <si>
    <t xml:space="preserve"> </t>
  </si>
  <si>
    <t>wyalmimRebi kameridan 60 metrSi arsebuli rkinabetonis qviSdamWerisa da filtris modernizireba-reabilitacia qviSdamWer-gamkamkameblis kamerebad gamrecxi kvanZebiT (squras ubnisaTvis)samontaJo samuSaoebze</t>
  </si>
  <si>
    <r>
      <t xml:space="preserve"> </t>
    </r>
    <r>
      <rPr>
        <sz val="10"/>
        <rFont val="Calibri"/>
        <family val="2"/>
      </rPr>
      <t xml:space="preserve">d - 168 </t>
    </r>
    <r>
      <rPr>
        <sz val="10"/>
        <rFont val="LitNusx"/>
        <family val="0"/>
      </rPr>
      <t xml:space="preserve">mm-ani liTonis  milsadenebi </t>
    </r>
    <r>
      <rPr>
        <sz val="10"/>
        <rFont val="Calibri"/>
        <family val="2"/>
      </rPr>
      <t>S-6</t>
    </r>
    <r>
      <rPr>
        <sz val="10"/>
        <rFont val="AcadNusx"/>
        <family val="0"/>
      </rPr>
      <t xml:space="preserve"> mm</t>
    </r>
    <r>
      <rPr>
        <sz val="10"/>
        <rFont val="Calibri"/>
        <family val="2"/>
      </rPr>
      <t xml:space="preserve">  </t>
    </r>
  </si>
  <si>
    <t xml:space="preserve"> d-150 mm-iani urdulis montaJi </t>
  </si>
  <si>
    <t>SromiTi danaxarjebi misad</t>
  </si>
  <si>
    <t>filtris kameraSi arsebuli uvargisi safiltracio fraqciis amoyra xeliT 3,5X4X2,4</t>
  </si>
  <si>
    <t>11</t>
  </si>
  <si>
    <t>s.n. da w. IV-2-82 t-8 cx. 46-18-3</t>
  </si>
  <si>
    <t xml:space="preserve">manqanebi </t>
  </si>
  <si>
    <t>4</t>
  </si>
  <si>
    <r>
      <t>m</t>
    </r>
    <r>
      <rPr>
        <b/>
        <vertAlign val="superscript"/>
        <sz val="10"/>
        <rFont val="LitNusx"/>
        <family val="0"/>
      </rPr>
      <t>3</t>
    </r>
    <r>
      <rPr>
        <b/>
        <sz val="10"/>
        <rFont val="LitNusx"/>
        <family val="0"/>
      </rPr>
      <t>.</t>
    </r>
  </si>
  <si>
    <t xml:space="preserve"> d-20 mm-iani xvrelebis mowyoba gamrecxi kvanZebis samontaJod 0,2X0,2X5 </t>
  </si>
  <si>
    <r>
      <t xml:space="preserve"> </t>
    </r>
    <r>
      <rPr>
        <b/>
        <sz val="10"/>
        <rFont val="Calibri"/>
        <family val="2"/>
      </rPr>
      <t xml:space="preserve">d - 168 </t>
    </r>
    <r>
      <rPr>
        <b/>
        <sz val="10"/>
        <rFont val="LitNusx"/>
        <family val="0"/>
      </rPr>
      <t xml:space="preserve">mm-ani liTonis  milsadenebiT </t>
    </r>
    <r>
      <rPr>
        <b/>
        <sz val="10"/>
        <rFont val="Calibri"/>
        <family val="2"/>
      </rPr>
      <t>S-6</t>
    </r>
    <r>
      <rPr>
        <b/>
        <sz val="10"/>
        <rFont val="AcadNusx"/>
        <family val="0"/>
      </rPr>
      <t xml:space="preserve"> mm</t>
    </r>
    <r>
      <rPr>
        <b/>
        <sz val="10"/>
        <rFont val="Calibri"/>
        <family val="2"/>
      </rPr>
      <t xml:space="preserve"> </t>
    </r>
    <r>
      <rPr>
        <b/>
        <sz val="10"/>
        <rFont val="AcadNusx"/>
        <family val="0"/>
      </rPr>
      <t xml:space="preserve"> kamerebis gamrecxi kvanZebis </t>
    </r>
    <r>
      <rPr>
        <b/>
        <sz val="10"/>
        <rFont val="LitNusx"/>
        <family val="0"/>
      </rPr>
      <t xml:space="preserve">mowyoba  </t>
    </r>
  </si>
  <si>
    <t xml:space="preserve"> d-168mm  miltuCa safenebiT </t>
  </si>
  <si>
    <t>sn dawIV-2-84 6-1-2</t>
  </si>
  <si>
    <t>man/sT^</t>
  </si>
  <si>
    <t>betoni</t>
  </si>
  <si>
    <r>
      <t>m</t>
    </r>
    <r>
      <rPr>
        <vertAlign val="superscript"/>
        <sz val="10"/>
        <rFont val="LitNusx"/>
        <family val="0"/>
      </rPr>
      <t>3</t>
    </r>
  </si>
  <si>
    <t>sxva maslebi</t>
  </si>
  <si>
    <t>9</t>
  </si>
  <si>
    <t>ficari Camoganili 2X2,5X0,04X4+4X2,4X0,04X4=0,8+1,54</t>
  </si>
  <si>
    <t>Zeli kveTiT 0,1X0,1 metri: 0,1X0,1X2,6X5X8</t>
  </si>
  <si>
    <t>lursmani sxvadasxva</t>
  </si>
  <si>
    <t>sn dawIV-2-84 6-1-5</t>
  </si>
  <si>
    <r>
      <t xml:space="preserve">xvrelebis Sevseba </t>
    </r>
    <r>
      <rPr>
        <b/>
        <sz val="10"/>
        <rFont val="Calibri"/>
        <family val="2"/>
      </rPr>
      <t>b</t>
    </r>
    <r>
      <rPr>
        <b/>
        <sz val="10"/>
        <rFont val="LitNusx"/>
        <family val="2"/>
      </rPr>
      <t>-20 klasi betoniT</t>
    </r>
  </si>
  <si>
    <t>mWimis mowyoba iatakebze sisqiT 5sm: 0,05X2X6,72+4X3,5X0,05</t>
  </si>
  <si>
    <t>xe masala</t>
  </si>
  <si>
    <t>sndawIV-2-84  t-2 15-168-8 da15-161-2</t>
  </si>
  <si>
    <t xml:space="preserve">SromiTi danaxarji  </t>
  </si>
  <si>
    <t>man//sT</t>
  </si>
  <si>
    <t xml:space="preserve">sxva masalebi </t>
  </si>
  <si>
    <r>
      <t xml:space="preserve">kedlebis  dafxeka  da Semazva </t>
    </r>
    <r>
      <rPr>
        <b/>
        <sz val="10"/>
        <rFont val="Calibri"/>
        <family val="2"/>
      </rPr>
      <t>BTK</t>
    </r>
    <r>
      <rPr>
        <b/>
        <sz val="10"/>
        <rFont val="AcadNusx"/>
        <family val="0"/>
      </rPr>
      <t>-is xsnariT 35+14</t>
    </r>
  </si>
  <si>
    <r>
      <t xml:space="preserve"> </t>
    </r>
    <r>
      <rPr>
        <sz val="10"/>
        <rFont val="Calibri"/>
        <family val="2"/>
      </rPr>
      <t>BTK- 0,35X49X1,166</t>
    </r>
  </si>
  <si>
    <t>iatakisa da kedlebis hidroizolacia 0,3X13,44+0,3X14+17,44X2,6+15X2,5=4,032+4,2+45,344+37,5</t>
  </si>
  <si>
    <t xml:space="preserve">  kvm</t>
  </si>
  <si>
    <r>
      <t xml:space="preserve"> </t>
    </r>
    <r>
      <rPr>
        <b/>
        <sz val="10"/>
        <rFont val="Calibri"/>
        <family val="2"/>
      </rPr>
      <t xml:space="preserve">d - 168 </t>
    </r>
    <r>
      <rPr>
        <b/>
        <sz val="10"/>
        <rFont val="LitNusx"/>
        <family val="0"/>
      </rPr>
      <t>mm-ani liTonis  milebiT sahaero kvanZebis mowyoba</t>
    </r>
    <r>
      <rPr>
        <b/>
        <sz val="10"/>
        <rFont val="Calibri"/>
        <family val="2"/>
      </rPr>
      <t xml:space="preserve"> </t>
    </r>
  </si>
  <si>
    <r>
      <t xml:space="preserve"> </t>
    </r>
    <r>
      <rPr>
        <sz val="10"/>
        <rFont val="Calibri"/>
        <family val="2"/>
      </rPr>
      <t xml:space="preserve">d - 168 </t>
    </r>
    <r>
      <rPr>
        <sz val="10"/>
        <rFont val="LitNusx"/>
        <family val="0"/>
      </rPr>
      <t>mm-ani liTonis  milebi</t>
    </r>
  </si>
  <si>
    <t xml:space="preserve">nagebobis garecxva, hidravlikuri gamocda - dezinfeqcia </t>
  </si>
  <si>
    <t>2</t>
  </si>
  <si>
    <t xml:space="preserve"> armaturis nakeToba</t>
  </si>
  <si>
    <t>armatura</t>
  </si>
  <si>
    <t>saWreli qvebi</t>
  </si>
  <si>
    <t>saqsovi mavTuli</t>
  </si>
  <si>
    <t>kompl</t>
  </si>
  <si>
    <r>
      <t xml:space="preserve"> </t>
    </r>
    <r>
      <rPr>
        <b/>
        <sz val="10"/>
        <rFont val="Calibri"/>
        <family val="2"/>
      </rPr>
      <t xml:space="preserve">d - 168 </t>
    </r>
    <r>
      <rPr>
        <b/>
        <sz val="10"/>
        <rFont val="LitNusx"/>
        <family val="0"/>
      </rPr>
      <t xml:space="preserve">mm-ani </t>
    </r>
    <r>
      <rPr>
        <b/>
        <sz val="10"/>
        <rFont val="Calibri"/>
        <family val="2"/>
      </rPr>
      <t>S-6</t>
    </r>
    <r>
      <rPr>
        <b/>
        <sz val="10"/>
        <rFont val="AcadNusx"/>
        <family val="0"/>
      </rPr>
      <t xml:space="preserve"> mm</t>
    </r>
    <r>
      <rPr>
        <b/>
        <sz val="10"/>
        <rFont val="Calibri"/>
        <family val="2"/>
      </rPr>
      <t xml:space="preserve">  </t>
    </r>
    <r>
      <rPr>
        <b/>
        <sz val="10"/>
        <rFont val="LitNusx"/>
        <family val="0"/>
      </rPr>
      <t xml:space="preserve">liTonis milsadenebis  mowyoba  </t>
    </r>
  </si>
  <si>
    <t>kamerebis saxuravebis SekeTeba cementis mWimis mowyoba sisqe 5sm 90kvm</t>
  </si>
  <si>
    <t>12</t>
  </si>
  <si>
    <t>13</t>
  </si>
  <si>
    <t>16</t>
  </si>
  <si>
    <r>
      <t>1000 m</t>
    </r>
    <r>
      <rPr>
        <b/>
        <vertAlign val="superscript"/>
        <sz val="10"/>
        <rFont val="LitNusx"/>
        <family val="0"/>
      </rPr>
      <t>3</t>
    </r>
  </si>
  <si>
    <t>sxva manqanebi</t>
  </si>
  <si>
    <t>sndawIV-2-84 1-21-17</t>
  </si>
  <si>
    <r>
      <t>eqskavatori 0.5m</t>
    </r>
    <r>
      <rPr>
        <vertAlign val="superscript"/>
        <sz val="10"/>
        <rFont val="LitNusx"/>
        <family val="0"/>
      </rPr>
      <t>3</t>
    </r>
    <r>
      <rPr>
        <sz val="10"/>
        <rFont val="LitNusx"/>
        <family val="0"/>
      </rPr>
      <t xml:space="preserve"> kovSis tevadobiT</t>
    </r>
  </si>
  <si>
    <r>
      <t>m</t>
    </r>
    <r>
      <rPr>
        <b/>
        <vertAlign val="superscript"/>
        <sz val="10"/>
        <rFont val="LitNusx"/>
        <family val="0"/>
      </rPr>
      <t>3</t>
    </r>
  </si>
  <si>
    <r>
      <t xml:space="preserve">qviSdamWerisa da  gamkamkameblis kamerebSi </t>
    </r>
    <r>
      <rPr>
        <b/>
        <sz val="10"/>
        <rFont val="LitNusx"/>
        <family val="2"/>
      </rPr>
      <t xml:space="preserve"> tixrebis mowyoba 0,14X2X2,5X2+0,14X4X2,4X2=1,4+2,69 </t>
    </r>
  </si>
  <si>
    <t>qobuleTis municipalitetis sofel leRvas Cexediana-cxrafonas ubanSi arsebuli xaxutaiSvilebis ezoSi arsebuli rezervuaris CaTvliT sabadodan Suqri nemsaZis saxlamde wyaldenisa da gamrecxi mildenebis reabilitacia</t>
  </si>
  <si>
    <t xml:space="preserve"> d=15mm saabonento milsadenebze burTula ventilis montaJi   </t>
  </si>
  <si>
    <t xml:space="preserve">ventilebisa da wyalmzomebis damcavi plastmasis yuTis montaJi-saxuravis qvemodan TboizolaciiT   </t>
  </si>
  <si>
    <t xml:space="preserve">ventilebisa da wyalmzomebis damcavi plastmasis yuTiebi saxuravis qvemodan TboizolaciiT   </t>
  </si>
  <si>
    <t>s.n.daw  8-145-4</t>
  </si>
  <si>
    <t>m</t>
  </si>
  <si>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=15 mm-iani wyalmzomis montaJi 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</si>
  <si>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>-15mm wyalmzomi</t>
    </r>
  </si>
  <si>
    <t>qobuleTis municipalitetis sofel leRvas takiZis wyalsadnis sabadodan wyalsadenisa da Siga qselis gamricxvelianobis mowyoba</t>
  </si>
  <si>
    <t>sn da 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22-8-7</t>
  </si>
  <si>
    <t>sn da 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22-8-4</t>
  </si>
  <si>
    <r>
      <t xml:space="preserve"> </t>
    </r>
    <r>
      <rPr>
        <sz val="10"/>
        <rFont val="Calibri"/>
        <family val="2"/>
      </rPr>
      <t>d</t>
    </r>
    <r>
      <rPr>
        <sz val="10"/>
        <rFont val="LitNusx"/>
        <family val="0"/>
      </rPr>
      <t xml:space="preserve">-63 pn-20 sacobi </t>
    </r>
  </si>
  <si>
    <r>
      <t xml:space="preserve"> </t>
    </r>
    <r>
      <rPr>
        <sz val="10"/>
        <rFont val="Calibri"/>
        <family val="2"/>
      </rPr>
      <t>d</t>
    </r>
    <r>
      <rPr>
        <sz val="10"/>
        <rFont val="LitNusx"/>
        <family val="0"/>
      </rPr>
      <t xml:space="preserve">-50 pn-20 sacobi </t>
    </r>
  </si>
  <si>
    <r>
      <t xml:space="preserve"> </t>
    </r>
    <r>
      <rPr>
        <sz val="10"/>
        <rFont val="Calibri"/>
        <family val="2"/>
      </rPr>
      <t>d</t>
    </r>
    <r>
      <rPr>
        <sz val="10"/>
        <rFont val="LitNusx"/>
        <family val="0"/>
      </rPr>
      <t xml:space="preserve">-40 pn-20 sacobi </t>
    </r>
  </si>
  <si>
    <r>
      <t xml:space="preserve"> </t>
    </r>
    <r>
      <rPr>
        <sz val="10"/>
        <rFont val="Calibri"/>
        <family val="2"/>
      </rPr>
      <t>d</t>
    </r>
    <r>
      <rPr>
        <sz val="10"/>
        <rFont val="LitNusx"/>
        <family val="0"/>
      </rPr>
      <t xml:space="preserve">-32 pn-20 sacobi </t>
    </r>
  </si>
  <si>
    <t>burTula ventili d-25 mm</t>
  </si>
  <si>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-15mm wyalmzomis montaJi  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</si>
  <si>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>-15mm wyalmzomi</t>
    </r>
  </si>
  <si>
    <t xml:space="preserve">ventilebisa da wyalmzomebis damcavi yuTebi </t>
  </si>
  <si>
    <t xml:space="preserve">ventilebisa da wyalmzomebis damcavi yuTebis montaJi saxuravis qvemoT TboizolaciiT </t>
  </si>
  <si>
    <t xml:space="preserve">damontaJebul milsadenebisa da nagebobebis garecxva,hidravlikuri gamocda - dezinfeqcia </t>
  </si>
  <si>
    <t>46-30-1</t>
  </si>
  <si>
    <t xml:space="preserve"> kv.m</t>
  </si>
  <si>
    <t xml:space="preserve"> 7sm. sisqis asfaltis safaris  gaWra-damtvreva 0,4X10000</t>
  </si>
  <si>
    <t>sn da w IV-2-82 t-4 cx.27-39-1(2)</t>
  </si>
  <si>
    <t xml:space="preserve"> SromiTi danaxarji (37,5+6*0,07)/1000</t>
  </si>
  <si>
    <t>asfaltbetonis damgebi</t>
  </si>
  <si>
    <t>manq.sT</t>
  </si>
  <si>
    <t>satkepni sagzao, TviTmavali gluvi _ 5 t</t>
  </si>
  <si>
    <t>igive _ 10 t</t>
  </si>
  <si>
    <t xml:space="preserve">asfalti </t>
  </si>
  <si>
    <t>asfaltis safarisa aRdgena: 0,4X10000</t>
  </si>
  <si>
    <t xml:space="preserve">sndaw IV-2-84t-2 11-1-3 </t>
  </si>
  <si>
    <t>qviSa</t>
  </si>
  <si>
    <r>
      <t>m</t>
    </r>
    <r>
      <rPr>
        <vertAlign val="superscript"/>
        <sz val="10"/>
        <rFont val="AcadNusx"/>
        <family val="0"/>
      </rPr>
      <t>3</t>
    </r>
  </si>
  <si>
    <t>31</t>
  </si>
  <si>
    <t>33</t>
  </si>
  <si>
    <t>34</t>
  </si>
  <si>
    <t xml:space="preserve"> qobuleTis municipalitetis sofel leRvas squras ubnis (xvedeliZis rezervuaris)saTave nagebobidan xvedeliZis rezervuaris win saproeqto gamwmendi nagebobamdis da rezervuaramdis d-160mm-iani wyalsadenis samontaJo samuSaoebi</t>
  </si>
  <si>
    <t>s.n.daw. IV-2-82t-3cx.21-18-1</t>
  </si>
  <si>
    <t>grZ/m.</t>
  </si>
  <si>
    <t>g\m</t>
  </si>
  <si>
    <t>s.ndaw. t.2 cx.                                                                                                                                                                                                                             7-21-4</t>
  </si>
  <si>
    <t xml:space="preserve"> Robis mowyoba liTonis 60X60*2  boZebze,  moTu-Tiebuli mavrTulbadiT 3mm bijiT 60*60 mm da betonis zeZirkvliT                                                                                        </t>
  </si>
  <si>
    <t>m.</t>
  </si>
  <si>
    <t xml:space="preserve">betoni В15 </t>
  </si>
  <si>
    <t>2,2-62</t>
  </si>
  <si>
    <t>liTonis  milkvadrati  60*60*2</t>
  </si>
  <si>
    <t>2,2-74</t>
  </si>
  <si>
    <t>liTonis  milkvadrati  80*80*2</t>
  </si>
  <si>
    <t>moTuTiebuli mavrTuli 4,00 mm</t>
  </si>
  <si>
    <t>samontaJo nakeToba</t>
  </si>
  <si>
    <t xml:space="preserve">sn da w t.2 cx.                                                                                                                                                                                                               7-22-8                                  </t>
  </si>
  <si>
    <t xml:space="preserve">liTonis Sesasvleli kutikaris  mowyoba </t>
  </si>
  <si>
    <t>kutikari</t>
  </si>
  <si>
    <t>3</t>
  </si>
  <si>
    <t xml:space="preserve"> sxvadasxva masalebi</t>
  </si>
  <si>
    <t>jami:pirdapir xarjebze</t>
  </si>
  <si>
    <t xml:space="preserve"> Robis mowyoba liTonis 60X60*2  boZebze,  betonis saZirkveliT da ekalmavTuliT                                                                                       </t>
  </si>
  <si>
    <t>#6D wyalSemkrebze  sanitaruli Robis mowyoba - 30g/m</t>
  </si>
  <si>
    <t xml:space="preserve">ekalmavTuli 7 rigi 210X1,02 </t>
  </si>
  <si>
    <t>muTuTiebuli mavTulbade 3 mm bijiT 60*60 mm</t>
  </si>
  <si>
    <t xml:space="preserve">jami:  </t>
  </si>
  <si>
    <t xml:space="preserve"> Robis mowyoba liTonis 60X60*2  boZebze,  moTu-Tiebuli mavTulbadiT 3mm bijiT 60*60 mm da betonis saZirkvliT                                                                                        </t>
  </si>
  <si>
    <t>#6 wyalSemkrebze  sanitaruli Robis mowyoba - 30g/m</t>
  </si>
  <si>
    <t>WaburRili 1c</t>
  </si>
  <si>
    <t xml:space="preserve">  lari</t>
  </si>
  <si>
    <t>4-21-2 k-1.4; k-1.4; k-1.4</t>
  </si>
  <si>
    <r>
      <t>dartymiT bagiruli burRva II-III kategoriis gruntSi</t>
    </r>
    <r>
      <rPr>
        <b/>
        <sz val="10"/>
        <rFont val="Calibri"/>
        <family val="2"/>
      </rPr>
      <t xml:space="preserve">  ф-219</t>
    </r>
    <r>
      <rPr>
        <b/>
        <sz val="10"/>
        <rFont val="LitNusx"/>
        <family val="0"/>
      </rPr>
      <t>mm</t>
    </r>
  </si>
  <si>
    <t>100g/m</t>
  </si>
  <si>
    <t>saburRi mowyobilebis kompleqti</t>
  </si>
  <si>
    <t>m/sT</t>
  </si>
  <si>
    <t>saRaraviani satexi</t>
  </si>
  <si>
    <t>4-9-2 k-1.3; k-1.3; k-1.3</t>
  </si>
  <si>
    <t>rotoruli burRva pirdapiri garecxviT IV kategoriis gruntSi  ф-219mm</t>
  </si>
  <si>
    <t>saburRi milebi (Stangebi)</t>
  </si>
  <si>
    <t>saburRi milebi damamZimebeli</t>
  </si>
  <si>
    <t xml:space="preserve">4-33-3 </t>
  </si>
  <si>
    <t>liTonis d-219 mm  milebis SeduReba</t>
  </si>
  <si>
    <t>100 m</t>
  </si>
  <si>
    <t>SesaduRebeli manqana</t>
  </si>
  <si>
    <r>
      <t xml:space="preserve">liTonis mili d-219 </t>
    </r>
    <r>
      <rPr>
        <sz val="10"/>
        <rFont val="Times New Roman"/>
        <family val="1"/>
      </rPr>
      <t>S</t>
    </r>
    <r>
      <rPr>
        <sz val="10"/>
        <rFont val="LitNusx"/>
        <family val="0"/>
      </rPr>
      <t>=8mm</t>
    </r>
  </si>
  <si>
    <t>liTonis d-168X8 mm sacavi milebis SeduReba</t>
  </si>
  <si>
    <t>liTonis mili d-168mm</t>
  </si>
  <si>
    <t>4-38-2</t>
  </si>
  <si>
    <t>sacavi milebis CaSveba</t>
  </si>
  <si>
    <t>10m</t>
  </si>
  <si>
    <t xml:space="preserve">4-33-1 </t>
  </si>
  <si>
    <t>filtrebis d-150 mm mowyoba (perforirebuli)</t>
  </si>
  <si>
    <t>filtri</t>
  </si>
  <si>
    <t xml:space="preserve"> filtrebis CaSveba</t>
  </si>
  <si>
    <t>10 m</t>
  </si>
  <si>
    <t>4-40-1</t>
  </si>
  <si>
    <t>WaburRilidan wylis amotumbva erliftiT</t>
  </si>
  <si>
    <t>dRe/Rame</t>
  </si>
  <si>
    <t>kompresori</t>
  </si>
  <si>
    <t>arsebuli WaburRilidan wylis amotumbva balastsaqaCi tumboTi</t>
  </si>
  <si>
    <t>tumbo</t>
  </si>
  <si>
    <t>6-1-2</t>
  </si>
  <si>
    <t>saTavis dabetoneba</t>
  </si>
  <si>
    <t>100 m3</t>
  </si>
  <si>
    <t>betoni m-400</t>
  </si>
  <si>
    <t>m3</t>
  </si>
  <si>
    <t>xis fari</t>
  </si>
  <si>
    <t>m2</t>
  </si>
  <si>
    <t>xi smasala</t>
  </si>
  <si>
    <t>abazro</t>
  </si>
  <si>
    <t>TavmorTulobis mowyoba</t>
  </si>
  <si>
    <t>s.n.daw   33-622</t>
  </si>
  <si>
    <t xml:space="preserve">el. boZebis montaJi </t>
  </si>
  <si>
    <t>liTonis sayrdeni</t>
  </si>
  <si>
    <t>8-612-3</t>
  </si>
  <si>
    <t>avtomaturi amomrTvelebis, mricxvelebis da sxva karadis (didi) montaJi</t>
  </si>
  <si>
    <t xml:space="preserve">avtomaturi amomrTvelebis, mricxvelebis da sxva karada (didi) </t>
  </si>
  <si>
    <t>17</t>
  </si>
  <si>
    <t>25 mm-iani aluminis kabelis gayvana</t>
  </si>
  <si>
    <t xml:space="preserve"> kabeli aluminis 25 mm-iani</t>
  </si>
  <si>
    <t xml:space="preserve"> s.w.d.n                                                                                                                                                                                                                                                                                                  1-80-3    1-80-2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</si>
  <si>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bbg-3X10+1X6 spilenZis kabelis montaJi</t>
  </si>
  <si>
    <t>bbg-3X10+1X6 spilenZis kabeli</t>
  </si>
  <si>
    <t xml:space="preserve">erT polusa avtomaturi amomrTveli </t>
  </si>
  <si>
    <t>avtomaturi amomrTveli</t>
  </si>
  <si>
    <r>
      <t xml:space="preserve"> denis maregulirebelis </t>
    </r>
    <r>
      <rPr>
        <b/>
        <sz val="10"/>
        <rFont val="Times New Roman"/>
        <family val="1"/>
      </rPr>
      <t>CHN3-10</t>
    </r>
    <r>
      <rPr>
        <b/>
        <sz val="10"/>
        <rFont val="LitNusx"/>
        <family val="0"/>
      </rPr>
      <t xml:space="preserve"> kvt.</t>
    </r>
    <r>
      <rPr>
        <b/>
        <sz val="10"/>
        <rFont val="Times New Roman"/>
        <family val="1"/>
      </rPr>
      <t xml:space="preserve"> KBA NЭK </t>
    </r>
    <r>
      <rPr>
        <b/>
        <sz val="10"/>
        <rFont val="LitNusx"/>
        <family val="0"/>
      </rPr>
      <t>montaJi. (10 kilovati)</t>
    </r>
  </si>
  <si>
    <t xml:space="preserve"> denis maregulirebeli 10 kvt</t>
  </si>
  <si>
    <t>eleqtro Camrazi</t>
  </si>
  <si>
    <t>sahaero izolirebuli kabelis sakidebis montaJi</t>
  </si>
  <si>
    <r>
      <t xml:space="preserve">eleqtro samuSaoebis </t>
    </r>
    <r>
      <rPr>
        <sz val="10"/>
        <rFont val="Times New Roman"/>
        <family val="1"/>
      </rPr>
      <t>A</t>
    </r>
    <r>
      <rPr>
        <sz val="10"/>
        <rFont val="LitNusx"/>
        <family val="0"/>
      </rPr>
      <t>-16</t>
    </r>
  </si>
  <si>
    <t>25 kvt-iani Zabvis regulatori</t>
  </si>
  <si>
    <t xml:space="preserve">75 kvt avtomaturi amomrTveli </t>
  </si>
  <si>
    <t>avtomaturi amomrTveli 75kvt</t>
  </si>
  <si>
    <t>8-612-3 misad</t>
  </si>
  <si>
    <t xml:space="preserve">10a avtomaturi amomrTveli </t>
  </si>
  <si>
    <t>avtomaturi amomrTveli 10a</t>
  </si>
  <si>
    <t xml:space="preserve">5a avtomaturi amomrTveli </t>
  </si>
  <si>
    <t>s.ndaw    18-8-5</t>
  </si>
  <si>
    <r>
      <t xml:space="preserve">vertikaluri tumbo </t>
    </r>
    <r>
      <rPr>
        <b/>
        <sz val="10"/>
        <rFont val="Times New Roman"/>
        <family val="1"/>
      </rPr>
      <t xml:space="preserve">LEO4XRSm 3-5 </t>
    </r>
    <r>
      <rPr>
        <b/>
        <sz val="10"/>
        <rFont val="LitNusx"/>
        <family val="0"/>
      </rPr>
      <t>kvt. warmadobiT 5-8 l/wm-SiQ  awevis simaRliT 125-140 metri</t>
    </r>
  </si>
  <si>
    <t>komp.</t>
  </si>
  <si>
    <t>sn da 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22-8-3 misad</t>
  </si>
  <si>
    <t>tumbos Casakidi  d=14 mm-iani bagiris montaJi</t>
  </si>
  <si>
    <t xml:space="preserve"> d=14 mm-iani bagiri </t>
  </si>
  <si>
    <t>avtomaturi gamorTvisaTvis tivtivas montaJi</t>
  </si>
  <si>
    <t xml:space="preserve"> d-75mm ukusarqvelis montaJi</t>
  </si>
  <si>
    <t xml:space="preserve"> d-75mm ukusarqveli</t>
  </si>
  <si>
    <t xml:space="preserve"> d-75mm adaptori - miltuCebiT</t>
  </si>
  <si>
    <t xml:space="preserve"> d-75X75X75 mm-ze samkapi</t>
  </si>
  <si>
    <t xml:space="preserve"> d-75mm urduli</t>
  </si>
  <si>
    <t>s.n.da w 22--27-1</t>
  </si>
  <si>
    <r>
      <t xml:space="preserve">tumbos CaSveba WaburrilSi el. kabeliTa da d75 mm-iani </t>
    </r>
    <r>
      <rPr>
        <b/>
        <sz val="10"/>
        <rFont val="Times New Roman"/>
        <family val="1"/>
      </rPr>
      <t>PN</t>
    </r>
    <r>
      <rPr>
        <b/>
        <sz val="10"/>
        <rFont val="LitNusx"/>
        <family val="0"/>
      </rPr>
      <t>-20 polieTilenis milsadeniT</t>
    </r>
  </si>
  <si>
    <t>avtomatika</t>
  </si>
  <si>
    <t>kabeli izolirebuli</t>
  </si>
  <si>
    <t>s.n. da w. 16-20-2</t>
  </si>
  <si>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75 mm-iani </t>
    </r>
    <r>
      <rPr>
        <b/>
        <sz val="10"/>
        <rFont val="Arial"/>
        <family val="2"/>
      </rPr>
      <t>PN</t>
    </r>
    <r>
      <rPr>
        <b/>
        <sz val="10"/>
        <rFont val="AcadNusx"/>
        <family val="0"/>
      </rPr>
      <t>-20 polieTilenis milsadenis montaJi WaburRilidan rezervuaramde</t>
    </r>
  </si>
  <si>
    <t>1000 m.</t>
  </si>
  <si>
    <r>
      <rPr>
        <sz val="10"/>
        <color indexed="8"/>
        <rFont val="Arial"/>
        <family val="2"/>
      </rPr>
      <t>d</t>
    </r>
    <r>
      <rPr>
        <sz val="10"/>
        <color indexed="8"/>
        <rFont val="AcadNusx"/>
        <family val="0"/>
      </rPr>
      <t xml:space="preserve">75 mm-iani </t>
    </r>
    <r>
      <rPr>
        <sz val="10"/>
        <color indexed="8"/>
        <rFont val="Arial"/>
        <family val="2"/>
      </rPr>
      <t>PE</t>
    </r>
    <r>
      <rPr>
        <sz val="10"/>
        <color indexed="8"/>
        <rFont val="AcadNusx"/>
        <family val="0"/>
      </rPr>
      <t>-20 polieTilenis mili</t>
    </r>
  </si>
  <si>
    <t xml:space="preserve">s.n. da w. 16-6-1 </t>
  </si>
  <si>
    <t>eleqtro gammarTvelis montaJi sruli avtomatikiT</t>
  </si>
  <si>
    <t xml:space="preserve">eleqtro gammarTveli </t>
  </si>
  <si>
    <r>
      <t>avtomaturi marTvis spilenZis 2,5 mm</t>
    </r>
    <r>
      <rPr>
        <sz val="10"/>
        <color indexed="8"/>
        <rFont val="Arial"/>
        <family val="2"/>
      </rPr>
      <t>²</t>
    </r>
    <r>
      <rPr>
        <sz val="10"/>
        <color indexed="8"/>
        <rFont val="AcadNusx"/>
        <family val="0"/>
      </rPr>
      <t>-iani oTxwvera 4X2,5 mm</t>
    </r>
    <r>
      <rPr>
        <sz val="10"/>
        <color indexed="8"/>
        <rFont val="Arial"/>
        <family val="2"/>
      </rPr>
      <t>²</t>
    </r>
    <r>
      <rPr>
        <sz val="10"/>
        <color indexed="8"/>
        <rFont val="AcadNusx"/>
        <family val="0"/>
      </rPr>
      <t>-is kabeli</t>
    </r>
  </si>
  <si>
    <t>samfaza eleqtro mricxvelis montaJi</t>
  </si>
  <si>
    <t>samfaza eleqtro mricxveli</t>
  </si>
  <si>
    <t>damiwebisa da mexamridis mowyoba</t>
  </si>
  <si>
    <t>s.n. da w.  22-20 - 5    k=1,3</t>
  </si>
  <si>
    <t>sxvadsaxva diametris milebis garecxva - dezinfeqcia da hidravlikuri gamocda</t>
  </si>
  <si>
    <t>s.n.da w 22--27-4</t>
  </si>
  <si>
    <t>CarTva rezervuarSi Semaval wyaldenze</t>
  </si>
  <si>
    <t>SeWra</t>
  </si>
  <si>
    <t>sxvadasxva manqanebi</t>
  </si>
  <si>
    <t xml:space="preserve"> mili </t>
  </si>
  <si>
    <t>maT Soris samSeneblo samuSaoebi</t>
  </si>
  <si>
    <t>maT Soris samontaJo samuSaoebze</t>
  </si>
  <si>
    <t xml:space="preserve">jami: </t>
  </si>
  <si>
    <t>zednadebi xarjebi samSeneblo samuSaoebze 10%</t>
  </si>
  <si>
    <t>zednadebi xarjebi samontaJo  samuSaoebze 75 % xelfasidan</t>
  </si>
  <si>
    <t>mowyobilobebis Rirebuleba</t>
  </si>
  <si>
    <t>vertikaluri tumbo warmadobiT 5-8 l/wm-SiQ  awevis simaRliT 140 metri</t>
  </si>
  <si>
    <t>jami: mowyobilobebze</t>
  </si>
  <si>
    <t>jami: mowyobilobis (transportTan erTad)</t>
  </si>
  <si>
    <t>muTuTiebuli mavrTulbade 3 mm bijiT 60*60 mm</t>
  </si>
  <si>
    <t>WaburRilze sanitaruli Robis mowyoba</t>
  </si>
  <si>
    <t>sasmel-sameurneo wyalmomarageba mosawyobi WaburRilidan</t>
  </si>
  <si>
    <t xml:space="preserve"> d=25mm maRali wnevis burTula ventilis montaJi   </t>
  </si>
  <si>
    <t>II kategoriis gruntis gaTxra xeliT 290X0,25X0,6 - Semdgomi ukuCayriT</t>
  </si>
  <si>
    <t>ventilebisa da wyalmzomebis damcavi plastmasis yuTiebi saxuravis qvemodan TboizolaciiT</t>
  </si>
  <si>
    <t>sxvadasxva diametrebis onagirebis montaJi</t>
  </si>
  <si>
    <t>sxvadasxva diametris onagirebi</t>
  </si>
  <si>
    <t xml:space="preserve"> polieTilenis milsadenebis ZirSi 10sm sisqis qviSis safuZvlis mowyoba da zemodan 20 sm sisqis dayra</t>
  </si>
  <si>
    <r>
      <rPr>
        <b/>
        <sz val="10"/>
        <rFont val="Calibri"/>
        <family val="2"/>
      </rPr>
      <t xml:space="preserve"> d</t>
    </r>
    <r>
      <rPr>
        <b/>
        <sz val="10"/>
        <rFont val="LitNusx"/>
        <family val="0"/>
      </rPr>
      <t>=160 mm-iani polieTilenisPpn-20 milebiT wyaldenebis montaJi</t>
    </r>
  </si>
  <si>
    <r>
      <rPr>
        <b/>
        <sz val="10"/>
        <rFont val="Calibri"/>
        <family val="2"/>
      </rPr>
      <t xml:space="preserve"> d</t>
    </r>
    <r>
      <rPr>
        <b/>
        <sz val="10"/>
        <rFont val="LitNusx"/>
        <family val="0"/>
      </rPr>
      <t>=140mm-iani polieTilenisPpn-20 milebiT  wyalsadenis qselis montaJi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</si>
  <si>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>-140 mm-iani polieTilenis  mili pn-20</t>
    </r>
  </si>
  <si>
    <r>
      <t xml:space="preserve"> </t>
    </r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=110 mm-iani polieTilenisPpn-20 milebiT wyaldenebis montaJi 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</si>
  <si>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>-110 mm-iani polieTilenis  mili pn-20</t>
    </r>
  </si>
  <si>
    <r>
      <t xml:space="preserve"> </t>
    </r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=90 mm-iani polieTilenisPpn-20 milebiT wyaldenebis montaJi 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</si>
  <si>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>-90 mm-iani polieTilenis  mili pn-20</t>
    </r>
  </si>
  <si>
    <r>
      <t xml:space="preserve"> </t>
    </r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=75 mm-iani polieTilenisPpn-20 milebiT wyaldenebis montaJi 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</si>
  <si>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>-75 mm-iani polieTilenis  mili pn-20</t>
    </r>
  </si>
  <si>
    <r>
      <t xml:space="preserve"> </t>
    </r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=63 mm-iani polieTilenisPpn-20 milebiT wyaldenebis montaJi 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</si>
  <si>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>-63 mm-iani polieTilenis  mili pn-20</t>
    </r>
  </si>
  <si>
    <r>
      <t xml:space="preserve"> </t>
    </r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=50 mm-iani polieTilenisPpn-20 milebiT wyaldenebis montaJi 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</si>
  <si>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>-50 mm-iani polieTilenis  mili pn-20</t>
    </r>
  </si>
  <si>
    <r>
      <t xml:space="preserve"> </t>
    </r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=40 mm-iani polieTilenisPpn-20 milebiT wyaldenebis montaJi 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</si>
  <si>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>-40 mm-iani polieTilenis  mili pn-20</t>
    </r>
  </si>
  <si>
    <r>
      <t xml:space="preserve"> </t>
    </r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=32 mm-iani polieTilenisPpn-20 milebiT wyaldenebis montaJi 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</si>
  <si>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>-32 mm-iani polieTilenis  mili pn-20</t>
    </r>
  </si>
  <si>
    <r>
      <t xml:space="preserve"> </t>
    </r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=25 mm-iani polieTilenisPpn-20 milebiT wyaldenebis montaJi 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</si>
  <si>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>-25 mm-iani polieTilenis  mili pn-20</t>
    </r>
  </si>
  <si>
    <r>
      <t xml:space="preserve"> </t>
    </r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-63 pn-20 sacobi qselis boloebSi </t>
    </r>
  </si>
  <si>
    <r>
      <t xml:space="preserve"> </t>
    </r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-50 pn-20 sacobi </t>
    </r>
  </si>
  <si>
    <r>
      <t xml:space="preserve"> </t>
    </r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-40 pn-20 sacobi </t>
    </r>
  </si>
  <si>
    <r>
      <t xml:space="preserve"> </t>
    </r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-32 pn-20 sacobi </t>
    </r>
  </si>
  <si>
    <r>
      <t xml:space="preserve"> </t>
    </r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>=25 mm-iani polieTilenisPpn-20 milebiT saabonento milsadenebis montaJi</t>
    </r>
  </si>
  <si>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>=160:</t>
    </r>
    <r>
      <rPr>
        <b/>
        <sz val="10"/>
        <rFont val="Calibri"/>
        <family val="2"/>
      </rPr>
      <t xml:space="preserve"> </t>
    </r>
    <r>
      <rPr>
        <b/>
        <sz val="10"/>
        <rFont val="LitNusx"/>
        <family val="0"/>
      </rPr>
      <t xml:space="preserve"> mm-iani dioduri quros montaJi  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</si>
  <si>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>=160:</t>
    </r>
    <r>
      <rPr>
        <sz val="10"/>
        <rFont val="Calibri"/>
        <family val="2"/>
      </rPr>
      <t xml:space="preserve"> </t>
    </r>
    <r>
      <rPr>
        <sz val="10"/>
        <rFont val="LitNusx"/>
        <family val="0"/>
      </rPr>
      <t xml:space="preserve"> mm-iani dioduri quro </t>
    </r>
  </si>
  <si>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 xml:space="preserve">-140: </t>
    </r>
    <r>
      <rPr>
        <b/>
        <sz val="10"/>
        <rFont val="LitNusx"/>
        <family val="0"/>
      </rPr>
      <t xml:space="preserve">mm-iani dioduri quros montaJi 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</si>
  <si>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>-140: mm-iani dioduri quro</t>
    </r>
  </si>
  <si>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>=110:</t>
    </r>
    <r>
      <rPr>
        <b/>
        <sz val="10"/>
        <rFont val="Calibri"/>
        <family val="2"/>
      </rPr>
      <t xml:space="preserve"> </t>
    </r>
    <r>
      <rPr>
        <b/>
        <sz val="10"/>
        <rFont val="LitNusx"/>
        <family val="0"/>
      </rPr>
      <t xml:space="preserve">mm-iani dioduri quros montaJi 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</si>
  <si>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>=110:</t>
    </r>
    <r>
      <rPr>
        <sz val="10"/>
        <rFont val="Calibri"/>
        <family val="2"/>
      </rPr>
      <t xml:space="preserve"> </t>
    </r>
    <r>
      <rPr>
        <sz val="10"/>
        <rFont val="LitNusx"/>
        <family val="0"/>
      </rPr>
      <t>mm-iani dioduri quro</t>
    </r>
  </si>
  <si>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>=90:</t>
    </r>
    <r>
      <rPr>
        <b/>
        <sz val="10"/>
        <rFont val="Calibri"/>
        <family val="2"/>
      </rPr>
      <t xml:space="preserve"> </t>
    </r>
    <r>
      <rPr>
        <b/>
        <sz val="10"/>
        <rFont val="LitNusx"/>
        <family val="0"/>
      </rPr>
      <t xml:space="preserve">mm-iani dioduri quros montaJi 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</si>
  <si>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>=90:</t>
    </r>
    <r>
      <rPr>
        <sz val="10"/>
        <rFont val="Calibri"/>
        <family val="2"/>
      </rPr>
      <t xml:space="preserve"> </t>
    </r>
    <r>
      <rPr>
        <sz val="10"/>
        <rFont val="LitNusx"/>
        <family val="0"/>
      </rPr>
      <t>mm-iani dioduri quro</t>
    </r>
  </si>
  <si>
    <t>II-III  kategoriis gruntis gaTxra  xeliT SemdgomSi ukudayriT</t>
  </si>
  <si>
    <t>II-III  kategoriis gruntis gaTxra  xeliT  3925X0,8X0,3</t>
  </si>
  <si>
    <t>II-III kategoriis gruntis gaTxra eqskavatoriT: 8690X1X0,3</t>
  </si>
  <si>
    <t>32</t>
  </si>
  <si>
    <r>
      <t>100 m</t>
    </r>
    <r>
      <rPr>
        <b/>
        <vertAlign val="superscript"/>
        <sz val="10"/>
        <rFont val="LitNusx"/>
        <family val="0"/>
      </rPr>
      <t>3</t>
    </r>
  </si>
  <si>
    <t>avtogreideri 108 cZ</t>
  </si>
  <si>
    <t>satkepni pnevmosvlaze 18 tn</t>
  </si>
  <si>
    <t>sarwyavi manqana 6000 l</t>
  </si>
  <si>
    <t>tranSeis darCenili aris Sevseba adgilobrivi gruntiT</t>
  </si>
  <si>
    <t>takiZis rezervuaridan wyaldenis montaJi 160 kbm rezervuaridan momaval wyaldenamde</t>
  </si>
  <si>
    <t>qobuleTis municipalitetis sofel leRvas takiZis rezervuaridan wyaldenis montaJi 160 kbm rezervuaridan momaval wyaldenamde</t>
  </si>
  <si>
    <r>
      <rPr>
        <sz val="10"/>
        <rFont val="Calibri"/>
        <family val="2"/>
      </rPr>
      <t>d</t>
    </r>
    <r>
      <rPr>
        <sz val="10"/>
        <rFont val="LitNusx"/>
        <family val="0"/>
      </rPr>
      <t>-160 mm-iani polieTilenis  mili pn-20</t>
    </r>
  </si>
  <si>
    <r>
      <rPr>
        <b/>
        <sz val="10"/>
        <rFont val="Calibri"/>
        <family val="2"/>
      </rPr>
      <t xml:space="preserve"> d</t>
    </r>
    <r>
      <rPr>
        <b/>
        <sz val="10"/>
        <rFont val="LitNusx"/>
        <family val="0"/>
      </rPr>
      <t>=200 mm-iani polieTilenisPpn-20 milebiT wyaldenebis montaJi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</si>
  <si>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 xml:space="preserve">-200 mm-iani polieTilenis  mili pn-20 </t>
    </r>
  </si>
  <si>
    <r>
      <rPr>
        <b/>
        <sz val="10"/>
        <rFont val="Calibri"/>
        <family val="2"/>
      </rPr>
      <t>d</t>
    </r>
    <r>
      <rPr>
        <b/>
        <sz val="10"/>
        <rFont val="LitNusx"/>
        <family val="0"/>
      </rPr>
      <t>=200:</t>
    </r>
    <r>
      <rPr>
        <b/>
        <sz val="10"/>
        <rFont val="Calibri"/>
        <family val="2"/>
      </rPr>
      <t xml:space="preserve"> </t>
    </r>
    <r>
      <rPr>
        <b/>
        <sz val="10"/>
        <rFont val="LitNusx"/>
        <family val="0"/>
      </rPr>
      <t xml:space="preserve"> mm-iani dioduri quros montaJi  </t>
    </r>
  </si>
  <si>
    <r>
      <rPr>
        <sz val="10"/>
        <rFont val="Calibri"/>
        <family val="2"/>
      </rPr>
      <t>d</t>
    </r>
    <r>
      <rPr>
        <sz val="10"/>
        <rFont val="LitNusx"/>
        <family val="0"/>
      </rPr>
      <t>=200:</t>
    </r>
    <r>
      <rPr>
        <sz val="10"/>
        <rFont val="Calibri"/>
        <family val="2"/>
      </rPr>
      <t xml:space="preserve"> </t>
    </r>
    <r>
      <rPr>
        <sz val="10"/>
        <rFont val="LitNusx"/>
        <family val="0"/>
      </rPr>
      <t xml:space="preserve"> mm-iani dioduri quro </t>
    </r>
  </si>
  <si>
    <t>II-III  kategoriis gruntis gaTxra  xeliT</t>
  </si>
  <si>
    <t>1</t>
  </si>
  <si>
    <t>ს.ნ და წ .IV-2-84 46-23-1</t>
  </si>
  <si>
    <t>B -15 კლასის ბეტონის დამტვრევა გრუნტოვან გზაზე შემდგომში აღდგენით</t>
  </si>
  <si>
    <r>
      <t>მ</t>
    </r>
    <r>
      <rPr>
        <b/>
        <vertAlign val="superscript"/>
        <sz val="10"/>
        <rFont val="Sylfaen"/>
        <family val="1"/>
      </rPr>
      <t>3</t>
    </r>
  </si>
  <si>
    <t>სრფ</t>
  </si>
  <si>
    <t xml:space="preserve">შრომის დანახარჯი  </t>
  </si>
  <si>
    <t>კაც/სთ</t>
  </si>
  <si>
    <t>მანქანები</t>
  </si>
  <si>
    <t>მან/სთ</t>
  </si>
  <si>
    <t>ს.ნ.და წ. 6-1-6</t>
  </si>
  <si>
    <t>ბეტონის  საფარის აღდგენა</t>
  </si>
  <si>
    <t>კუბ.მ</t>
  </si>
  <si>
    <t>შრომითი დანახარჯი</t>
  </si>
  <si>
    <t xml:space="preserve">მანქანები </t>
  </si>
  <si>
    <t>ბეტონი B-15</t>
  </si>
  <si>
    <t xml:space="preserve">ყალიბის ფარი </t>
  </si>
  <si>
    <r>
      <t>მ</t>
    </r>
    <r>
      <rPr>
        <vertAlign val="superscript"/>
        <sz val="10"/>
        <rFont val="Sylfaen"/>
        <family val="1"/>
      </rPr>
      <t>2</t>
    </r>
  </si>
  <si>
    <t xml:space="preserve">ფიცარი ჩამოგანილი 5სმ სისქის  </t>
  </si>
  <si>
    <t>სხვადსხვა ლურსმანი</t>
  </si>
  <si>
    <t>კგ</t>
  </si>
  <si>
    <t>სხვა  მასალები</t>
  </si>
  <si>
    <t>ლარი</t>
  </si>
  <si>
    <t xml:space="preserve"> 7sm. sisqis asfaltis safaris  gaWra-damtvreva 0,7X1600</t>
  </si>
  <si>
    <t>asfaltis safarisa aRdgena: 0,7X1600</t>
  </si>
  <si>
    <t>tranSeis darCenili aris Sevseba balastiT</t>
  </si>
  <si>
    <t>შრომითი რესურსი</t>
  </si>
  <si>
    <r>
      <t>მ</t>
    </r>
    <r>
      <rPr>
        <vertAlign val="superscript"/>
        <sz val="10"/>
        <rFont val="Sylfaen"/>
        <family val="1"/>
      </rPr>
      <t>3</t>
    </r>
  </si>
  <si>
    <t xml:space="preserve"> გრუნტის ტრანსპორტირება 5კმ მანძილზე </t>
  </si>
  <si>
    <t>II-III kategoriis gruntis gaTxra eqskavatoriT da datvirTva avtoTviTmclelebze: 2200X1,2X0,4</t>
  </si>
  <si>
    <t>balasti</t>
  </si>
  <si>
    <t xml:space="preserve"> d-200 mm-iani Tujis urdulis montaJi </t>
  </si>
  <si>
    <t>urduli d-200 mm</t>
  </si>
  <si>
    <t xml:space="preserve"> d-200mm  adaftoris montaJi</t>
  </si>
  <si>
    <t xml:space="preserve"> d-200mm  miltuCas montaJi</t>
  </si>
  <si>
    <t>d-200mm.  adaftori</t>
  </si>
  <si>
    <t>d-200mm.  miltuCa</t>
  </si>
  <si>
    <t>sn da w                                                                                                                                                                                                                                                                      6-26-8</t>
  </si>
  <si>
    <t xml:space="preserve">rkinabetonis monoliTuri regulatoris damcavi Wis mowyoba  В30 klasis betoniT saizolacio danamatiT </t>
  </si>
  <si>
    <t>100 kub.m.</t>
  </si>
  <si>
    <t>betoni В30</t>
  </si>
  <si>
    <t>saizolacio danamati</t>
  </si>
  <si>
    <t xml:space="preserve">ficari Camoganuli III x 25-32mm </t>
  </si>
  <si>
    <t>igive III x 40-mm da zeviT</t>
  </si>
  <si>
    <r>
      <t>armatura</t>
    </r>
    <r>
      <rPr>
        <sz val="10"/>
        <rFont val="Arial"/>
        <family val="2"/>
      </rPr>
      <t xml:space="preserve"> A</t>
    </r>
    <r>
      <rPr>
        <sz val="10"/>
        <rFont val="AcadNusx"/>
        <family val="0"/>
      </rPr>
      <t>-III</t>
    </r>
  </si>
  <si>
    <r>
      <t xml:space="preserve">s.n.da w.  22-23-2   </t>
    </r>
  </si>
  <si>
    <t>10 cali</t>
  </si>
  <si>
    <t>regulatori</t>
  </si>
  <si>
    <t>s.n. da w.  23-23</t>
  </si>
  <si>
    <t xml:space="preserve">  r/b gadaxurvis fila  Tujis xufiT</t>
  </si>
  <si>
    <t xml:space="preserve"> r/b gadaxurvis fila oTxkuTxedi Tujis xufiT</t>
  </si>
  <si>
    <t>wyalsadenze wnevis regulatoris montaJi</t>
  </si>
  <si>
    <t>#1 wyalSemkrebze  sanitaruli Robis mowyoba - 100g/m</t>
  </si>
  <si>
    <t xml:space="preserve">ekalmavTuli 7 rigi 70X1,02 </t>
  </si>
  <si>
    <t>#2 wyalSemkrebze  sanitaruli Robis mowyoba - 58g/m</t>
  </si>
  <si>
    <t>#3 da #4 wyalSemkrebze  sanitaruli Robis mowyoba - 67g/m</t>
  </si>
  <si>
    <t>#5  wyalSemkrebze  sanitaruli Robis mowyoba - 74g/m</t>
  </si>
  <si>
    <t>#7D wyalSemkrebi saleqaris CaTvliT  sanitaruli Robis mowyoba - 110g/m</t>
  </si>
  <si>
    <r>
      <t>#8 wyalSemkrebi gamwmendi nagebobebiTa da 60m</t>
    </r>
    <r>
      <rPr>
        <vertAlign val="superscript"/>
        <sz val="10"/>
        <rFont val="LitNusx"/>
        <family val="0"/>
      </rPr>
      <t xml:space="preserve">3 </t>
    </r>
    <r>
      <rPr>
        <sz val="10"/>
        <rFont val="LitNusx"/>
        <family val="0"/>
      </rPr>
      <t>rezervuarTan  sanitaruli Robis mowyoba mavTulbadiT - 50g/m</t>
    </r>
  </si>
  <si>
    <r>
      <t>saproeqto 160m</t>
    </r>
    <r>
      <rPr>
        <vertAlign val="superscript"/>
        <sz val="10"/>
        <rFont val="LitNusx"/>
        <family val="0"/>
      </rPr>
      <t xml:space="preserve">3 </t>
    </r>
    <r>
      <rPr>
        <sz val="10"/>
        <rFont val="LitNusx"/>
        <family val="0"/>
      </rPr>
      <t>rezervuarisa da gamwmendi nagebobis  sanitaruli Robis mowyoba mavTulbadiT- 90g/m</t>
    </r>
  </si>
  <si>
    <t xml:space="preserve">ekalmavTuli 7 rigi 408X1,02 </t>
  </si>
  <si>
    <t>#3Dda #4 wyalSemkrebze  sanitaruli Robis mowyoba - 67g/m</t>
  </si>
  <si>
    <t xml:space="preserve">ekalmavTuli 7 rigi 467X1,02 </t>
  </si>
  <si>
    <t>#5D wyalSemkrebze  sanitaruli Robis mowyoba - 74g/m</t>
  </si>
  <si>
    <t xml:space="preserve">ekalmavTuli 7 rigi 514X1,02 </t>
  </si>
  <si>
    <t xml:space="preserve">ekalmavTuli 7 rigi 770X1,02 </t>
  </si>
  <si>
    <r>
      <t>#8 wyalSemkrebi gamwmendi nagebobebiTa da 60m</t>
    </r>
    <r>
      <rPr>
        <b/>
        <vertAlign val="superscript"/>
        <sz val="12"/>
        <rFont val="LitNusx"/>
        <family val="0"/>
      </rPr>
      <t xml:space="preserve">3 </t>
    </r>
    <r>
      <rPr>
        <b/>
        <sz val="12"/>
        <rFont val="LitNusx"/>
        <family val="0"/>
      </rPr>
      <t>rezervuarTan  sanitaruli Robis mowyoba mavTulbadiT - 50g/m</t>
    </r>
  </si>
  <si>
    <r>
      <t>saproeqto 160m</t>
    </r>
    <r>
      <rPr>
        <b/>
        <vertAlign val="superscript"/>
        <sz val="12"/>
        <rFont val="LitNusx"/>
        <family val="0"/>
      </rPr>
      <t xml:space="preserve">3 </t>
    </r>
    <r>
      <rPr>
        <b/>
        <sz val="12"/>
        <rFont val="LitNusx"/>
        <family val="0"/>
      </rPr>
      <t>rezervuarisa da gamwmendi nagebobis  sanitaruli Robis mowyoba mavTulbadiT- 90g/m</t>
    </r>
  </si>
  <si>
    <t>sn da w</t>
  </si>
  <si>
    <t>inertiuli masalebis, armaturebisa da cementis Sezidva xeliT</t>
  </si>
  <si>
    <t>danarTi 1</t>
  </si>
  <si>
    <t>qobuleTis municipalitetis sof. leRvas wyalsadenis sistemis reabilitacia (II etapi)</t>
  </si>
  <si>
    <t>lrx #3</t>
  </si>
  <si>
    <t>lrx #4</t>
  </si>
  <si>
    <t>lrx #5</t>
  </si>
  <si>
    <t>lrx #6</t>
  </si>
  <si>
    <t>lrx #7</t>
  </si>
  <si>
    <t>lrx #8</t>
  </si>
  <si>
    <t>lrx #9</t>
  </si>
  <si>
    <t>lrx #10</t>
  </si>
  <si>
    <t>lrx #11</t>
  </si>
  <si>
    <t>lrx #12</t>
  </si>
  <si>
    <t>lrx #13</t>
  </si>
  <si>
    <t>lrx #14</t>
  </si>
  <si>
    <t>lrx #15</t>
  </si>
  <si>
    <t>lokalur-resursuli xarjTaRricxva #3</t>
  </si>
  <si>
    <t>lokalur-resursuli xarjTaRricxva #4</t>
  </si>
  <si>
    <t>lokalur-resursuli  xarjTaRricxva #5</t>
  </si>
  <si>
    <t>lokalur-resursuli  xarjTaRricxva #6</t>
  </si>
  <si>
    <t>lokalur-resursuli  xarjTaRricxva #7</t>
  </si>
  <si>
    <t>lokalur-resursuli  xarjTaRricxva #8</t>
  </si>
  <si>
    <t>lokalur-resursuli  xarjTaRricxva #9</t>
  </si>
  <si>
    <t>lokalur-resursuli  xarjTaRricxva #10</t>
  </si>
  <si>
    <t>lokalur-resursuli  xarjTaRricxva #11</t>
  </si>
  <si>
    <t>lokalur-resursuli  xarjTaRricxva #12</t>
  </si>
  <si>
    <t>lokalur-resursuli  xarjTaRricxva #13</t>
  </si>
  <si>
    <t>lokalur-resursuli  xarjTaRricxva #14</t>
  </si>
  <si>
    <t>lokalur-resursuli xarjTaRricxva #15</t>
  </si>
  <si>
    <t>pretendenti________b.a.</t>
  </si>
  <si>
    <t>zednadebi xarjebi araumetes</t>
  </si>
  <si>
    <t>gegmiuri dagroveba araumetes</t>
  </si>
  <si>
    <t>pretendenti___________b.a.</t>
  </si>
  <si>
    <t>zednadebi xarjebi araumetes 10%</t>
  </si>
  <si>
    <t>gegmiuri dagroveba araumetes 8%</t>
  </si>
</sst>
</file>

<file path=xl/styles.xml><?xml version="1.0" encoding="utf-8"?>
<styleSheet xmlns="http://schemas.openxmlformats.org/spreadsheetml/2006/main">
  <numFmts count="45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0.0"/>
    <numFmt numFmtId="189" formatCode="0.000"/>
    <numFmt numFmtId="190" formatCode="0.0000"/>
    <numFmt numFmtId="191" formatCode="#,##0.000"/>
    <numFmt numFmtId="192" formatCode="0.000000"/>
    <numFmt numFmtId="193" formatCode="0.00000"/>
    <numFmt numFmtId="194" formatCode="0.0%"/>
    <numFmt numFmtId="195" formatCode="#,##0.0"/>
    <numFmt numFmtId="196" formatCode="#,##0.0000"/>
    <numFmt numFmtId="197" formatCode="_-* #,##0_р_._-;\-* #,##0_р_._-;_-* &quot;-&quot;??_р_._-;_-@_-"/>
    <numFmt numFmtId="198" formatCode="0;[Red]0"/>
    <numFmt numFmtId="199" formatCode="_-* #,##0.000_р_._-;\-* #,##0.000_р_._-;_-* &quot;-&quot;???_р_._-;_-@_-"/>
    <numFmt numFmtId="200" formatCode="_-* #,##0_р_._-;\-* #,##0_р_._-;_-* &quot;-&quot;???_р_._-;_-@_-"/>
  </numFmts>
  <fonts count="96">
    <font>
      <sz val="10"/>
      <name val="Arial Cyr"/>
      <family val="0"/>
    </font>
    <font>
      <sz val="12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AcadNusx"/>
      <family val="0"/>
    </font>
    <font>
      <b/>
      <sz val="12"/>
      <name val="AcadNusx"/>
      <family val="0"/>
    </font>
    <font>
      <b/>
      <sz val="10"/>
      <name val="AcadNusx"/>
      <family val="0"/>
    </font>
    <font>
      <sz val="10"/>
      <color indexed="10"/>
      <name val="AcadNusx"/>
      <family val="0"/>
    </font>
    <font>
      <sz val="10"/>
      <color indexed="8"/>
      <name val="AcadNusx"/>
      <family val="0"/>
    </font>
    <font>
      <sz val="10"/>
      <color indexed="12"/>
      <name val="AcadNusx"/>
      <family val="0"/>
    </font>
    <font>
      <b/>
      <sz val="10"/>
      <color indexed="10"/>
      <name val="AcadNusx"/>
      <family val="0"/>
    </font>
    <font>
      <b/>
      <sz val="10"/>
      <color indexed="12"/>
      <name val="AcadNusx"/>
      <family val="0"/>
    </font>
    <font>
      <sz val="12"/>
      <color indexed="48"/>
      <name val="AcadNusx"/>
      <family val="0"/>
    </font>
    <font>
      <sz val="12"/>
      <color indexed="12"/>
      <name val="AcadNusx"/>
      <family val="0"/>
    </font>
    <font>
      <sz val="12"/>
      <color indexed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cadNusx"/>
      <family val="0"/>
    </font>
    <font>
      <b/>
      <sz val="10"/>
      <name val="Arial"/>
      <family val="2"/>
    </font>
    <font>
      <sz val="8"/>
      <name val="AcadNusx"/>
      <family val="0"/>
    </font>
    <font>
      <sz val="9"/>
      <name val="AcadNusx"/>
      <family val="0"/>
    </font>
    <font>
      <sz val="10"/>
      <name val="Helv"/>
      <family val="0"/>
    </font>
    <font>
      <sz val="14"/>
      <name val="AcadNusx"/>
      <family val="0"/>
    </font>
    <font>
      <sz val="12"/>
      <name val="LitNusx"/>
      <family val="0"/>
    </font>
    <font>
      <b/>
      <sz val="10"/>
      <name val="LitNusx"/>
      <family val="0"/>
    </font>
    <font>
      <sz val="10"/>
      <name val="LitNusx"/>
      <family val="0"/>
    </font>
    <font>
      <b/>
      <sz val="9"/>
      <name val="LitNusx"/>
      <family val="0"/>
    </font>
    <font>
      <sz val="9"/>
      <name val="LitNusx"/>
      <family val="0"/>
    </font>
    <font>
      <sz val="10"/>
      <color indexed="10"/>
      <name val="LitNusx"/>
      <family val="0"/>
    </font>
    <font>
      <b/>
      <sz val="12"/>
      <name val="LitNusx"/>
      <family val="0"/>
    </font>
    <font>
      <b/>
      <i/>
      <sz val="10"/>
      <name val="LitNusx"/>
      <family val="0"/>
    </font>
    <font>
      <b/>
      <i/>
      <sz val="12"/>
      <name val="LitNusx"/>
      <family val="0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LitNusx"/>
      <family val="0"/>
    </font>
    <font>
      <vertAlign val="superscript"/>
      <sz val="10"/>
      <name val="LitNusx"/>
      <family val="0"/>
    </font>
    <font>
      <b/>
      <sz val="10"/>
      <name val="AKAD NUSX"/>
      <family val="0"/>
    </font>
    <font>
      <b/>
      <i/>
      <sz val="11"/>
      <name val="LitNusx"/>
      <family val="0"/>
    </font>
    <font>
      <sz val="8"/>
      <name val="LitNusx"/>
      <family val="0"/>
    </font>
    <font>
      <vertAlign val="superscript"/>
      <sz val="10"/>
      <name val="AcadNusx"/>
      <family val="0"/>
    </font>
    <font>
      <sz val="11"/>
      <name val="LitNusx"/>
      <family val="0"/>
    </font>
    <font>
      <sz val="11"/>
      <name val="AcadNusx"/>
      <family val="0"/>
    </font>
    <font>
      <b/>
      <vertAlign val="superscript"/>
      <sz val="12"/>
      <name val="LitNusx"/>
      <family val="0"/>
    </font>
    <font>
      <sz val="12"/>
      <color indexed="14"/>
      <name val="AcadNusx"/>
      <family val="0"/>
    </font>
    <font>
      <sz val="10"/>
      <name val="Times New Roman"/>
      <family val="1"/>
    </font>
    <font>
      <sz val="10"/>
      <color indexed="14"/>
      <name val="AcadNusx"/>
      <family val="0"/>
    </font>
    <font>
      <sz val="10"/>
      <color indexed="11"/>
      <name val="AcadNusx"/>
      <family val="0"/>
    </font>
    <font>
      <b/>
      <sz val="11"/>
      <name val="LitNusx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name val="Sylfaen"/>
      <family val="1"/>
    </font>
    <font>
      <b/>
      <vertAlign val="superscript"/>
      <sz val="10"/>
      <name val="Sylfaen"/>
      <family val="1"/>
    </font>
    <font>
      <sz val="10"/>
      <name val="Sylfaen"/>
      <family val="1"/>
    </font>
    <font>
      <sz val="11"/>
      <color indexed="8"/>
      <name val="Sylfaen"/>
      <family val="1"/>
    </font>
    <font>
      <vertAlign val="superscript"/>
      <sz val="10"/>
      <name val="Sylfaen"/>
      <family val="1"/>
    </font>
    <font>
      <sz val="12"/>
      <name val="Arial"/>
      <family val="2"/>
    </font>
    <font>
      <b/>
      <sz val="10"/>
      <color indexed="8"/>
      <name val="AcadNusx"/>
      <family val="0"/>
    </font>
    <font>
      <sz val="12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sz val="12"/>
      <color theme="1"/>
      <name val="AcadNusx"/>
      <family val="0"/>
    </font>
    <font>
      <sz val="10"/>
      <color rgb="FFFF0000"/>
      <name val="AcadNusx"/>
      <family val="0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4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0" fontId="20" fillId="39" borderId="2" applyNumberFormat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30" fillId="38" borderId="8" applyNumberFormat="0" applyAlignment="0" applyProtection="0"/>
    <xf numFmtId="0" fontId="30" fillId="38" borderId="8" applyNumberFormat="0" applyAlignment="0" applyProtection="0"/>
    <xf numFmtId="0" fontId="30" fillId="38" borderId="8" applyNumberFormat="0" applyAlignment="0" applyProtection="0"/>
    <xf numFmtId="0" fontId="30" fillId="38" borderId="8" applyNumberFormat="0" applyAlignment="0" applyProtection="0"/>
    <xf numFmtId="0" fontId="30" fillId="38" borderId="8" applyNumberFormat="0" applyAlignment="0" applyProtection="0"/>
    <xf numFmtId="0" fontId="30" fillId="38" borderId="8" applyNumberFormat="0" applyAlignment="0" applyProtection="0"/>
    <xf numFmtId="0" fontId="30" fillId="38" borderId="8" applyNumberFormat="0" applyAlignment="0" applyProtection="0"/>
    <xf numFmtId="0" fontId="30" fillId="38" borderId="8" applyNumberFormat="0" applyAlignment="0" applyProtection="0"/>
    <xf numFmtId="0" fontId="30" fillId="38" borderId="8" applyNumberFormat="0" applyAlignment="0" applyProtection="0"/>
    <xf numFmtId="9" fontId="29" fillId="0" borderId="0" applyFont="0" applyFill="0" applyBorder="0" applyAlignment="0" applyProtection="0"/>
    <xf numFmtId="0" fontId="38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76" fillId="46" borderId="0" applyNumberFormat="0" applyBorder="0" applyAlignment="0" applyProtection="0"/>
    <xf numFmtId="0" fontId="76" fillId="47" borderId="0" applyNumberFormat="0" applyBorder="0" applyAlignment="0" applyProtection="0"/>
    <xf numFmtId="0" fontId="77" fillId="48" borderId="10" applyNumberFormat="0" applyAlignment="0" applyProtection="0"/>
    <xf numFmtId="0" fontId="78" fillId="49" borderId="11" applyNumberFormat="0" applyAlignment="0" applyProtection="0"/>
    <xf numFmtId="0" fontId="79" fillId="49" borderId="10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12" applyNumberFormat="0" applyFill="0" applyAlignment="0" applyProtection="0"/>
    <xf numFmtId="0" fontId="81" fillId="0" borderId="13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15" applyNumberFormat="0" applyFill="0" applyAlignment="0" applyProtection="0"/>
    <xf numFmtId="0" fontId="84" fillId="50" borderId="16" applyNumberFormat="0" applyAlignment="0" applyProtection="0"/>
    <xf numFmtId="0" fontId="85" fillId="0" borderId="0" applyNumberFormat="0" applyFill="0" applyBorder="0" applyAlignment="0" applyProtection="0"/>
    <xf numFmtId="0" fontId="86" fillId="5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5" fillId="0" borderId="0">
      <alignment/>
      <protection/>
    </xf>
    <xf numFmtId="0" fontId="29" fillId="0" borderId="0">
      <alignment/>
      <protection/>
    </xf>
    <xf numFmtId="0" fontId="7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87" fillId="52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89" fillId="0" borderId="18" applyNumberFormat="0" applyFill="0" applyAlignment="0" applyProtection="0"/>
    <xf numFmtId="0" fontId="9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91" fillId="54" borderId="0" applyNumberFormat="0" applyBorder="0" applyAlignment="0" applyProtection="0"/>
    <xf numFmtId="0" fontId="25" fillId="0" borderId="5" applyNumberFormat="0" applyFill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2" fontId="2" fillId="0" borderId="19" xfId="0" applyNumberFormat="1" applyFont="1" applyBorder="1" applyAlignment="1">
      <alignment horizontal="center" vertical="center" wrapText="1"/>
    </xf>
    <xf numFmtId="1" fontId="2" fillId="55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89" fontId="7" fillId="0" borderId="19" xfId="0" applyNumberFormat="1" applyFont="1" applyBorder="1" applyAlignment="1">
      <alignment horizontal="center" vertical="center" wrapText="1"/>
    </xf>
    <xf numFmtId="189" fontId="2" fillId="0" borderId="19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 wrapText="1"/>
    </xf>
    <xf numFmtId="2" fontId="1" fillId="56" borderId="0" xfId="0" applyNumberFormat="1" applyFont="1" applyFill="1" applyAlignment="1">
      <alignment horizontal="center" vertical="center" wrapText="1"/>
    </xf>
    <xf numFmtId="1" fontId="1" fillId="56" borderId="0" xfId="0" applyNumberFormat="1" applyFont="1" applyFill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1" fontId="10" fillId="56" borderId="0" xfId="0" applyNumberFormat="1" applyFont="1" applyFill="1" applyBorder="1" applyAlignment="1">
      <alignment horizontal="center" vertical="center" wrapText="1"/>
    </xf>
    <xf numFmtId="1" fontId="2" fillId="56" borderId="0" xfId="0" applyNumberFormat="1" applyFont="1" applyFill="1" applyBorder="1" applyAlignment="1">
      <alignment horizontal="center" vertical="center" wrapText="1"/>
    </xf>
    <xf numFmtId="0" fontId="1" fillId="57" borderId="0" xfId="0" applyFont="1" applyFill="1" applyAlignment="1">
      <alignment horizontal="center" vertical="center" wrapText="1"/>
    </xf>
    <xf numFmtId="0" fontId="2" fillId="56" borderId="0" xfId="0" applyFont="1" applyFill="1" applyAlignment="1">
      <alignment horizontal="center"/>
    </xf>
    <xf numFmtId="0" fontId="2" fillId="56" borderId="19" xfId="0" applyFont="1" applyFill="1" applyBorder="1" applyAlignment="1">
      <alignment horizontal="center" vertical="center" wrapText="1"/>
    </xf>
    <xf numFmtId="2" fontId="2" fillId="56" borderId="19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Alignment="1">
      <alignment horizontal="center" vertical="center" wrapText="1"/>
    </xf>
    <xf numFmtId="1" fontId="8" fillId="56" borderId="0" xfId="0" applyNumberFormat="1" applyFont="1" applyFill="1" applyAlignment="1">
      <alignment horizontal="center" vertical="center" wrapText="1"/>
    </xf>
    <xf numFmtId="1" fontId="1" fillId="56" borderId="0" xfId="0" applyNumberFormat="1" applyFont="1" applyFill="1" applyBorder="1" applyAlignment="1">
      <alignment horizontal="center" vertical="center" wrapText="1"/>
    </xf>
    <xf numFmtId="1" fontId="5" fillId="56" borderId="0" xfId="0" applyNumberFormat="1" applyFont="1" applyFill="1" applyBorder="1" applyAlignment="1">
      <alignment horizontal="center" vertical="center" wrapText="1"/>
    </xf>
    <xf numFmtId="1" fontId="13" fillId="56" borderId="0" xfId="0" applyNumberFormat="1" applyFont="1" applyFill="1" applyBorder="1" applyAlignment="1">
      <alignment horizontal="center" vertical="center" wrapText="1"/>
    </xf>
    <xf numFmtId="1" fontId="11" fillId="56" borderId="0" xfId="0" applyNumberFormat="1" applyFont="1" applyFill="1" applyAlignment="1">
      <alignment horizontal="center" vertical="center" wrapText="1"/>
    </xf>
    <xf numFmtId="1" fontId="8" fillId="56" borderId="0" xfId="0" applyNumberFormat="1" applyFont="1" applyFill="1" applyBorder="1" applyAlignment="1">
      <alignment horizontal="center" vertical="center" wrapText="1"/>
    </xf>
    <xf numFmtId="0" fontId="14" fillId="56" borderId="0" xfId="0" applyFont="1" applyFill="1" applyAlignment="1">
      <alignment horizontal="center" vertical="center" wrapText="1"/>
    </xf>
    <xf numFmtId="189" fontId="14" fillId="56" borderId="0" xfId="0" applyNumberFormat="1" applyFont="1" applyFill="1" applyAlignment="1">
      <alignment horizontal="center" vertical="center" wrapText="1"/>
    </xf>
    <xf numFmtId="1" fontId="14" fillId="56" borderId="0" xfId="0" applyNumberFormat="1" applyFont="1" applyFill="1" applyAlignment="1">
      <alignment horizontal="center" vertical="center" wrapText="1"/>
    </xf>
    <xf numFmtId="0" fontId="36" fillId="56" borderId="19" xfId="0" applyFont="1" applyFill="1" applyBorder="1" applyAlignment="1">
      <alignment horizontal="center" vertical="center" wrapText="1"/>
    </xf>
    <xf numFmtId="0" fontId="1" fillId="56" borderId="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89" fontId="11" fillId="0" borderId="19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189" fontId="7" fillId="0" borderId="0" xfId="0" applyNumberFormat="1" applyFont="1" applyAlignment="1">
      <alignment horizontal="left" vertical="center"/>
    </xf>
    <xf numFmtId="2" fontId="7" fillId="56" borderId="0" xfId="0" applyNumberFormat="1" applyFont="1" applyFill="1" applyAlignment="1">
      <alignment horizontal="center" vertical="center" wrapText="1"/>
    </xf>
    <xf numFmtId="0" fontId="1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6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horizontal="center" vertical="center" wrapText="1"/>
    </xf>
    <xf numFmtId="0" fontId="36" fillId="56" borderId="19" xfId="0" applyFont="1" applyFill="1" applyBorder="1" applyAlignment="1">
      <alignment horizontal="center" vertical="center" textRotation="90" wrapText="1"/>
    </xf>
    <xf numFmtId="0" fontId="15" fillId="56" borderId="0" xfId="0" applyFont="1" applyFill="1" applyAlignment="1">
      <alignment horizontal="center" vertical="center" wrapText="1"/>
    </xf>
    <xf numFmtId="2" fontId="14" fillId="56" borderId="0" xfId="0" applyNumberFormat="1" applyFont="1" applyFill="1" applyAlignment="1">
      <alignment horizontal="center" vertical="center" wrapText="1"/>
    </xf>
    <xf numFmtId="0" fontId="7" fillId="56" borderId="19" xfId="0" applyFont="1" applyFill="1" applyBorder="1" applyAlignment="1">
      <alignment horizontal="center" vertical="center" wrapText="1"/>
    </xf>
    <xf numFmtId="189" fontId="1" fillId="56" borderId="0" xfId="0" applyNumberFormat="1" applyFont="1" applyFill="1" applyAlignment="1">
      <alignment horizontal="center" vertical="center" wrapText="1"/>
    </xf>
    <xf numFmtId="2" fontId="2" fillId="56" borderId="0" xfId="0" applyNumberFormat="1" applyFont="1" applyFill="1" applyBorder="1" applyAlignment="1">
      <alignment horizontal="center" vertical="center" wrapText="1"/>
    </xf>
    <xf numFmtId="49" fontId="1" fillId="56" borderId="0" xfId="0" applyNumberFormat="1" applyFont="1" applyFill="1" applyAlignment="1">
      <alignment horizontal="center" vertical="center" wrapText="1"/>
    </xf>
    <xf numFmtId="0" fontId="39" fillId="56" borderId="0" xfId="0" applyFont="1" applyFill="1" applyAlignment="1">
      <alignment horizontal="center" vertical="center" wrapText="1"/>
    </xf>
    <xf numFmtId="0" fontId="40" fillId="56" borderId="0" xfId="0" applyFont="1" applyFill="1" applyAlignment="1">
      <alignment horizontal="center" vertical="center" wrapText="1"/>
    </xf>
    <xf numFmtId="0" fontId="42" fillId="56" borderId="19" xfId="0" applyFont="1" applyFill="1" applyBorder="1" applyAlignment="1">
      <alignment horizontal="center" vertical="center" textRotation="90" wrapText="1"/>
    </xf>
    <xf numFmtId="0" fontId="42" fillId="56" borderId="19" xfId="0" applyFont="1" applyFill="1" applyBorder="1" applyAlignment="1">
      <alignment horizontal="center" vertical="center" wrapText="1"/>
    </xf>
    <xf numFmtId="0" fontId="41" fillId="56" borderId="19" xfId="0" applyFont="1" applyFill="1" applyBorder="1" applyAlignment="1">
      <alignment horizontal="center" vertical="center" wrapText="1"/>
    </xf>
    <xf numFmtId="188" fontId="41" fillId="56" borderId="19" xfId="0" applyNumberFormat="1" applyFont="1" applyFill="1" applyBorder="1" applyAlignment="1">
      <alignment horizontal="center" vertical="center" wrapText="1"/>
    </xf>
    <xf numFmtId="2" fontId="42" fillId="56" borderId="19" xfId="0" applyNumberFormat="1" applyFont="1" applyFill="1" applyBorder="1" applyAlignment="1">
      <alignment horizontal="center" vertical="center" wrapText="1"/>
    </xf>
    <xf numFmtId="1" fontId="41" fillId="56" borderId="19" xfId="0" applyNumberFormat="1" applyFont="1" applyFill="1" applyBorder="1" applyAlignment="1">
      <alignment horizontal="center" vertical="center" wrapText="1"/>
    </xf>
    <xf numFmtId="1" fontId="42" fillId="56" borderId="19" xfId="0" applyNumberFormat="1" applyFont="1" applyFill="1" applyBorder="1" applyAlignment="1">
      <alignment horizontal="center" vertical="center" wrapText="1"/>
    </xf>
    <xf numFmtId="2" fontId="41" fillId="56" borderId="19" xfId="0" applyNumberFormat="1" applyFont="1" applyFill="1" applyBorder="1" applyAlignment="1">
      <alignment horizontal="center" vertical="center" wrapText="1"/>
    </xf>
    <xf numFmtId="188" fontId="42" fillId="56" borderId="19" xfId="0" applyNumberFormat="1" applyFont="1" applyFill="1" applyBorder="1" applyAlignment="1">
      <alignment horizontal="center" vertical="center" wrapText="1"/>
    </xf>
    <xf numFmtId="189" fontId="42" fillId="56" borderId="19" xfId="0" applyNumberFormat="1" applyFont="1" applyFill="1" applyBorder="1" applyAlignment="1">
      <alignment horizontal="center" vertical="center" wrapText="1"/>
    </xf>
    <xf numFmtId="0" fontId="41" fillId="58" borderId="19" xfId="0" applyFont="1" applyFill="1" applyBorder="1" applyAlignment="1">
      <alignment horizontal="center" vertical="center" wrapText="1"/>
    </xf>
    <xf numFmtId="14" fontId="42" fillId="56" borderId="19" xfId="0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3" fontId="41" fillId="58" borderId="19" xfId="0" applyNumberFormat="1" applyFont="1" applyFill="1" applyBorder="1" applyAlignment="1">
      <alignment horizontal="center" vertical="center" wrapText="1"/>
    </xf>
    <xf numFmtId="49" fontId="44" fillId="0" borderId="19" xfId="0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3" fontId="42" fillId="0" borderId="19" xfId="0" applyNumberFormat="1" applyFont="1" applyFill="1" applyBorder="1" applyAlignment="1">
      <alignment horizontal="center" vertical="center" wrapText="1"/>
    </xf>
    <xf numFmtId="1" fontId="41" fillId="58" borderId="19" xfId="0" applyNumberFormat="1" applyFont="1" applyFill="1" applyBorder="1" applyAlignment="1">
      <alignment horizontal="center" vertical="center" wrapText="1"/>
    </xf>
    <xf numFmtId="0" fontId="41" fillId="56" borderId="19" xfId="0" applyNumberFormat="1" applyFont="1" applyFill="1" applyBorder="1" applyAlignment="1">
      <alignment horizontal="center" vertical="center" wrapText="1"/>
    </xf>
    <xf numFmtId="0" fontId="41" fillId="56" borderId="19" xfId="444" applyFont="1" applyFill="1" applyBorder="1" applyAlignment="1">
      <alignment horizontal="center" vertical="center" wrapText="1"/>
      <protection/>
    </xf>
    <xf numFmtId="2" fontId="42" fillId="0" borderId="19" xfId="0" applyNumberFormat="1" applyFont="1" applyFill="1" applyBorder="1" applyAlignment="1">
      <alignment horizontal="center" vertical="center" wrapText="1"/>
    </xf>
    <xf numFmtId="190" fontId="42" fillId="0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2" fillId="56" borderId="0" xfId="0" applyFont="1" applyFill="1" applyAlignment="1">
      <alignment horizontal="center" vertical="center" wrapText="1"/>
    </xf>
    <xf numFmtId="0" fontId="41" fillId="56" borderId="0" xfId="0" applyFont="1" applyFill="1" applyAlignment="1">
      <alignment horizontal="center" vertical="center" wrapText="1"/>
    </xf>
    <xf numFmtId="0" fontId="42" fillId="56" borderId="0" xfId="0" applyFont="1" applyFill="1" applyAlignment="1">
      <alignment horizontal="center" vertical="center" wrapText="1"/>
    </xf>
    <xf numFmtId="190" fontId="42" fillId="56" borderId="19" xfId="0" applyNumberFormat="1" applyFont="1" applyFill="1" applyBorder="1" applyAlignment="1">
      <alignment horizontal="center" vertical="center" wrapText="1"/>
    </xf>
    <xf numFmtId="0" fontId="40" fillId="56" borderId="0" xfId="0" applyFont="1" applyFill="1" applyAlignment="1">
      <alignment horizontal="left" vertical="center" wrapText="1"/>
    </xf>
    <xf numFmtId="0" fontId="40" fillId="56" borderId="0" xfId="0" applyFont="1" applyFill="1" applyAlignment="1">
      <alignment horizontal="center" vertical="center" wrapText="1"/>
    </xf>
    <xf numFmtId="49" fontId="41" fillId="56" borderId="19" xfId="0" applyNumberFormat="1" applyFont="1" applyFill="1" applyBorder="1" applyAlignment="1">
      <alignment horizontal="center" vertical="center" wrapText="1"/>
    </xf>
    <xf numFmtId="194" fontId="41" fillId="56" borderId="19" xfId="0" applyNumberFormat="1" applyFont="1" applyFill="1" applyBorder="1" applyAlignment="1">
      <alignment horizontal="center" vertical="center" wrapText="1"/>
    </xf>
    <xf numFmtId="49" fontId="42" fillId="0" borderId="19" xfId="0" applyNumberFormat="1" applyFont="1" applyFill="1" applyBorder="1" applyAlignment="1">
      <alignment horizontal="center" vertical="center" wrapText="1"/>
    </xf>
    <xf numFmtId="1" fontId="40" fillId="56" borderId="0" xfId="0" applyNumberFormat="1" applyFont="1" applyFill="1" applyBorder="1" applyAlignment="1">
      <alignment horizontal="center" vertical="center" wrapText="1"/>
    </xf>
    <xf numFmtId="1" fontId="45" fillId="56" borderId="0" xfId="0" applyNumberFormat="1" applyFont="1" applyFill="1" applyAlignment="1">
      <alignment horizontal="center" vertical="center" wrapText="1"/>
    </xf>
    <xf numFmtId="1" fontId="45" fillId="56" borderId="0" xfId="0" applyNumberFormat="1" applyFont="1" applyFill="1" applyBorder="1" applyAlignment="1">
      <alignment horizontal="center" vertical="center" wrapText="1"/>
    </xf>
    <xf numFmtId="2" fontId="40" fillId="56" borderId="0" xfId="0" applyNumberFormat="1" applyFont="1" applyFill="1" applyAlignment="1">
      <alignment horizontal="center" vertical="center" wrapText="1"/>
    </xf>
    <xf numFmtId="49" fontId="40" fillId="56" borderId="0" xfId="0" applyNumberFormat="1" applyFont="1" applyFill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89" fontId="7" fillId="0" borderId="0" xfId="0" applyNumberFormat="1" applyFont="1" applyAlignment="1">
      <alignment vertical="center" wrapText="1"/>
    </xf>
    <xf numFmtId="188" fontId="42" fillId="56" borderId="21" xfId="0" applyNumberFormat="1" applyFont="1" applyFill="1" applyBorder="1" applyAlignment="1">
      <alignment horizontal="center" vertical="center" wrapText="1"/>
    </xf>
    <xf numFmtId="2" fontId="12" fillId="56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49" fontId="43" fillId="56" borderId="19" xfId="0" applyNumberFormat="1" applyFont="1" applyFill="1" applyBorder="1" applyAlignment="1">
      <alignment horizontal="center" vertical="center" wrapText="1"/>
    </xf>
    <xf numFmtId="3" fontId="42" fillId="56" borderId="19" xfId="0" applyNumberFormat="1" applyFont="1" applyFill="1" applyBorder="1" applyAlignment="1">
      <alignment horizontal="center" vertical="center" wrapText="1"/>
    </xf>
    <xf numFmtId="0" fontId="40" fillId="56" borderId="0" xfId="0" applyFont="1" applyFill="1" applyAlignment="1">
      <alignment horizontal="center" wrapText="1"/>
    </xf>
    <xf numFmtId="0" fontId="42" fillId="56" borderId="0" xfId="0" applyFont="1" applyFill="1" applyAlignment="1">
      <alignment horizontal="center" wrapText="1"/>
    </xf>
    <xf numFmtId="1" fontId="46" fillId="56" borderId="0" xfId="0" applyNumberFormat="1" applyFont="1" applyFill="1" applyAlignment="1">
      <alignment horizontal="center" vertical="center" wrapText="1"/>
    </xf>
    <xf numFmtId="4" fontId="42" fillId="0" borderId="19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Border="1" applyAlignment="1">
      <alignment horizontal="center" vertical="center" wrapText="1"/>
    </xf>
    <xf numFmtId="2" fontId="43" fillId="56" borderId="19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2" fillId="0" borderId="19" xfId="442" applyFont="1" applyFill="1" applyBorder="1" applyAlignment="1">
      <alignment horizontal="center" vertical="center" wrapText="1"/>
      <protection/>
    </xf>
    <xf numFmtId="0" fontId="41" fillId="0" borderId="19" xfId="442" applyFont="1" applyFill="1" applyBorder="1" applyAlignment="1">
      <alignment horizontal="center" vertical="center" wrapText="1"/>
      <protection/>
    </xf>
    <xf numFmtId="188" fontId="41" fillId="0" borderId="19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188" fontId="42" fillId="0" borderId="19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  <xf numFmtId="188" fontId="42" fillId="0" borderId="19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188" fontId="41" fillId="58" borderId="19" xfId="0" applyNumberFormat="1" applyFont="1" applyFill="1" applyBorder="1" applyAlignment="1">
      <alignment horizontal="center" vertical="center" wrapText="1"/>
    </xf>
    <xf numFmtId="191" fontId="42" fillId="0" borderId="19" xfId="0" applyNumberFormat="1" applyFont="1" applyFill="1" applyBorder="1" applyAlignment="1">
      <alignment horizontal="center" vertical="center" wrapText="1"/>
    </xf>
    <xf numFmtId="0" fontId="1" fillId="56" borderId="0" xfId="0" applyFont="1" applyFill="1" applyAlignment="1">
      <alignment horizontal="center" vertical="center" wrapText="1"/>
    </xf>
    <xf numFmtId="0" fontId="2" fillId="56" borderId="0" xfId="0" applyFont="1" applyFill="1" applyAlignment="1">
      <alignment horizontal="center" vertical="center" wrapText="1"/>
    </xf>
    <xf numFmtId="0" fontId="42" fillId="56" borderId="19" xfId="0" applyFont="1" applyFill="1" applyBorder="1" applyAlignment="1">
      <alignment horizontal="center" vertical="center" wrapText="1"/>
    </xf>
    <xf numFmtId="0" fontId="42" fillId="56" borderId="19" xfId="0" applyFont="1" applyFill="1" applyBorder="1" applyAlignment="1">
      <alignment horizontal="center" vertical="center" wrapText="1"/>
    </xf>
    <xf numFmtId="0" fontId="2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horizontal="center" vertical="center" wrapText="1"/>
    </xf>
    <xf numFmtId="0" fontId="41" fillId="56" borderId="0" xfId="0" applyFont="1" applyFill="1" applyAlignment="1">
      <alignment horizontal="center" wrapText="1"/>
    </xf>
    <xf numFmtId="0" fontId="42" fillId="56" borderId="19" xfId="0" applyFont="1" applyFill="1" applyBorder="1" applyAlignment="1">
      <alignment horizontal="center" vertical="center" wrapText="1"/>
    </xf>
    <xf numFmtId="0" fontId="40" fillId="56" borderId="0" xfId="0" applyFont="1" applyFill="1" applyAlignment="1">
      <alignment horizontal="center" vertical="center" wrapText="1"/>
    </xf>
    <xf numFmtId="49" fontId="41" fillId="0" borderId="19" xfId="0" applyNumberFormat="1" applyFont="1" applyBorder="1" applyAlignment="1">
      <alignment horizontal="center" vertical="center" wrapText="1"/>
    </xf>
    <xf numFmtId="188" fontId="41" fillId="0" borderId="19" xfId="0" applyNumberFormat="1" applyFont="1" applyFill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  <xf numFmtId="2" fontId="42" fillId="55" borderId="19" xfId="0" applyNumberFormat="1" applyFont="1" applyFill="1" applyBorder="1" applyAlignment="1">
      <alignment horizontal="center" vertical="center" wrapText="1"/>
    </xf>
    <xf numFmtId="0" fontId="42" fillId="0" borderId="19" xfId="0" applyNumberFormat="1" applyFont="1" applyBorder="1" applyAlignment="1">
      <alignment horizontal="center" vertical="center" wrapText="1"/>
    </xf>
    <xf numFmtId="49" fontId="41" fillId="56" borderId="19" xfId="0" applyNumberFormat="1" applyFont="1" applyFill="1" applyBorder="1" applyAlignment="1">
      <alignment horizontal="center" vertical="center" wrapText="1"/>
    </xf>
    <xf numFmtId="0" fontId="41" fillId="56" borderId="19" xfId="0" applyNumberFormat="1" applyFont="1" applyFill="1" applyBorder="1" applyAlignment="1">
      <alignment horizontal="center" vertical="center" wrapText="1"/>
    </xf>
    <xf numFmtId="2" fontId="41" fillId="56" borderId="19" xfId="0" applyNumberFormat="1" applyFont="1" applyFill="1" applyBorder="1" applyAlignment="1">
      <alignment horizontal="center" vertical="center" wrapText="1"/>
    </xf>
    <xf numFmtId="188" fontId="42" fillId="56" borderId="19" xfId="0" applyNumberFormat="1" applyFont="1" applyFill="1" applyBorder="1" applyAlignment="1">
      <alignment horizontal="center" vertical="center" wrapText="1"/>
    </xf>
    <xf numFmtId="49" fontId="42" fillId="56" borderId="19" xfId="0" applyNumberFormat="1" applyFont="1" applyFill="1" applyBorder="1" applyAlignment="1">
      <alignment vertical="center" wrapText="1"/>
    </xf>
    <xf numFmtId="49" fontId="42" fillId="56" borderId="19" xfId="0" applyNumberFormat="1" applyFont="1" applyFill="1" applyBorder="1" applyAlignment="1">
      <alignment horizontal="center" vertical="center" wrapText="1"/>
    </xf>
    <xf numFmtId="0" fontId="42" fillId="56" borderId="19" xfId="0" applyNumberFormat="1" applyFont="1" applyFill="1" applyBorder="1" applyAlignment="1">
      <alignment horizontal="center" vertical="center" wrapText="1"/>
    </xf>
    <xf numFmtId="189" fontId="42" fillId="56" borderId="19" xfId="0" applyNumberFormat="1" applyFont="1" applyFill="1" applyBorder="1" applyAlignment="1">
      <alignment horizontal="center" vertical="center" wrapText="1"/>
    </xf>
    <xf numFmtId="49" fontId="42" fillId="56" borderId="19" xfId="0" applyNumberFormat="1" applyFont="1" applyFill="1" applyBorder="1" applyAlignment="1">
      <alignment horizontal="center" vertical="center" wrapText="1"/>
    </xf>
    <xf numFmtId="189" fontId="42" fillId="0" borderId="19" xfId="0" applyNumberFormat="1" applyFont="1" applyFill="1" applyBorder="1" applyAlignment="1">
      <alignment horizontal="center" vertical="center" wrapText="1"/>
    </xf>
    <xf numFmtId="1" fontId="42" fillId="0" borderId="19" xfId="0" applyNumberFormat="1" applyFont="1" applyFill="1" applyBorder="1" applyAlignment="1">
      <alignment horizontal="center" vertical="center" wrapText="1"/>
    </xf>
    <xf numFmtId="2" fontId="42" fillId="56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34" fillId="55" borderId="19" xfId="0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188" fontId="7" fillId="55" borderId="19" xfId="0" applyNumberFormat="1" applyFont="1" applyFill="1" applyBorder="1" applyAlignment="1">
      <alignment horizontal="center" vertical="center" wrapText="1"/>
    </xf>
    <xf numFmtId="188" fontId="7" fillId="0" borderId="19" xfId="0" applyNumberFormat="1" applyFont="1" applyBorder="1" applyAlignment="1">
      <alignment horizontal="center" vertical="center" wrapText="1"/>
    </xf>
    <xf numFmtId="188" fontId="2" fillId="0" borderId="19" xfId="0" applyNumberFormat="1" applyFont="1" applyBorder="1" applyAlignment="1">
      <alignment horizontal="center" vertical="center" wrapText="1"/>
    </xf>
    <xf numFmtId="0" fontId="2" fillId="55" borderId="19" xfId="0" applyFont="1" applyFill="1" applyBorder="1" applyAlignment="1">
      <alignment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188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190" fontId="2" fillId="0" borderId="19" xfId="0" applyNumberFormat="1" applyFont="1" applyBorder="1" applyAlignment="1">
      <alignment horizontal="center" vertical="center" wrapText="1"/>
    </xf>
    <xf numFmtId="189" fontId="2" fillId="0" borderId="19" xfId="0" applyNumberFormat="1" applyFont="1" applyFill="1" applyBorder="1" applyAlignment="1">
      <alignment horizontal="center" vertical="center" wrapText="1"/>
    </xf>
    <xf numFmtId="0" fontId="41" fillId="56" borderId="19" xfId="0" applyFont="1" applyFill="1" applyBorder="1" applyAlignment="1">
      <alignment vertical="center" wrapText="1"/>
    </xf>
    <xf numFmtId="1" fontId="41" fillId="0" borderId="19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vertical="center" wrapText="1"/>
    </xf>
    <xf numFmtId="189" fontId="41" fillId="0" borderId="19" xfId="0" applyNumberFormat="1" applyFont="1" applyFill="1" applyBorder="1" applyAlignment="1">
      <alignment horizontal="center" vertical="center" wrapText="1"/>
    </xf>
    <xf numFmtId="49" fontId="44" fillId="0" borderId="19" xfId="0" applyNumberFormat="1" applyFont="1" applyFill="1" applyBorder="1" applyAlignment="1">
      <alignment horizontal="center" vertical="center"/>
    </xf>
    <xf numFmtId="16" fontId="2" fillId="56" borderId="0" xfId="0" applyNumberFormat="1" applyFont="1" applyFill="1" applyAlignment="1">
      <alignment horizontal="center" vertical="center" wrapText="1"/>
    </xf>
    <xf numFmtId="1" fontId="2" fillId="56" borderId="0" xfId="0" applyNumberFormat="1" applyFont="1" applyFill="1" applyAlignment="1">
      <alignment horizontal="center" vertical="center" wrapText="1"/>
    </xf>
    <xf numFmtId="1" fontId="41" fillId="58" borderId="19" xfId="0" applyNumberFormat="1" applyFont="1" applyFill="1" applyBorder="1" applyAlignment="1">
      <alignment horizontal="center" vertical="center" wrapText="1"/>
    </xf>
    <xf numFmtId="0" fontId="0" fillId="56" borderId="0" xfId="0" applyFill="1" applyAlignment="1">
      <alignment/>
    </xf>
    <xf numFmtId="2" fontId="42" fillId="0" borderId="19" xfId="0" applyNumberFormat="1" applyFont="1" applyBorder="1" applyAlignment="1">
      <alignment horizontal="center" vertical="center" wrapText="1"/>
    </xf>
    <xf numFmtId="0" fontId="42" fillId="56" borderId="0" xfId="0" applyFont="1" applyFill="1" applyAlignment="1">
      <alignment vertical="center" wrapText="1"/>
    </xf>
    <xf numFmtId="189" fontId="42" fillId="0" borderId="19" xfId="0" applyNumberFormat="1" applyFont="1" applyBorder="1" applyAlignment="1">
      <alignment horizontal="center" vertical="center" wrapText="1"/>
    </xf>
    <xf numFmtId="0" fontId="42" fillId="56" borderId="19" xfId="0" applyFont="1" applyFill="1" applyBorder="1" applyAlignment="1">
      <alignment horizontal="center" vertical="center" wrapText="1"/>
    </xf>
    <xf numFmtId="0" fontId="41" fillId="0" borderId="19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vertical="center" wrapText="1"/>
    </xf>
    <xf numFmtId="188" fontId="7" fillId="58" borderId="19" xfId="0" applyNumberFormat="1" applyFont="1" applyFill="1" applyBorder="1" applyAlignment="1">
      <alignment horizontal="center" vertical="center" wrapText="1"/>
    </xf>
    <xf numFmtId="1" fontId="41" fillId="56" borderId="0" xfId="0" applyNumberFormat="1" applyFont="1" applyFill="1" applyAlignment="1">
      <alignment horizontal="center" vertical="center" wrapText="1"/>
    </xf>
    <xf numFmtId="1" fontId="34" fillId="56" borderId="0" xfId="0" applyNumberFormat="1" applyFont="1" applyFill="1" applyAlignment="1">
      <alignment horizontal="center" vertical="center" wrapText="1"/>
    </xf>
    <xf numFmtId="1" fontId="7" fillId="56" borderId="0" xfId="0" applyNumberFormat="1" applyFont="1" applyFill="1" applyAlignment="1">
      <alignment horizontal="center" vertical="center" wrapText="1"/>
    </xf>
    <xf numFmtId="189" fontId="42" fillId="0" borderId="19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46" fillId="56" borderId="0" xfId="0" applyFont="1" applyFill="1" applyAlignment="1">
      <alignment vertical="center" wrapText="1"/>
    </xf>
    <xf numFmtId="0" fontId="7" fillId="56" borderId="0" xfId="0" applyFont="1" applyFill="1" applyAlignment="1">
      <alignment vertical="center" wrapText="1"/>
    </xf>
    <xf numFmtId="0" fontId="2" fillId="56" borderId="19" xfId="0" applyFont="1" applyFill="1" applyBorder="1" applyAlignment="1">
      <alignment vertical="center" wrapText="1"/>
    </xf>
    <xf numFmtId="1" fontId="7" fillId="56" borderId="19" xfId="0" applyNumberFormat="1" applyFont="1" applyFill="1" applyBorder="1" applyAlignment="1">
      <alignment horizontal="center" vertical="center" wrapText="1"/>
    </xf>
    <xf numFmtId="0" fontId="2" fillId="56" borderId="0" xfId="0" applyFont="1" applyFill="1" applyAlignment="1">
      <alignment vertical="center" wrapText="1"/>
    </xf>
    <xf numFmtId="0" fontId="7" fillId="56" borderId="0" xfId="0" applyFont="1" applyFill="1" applyAlignment="1">
      <alignment horizontal="center" vertical="center" wrapText="1"/>
    </xf>
    <xf numFmtId="0" fontId="36" fillId="56" borderId="19" xfId="0" applyFont="1" applyFill="1" applyBorder="1" applyAlignment="1">
      <alignment horizontal="center" vertical="center" wrapText="1"/>
    </xf>
    <xf numFmtId="0" fontId="36" fillId="56" borderId="19" xfId="0" applyFont="1" applyFill="1" applyBorder="1" applyAlignment="1">
      <alignment horizontal="center" vertical="center" textRotation="90" wrapText="1"/>
    </xf>
    <xf numFmtId="0" fontId="42" fillId="56" borderId="19" xfId="0" applyFont="1" applyFill="1" applyBorder="1" applyAlignment="1">
      <alignment horizontal="center" vertical="center" wrapText="1"/>
    </xf>
    <xf numFmtId="0" fontId="40" fillId="56" borderId="0" xfId="0" applyFont="1" applyFill="1" applyAlignment="1">
      <alignment horizontal="center" vertical="center" wrapText="1"/>
    </xf>
    <xf numFmtId="0" fontId="42" fillId="56" borderId="19" xfId="0" applyFont="1" applyFill="1" applyBorder="1" applyAlignment="1">
      <alignment horizontal="center" vertical="center" wrapText="1"/>
    </xf>
    <xf numFmtId="0" fontId="42" fillId="56" borderId="21" xfId="0" applyFont="1" applyFill="1" applyBorder="1" applyAlignment="1">
      <alignment horizontal="center" vertical="center" wrapText="1"/>
    </xf>
    <xf numFmtId="0" fontId="41" fillId="56" borderId="22" xfId="0" applyFont="1" applyFill="1" applyBorder="1" applyAlignment="1">
      <alignment horizontal="center" vertical="center" wrapText="1"/>
    </xf>
    <xf numFmtId="0" fontId="42" fillId="56" borderId="22" xfId="0" applyFont="1" applyFill="1" applyBorder="1" applyAlignment="1">
      <alignment horizontal="center" vertical="center" wrapText="1"/>
    </xf>
    <xf numFmtId="49" fontId="57" fillId="0" borderId="19" xfId="0" applyNumberFormat="1" applyFont="1" applyBorder="1" applyAlignment="1">
      <alignment horizontal="center" vertical="center" wrapText="1"/>
    </xf>
    <xf numFmtId="49" fontId="41" fillId="0" borderId="23" xfId="0" applyNumberFormat="1" applyFont="1" applyBorder="1" applyAlignment="1">
      <alignment horizontal="center" vertical="center" wrapText="1"/>
    </xf>
    <xf numFmtId="0" fontId="41" fillId="0" borderId="23" xfId="0" applyNumberFormat="1" applyFont="1" applyBorder="1" applyAlignment="1">
      <alignment horizontal="center" vertical="center" wrapText="1"/>
    </xf>
    <xf numFmtId="189" fontId="41" fillId="0" borderId="23" xfId="0" applyNumberFormat="1" applyFont="1" applyBorder="1" applyAlignment="1">
      <alignment horizontal="center" vertical="center" wrapText="1"/>
    </xf>
    <xf numFmtId="188" fontId="41" fillId="58" borderId="23" xfId="0" applyNumberFormat="1" applyFont="1" applyFill="1" applyBorder="1" applyAlignment="1">
      <alignment horizontal="center" vertical="center" wrapText="1"/>
    </xf>
    <xf numFmtId="193" fontId="42" fillId="56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2" fontId="42" fillId="56" borderId="21" xfId="0" applyNumberFormat="1" applyFont="1" applyFill="1" applyBorder="1" applyAlignment="1">
      <alignment horizontal="center" vertical="center" wrapText="1"/>
    </xf>
    <xf numFmtId="1" fontId="42" fillId="56" borderId="21" xfId="0" applyNumberFormat="1" applyFont="1" applyFill="1" applyBorder="1" applyAlignment="1">
      <alignment horizontal="center" vertical="center" wrapText="1"/>
    </xf>
    <xf numFmtId="49" fontId="7" fillId="55" borderId="19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3" fontId="7" fillId="58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3" fontId="2" fillId="56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90" fontId="2" fillId="0" borderId="19" xfId="0" applyNumberFormat="1" applyFont="1" applyFill="1" applyBorder="1" applyAlignment="1">
      <alignment horizontal="center" vertical="center" wrapText="1"/>
    </xf>
    <xf numFmtId="49" fontId="37" fillId="55" borderId="19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/>
    </xf>
    <xf numFmtId="0" fontId="53" fillId="56" borderId="0" xfId="0" applyFont="1" applyFill="1" applyAlignment="1">
      <alignment/>
    </xf>
    <xf numFmtId="1" fontId="2" fillId="0" borderId="19" xfId="0" applyNumberFormat="1" applyFont="1" applyFill="1" applyBorder="1" applyAlignment="1">
      <alignment horizontal="center" vertical="center" wrapText="1"/>
    </xf>
    <xf numFmtId="2" fontId="42" fillId="0" borderId="19" xfId="0" applyNumberFormat="1" applyFont="1" applyBorder="1" applyAlignment="1">
      <alignment horizontal="center" vertical="center" wrapText="1"/>
    </xf>
    <xf numFmtId="190" fontId="42" fillId="0" borderId="19" xfId="0" applyNumberFormat="1" applyFont="1" applyBorder="1" applyAlignment="1">
      <alignment horizontal="center" vertical="center" wrapText="1"/>
    </xf>
    <xf numFmtId="0" fontId="42" fillId="56" borderId="0" xfId="0" applyFont="1" applyFill="1" applyAlignment="1">
      <alignment horizontal="center" vertical="center" wrapText="1"/>
    </xf>
    <xf numFmtId="0" fontId="42" fillId="56" borderId="19" xfId="0" applyFont="1" applyFill="1" applyBorder="1" applyAlignment="1">
      <alignment horizontal="center" vertical="center" textRotation="90" wrapText="1"/>
    </xf>
    <xf numFmtId="0" fontId="42" fillId="56" borderId="19" xfId="0" applyFont="1" applyFill="1" applyBorder="1" applyAlignment="1">
      <alignment horizontal="center" vertical="center" wrapText="1"/>
    </xf>
    <xf numFmtId="0" fontId="46" fillId="56" borderId="0" xfId="0" applyFont="1" applyFill="1" applyAlignment="1">
      <alignment horizontal="center" vertical="center" wrapText="1"/>
    </xf>
    <xf numFmtId="0" fontId="40" fillId="56" borderId="0" xfId="0" applyFont="1" applyFill="1" applyAlignment="1">
      <alignment horizontal="center" vertical="center" wrapText="1"/>
    </xf>
    <xf numFmtId="1" fontId="2" fillId="56" borderId="19" xfId="0" applyNumberFormat="1" applyFont="1" applyFill="1" applyBorder="1" applyAlignment="1">
      <alignment horizontal="center" vertical="center" wrapText="1"/>
    </xf>
    <xf numFmtId="0" fontId="54" fillId="56" borderId="0" xfId="0" applyFont="1" applyFill="1" applyBorder="1" applyAlignment="1">
      <alignment vertical="center" wrapText="1"/>
    </xf>
    <xf numFmtId="0" fontId="42" fillId="56" borderId="0" xfId="0" applyFont="1" applyFill="1" applyAlignment="1">
      <alignment horizontal="center" vertical="center" wrapText="1"/>
    </xf>
    <xf numFmtId="0" fontId="42" fillId="56" borderId="19" xfId="0" applyFont="1" applyFill="1" applyBorder="1" applyAlignment="1">
      <alignment horizontal="center" vertical="center" wrapText="1"/>
    </xf>
    <xf numFmtId="0" fontId="42" fillId="56" borderId="19" xfId="0" applyFont="1" applyFill="1" applyBorder="1" applyAlignment="1">
      <alignment horizontal="center" vertical="center" textRotation="90" wrapText="1"/>
    </xf>
    <xf numFmtId="0" fontId="40" fillId="56" borderId="0" xfId="0" applyFont="1" applyFill="1" applyAlignment="1">
      <alignment horizontal="center" vertical="center" wrapText="1"/>
    </xf>
    <xf numFmtId="188" fontId="34" fillId="56" borderId="0" xfId="0" applyNumberFormat="1" applyFont="1" applyFill="1" applyAlignment="1">
      <alignment horizontal="center" vertical="center" wrapText="1"/>
    </xf>
    <xf numFmtId="0" fontId="55" fillId="56" borderId="19" xfId="0" applyFont="1" applyFill="1" applyBorder="1" applyAlignment="1">
      <alignment horizontal="center" vertical="center" textRotation="90" wrapText="1"/>
    </xf>
    <xf numFmtId="49" fontId="7" fillId="0" borderId="19" xfId="442" applyNumberFormat="1" applyFont="1" applyFill="1" applyBorder="1" applyAlignment="1">
      <alignment horizontal="center" vertical="center" wrapText="1"/>
      <protection/>
    </xf>
    <xf numFmtId="2" fontId="5" fillId="56" borderId="0" xfId="0" applyNumberFormat="1" applyFont="1" applyFill="1" applyAlignment="1">
      <alignment horizontal="center" vertical="center" wrapText="1"/>
    </xf>
    <xf numFmtId="2" fontId="60" fillId="56" borderId="0" xfId="0" applyNumberFormat="1" applyFont="1" applyFill="1" applyBorder="1" applyAlignment="1">
      <alignment horizontal="center" vertical="center" wrapText="1"/>
    </xf>
    <xf numFmtId="189" fontId="15" fillId="56" borderId="0" xfId="0" applyNumberFormat="1" applyFont="1" applyFill="1" applyAlignment="1">
      <alignment horizontal="center" vertical="center" wrapText="1"/>
    </xf>
    <xf numFmtId="189" fontId="44" fillId="56" borderId="19" xfId="0" applyNumberFormat="1" applyFont="1" applyFill="1" applyBorder="1" applyAlignment="1">
      <alignment horizontal="center" vertical="center" wrapText="1"/>
    </xf>
    <xf numFmtId="188" fontId="42" fillId="0" borderId="19" xfId="442" applyNumberFormat="1" applyFont="1" applyFill="1" applyBorder="1" applyAlignment="1">
      <alignment horizontal="center" vertical="center" wrapText="1"/>
      <protection/>
    </xf>
    <xf numFmtId="49" fontId="7" fillId="56" borderId="19" xfId="442" applyNumberFormat="1" applyFont="1" applyFill="1" applyBorder="1" applyAlignment="1">
      <alignment horizontal="center" vertical="center" wrapText="1"/>
      <protection/>
    </xf>
    <xf numFmtId="0" fontId="41" fillId="56" borderId="19" xfId="442" applyFont="1" applyFill="1" applyBorder="1" applyAlignment="1">
      <alignment horizontal="center" vertical="center" wrapText="1"/>
      <protection/>
    </xf>
    <xf numFmtId="0" fontId="42" fillId="56" borderId="19" xfId="442" applyFont="1" applyFill="1" applyBorder="1" applyAlignment="1">
      <alignment horizontal="center" vertical="center" wrapText="1"/>
      <protection/>
    </xf>
    <xf numFmtId="2" fontId="42" fillId="56" borderId="19" xfId="442" applyNumberFormat="1" applyFont="1" applyFill="1" applyBorder="1" applyAlignment="1">
      <alignment horizontal="center" vertical="center" wrapText="1"/>
      <protection/>
    </xf>
    <xf numFmtId="1" fontId="42" fillId="0" borderId="19" xfId="442" applyNumberFormat="1" applyFont="1" applyFill="1" applyBorder="1" applyAlignment="1">
      <alignment horizontal="center" vertical="center" wrapText="1"/>
      <protection/>
    </xf>
    <xf numFmtId="2" fontId="8" fillId="56" borderId="0" xfId="0" applyNumberFormat="1" applyFont="1" applyFill="1" applyAlignment="1">
      <alignment horizontal="center" vertical="center" wrapText="1"/>
    </xf>
    <xf numFmtId="2" fontId="62" fillId="56" borderId="0" xfId="0" applyNumberFormat="1" applyFont="1" applyFill="1" applyBorder="1" applyAlignment="1">
      <alignment horizontal="center" vertical="center" wrapText="1"/>
    </xf>
    <xf numFmtId="0" fontId="63" fillId="56" borderId="0" xfId="0" applyFont="1" applyFill="1" applyAlignment="1">
      <alignment horizontal="center" vertical="center" wrapText="1"/>
    </xf>
    <xf numFmtId="2" fontId="2" fillId="56" borderId="0" xfId="0" applyNumberFormat="1" applyFont="1" applyFill="1" applyAlignment="1">
      <alignment horizontal="center" vertical="center" wrapText="1"/>
    </xf>
    <xf numFmtId="0" fontId="5" fillId="56" borderId="0" xfId="0" applyFont="1" applyFill="1" applyAlignment="1">
      <alignment horizontal="center" vertical="center" wrapText="1"/>
    </xf>
    <xf numFmtId="0" fontId="43" fillId="0" borderId="19" xfId="442" applyFont="1" applyFill="1" applyBorder="1" applyAlignment="1">
      <alignment horizontal="center" vertical="center" wrapText="1"/>
      <protection/>
    </xf>
    <xf numFmtId="189" fontId="41" fillId="56" borderId="19" xfId="0" applyNumberFormat="1" applyFont="1" applyFill="1" applyBorder="1" applyAlignment="1">
      <alignment horizontal="center" vertical="center" wrapText="1"/>
    </xf>
    <xf numFmtId="188" fontId="41" fillId="0" borderId="19" xfId="442" applyNumberFormat="1" applyFont="1" applyFill="1" applyBorder="1" applyAlignment="1">
      <alignment horizontal="center" vertical="center" wrapText="1"/>
      <protection/>
    </xf>
    <xf numFmtId="0" fontId="7" fillId="55" borderId="19" xfId="446" applyFont="1" applyFill="1" applyBorder="1" applyAlignment="1">
      <alignment horizontal="center" vertical="center"/>
      <protection/>
    </xf>
    <xf numFmtId="0" fontId="42" fillId="55" borderId="19" xfId="358" applyFont="1" applyFill="1" applyBorder="1" applyAlignment="1">
      <alignment horizontal="center" vertical="center" wrapText="1"/>
      <protection/>
    </xf>
    <xf numFmtId="0" fontId="42" fillId="56" borderId="19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center" vertical="center" wrapText="1"/>
    </xf>
    <xf numFmtId="49" fontId="64" fillId="0" borderId="19" xfId="0" applyNumberFormat="1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1" fillId="56" borderId="19" xfId="446" applyFont="1" applyFill="1" applyBorder="1" applyAlignment="1">
      <alignment horizontal="center" vertical="center"/>
      <protection/>
    </xf>
    <xf numFmtId="2" fontId="41" fillId="56" borderId="19" xfId="446" applyNumberFormat="1" applyFont="1" applyFill="1" applyBorder="1" applyAlignment="1">
      <alignment horizontal="center" vertical="center" wrapText="1"/>
      <protection/>
    </xf>
    <xf numFmtId="0" fontId="42" fillId="56" borderId="24" xfId="0" applyFont="1" applyFill="1" applyBorder="1" applyAlignment="1">
      <alignment horizontal="center" vertical="center" wrapText="1"/>
    </xf>
    <xf numFmtId="188" fontId="42" fillId="56" borderId="19" xfId="442" applyNumberFormat="1" applyFont="1" applyFill="1" applyBorder="1" applyAlignment="1">
      <alignment horizontal="center" vertical="center" wrapText="1"/>
      <protection/>
    </xf>
    <xf numFmtId="195" fontId="41" fillId="56" borderId="19" xfId="0" applyNumberFormat="1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1" fontId="92" fillId="58" borderId="19" xfId="0" applyNumberFormat="1" applyFont="1" applyFill="1" applyBorder="1" applyAlignment="1">
      <alignment horizontal="center" vertical="center" wrapText="1"/>
    </xf>
    <xf numFmtId="0" fontId="94" fillId="0" borderId="19" xfId="0" applyFont="1" applyBorder="1" applyAlignment="1">
      <alignment horizontal="center" vertical="center" wrapText="1"/>
    </xf>
    <xf numFmtId="188" fontId="93" fillId="0" borderId="19" xfId="0" applyNumberFormat="1" applyFont="1" applyBorder="1" applyAlignment="1">
      <alignment horizontal="center" vertical="center" wrapText="1"/>
    </xf>
    <xf numFmtId="2" fontId="93" fillId="0" borderId="19" xfId="0" applyNumberFormat="1" applyFont="1" applyBorder="1" applyAlignment="1">
      <alignment horizontal="center" vertical="center" wrapText="1"/>
    </xf>
    <xf numFmtId="1" fontId="7" fillId="58" borderId="19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9" fontId="41" fillId="56" borderId="19" xfId="0" applyNumberFormat="1" applyFont="1" applyFill="1" applyBorder="1" applyAlignment="1">
      <alignment horizontal="center" vertical="center" wrapText="1"/>
    </xf>
    <xf numFmtId="0" fontId="47" fillId="56" borderId="19" xfId="0" applyFont="1" applyFill="1" applyBorder="1" applyAlignment="1">
      <alignment horizontal="center" vertical="center" wrapText="1"/>
    </xf>
    <xf numFmtId="194" fontId="42" fillId="56" borderId="19" xfId="0" applyNumberFormat="1" applyFont="1" applyFill="1" applyBorder="1" applyAlignment="1">
      <alignment horizontal="center" vertical="center" wrapText="1"/>
    </xf>
    <xf numFmtId="0" fontId="41" fillId="56" borderId="19" xfId="445" applyFont="1" applyFill="1" applyBorder="1" applyAlignment="1">
      <alignment horizontal="center" vertical="center" wrapText="1"/>
      <protection/>
    </xf>
    <xf numFmtId="0" fontId="42" fillId="56" borderId="19" xfId="0" applyFont="1" applyFill="1" applyBorder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36" fillId="56" borderId="19" xfId="0" applyFont="1" applyFill="1" applyBorder="1" applyAlignment="1">
      <alignment horizontal="center" vertical="center" wrapText="1"/>
    </xf>
    <xf numFmtId="0" fontId="36" fillId="56" borderId="19" xfId="0" applyFont="1" applyFill="1" applyBorder="1" applyAlignment="1">
      <alignment horizontal="center" vertical="center" textRotation="90" wrapText="1"/>
    </xf>
    <xf numFmtId="0" fontId="42" fillId="56" borderId="19" xfId="0" applyFont="1" applyFill="1" applyBorder="1" applyAlignment="1">
      <alignment horizontal="center" vertical="center" wrapText="1"/>
    </xf>
    <xf numFmtId="0" fontId="40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horizontal="center" vertical="center" wrapText="1"/>
    </xf>
    <xf numFmtId="0" fontId="2" fillId="56" borderId="0" xfId="0" applyFont="1" applyFill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42" fillId="56" borderId="19" xfId="0" applyFont="1" applyFill="1" applyBorder="1" applyAlignment="1">
      <alignment horizontal="center" vertical="center" wrapText="1"/>
    </xf>
    <xf numFmtId="0" fontId="40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horizontal="center" vertical="center" wrapText="1"/>
    </xf>
    <xf numFmtId="49" fontId="41" fillId="58" borderId="19" xfId="0" applyNumberFormat="1" applyFont="1" applyFill="1" applyBorder="1" applyAlignment="1">
      <alignment horizontal="center" vertical="center" wrapText="1"/>
    </xf>
    <xf numFmtId="0" fontId="42" fillId="56" borderId="19" xfId="0" applyFont="1" applyFill="1" applyBorder="1" applyAlignment="1">
      <alignment horizontal="center" vertical="center" wrapText="1"/>
    </xf>
    <xf numFmtId="2" fontId="41" fillId="0" borderId="19" xfId="0" applyNumberFormat="1" applyFont="1" applyBorder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36" fillId="56" borderId="19" xfId="0" applyFont="1" applyFill="1" applyBorder="1" applyAlignment="1">
      <alignment horizontal="center" vertical="center" wrapText="1"/>
    </xf>
    <xf numFmtId="0" fontId="36" fillId="56" borderId="19" xfId="0" applyFont="1" applyFill="1" applyBorder="1" applyAlignment="1">
      <alignment horizontal="center" vertical="center" textRotation="90" wrapText="1"/>
    </xf>
    <xf numFmtId="0" fontId="42" fillId="56" borderId="19" xfId="0" applyFont="1" applyFill="1" applyBorder="1" applyAlignment="1">
      <alignment horizontal="center" vertical="center" wrapText="1"/>
    </xf>
    <xf numFmtId="0" fontId="40" fillId="56" borderId="0" xfId="0" applyFont="1" applyFill="1" applyAlignment="1">
      <alignment horizontal="center" vertical="center" wrapText="1"/>
    </xf>
    <xf numFmtId="0" fontId="2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horizontal="center" vertical="center" wrapText="1"/>
    </xf>
    <xf numFmtId="0" fontId="40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horizontal="center" vertical="center" wrapText="1"/>
    </xf>
    <xf numFmtId="49" fontId="67" fillId="0" borderId="19" xfId="0" applyNumberFormat="1" applyFont="1" applyBorder="1" applyAlignment="1">
      <alignment horizontal="center" vertical="center" wrapText="1"/>
    </xf>
    <xf numFmtId="49" fontId="67" fillId="55" borderId="19" xfId="0" applyNumberFormat="1" applyFont="1" applyFill="1" applyBorder="1" applyAlignment="1">
      <alignment horizontal="center" vertical="center" wrapText="1"/>
    </xf>
    <xf numFmtId="2" fontId="67" fillId="55" borderId="19" xfId="0" applyNumberFormat="1" applyFont="1" applyFill="1" applyBorder="1" applyAlignment="1">
      <alignment horizontal="center" vertical="center" wrapText="1"/>
    </xf>
    <xf numFmtId="0" fontId="67" fillId="55" borderId="19" xfId="0" applyNumberFormat="1" applyFont="1" applyFill="1" applyBorder="1" applyAlignment="1" applyProtection="1">
      <alignment horizontal="center" vertical="center" wrapText="1"/>
      <protection locked="0"/>
    </xf>
    <xf numFmtId="2" fontId="67" fillId="55" borderId="19" xfId="0" applyNumberFormat="1" applyFont="1" applyFill="1" applyBorder="1" applyAlignment="1" applyProtection="1">
      <alignment horizontal="center" vertical="center" wrapText="1"/>
      <protection locked="0"/>
    </xf>
    <xf numFmtId="1" fontId="67" fillId="59" borderId="19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>
      <alignment/>
    </xf>
    <xf numFmtId="188" fontId="69" fillId="0" borderId="19" xfId="0" applyNumberFormat="1" applyFont="1" applyBorder="1" applyAlignment="1">
      <alignment horizontal="center" vertical="center" wrapText="1"/>
    </xf>
    <xf numFmtId="49" fontId="69" fillId="0" borderId="19" xfId="0" applyNumberFormat="1" applyFont="1" applyBorder="1" applyAlignment="1">
      <alignment horizontal="center" vertical="center" wrapText="1"/>
    </xf>
    <xf numFmtId="0" fontId="69" fillId="55" borderId="19" xfId="0" applyNumberFormat="1" applyFont="1" applyFill="1" applyBorder="1" applyAlignment="1" applyProtection="1">
      <alignment horizontal="center" vertical="center" wrapText="1"/>
      <protection locked="0"/>
    </xf>
    <xf numFmtId="188" fontId="69" fillId="0" borderId="19" xfId="0" applyNumberFormat="1" applyFont="1" applyBorder="1" applyAlignment="1" applyProtection="1">
      <alignment horizontal="center" vertical="center" wrapText="1"/>
      <protection locked="0"/>
    </xf>
    <xf numFmtId="2" fontId="69" fillId="0" borderId="19" xfId="0" applyNumberFormat="1" applyFont="1" applyBorder="1" applyAlignment="1" applyProtection="1">
      <alignment horizontal="center" vertical="center" wrapText="1"/>
      <protection locked="0"/>
    </xf>
    <xf numFmtId="1" fontId="6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/>
    </xf>
    <xf numFmtId="2" fontId="69" fillId="0" borderId="19" xfId="0" applyNumberFormat="1" applyFont="1" applyBorder="1" applyAlignment="1">
      <alignment horizontal="center" vertical="center" wrapText="1"/>
    </xf>
    <xf numFmtId="188" fontId="69" fillId="55" borderId="19" xfId="0" applyNumberFormat="1" applyFont="1" applyFill="1" applyBorder="1" applyAlignment="1">
      <alignment horizontal="center" vertical="center" wrapText="1"/>
    </xf>
    <xf numFmtId="0" fontId="67" fillId="55" borderId="19" xfId="0" applyFont="1" applyFill="1" applyBorder="1" applyAlignment="1">
      <alignment horizontal="center" vertical="center" wrapText="1"/>
    </xf>
    <xf numFmtId="1" fontId="67" fillId="59" borderId="19" xfId="0" applyNumberFormat="1" applyFont="1" applyFill="1" applyBorder="1" applyAlignment="1">
      <alignment horizontal="center" vertical="center" wrapText="1"/>
    </xf>
    <xf numFmtId="1" fontId="69" fillId="55" borderId="19" xfId="0" applyNumberFormat="1" applyFont="1" applyFill="1" applyBorder="1" applyAlignment="1">
      <alignment horizontal="center" vertical="center" wrapText="1"/>
    </xf>
    <xf numFmtId="0" fontId="69" fillId="55" borderId="19" xfId="0" applyFont="1" applyFill="1" applyBorder="1" applyAlignment="1">
      <alignment horizontal="center" vertical="center" wrapText="1"/>
    </xf>
    <xf numFmtId="2" fontId="69" fillId="55" borderId="19" xfId="0" applyNumberFormat="1" applyFont="1" applyFill="1" applyBorder="1" applyAlignment="1">
      <alignment horizontal="center" vertical="center" wrapText="1"/>
    </xf>
    <xf numFmtId="14" fontId="69" fillId="55" borderId="19" xfId="0" applyNumberFormat="1" applyFont="1" applyFill="1" applyBorder="1" applyAlignment="1">
      <alignment horizontal="center" vertical="center" wrapText="1"/>
    </xf>
    <xf numFmtId="190" fontId="69" fillId="55" borderId="19" xfId="0" applyNumberFormat="1" applyFont="1" applyFill="1" applyBorder="1" applyAlignment="1">
      <alignment horizontal="center" vertical="center" wrapText="1"/>
    </xf>
    <xf numFmtId="190" fontId="1" fillId="55" borderId="0" xfId="0" applyNumberFormat="1" applyFont="1" applyFill="1" applyAlignment="1">
      <alignment horizontal="center" vertical="center" wrapText="1"/>
    </xf>
    <xf numFmtId="189" fontId="69" fillId="55" borderId="19" xfId="0" applyNumberFormat="1" applyFont="1" applyFill="1" applyBorder="1" applyAlignment="1">
      <alignment horizontal="center" vertical="center" wrapText="1"/>
    </xf>
    <xf numFmtId="188" fontId="69" fillId="0" borderId="23" xfId="0" applyNumberFormat="1" applyFont="1" applyBorder="1" applyAlignment="1">
      <alignment horizontal="center" vertical="center" wrapText="1"/>
    </xf>
    <xf numFmtId="2" fontId="67" fillId="55" borderId="23" xfId="0" applyNumberFormat="1" applyFont="1" applyFill="1" applyBorder="1" applyAlignment="1">
      <alignment horizontal="center" vertical="center" wrapText="1"/>
    </xf>
    <xf numFmtId="190" fontId="7" fillId="56" borderId="19" xfId="0" applyNumberFormat="1" applyFont="1" applyFill="1" applyBorder="1" applyAlignment="1">
      <alignment horizontal="center" vertical="center" wrapText="1"/>
    </xf>
    <xf numFmtId="2" fontId="7" fillId="56" borderId="19" xfId="0" applyNumberFormat="1" applyFont="1" applyFill="1" applyBorder="1" applyAlignment="1">
      <alignment horizontal="center" vertical="center" wrapText="1"/>
    </xf>
    <xf numFmtId="0" fontId="8" fillId="56" borderId="19" xfId="0" applyFont="1" applyFill="1" applyBorder="1" applyAlignment="1">
      <alignment horizontal="center" vertical="center" wrapText="1"/>
    </xf>
    <xf numFmtId="2" fontId="8" fillId="56" borderId="19" xfId="0" applyNumberFormat="1" applyFont="1" applyFill="1" applyBorder="1" applyAlignment="1">
      <alignment horizontal="center" vertical="center" wrapText="1"/>
    </xf>
    <xf numFmtId="1" fontId="8" fillId="56" borderId="19" xfId="0" applyNumberFormat="1" applyFont="1" applyFill="1" applyBorder="1" applyAlignment="1">
      <alignment horizontal="center" vertical="center" wrapText="1"/>
    </xf>
    <xf numFmtId="16" fontId="1" fillId="56" borderId="0" xfId="0" applyNumberFormat="1" applyFont="1" applyFill="1" applyAlignment="1">
      <alignment horizontal="center" vertical="center" wrapText="1"/>
    </xf>
    <xf numFmtId="0" fontId="10" fillId="56" borderId="19" xfId="0" applyFont="1" applyFill="1" applyBorder="1" applyAlignment="1">
      <alignment horizontal="center" vertical="center" wrapText="1"/>
    </xf>
    <xf numFmtId="2" fontId="10" fillId="56" borderId="19" xfId="0" applyNumberFormat="1" applyFont="1" applyFill="1" applyBorder="1" applyAlignment="1">
      <alignment horizontal="center" vertical="center" wrapText="1"/>
    </xf>
    <xf numFmtId="1" fontId="10" fillId="56" borderId="19" xfId="0" applyNumberFormat="1" applyFont="1" applyFill="1" applyBorder="1" applyAlignment="1">
      <alignment horizontal="center" vertical="center" wrapText="1"/>
    </xf>
    <xf numFmtId="188" fontId="2" fillId="56" borderId="19" xfId="0" applyNumberFormat="1" applyFont="1" applyFill="1" applyBorder="1" applyAlignment="1">
      <alignment horizontal="center" vertical="center" wrapText="1"/>
    </xf>
    <xf numFmtId="1" fontId="95" fillId="56" borderId="0" xfId="0" applyNumberFormat="1" applyFont="1" applyFill="1" applyAlignment="1">
      <alignment horizontal="center" vertical="center" wrapText="1"/>
    </xf>
    <xf numFmtId="14" fontId="2" fillId="56" borderId="19" xfId="0" applyNumberFormat="1" applyFont="1" applyFill="1" applyBorder="1" applyAlignment="1">
      <alignment horizontal="center" vertical="center" wrapText="1"/>
    </xf>
    <xf numFmtId="192" fontId="1" fillId="56" borderId="0" xfId="0" applyNumberFormat="1" applyFont="1" applyFill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189" fontId="7" fillId="56" borderId="19" xfId="0" applyNumberFormat="1" applyFont="1" applyFill="1" applyBorder="1" applyAlignment="1">
      <alignment horizontal="center" vertical="center" wrapText="1"/>
    </xf>
    <xf numFmtId="2" fontId="95" fillId="56" borderId="19" xfId="0" applyNumberFormat="1" applyFont="1" applyFill="1" applyBorder="1" applyAlignment="1">
      <alignment horizontal="center" vertical="center" wrapText="1"/>
    </xf>
    <xf numFmtId="188" fontId="53" fillId="0" borderId="0" xfId="0" applyNumberFormat="1" applyFont="1" applyAlignment="1">
      <alignment/>
    </xf>
    <xf numFmtId="1" fontId="40" fillId="55" borderId="0" xfId="0" applyNumberFormat="1" applyFont="1" applyFill="1" applyAlignment="1">
      <alignment horizontal="center" vertical="center" wrapText="1"/>
    </xf>
    <xf numFmtId="1" fontId="67" fillId="0" borderId="0" xfId="0" applyNumberFormat="1" applyFont="1" applyAlignment="1">
      <alignment/>
    </xf>
    <xf numFmtId="1" fontId="40" fillId="56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" fontId="53" fillId="56" borderId="0" xfId="0" applyNumberFormat="1" applyFont="1" applyFill="1" applyAlignment="1">
      <alignment/>
    </xf>
    <xf numFmtId="1" fontId="53" fillId="0" borderId="0" xfId="0" applyNumberFormat="1" applyFont="1" applyAlignment="1">
      <alignment/>
    </xf>
    <xf numFmtId="1" fontId="2" fillId="56" borderId="0" xfId="0" applyNumberFormat="1" applyFont="1" applyFill="1" applyAlignment="1">
      <alignment horizontal="center"/>
    </xf>
    <xf numFmtId="188" fontId="53" fillId="56" borderId="0" xfId="0" applyNumberFormat="1" applyFont="1" applyFill="1" applyAlignment="1">
      <alignment/>
    </xf>
    <xf numFmtId="1" fontId="42" fillId="56" borderId="0" xfId="0" applyNumberFormat="1" applyFont="1" applyFill="1" applyAlignment="1">
      <alignment horizontal="center" vertical="center" wrapText="1"/>
    </xf>
    <xf numFmtId="0" fontId="42" fillId="56" borderId="19" xfId="0" applyFont="1" applyFill="1" applyBorder="1" applyAlignment="1">
      <alignment horizontal="center" vertical="center" wrapText="1"/>
    </xf>
    <xf numFmtId="2" fontId="41" fillId="58" borderId="19" xfId="0" applyNumberFormat="1" applyFont="1" applyFill="1" applyBorder="1" applyAlignment="1">
      <alignment horizontal="center" vertical="center" wrapText="1"/>
    </xf>
    <xf numFmtId="2" fontId="41" fillId="58" borderId="19" xfId="0" applyNumberFormat="1" applyFont="1" applyFill="1" applyBorder="1" applyAlignment="1">
      <alignment horizontal="center" vertical="center" wrapText="1"/>
    </xf>
    <xf numFmtId="0" fontId="41" fillId="56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189" fontId="2" fillId="0" borderId="19" xfId="0" applyNumberFormat="1" applyFont="1" applyBorder="1" applyAlignment="1">
      <alignment horizontal="center" vertical="center" textRotation="90" wrapText="1"/>
    </xf>
    <xf numFmtId="0" fontId="54" fillId="0" borderId="25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41" fillId="56" borderId="0" xfId="0" applyFont="1" applyFill="1" applyAlignment="1">
      <alignment horizontal="center" vertical="center" wrapText="1"/>
    </xf>
    <xf numFmtId="0" fontId="36" fillId="56" borderId="19" xfId="0" applyFont="1" applyFill="1" applyBorder="1" applyAlignment="1">
      <alignment horizontal="center" vertical="center" wrapText="1"/>
    </xf>
    <xf numFmtId="0" fontId="36" fillId="56" borderId="19" xfId="0" applyFont="1" applyFill="1" applyBorder="1" applyAlignment="1">
      <alignment horizontal="center" vertical="center" textRotation="90" wrapText="1"/>
    </xf>
    <xf numFmtId="0" fontId="7" fillId="56" borderId="0" xfId="0" applyFont="1" applyFill="1" applyAlignment="1">
      <alignment horizontal="left" vertical="center" wrapText="1"/>
    </xf>
    <xf numFmtId="0" fontId="42" fillId="56" borderId="0" xfId="0" applyFont="1" applyFill="1" applyAlignment="1">
      <alignment horizontal="center" vertical="center" wrapText="1"/>
    </xf>
    <xf numFmtId="0" fontId="41" fillId="56" borderId="0" xfId="0" applyFont="1" applyFill="1" applyAlignment="1">
      <alignment horizontal="center" wrapText="1"/>
    </xf>
    <xf numFmtId="49" fontId="40" fillId="56" borderId="0" xfId="0" applyNumberFormat="1" applyFont="1" applyFill="1" applyAlignment="1">
      <alignment horizontal="center" vertical="center" wrapText="1"/>
    </xf>
    <xf numFmtId="0" fontId="46" fillId="56" borderId="0" xfId="0" applyFont="1" applyFill="1" applyAlignment="1">
      <alignment horizontal="left" vertical="center" wrapText="1"/>
    </xf>
    <xf numFmtId="0" fontId="46" fillId="56" borderId="0" xfId="0" applyFont="1" applyFill="1" applyAlignment="1">
      <alignment horizontal="right" vertical="center" wrapText="1"/>
    </xf>
    <xf numFmtId="0" fontId="42" fillId="56" borderId="19" xfId="0" applyFont="1" applyFill="1" applyBorder="1" applyAlignment="1">
      <alignment horizontal="center" vertical="center" textRotation="90" wrapText="1"/>
    </xf>
    <xf numFmtId="0" fontId="42" fillId="56" borderId="19" xfId="0" applyFont="1" applyFill="1" applyBorder="1" applyAlignment="1">
      <alignment horizontal="center" vertical="center" wrapText="1"/>
    </xf>
    <xf numFmtId="0" fontId="46" fillId="56" borderId="0" xfId="0" applyFont="1" applyFill="1" applyAlignment="1">
      <alignment horizontal="center" vertical="center" wrapText="1"/>
    </xf>
    <xf numFmtId="0" fontId="40" fillId="56" borderId="0" xfId="0" applyFont="1" applyFill="1" applyAlignment="1">
      <alignment horizontal="center" vertical="center" wrapText="1"/>
    </xf>
    <xf numFmtId="0" fontId="46" fillId="56" borderId="0" xfId="0" applyFont="1" applyFill="1" applyAlignment="1">
      <alignment horizontal="center" vertical="center" wrapText="1"/>
    </xf>
    <xf numFmtId="188" fontId="46" fillId="56" borderId="0" xfId="0" applyNumberFormat="1" applyFont="1" applyFill="1" applyAlignment="1">
      <alignment horizontal="center" vertical="center" wrapText="1"/>
    </xf>
    <xf numFmtId="0" fontId="58" fillId="56" borderId="0" xfId="0" applyFont="1" applyFill="1" applyAlignment="1">
      <alignment horizontal="center" vertical="center" wrapText="1"/>
    </xf>
    <xf numFmtId="0" fontId="55" fillId="56" borderId="19" xfId="0" applyFont="1" applyFill="1" applyBorder="1" applyAlignment="1">
      <alignment horizontal="center" vertical="center" textRotation="90" wrapText="1"/>
    </xf>
    <xf numFmtId="0" fontId="55" fillId="56" borderId="19" xfId="0" applyFont="1" applyFill="1" applyBorder="1" applyAlignment="1">
      <alignment horizontal="center" vertical="center" wrapText="1"/>
    </xf>
    <xf numFmtId="0" fontId="1" fillId="56" borderId="0" xfId="0" applyFont="1" applyFill="1" applyAlignment="1">
      <alignment horizontal="center" vertical="center" wrapText="1"/>
    </xf>
    <xf numFmtId="0" fontId="40" fillId="56" borderId="0" xfId="0" applyFont="1" applyFill="1" applyAlignment="1">
      <alignment horizontal="center" vertical="center" wrapText="1"/>
    </xf>
    <xf numFmtId="49" fontId="57" fillId="56" borderId="0" xfId="0" applyNumberFormat="1" applyFont="1" applyFill="1" applyAlignment="1">
      <alignment horizontal="center" vertical="center" wrapText="1"/>
    </xf>
  </cellXfs>
  <cellStyles count="446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Accent1" xfId="69"/>
    <cellStyle name="40% - Accent1 2" xfId="70"/>
    <cellStyle name="40% - Accent1 3" xfId="71"/>
    <cellStyle name="40% - Accent1 4" xfId="72"/>
    <cellStyle name="40% - Accent1 4 2" xfId="73"/>
    <cellStyle name="40% - Accent1 5" xfId="74"/>
    <cellStyle name="40% - Accent1 6" xfId="75"/>
    <cellStyle name="40% - Accent1 7" xfId="76"/>
    <cellStyle name="40% - Accent2" xfId="77"/>
    <cellStyle name="40% - Accent2 2" xfId="78"/>
    <cellStyle name="40% - Accent2 3" xfId="79"/>
    <cellStyle name="40% - Accent2 4" xfId="80"/>
    <cellStyle name="40% - Accent2 4 2" xfId="81"/>
    <cellStyle name="40% - Accent2 5" xfId="82"/>
    <cellStyle name="40% - Accent2 6" xfId="83"/>
    <cellStyle name="40% - Accent2 7" xfId="84"/>
    <cellStyle name="40% - Accent3" xfId="85"/>
    <cellStyle name="40% - Accent3 2" xfId="86"/>
    <cellStyle name="40% - Accent3 3" xfId="87"/>
    <cellStyle name="40% - Accent3 4" xfId="88"/>
    <cellStyle name="40% - Accent3 4 2" xfId="89"/>
    <cellStyle name="40% - Accent3 5" xfId="90"/>
    <cellStyle name="40% - Accent3 6" xfId="91"/>
    <cellStyle name="40% - Accent3 7" xfId="92"/>
    <cellStyle name="40% - Accent4" xfId="93"/>
    <cellStyle name="40% - Accent4 2" xfId="94"/>
    <cellStyle name="40% - Accent4 3" xfId="95"/>
    <cellStyle name="40% - Accent4 4" xfId="96"/>
    <cellStyle name="40% - Accent4 4 2" xfId="97"/>
    <cellStyle name="40% - Accent4 5" xfId="98"/>
    <cellStyle name="40% - Accent4 6" xfId="99"/>
    <cellStyle name="40% - Accent4 7" xfId="100"/>
    <cellStyle name="40% - Accent5" xfId="101"/>
    <cellStyle name="40% - Accent5 2" xfId="102"/>
    <cellStyle name="40% - Accent5 3" xfId="103"/>
    <cellStyle name="40% - Accent5 4" xfId="104"/>
    <cellStyle name="40% - Accent5 4 2" xfId="105"/>
    <cellStyle name="40% - Accent5 5" xfId="106"/>
    <cellStyle name="40% - Accent5 6" xfId="107"/>
    <cellStyle name="40% - Accent5 7" xfId="108"/>
    <cellStyle name="40% - Accent6" xfId="109"/>
    <cellStyle name="40% - Accent6 2" xfId="110"/>
    <cellStyle name="40% - Accent6 3" xfId="111"/>
    <cellStyle name="40% - Accent6 4" xfId="112"/>
    <cellStyle name="40% - Accent6 4 2" xfId="113"/>
    <cellStyle name="40% - Accent6 5" xfId="114"/>
    <cellStyle name="40% - Accent6 6" xfId="115"/>
    <cellStyle name="40% - Accent6 7" xfId="116"/>
    <cellStyle name="40% - Акцент1" xfId="117"/>
    <cellStyle name="40% - Акцент2" xfId="118"/>
    <cellStyle name="40% - Акцент3" xfId="119"/>
    <cellStyle name="40% - Акцент4" xfId="120"/>
    <cellStyle name="40% - Акцент5" xfId="121"/>
    <cellStyle name="40% - Акцент6" xfId="122"/>
    <cellStyle name="60% - Accent1" xfId="123"/>
    <cellStyle name="60% - Accent1 2" xfId="124"/>
    <cellStyle name="60% - Accent1 3" xfId="125"/>
    <cellStyle name="60% - Accent1 4" xfId="126"/>
    <cellStyle name="60% - Accent1 4 2" xfId="127"/>
    <cellStyle name="60% - Accent1 5" xfId="128"/>
    <cellStyle name="60% - Accent1 6" xfId="129"/>
    <cellStyle name="60% - Accent1 7" xfId="130"/>
    <cellStyle name="60% - Accent2" xfId="131"/>
    <cellStyle name="60% - Accent2 2" xfId="132"/>
    <cellStyle name="60% - Accent2 3" xfId="133"/>
    <cellStyle name="60% - Accent2 4" xfId="134"/>
    <cellStyle name="60% - Accent2 4 2" xfId="135"/>
    <cellStyle name="60% - Accent2 5" xfId="136"/>
    <cellStyle name="60% - Accent2 6" xfId="137"/>
    <cellStyle name="60% - Accent2 7" xfId="138"/>
    <cellStyle name="60% - Accent3" xfId="139"/>
    <cellStyle name="60% - Accent3 2" xfId="140"/>
    <cellStyle name="60% - Accent3 3" xfId="141"/>
    <cellStyle name="60% - Accent3 4" xfId="142"/>
    <cellStyle name="60% - Accent3 4 2" xfId="143"/>
    <cellStyle name="60% - Accent3 5" xfId="144"/>
    <cellStyle name="60% - Accent3 6" xfId="145"/>
    <cellStyle name="60% - Accent3 7" xfId="146"/>
    <cellStyle name="60% - Accent4" xfId="147"/>
    <cellStyle name="60% - Accent4 2" xfId="148"/>
    <cellStyle name="60% - Accent4 3" xfId="149"/>
    <cellStyle name="60% - Accent4 4" xfId="150"/>
    <cellStyle name="60% - Accent4 4 2" xfId="151"/>
    <cellStyle name="60% - Accent4 5" xfId="152"/>
    <cellStyle name="60% - Accent4 6" xfId="153"/>
    <cellStyle name="60% - Accent4 7" xfId="154"/>
    <cellStyle name="60% - Accent5" xfId="155"/>
    <cellStyle name="60% - Accent5 2" xfId="156"/>
    <cellStyle name="60% - Accent5 3" xfId="157"/>
    <cellStyle name="60% - Accent5 4" xfId="158"/>
    <cellStyle name="60% - Accent5 4 2" xfId="159"/>
    <cellStyle name="60% - Accent5 5" xfId="160"/>
    <cellStyle name="60% - Accent5 6" xfId="161"/>
    <cellStyle name="60% - Accent5 7" xfId="162"/>
    <cellStyle name="60% - Accent6" xfId="163"/>
    <cellStyle name="60% - Accent6 2" xfId="164"/>
    <cellStyle name="60% - Accent6 3" xfId="165"/>
    <cellStyle name="60% - Accent6 4" xfId="166"/>
    <cellStyle name="60% - Accent6 4 2" xfId="167"/>
    <cellStyle name="60% - Accent6 5" xfId="168"/>
    <cellStyle name="60% - Accent6 6" xfId="169"/>
    <cellStyle name="60% - Accent6 7" xfId="170"/>
    <cellStyle name="60% - Акцент1" xfId="171"/>
    <cellStyle name="60% - Акцент2" xfId="172"/>
    <cellStyle name="60% - Акцент3" xfId="173"/>
    <cellStyle name="60% - Акцент4" xfId="174"/>
    <cellStyle name="60% - Акцент5" xfId="175"/>
    <cellStyle name="60% - Акцент6" xfId="176"/>
    <cellStyle name="Accent1" xfId="177"/>
    <cellStyle name="Accent1 2" xfId="178"/>
    <cellStyle name="Accent1 3" xfId="179"/>
    <cellStyle name="Accent1 4" xfId="180"/>
    <cellStyle name="Accent1 4 2" xfId="181"/>
    <cellStyle name="Accent1 5" xfId="182"/>
    <cellStyle name="Accent1 6" xfId="183"/>
    <cellStyle name="Accent1 7" xfId="184"/>
    <cellStyle name="Accent2" xfId="185"/>
    <cellStyle name="Accent2 2" xfId="186"/>
    <cellStyle name="Accent2 3" xfId="187"/>
    <cellStyle name="Accent2 4" xfId="188"/>
    <cellStyle name="Accent2 4 2" xfId="189"/>
    <cellStyle name="Accent2 5" xfId="190"/>
    <cellStyle name="Accent2 6" xfId="191"/>
    <cellStyle name="Accent2 7" xfId="192"/>
    <cellStyle name="Accent3" xfId="193"/>
    <cellStyle name="Accent3 2" xfId="194"/>
    <cellStyle name="Accent3 3" xfId="195"/>
    <cellStyle name="Accent3 4" xfId="196"/>
    <cellStyle name="Accent3 4 2" xfId="197"/>
    <cellStyle name="Accent3 5" xfId="198"/>
    <cellStyle name="Accent3 6" xfId="199"/>
    <cellStyle name="Accent3 7" xfId="200"/>
    <cellStyle name="Accent4" xfId="201"/>
    <cellStyle name="Accent4 2" xfId="202"/>
    <cellStyle name="Accent4 3" xfId="203"/>
    <cellStyle name="Accent4 4" xfId="204"/>
    <cellStyle name="Accent4 4 2" xfId="205"/>
    <cellStyle name="Accent4 5" xfId="206"/>
    <cellStyle name="Accent4 6" xfId="207"/>
    <cellStyle name="Accent4 7" xfId="208"/>
    <cellStyle name="Accent5" xfId="209"/>
    <cellStyle name="Accent5 2" xfId="210"/>
    <cellStyle name="Accent5 3" xfId="211"/>
    <cellStyle name="Accent5 4" xfId="212"/>
    <cellStyle name="Accent5 4 2" xfId="213"/>
    <cellStyle name="Accent5 5" xfId="214"/>
    <cellStyle name="Accent5 6" xfId="215"/>
    <cellStyle name="Accent5 7" xfId="216"/>
    <cellStyle name="Accent6" xfId="217"/>
    <cellStyle name="Accent6 2" xfId="218"/>
    <cellStyle name="Accent6 3" xfId="219"/>
    <cellStyle name="Accent6 4" xfId="220"/>
    <cellStyle name="Accent6 4 2" xfId="221"/>
    <cellStyle name="Accent6 5" xfId="222"/>
    <cellStyle name="Accent6 6" xfId="223"/>
    <cellStyle name="Accent6 7" xfId="224"/>
    <cellStyle name="Bad" xfId="225"/>
    <cellStyle name="Bad 2" xfId="226"/>
    <cellStyle name="Bad 3" xfId="227"/>
    <cellStyle name="Bad 4" xfId="228"/>
    <cellStyle name="Bad 4 2" xfId="229"/>
    <cellStyle name="Bad 5" xfId="230"/>
    <cellStyle name="Bad 6" xfId="231"/>
    <cellStyle name="Bad 7" xfId="232"/>
    <cellStyle name="Calculation" xfId="233"/>
    <cellStyle name="Calculation 2" xfId="234"/>
    <cellStyle name="Calculation 3" xfId="235"/>
    <cellStyle name="Calculation 4" xfId="236"/>
    <cellStyle name="Calculation 4 2" xfId="237"/>
    <cellStyle name="Calculation 4_Copy of SANTEQNIKA" xfId="238"/>
    <cellStyle name="Calculation 5" xfId="239"/>
    <cellStyle name="Calculation 6" xfId="240"/>
    <cellStyle name="Calculation 7" xfId="241"/>
    <cellStyle name="Check Cell" xfId="242"/>
    <cellStyle name="Check Cell 2" xfId="243"/>
    <cellStyle name="Check Cell 3" xfId="244"/>
    <cellStyle name="Check Cell 4" xfId="245"/>
    <cellStyle name="Check Cell 4 2" xfId="246"/>
    <cellStyle name="Check Cell 4_Copy of SANTEQNIKA" xfId="247"/>
    <cellStyle name="Check Cell 5" xfId="248"/>
    <cellStyle name="Check Cell 6" xfId="249"/>
    <cellStyle name="Check Cell 7" xfId="250"/>
    <cellStyle name="Comma 2" xfId="251"/>
    <cellStyle name="Comma 3" xfId="252"/>
    <cellStyle name="Comma 4" xfId="253"/>
    <cellStyle name="Explanatory Text" xfId="254"/>
    <cellStyle name="Explanatory Text 2" xfId="255"/>
    <cellStyle name="Explanatory Text 3" xfId="256"/>
    <cellStyle name="Explanatory Text 4" xfId="257"/>
    <cellStyle name="Explanatory Text 4 2" xfId="258"/>
    <cellStyle name="Explanatory Text 5" xfId="259"/>
    <cellStyle name="Explanatory Text 6" xfId="260"/>
    <cellStyle name="Explanatory Text 7" xfId="261"/>
    <cellStyle name="Good" xfId="262"/>
    <cellStyle name="Good 2" xfId="263"/>
    <cellStyle name="Good 3" xfId="264"/>
    <cellStyle name="Good 4" xfId="265"/>
    <cellStyle name="Good 4 2" xfId="266"/>
    <cellStyle name="Good 5" xfId="267"/>
    <cellStyle name="Good 6" xfId="268"/>
    <cellStyle name="Good 7" xfId="269"/>
    <cellStyle name="Heading 1" xfId="270"/>
    <cellStyle name="Heading 1 2" xfId="271"/>
    <cellStyle name="Heading 1 3" xfId="272"/>
    <cellStyle name="Heading 1 4" xfId="273"/>
    <cellStyle name="Heading 1 4 2" xfId="274"/>
    <cellStyle name="Heading 1 4_Copy of SANTEQNIKA" xfId="275"/>
    <cellStyle name="Heading 1 5" xfId="276"/>
    <cellStyle name="Heading 1 6" xfId="277"/>
    <cellStyle name="Heading 1 7" xfId="278"/>
    <cellStyle name="Heading 2" xfId="279"/>
    <cellStyle name="Heading 2 2" xfId="280"/>
    <cellStyle name="Heading 2 3" xfId="281"/>
    <cellStyle name="Heading 2 4" xfId="282"/>
    <cellStyle name="Heading 2 4 2" xfId="283"/>
    <cellStyle name="Heading 2 4_Copy of SANTEQNIKA" xfId="284"/>
    <cellStyle name="Heading 2 5" xfId="285"/>
    <cellStyle name="Heading 2 6" xfId="286"/>
    <cellStyle name="Heading 2 7" xfId="287"/>
    <cellStyle name="Heading 3" xfId="288"/>
    <cellStyle name="Heading 3 2" xfId="289"/>
    <cellStyle name="Heading 3 3" xfId="290"/>
    <cellStyle name="Heading 3 4" xfId="291"/>
    <cellStyle name="Heading 3 4 2" xfId="292"/>
    <cellStyle name="Heading 3 4_Copy of SANTEQNIKA" xfId="293"/>
    <cellStyle name="Heading 3 5" xfId="294"/>
    <cellStyle name="Heading 3 6" xfId="295"/>
    <cellStyle name="Heading 3 7" xfId="296"/>
    <cellStyle name="Heading 4" xfId="297"/>
    <cellStyle name="Heading 4 2" xfId="298"/>
    <cellStyle name="Heading 4 3" xfId="299"/>
    <cellStyle name="Heading 4 4" xfId="300"/>
    <cellStyle name="Heading 4 4 2" xfId="301"/>
    <cellStyle name="Heading 4 5" xfId="302"/>
    <cellStyle name="Heading 4 6" xfId="303"/>
    <cellStyle name="Heading 4 7" xfId="304"/>
    <cellStyle name="Input" xfId="305"/>
    <cellStyle name="Input 2" xfId="306"/>
    <cellStyle name="Input 3" xfId="307"/>
    <cellStyle name="Input 4" xfId="308"/>
    <cellStyle name="Input 4 2" xfId="309"/>
    <cellStyle name="Input 4_Copy of SANTEQNIKA" xfId="310"/>
    <cellStyle name="Input 5" xfId="311"/>
    <cellStyle name="Input 6" xfId="312"/>
    <cellStyle name="Input 7" xfId="313"/>
    <cellStyle name="Linked Cell" xfId="314"/>
    <cellStyle name="Linked Cell 2" xfId="315"/>
    <cellStyle name="Linked Cell 3" xfId="316"/>
    <cellStyle name="Linked Cell 4" xfId="317"/>
    <cellStyle name="Linked Cell 4 2" xfId="318"/>
    <cellStyle name="Linked Cell 4_Copy of SANTEQNIKA" xfId="319"/>
    <cellStyle name="Linked Cell 5" xfId="320"/>
    <cellStyle name="Linked Cell 6" xfId="321"/>
    <cellStyle name="Linked Cell 7" xfId="322"/>
    <cellStyle name="Neutral" xfId="323"/>
    <cellStyle name="Neutral 2" xfId="324"/>
    <cellStyle name="Neutral 3" xfId="325"/>
    <cellStyle name="Neutral 4" xfId="326"/>
    <cellStyle name="Neutral 4 2" xfId="327"/>
    <cellStyle name="Neutral 5" xfId="328"/>
    <cellStyle name="Neutral 6" xfId="329"/>
    <cellStyle name="Neutral 7" xfId="330"/>
    <cellStyle name="Normal 10" xfId="331"/>
    <cellStyle name="Normal 10 2" xfId="332"/>
    <cellStyle name="Normal 11" xfId="333"/>
    <cellStyle name="Normal 12" xfId="334"/>
    <cellStyle name="Normal 12 2" xfId="335"/>
    <cellStyle name="Normal 13" xfId="336"/>
    <cellStyle name="Normal 14" xfId="337"/>
    <cellStyle name="Normal 14 2" xfId="338"/>
    <cellStyle name="Normal 14 3" xfId="339"/>
    <cellStyle name="Normal 14 4" xfId="340"/>
    <cellStyle name="Normal 15" xfId="341"/>
    <cellStyle name="Normal 16" xfId="342"/>
    <cellStyle name="Normal 2" xfId="343"/>
    <cellStyle name="Normal 2 2" xfId="344"/>
    <cellStyle name="Normal 2 2 2" xfId="345"/>
    <cellStyle name="Normal 2 2 3" xfId="346"/>
    <cellStyle name="Normal 2 2 4" xfId="347"/>
    <cellStyle name="Normal 2 2 5" xfId="348"/>
    <cellStyle name="Normal 2 2_Copy of SANTEQNIKA" xfId="349"/>
    <cellStyle name="Normal 2 3" xfId="350"/>
    <cellStyle name="Normal 2 4" xfId="351"/>
    <cellStyle name="Normal 2 5" xfId="352"/>
    <cellStyle name="Normal 2 6" xfId="353"/>
    <cellStyle name="Normal 2 7" xfId="354"/>
    <cellStyle name="Normal 2_ELEQTRO" xfId="355"/>
    <cellStyle name="Normal 26" xfId="356"/>
    <cellStyle name="Normal 27" xfId="357"/>
    <cellStyle name="Normal 3" xfId="358"/>
    <cellStyle name="Normal 31" xfId="359"/>
    <cellStyle name="Normal 4" xfId="360"/>
    <cellStyle name="Normal 4 2" xfId="361"/>
    <cellStyle name="Normal 5" xfId="362"/>
    <cellStyle name="Normal 6" xfId="363"/>
    <cellStyle name="Normal 7" xfId="364"/>
    <cellStyle name="Normal 8" xfId="365"/>
    <cellStyle name="Normal 8 2" xfId="366"/>
    <cellStyle name="Normal 8_Copy of SANTEQNIKA" xfId="367"/>
    <cellStyle name="Normal 9" xfId="368"/>
    <cellStyle name="Normal 9 2" xfId="369"/>
    <cellStyle name="Normal 9 2 2" xfId="370"/>
    <cellStyle name="Normal 9_Copy of SANTEQNIKA" xfId="371"/>
    <cellStyle name="Note" xfId="372"/>
    <cellStyle name="Note 2" xfId="373"/>
    <cellStyle name="Note 3" xfId="374"/>
    <cellStyle name="Note 4" xfId="375"/>
    <cellStyle name="Note 4 2" xfId="376"/>
    <cellStyle name="Note 4_Copy of SANTEQNIKA" xfId="377"/>
    <cellStyle name="Note 5" xfId="378"/>
    <cellStyle name="Note 6" xfId="379"/>
    <cellStyle name="Note 7" xfId="380"/>
    <cellStyle name="Output" xfId="381"/>
    <cellStyle name="Output 2" xfId="382"/>
    <cellStyle name="Output 3" xfId="383"/>
    <cellStyle name="Output 4" xfId="384"/>
    <cellStyle name="Output 4 2" xfId="385"/>
    <cellStyle name="Output 4_Copy of SANTEQNIKA" xfId="386"/>
    <cellStyle name="Output 5" xfId="387"/>
    <cellStyle name="Output 6" xfId="388"/>
    <cellStyle name="Output 7" xfId="389"/>
    <cellStyle name="Percent 2" xfId="390"/>
    <cellStyle name="Style 1" xfId="391"/>
    <cellStyle name="Title" xfId="392"/>
    <cellStyle name="Title 2" xfId="393"/>
    <cellStyle name="Title 3" xfId="394"/>
    <cellStyle name="Title 4" xfId="395"/>
    <cellStyle name="Title 4 2" xfId="396"/>
    <cellStyle name="Title 5" xfId="397"/>
    <cellStyle name="Title 6" xfId="398"/>
    <cellStyle name="Title 7" xfId="399"/>
    <cellStyle name="Total" xfId="400"/>
    <cellStyle name="Total 2" xfId="401"/>
    <cellStyle name="Total 3" xfId="402"/>
    <cellStyle name="Total 4" xfId="403"/>
    <cellStyle name="Total 4 2" xfId="404"/>
    <cellStyle name="Total 4_Copy of SANTEQNIKA" xfId="405"/>
    <cellStyle name="Total 5" xfId="406"/>
    <cellStyle name="Total 6" xfId="407"/>
    <cellStyle name="Total 7" xfId="408"/>
    <cellStyle name="Warning Text" xfId="409"/>
    <cellStyle name="Warning Text 2" xfId="410"/>
    <cellStyle name="Warning Text 3" xfId="411"/>
    <cellStyle name="Warning Text 4" xfId="412"/>
    <cellStyle name="Warning Text 4 2" xfId="413"/>
    <cellStyle name="Warning Text 5" xfId="414"/>
    <cellStyle name="Warning Text 6" xfId="415"/>
    <cellStyle name="Warning Text 7" xfId="416"/>
    <cellStyle name="Акцент1" xfId="417"/>
    <cellStyle name="Акцент2" xfId="418"/>
    <cellStyle name="Акцент3" xfId="419"/>
    <cellStyle name="Акцент4" xfId="420"/>
    <cellStyle name="Акцент5" xfId="421"/>
    <cellStyle name="Акцент6" xfId="422"/>
    <cellStyle name="Ввод " xfId="423"/>
    <cellStyle name="Вывод" xfId="424"/>
    <cellStyle name="Вычисление" xfId="425"/>
    <cellStyle name="Hyperlink" xfId="426"/>
    <cellStyle name="Currency" xfId="427"/>
    <cellStyle name="Currency [0]" xfId="428"/>
    <cellStyle name="Заголовок 1" xfId="429"/>
    <cellStyle name="Заголовок 2" xfId="430"/>
    <cellStyle name="Заголовок 3" xfId="431"/>
    <cellStyle name="Заголовок 4" xfId="432"/>
    <cellStyle name="Итог" xfId="433"/>
    <cellStyle name="Контрольная ячейка" xfId="434"/>
    <cellStyle name="Название" xfId="435"/>
    <cellStyle name="Нейтральный" xfId="436"/>
    <cellStyle name="Обычный 2" xfId="437"/>
    <cellStyle name="Обычный 3" xfId="438"/>
    <cellStyle name="Обычный 3 2" xfId="439"/>
    <cellStyle name="Обычный 4" xfId="440"/>
    <cellStyle name="Обычный 5" xfId="441"/>
    <cellStyle name="Обычный 5 2" xfId="442"/>
    <cellStyle name="Обычный 6" xfId="443"/>
    <cellStyle name="Обычный_ximsiasvili 3" xfId="444"/>
    <cellStyle name="Обычный_ximsiasvili 3 2" xfId="445"/>
    <cellStyle name="Обычный_Лист1 2 2" xfId="446"/>
    <cellStyle name="Followed Hyperlink" xfId="447"/>
    <cellStyle name="Плохой" xfId="448"/>
    <cellStyle name="Пояснение" xfId="449"/>
    <cellStyle name="Примечание" xfId="450"/>
    <cellStyle name="Percent" xfId="451"/>
    <cellStyle name="Связанная ячейка" xfId="452"/>
    <cellStyle name="Текст предупреждения" xfId="453"/>
    <cellStyle name="Comma" xfId="454"/>
    <cellStyle name="Comma [0]" xfId="455"/>
    <cellStyle name="Финансовый 2" xfId="456"/>
    <cellStyle name="Финансовый 3" xfId="457"/>
    <cellStyle name="Хороший" xfId="458"/>
    <cellStyle name="სათაური3" xfId="4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externalLink" Target="externalLinks/externalLink17.xml" /><Relationship Id="rId36" Type="http://schemas.openxmlformats.org/officeDocument/2006/relationships/externalLink" Target="externalLinks/externalLink18.xml" /><Relationship Id="rId37" Type="http://schemas.openxmlformats.org/officeDocument/2006/relationships/externalLink" Target="externalLinks/externalLink19.xml" /><Relationship Id="rId38" Type="http://schemas.openxmlformats.org/officeDocument/2006/relationships/externalLink" Target="externalLinks/externalLink20.xml" /><Relationship Id="rId39" Type="http://schemas.openxmlformats.org/officeDocument/2006/relationships/externalLink" Target="externalLinks/externalLink21.xml" /><Relationship Id="rId40" Type="http://schemas.openxmlformats.org/officeDocument/2006/relationships/externalLink" Target="externalLinks/externalLink22.xml" /><Relationship Id="rId41" Type="http://schemas.openxmlformats.org/officeDocument/2006/relationships/externalLink" Target="externalLinks/externalLink23.xml" /><Relationship Id="rId42" Type="http://schemas.openxmlformats.org/officeDocument/2006/relationships/externalLink" Target="externalLinks/externalLink24.xml" /><Relationship Id="rId43" Type="http://schemas.openxmlformats.org/officeDocument/2006/relationships/externalLink" Target="externalLinks/externalLink25.xml" /><Relationship Id="rId44" Type="http://schemas.openxmlformats.org/officeDocument/2006/relationships/externalLink" Target="externalLinks/externalLink26.xml" /><Relationship Id="rId45" Type="http://schemas.openxmlformats.org/officeDocument/2006/relationships/externalLink" Target="externalLinks/externalLink27.xml" /><Relationship Id="rId46" Type="http://schemas.openxmlformats.org/officeDocument/2006/relationships/externalLink" Target="externalLinks/externalLink28.xml" /><Relationship Id="rId47" Type="http://schemas.openxmlformats.org/officeDocument/2006/relationships/externalLink" Target="externalLinks/externalLink29.xml" /><Relationship Id="rId48" Type="http://schemas.openxmlformats.org/officeDocument/2006/relationships/externalLink" Target="externalLinks/externalLink30.xml" /><Relationship Id="rId49" Type="http://schemas.openxmlformats.org/officeDocument/2006/relationships/externalLink" Target="externalLinks/externalLink31.xml" /><Relationship Id="rId50" Type="http://schemas.openxmlformats.org/officeDocument/2006/relationships/externalLink" Target="externalLinks/externalLink32.xml" /><Relationship Id="rId51" Type="http://schemas.openxmlformats.org/officeDocument/2006/relationships/externalLink" Target="externalLinks/externalLink33.xml" /><Relationship Id="rId52" Type="http://schemas.openxmlformats.org/officeDocument/2006/relationships/externalLink" Target="externalLinks/externalLink34.xml" /><Relationship Id="rId53" Type="http://schemas.openxmlformats.org/officeDocument/2006/relationships/externalLink" Target="externalLinks/externalLink35.xml" /><Relationship Id="rId54" Type="http://schemas.openxmlformats.org/officeDocument/2006/relationships/externalLink" Target="externalLinks/externalLink36.xml" /><Relationship Id="rId55" Type="http://schemas.openxmlformats.org/officeDocument/2006/relationships/externalLink" Target="externalLinks/externalLink37.xml" /><Relationship Id="rId56" Type="http://schemas.openxmlformats.org/officeDocument/2006/relationships/externalLink" Target="externalLinks/externalLink38.xml" /><Relationship Id="rId57" Type="http://schemas.openxmlformats.org/officeDocument/2006/relationships/externalLink" Target="externalLinks/externalLink39.xml" /><Relationship Id="rId58" Type="http://schemas.openxmlformats.org/officeDocument/2006/relationships/externalLink" Target="externalLinks/externalLink40.xml" /><Relationship Id="rId59" Type="http://schemas.openxmlformats.org/officeDocument/2006/relationships/externalLink" Target="externalLinks/externalLink41.xml" /><Relationship Id="rId60" Type="http://schemas.openxmlformats.org/officeDocument/2006/relationships/externalLink" Target="externalLinks/externalLink42.xml" /><Relationship Id="rId61" Type="http://schemas.openxmlformats.org/officeDocument/2006/relationships/externalLink" Target="externalLinks/externalLink43.xml" /><Relationship Id="rId62" Type="http://schemas.openxmlformats.org/officeDocument/2006/relationships/externalLink" Target="externalLinks/externalLink44.xml" /><Relationship Id="rId63" Type="http://schemas.openxmlformats.org/officeDocument/2006/relationships/externalLink" Target="externalLinks/externalLink45.xml" /><Relationship Id="rId64" Type="http://schemas.openxmlformats.org/officeDocument/2006/relationships/externalLink" Target="externalLinks/externalLink46.xml" /><Relationship Id="rId65" Type="http://schemas.openxmlformats.org/officeDocument/2006/relationships/externalLink" Target="externalLinks/externalLink47.xml" /><Relationship Id="rId66" Type="http://schemas.openxmlformats.org/officeDocument/2006/relationships/externalLink" Target="externalLinks/externalLink48.xml" /><Relationship Id="rId67" Type="http://schemas.openxmlformats.org/officeDocument/2006/relationships/externalLink" Target="externalLinks/externalLink49.xml" /><Relationship Id="rId68" Type="http://schemas.openxmlformats.org/officeDocument/2006/relationships/externalLink" Target="externalLinks/externalLink50.xml" /><Relationship Id="rId69" Type="http://schemas.openxmlformats.org/officeDocument/2006/relationships/externalLink" Target="externalLinks/externalLink51.xml" /><Relationship Id="rId70" Type="http://schemas.openxmlformats.org/officeDocument/2006/relationships/externalLink" Target="externalLinks/externalLink52.xml" /><Relationship Id="rId71" Type="http://schemas.openxmlformats.org/officeDocument/2006/relationships/externalLink" Target="externalLinks/externalLink53.xml" /><Relationship Id="rId72" Type="http://schemas.openxmlformats.org/officeDocument/2006/relationships/externalLink" Target="externalLinks/externalLink54.xml" /><Relationship Id="rId73" Type="http://schemas.openxmlformats.org/officeDocument/2006/relationships/externalLink" Target="externalLinks/externalLink55.xml" /><Relationship Id="rId74" Type="http://schemas.openxmlformats.org/officeDocument/2006/relationships/externalLink" Target="externalLinks/externalLink56.xml" /><Relationship Id="rId75" Type="http://schemas.openxmlformats.org/officeDocument/2006/relationships/externalLink" Target="externalLinks/externalLink57.xml" /><Relationship Id="rId76" Type="http://schemas.openxmlformats.org/officeDocument/2006/relationships/externalLink" Target="externalLinks/externalLink58.xml" /><Relationship Id="rId77" Type="http://schemas.openxmlformats.org/officeDocument/2006/relationships/externalLink" Target="externalLinks/externalLink59.xml" /><Relationship Id="rId78" Type="http://schemas.openxmlformats.org/officeDocument/2006/relationships/externalLink" Target="externalLinks/externalLink60.xml" /><Relationship Id="rId79" Type="http://schemas.openxmlformats.org/officeDocument/2006/relationships/externalLink" Target="externalLinks/externalLink61.xml" /><Relationship Id="rId80" Type="http://schemas.openxmlformats.org/officeDocument/2006/relationships/externalLink" Target="externalLinks/externalLink62.xml" /><Relationship Id="rId81" Type="http://schemas.openxmlformats.org/officeDocument/2006/relationships/externalLink" Target="externalLinks/externalLink63.xml" /><Relationship Id="rId82" Type="http://schemas.openxmlformats.org/officeDocument/2006/relationships/externalLink" Target="externalLinks/externalLink64.xml" /><Relationship Id="rId83" Type="http://schemas.openxmlformats.org/officeDocument/2006/relationships/externalLink" Target="externalLinks/externalLink65.xml" /><Relationship Id="rId84" Type="http://schemas.openxmlformats.org/officeDocument/2006/relationships/externalLink" Target="externalLinks/externalLink66.xml" /><Relationship Id="rId85" Type="http://schemas.openxmlformats.org/officeDocument/2006/relationships/externalLink" Target="externalLinks/externalLink67.xml" /><Relationship Id="rId86" Type="http://schemas.openxmlformats.org/officeDocument/2006/relationships/externalLink" Target="externalLinks/externalLink68.xml" /><Relationship Id="rId87" Type="http://schemas.openxmlformats.org/officeDocument/2006/relationships/externalLink" Target="externalLinks/externalLink69.xml" /><Relationship Id="rId88" Type="http://schemas.openxmlformats.org/officeDocument/2006/relationships/externalLink" Target="externalLinks/externalLink70.xml" /><Relationship Id="rId89" Type="http://schemas.openxmlformats.org/officeDocument/2006/relationships/externalLink" Target="externalLinks/externalLink71.xml" /><Relationship Id="rId90" Type="http://schemas.openxmlformats.org/officeDocument/2006/relationships/externalLink" Target="externalLinks/externalLink72.xml" /><Relationship Id="rId91" Type="http://schemas.openxmlformats.org/officeDocument/2006/relationships/externalLink" Target="externalLinks/externalLink73.xml" /><Relationship Id="rId92" Type="http://schemas.openxmlformats.org/officeDocument/2006/relationships/externalLink" Target="externalLinks/externalLink74.xml" /><Relationship Id="rId93" Type="http://schemas.openxmlformats.org/officeDocument/2006/relationships/externalLink" Target="externalLinks/externalLink75.xml" /><Relationship Id="rId94" Type="http://schemas.openxmlformats.org/officeDocument/2006/relationships/externalLink" Target="externalLinks/externalLink76.xml" /><Relationship Id="rId95" Type="http://schemas.openxmlformats.org/officeDocument/2006/relationships/externalLink" Target="externalLinks/externalLink77.xml" /><Relationship Id="rId96" Type="http://schemas.openxmlformats.org/officeDocument/2006/relationships/externalLink" Target="externalLinks/externalLink78.xml" /><Relationship Id="rId97" Type="http://schemas.openxmlformats.org/officeDocument/2006/relationships/externalLink" Target="externalLinks/externalLink79.xml" /><Relationship Id="rId98" Type="http://schemas.openxmlformats.org/officeDocument/2006/relationships/externalLink" Target="externalLinks/externalLink80.xml" /><Relationship Id="rId99" Type="http://schemas.openxmlformats.org/officeDocument/2006/relationships/externalLink" Target="externalLinks/externalLink81.xml" /><Relationship Id="rId100" Type="http://schemas.openxmlformats.org/officeDocument/2006/relationships/externalLink" Target="externalLinks/externalLink82.xml" /><Relationship Id="rId101" Type="http://schemas.openxmlformats.org/officeDocument/2006/relationships/externalLink" Target="externalLinks/externalLink83.xml" /><Relationship Id="rId102" Type="http://schemas.openxmlformats.org/officeDocument/2006/relationships/externalLink" Target="externalLinks/externalLink84.xml" /><Relationship Id="rId103" Type="http://schemas.openxmlformats.org/officeDocument/2006/relationships/externalLink" Target="externalLinks/externalLink85.xml" /><Relationship Id="rId104" Type="http://schemas.openxmlformats.org/officeDocument/2006/relationships/externalLink" Target="externalLinks/externalLink86.xml" /><Relationship Id="rId105" Type="http://schemas.openxmlformats.org/officeDocument/2006/relationships/externalLink" Target="externalLinks/externalLink87.xml" /><Relationship Id="rId106" Type="http://schemas.openxmlformats.org/officeDocument/2006/relationships/externalLink" Target="externalLinks/externalLink88.xml" /><Relationship Id="rId107" Type="http://schemas.openxmlformats.org/officeDocument/2006/relationships/externalLink" Target="externalLinks/externalLink89.xml" /><Relationship Id="rId108" Type="http://schemas.openxmlformats.org/officeDocument/2006/relationships/externalLink" Target="externalLinks/externalLink90.xml" /><Relationship Id="rId109" Type="http://schemas.openxmlformats.org/officeDocument/2006/relationships/externalLink" Target="externalLinks/externalLink91.xml" /><Relationship Id="rId110" Type="http://schemas.openxmlformats.org/officeDocument/2006/relationships/externalLink" Target="externalLinks/externalLink92.xml" /><Relationship Id="rId111" Type="http://schemas.openxmlformats.org/officeDocument/2006/relationships/externalLink" Target="externalLinks/externalLink93.xml" /><Relationship Id="rId112" Type="http://schemas.openxmlformats.org/officeDocument/2006/relationships/externalLink" Target="externalLinks/externalLink94.xml" /><Relationship Id="rId113" Type="http://schemas.openxmlformats.org/officeDocument/2006/relationships/externalLink" Target="externalLinks/externalLink95.xml" /><Relationship Id="rId114" Type="http://schemas.openxmlformats.org/officeDocument/2006/relationships/externalLink" Target="externalLinks/externalLink96.xml" /><Relationship Id="rId115" Type="http://schemas.openxmlformats.org/officeDocument/2006/relationships/externalLink" Target="externalLinks/externalLink97.xml" /><Relationship Id="rId116" Type="http://schemas.openxmlformats.org/officeDocument/2006/relationships/externalLink" Target="externalLinks/externalLink98.xml" /><Relationship Id="rId117" Type="http://schemas.openxmlformats.org/officeDocument/2006/relationships/externalLink" Target="externalLinks/externalLink99.xml" /><Relationship Id="rId118" Type="http://schemas.openxmlformats.org/officeDocument/2006/relationships/externalLink" Target="externalLinks/externalLink100.xml" /><Relationship Id="rId119" Type="http://schemas.openxmlformats.org/officeDocument/2006/relationships/externalLink" Target="externalLinks/externalLink101.xml" /><Relationship Id="rId120" Type="http://schemas.openxmlformats.org/officeDocument/2006/relationships/externalLink" Target="externalLinks/externalLink102.xml" /><Relationship Id="rId121" Type="http://schemas.openxmlformats.org/officeDocument/2006/relationships/externalLink" Target="externalLinks/externalLink103.xml" /><Relationship Id="rId122" Type="http://schemas.openxmlformats.org/officeDocument/2006/relationships/externalLink" Target="externalLinks/externalLink104.xml" /><Relationship Id="rId1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\QOBULETI%20buknaris%20wyalsadeni\qobul\QALAQIS%20SATUMBO-2008\BULVARI.%20I%20xls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\QOBULETI%20buknaris%20wyalsadeni\qobul\QALAQIS%20SATUMBO-2008\sport%20darbazi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\aWvistavi\caqvi%202014%20bolo\caqvi\Caqvi%20-2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\&#4320;&#4308;&#4310;&#4317;%20&#4307;&#4312;&#4307;&#4315;&#4304;&#4316;&#4312;&#4331;&#4308;\LAGODEKHI\Xasuri~2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legva%20wyalsadeni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gogebasvili.%2022%20x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OTI\SUQURA.%20bolo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roeqti%202006-III\a-x-II%20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ARI%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saniarvre\komaxize%20%201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tender%202007\bag%20t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tender%202007\bar%20agars2010-7-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qalaqi\`b%20a%20g%20r%20a%20t%20i%20o%20n%20i%20s206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2xl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7-2008\a-x-I%20%20xl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d.%20armasenebeli%20mxl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aRmaSenebeli15-1xl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5xl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atendero%20dokumentaci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asatiani1\asatini%20mxl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rurua2\rurua1mxl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9%20marti\9%20MARi%2017mxl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xef-gomi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sxefi%20eletronuli5-g\sxefi1324xl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9%20marti\9%20MARi%2017mxl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%20e%20s%20i%20k%20i%20xl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tumi2006\axalsofeli2%20xl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urexi-bagrati%20xl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inasarizxe%20xl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samusao%20magida\dokumenti\porti%20-%20kabeli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baRi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adliis%20saniarvre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`b%20a%20g%20r%20a%20t%20i%20o%20n%20i%20s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%20E%20D%20A\bulv%20%20gamwvaneba%204xl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A%20R%20D%20%20T%20b%20G%20a%20W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S.P.S.%20,,%20ICON%20GROUP%20,,\BARCXAN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2007%20GIORGI\xel%20trot%20xl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LABORATORIA\SUAXEVI%202010w%207etapi\SUAXEVIS%20soflis%20saxli\varjanauri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satendero%20dokumentaci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tender%202007\bag%20t%2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adliis%20saniarvre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m%20%20a%20b%20a%20s%20i%20z%20e%20i%201%20xl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sxefi1324xl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asatiani1\asatini%20m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BARI%2011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saniarvre\komaxize%20%20100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%2018xls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22%20xl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orgi\Desktop\&#4320;&#4308;&#4310;&#4317;%20&#4307;&#4312;&#4307;&#4315;&#4304;&#4316;&#4312;&#4331;&#4308;\&#4321;&#4313;&#4317;&#4314;&#4304;%20axalseni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proeqti%202006-III\a-x-II%20%20xl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9%20marti\9%20MARi%2017mxl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baRi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samusao%20magida\dokumenti\porti%20-%20kabeli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FOTI\SUQURA.%20bolo%20x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rurua2\rurua1mxl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BARI%2010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9%20marti\9%20MARi%2017mxl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sxefi%20eletronuli5-g\sxef-gomi%20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Xasuri~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BULVAR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sport%20darbaz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xasuri%20%2077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KOBALAZIS%206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sxefi316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caqvi%202014%20bolo\caqvi\Caqvi%20-2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meliqiSvili10\meliqisvili%204--3mxl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60--satyeo%202013-2\qobuletis%20satyeo\2\2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gorgilazis%20%20quCis%20%20saniaRvr2012--1\gorgilaze---meliqiSvili%20201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Xasuri~2-%20krebs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giorgi\ARQIVI\SATUMBO\LostFile_Excel_18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50;&#1086;&#1087;&#1080;&#1103;%20sxefi%20eletronuli5-g\satendero%20dokumentaci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tender%202007\bag%20t%205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S.P.S.%20,,%20ICON%20GROUP%20,,\BARCXAN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50;&#1086;&#1087;&#1080;&#1103;%20adliis%20saniarvre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gogebasvili.%20%2018xls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50;&#1086;&#1087;&#1080;&#1103;%20sxefi%20eletronuli5-g\sxefi1324xls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50;&#1086;&#1087;&#1080;&#1103;%20sxefi%20eletronuli5-g\asatiani1\asatini%20mxls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giorgi\ARQIVI\SATUMBO\BULVARI.%20I%20xls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saniarvre\komaxize%20%20100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2007%20GIORGI\xel%20trot%20xls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giorgi\ARQIVI\SATUMBO\sport%20darbazi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Users\Giorgi\Desktop\&#4320;&#4308;&#4310;&#4317;%20&#4307;&#4312;&#4307;&#4315;&#4304;&#4316;&#4312;&#4331;&#4308;\&#4321;&#4313;&#4317;&#4314;&#4304;%20axalseni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qobuleti%20&#4333;&#4304;&#4305;&#4323;&#4320;&#4326;&#4312;&#4314;&#4312;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9%20marti\9%20MARi%2017mxls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50;&#1086;&#1087;&#1080;&#1103;%20baR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XALI%20MSENEBLOBA\m%20%20a%20b%20a%20s%20i%20z%20e%20i%201%20xl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samusao%20magida\dokumenti\porti%20-%20kabeli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50;&#1086;&#1087;&#1080;&#1103;%20sxefi%20eletronuli5-g\rurua2\rurua1mxls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50;&#1086;&#1087;&#1080;&#1103;%20sxefi%20eletronuli5-g\9%20marti\9%20MARi%2017mxls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50;&#1086;&#1087;&#1080;&#1103;%20sxefi%20eletronuli5-g\sxef-gomi%201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Xasuri~2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\aWvistavi\sxefi316xls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\&#4320;&#4308;&#4310;&#4317;%20&#4307;&#4312;&#4307;&#4315;&#4304;&#4316;&#4312;&#4331;&#4308;\LAGODEKHI\xasuri%20rezervuari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\aWvistavi\&#4315;&#4323;&#4334;&#4304;&#4312;&#4321;&#4322;&#4304;&#4322;&#4308;%20&#4332;&#4327;&#4304;&#4309;&#4320;&#4312;&#4313;&#4304;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\&#4320;&#4308;&#4310;&#4317;%20&#4307;&#4312;&#4307;&#4315;&#4304;&#4316;&#4312;&#4331;&#4308;\LAGODEKHI\S.P.S.%20,,%20ICON%20GROUP%20,,\BARCXANA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\aWvistavi\60--satyeo%202013-2\qobuletis%20satyeo\2\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K"/>
      <sheetName val="1"/>
      <sheetName val="2"/>
      <sheetName val="3"/>
      <sheetName val="O (2)"/>
      <sheetName val="4"/>
      <sheetName val="5"/>
      <sheetName val="O (3)"/>
      <sheetName val="6"/>
      <sheetName val="7"/>
      <sheetName val="8"/>
      <sheetName val="9"/>
      <sheetName val="10"/>
      <sheetName val="11"/>
      <sheetName val="12"/>
    </sheetNames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 wy kamera (2)"/>
      <sheetName val="x- saoperato"/>
      <sheetName val="x18"/>
    </sheetNames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gv-1"/>
      <sheetName val="Gar (4)"/>
      <sheetName val="K (fg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"/>
      <sheetName val="g"/>
      <sheetName val="gx"/>
      <sheetName val="k"/>
      <sheetName val="x3"/>
      <sheetName val="1"/>
      <sheetName val="1 (2)"/>
      <sheetName val="k (2)"/>
      <sheetName val="Bolo"/>
      <sheetName val="k (4)"/>
      <sheetName val="Bolo (2)"/>
      <sheetName val="F-2(bolo) (1)"/>
      <sheetName val="x3 (4)"/>
      <sheetName val="k (3)"/>
      <sheetName val="x3 (3)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ar1"/>
      <sheetName val="K1"/>
      <sheetName val="1"/>
      <sheetName val="d"/>
      <sheetName val="Gar1 (2)"/>
      <sheetName val="K1 (2)"/>
      <sheetName val="1 (2)"/>
      <sheetName val="d (2)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4)"/>
      <sheetName val="O (1)"/>
      <sheetName val="1"/>
      <sheetName val="2"/>
      <sheetName val="3"/>
      <sheetName val="4"/>
      <sheetName val="O (2)"/>
      <sheetName val="21"/>
      <sheetName val="22"/>
      <sheetName val="23"/>
      <sheetName val="6"/>
      <sheetName val="Robe"/>
      <sheetName val="ketilmowyoba (3)"/>
      <sheetName val="el. gan"/>
      <sheetName val="gare k javaxisvili"/>
      <sheetName val="x2"/>
      <sheetName val="D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1-2"/>
      <sheetName val="1-3"/>
      <sheetName val="1-4"/>
      <sheetName val="O (saq)"/>
      <sheetName val="2-1"/>
      <sheetName val="2-2"/>
      <sheetName val="2-3"/>
      <sheetName val="ao"/>
      <sheetName val="4"/>
      <sheetName val="5"/>
      <sheetName val="6"/>
      <sheetName val="robe"/>
      <sheetName val="ezo"/>
      <sheetName val="GK (2)"/>
      <sheetName val="K (4)"/>
      <sheetName val="O (darb)"/>
      <sheetName val="22"/>
      <sheetName val="23"/>
      <sheetName val="24"/>
      <sheetName val="25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K"/>
      <sheetName val="1"/>
      <sheetName val="2"/>
      <sheetName val="3"/>
      <sheetName val="4"/>
      <sheetName val="5"/>
      <sheetName val="O (2)"/>
      <sheetName val="6"/>
      <sheetName val="7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7x  "/>
      <sheetName val="6x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O (2)"/>
      <sheetName val="1 (4)"/>
      <sheetName val="1"/>
      <sheetName val="2"/>
      <sheetName val="Gar (3)"/>
      <sheetName val="1 (3)"/>
      <sheetName val="Gar (4)"/>
      <sheetName val="1 (2)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v2 (3)"/>
      <sheetName val="k"/>
      <sheetName val="x3"/>
      <sheetName val="x4"/>
      <sheetName val="x2"/>
      <sheetName val="x5"/>
      <sheetName val="x3 (2)"/>
    </sheetNames>
    <sheetDataSet>
      <sheetData sheetId="3">
        <row r="24">
          <cell r="F24">
            <v>1</v>
          </cell>
        </row>
      </sheetData>
      <sheetData sheetId="4">
        <row r="11">
          <cell r="F11">
            <v>1</v>
          </cell>
        </row>
        <row r="19">
          <cell r="F19">
            <v>1</v>
          </cell>
        </row>
        <row r="28">
          <cell r="F28">
            <v>1</v>
          </cell>
        </row>
        <row r="37">
          <cell r="F37">
            <v>1</v>
          </cell>
        </row>
        <row r="45">
          <cell r="F45">
            <v>1</v>
          </cell>
        </row>
        <row r="53">
          <cell r="F53">
            <v>1</v>
          </cell>
        </row>
        <row r="62">
          <cell r="F62">
            <v>1</v>
          </cell>
        </row>
        <row r="71">
          <cell r="F71">
            <v>1</v>
          </cell>
        </row>
        <row r="79">
          <cell r="F79">
            <v>1</v>
          </cell>
        </row>
        <row r="87">
          <cell r="F87">
            <v>1</v>
          </cell>
        </row>
      </sheetData>
      <sheetData sheetId="5">
        <row r="11">
          <cell r="F11">
            <v>0.14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 wy kamera (2)"/>
      <sheetName val="x- saoperato"/>
      <sheetName val="x18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0.07</v>
          </cell>
        </row>
      </sheetData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"/>
      <sheetName val="O (3)"/>
      <sheetName val="1"/>
      <sheetName val="2"/>
      <sheetName val="3"/>
      <sheetName val="4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K"/>
      <sheetName val="1"/>
      <sheetName val="2"/>
      <sheetName val="3"/>
      <sheetName val="O (2)"/>
      <sheetName val="4"/>
      <sheetName val="5"/>
      <sheetName val="O (3)"/>
      <sheetName val="6"/>
      <sheetName val="7"/>
      <sheetName val="8"/>
      <sheetName val="9"/>
      <sheetName val="10"/>
      <sheetName val="11"/>
      <sheetName val="12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"/>
      <sheetName val="g"/>
      <sheetName val="gx"/>
      <sheetName val="k"/>
      <sheetName val="x3"/>
      <sheetName val="1"/>
      <sheetName val="1 (2)"/>
      <sheetName val="k (2)"/>
      <sheetName val="Bolo"/>
      <sheetName val="k (4)"/>
      <sheetName val="Bolo (2)"/>
      <sheetName val="F-2(bolo) (1)"/>
      <sheetName val="x3 (4)"/>
      <sheetName val="k (3)"/>
      <sheetName val="x3 (3)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1-2"/>
      <sheetName val="1-3"/>
      <sheetName val="1-4"/>
      <sheetName val="O (saq)"/>
      <sheetName val="2-1"/>
      <sheetName val="2-2"/>
      <sheetName val="2-3"/>
      <sheetName val="ao"/>
      <sheetName val="4"/>
      <sheetName val="5"/>
      <sheetName val="6"/>
      <sheetName val="robe"/>
      <sheetName val="ezo"/>
      <sheetName val="GK (2)"/>
      <sheetName val="K (4)"/>
      <sheetName val="O (darb)"/>
      <sheetName val="22"/>
      <sheetName val="23"/>
      <sheetName val="24"/>
      <sheetName val="25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"/>
      <sheetName val="1"/>
      <sheetName val="2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v2 (3)"/>
      <sheetName val="k"/>
      <sheetName val="x3"/>
      <sheetName val="x4"/>
      <sheetName val="x2"/>
      <sheetName val="x5"/>
      <sheetName val="x3 (2)"/>
    </sheetNames>
    <sheetDataSet>
      <sheetData sheetId="3">
        <row r="24">
          <cell r="F24">
            <v>1</v>
          </cell>
        </row>
      </sheetData>
      <sheetData sheetId="4">
        <row r="11">
          <cell r="F11">
            <v>1</v>
          </cell>
        </row>
        <row r="19">
          <cell r="F19">
            <v>1</v>
          </cell>
        </row>
        <row r="28">
          <cell r="F28">
            <v>1</v>
          </cell>
        </row>
        <row r="37">
          <cell r="F37">
            <v>1</v>
          </cell>
        </row>
        <row r="45">
          <cell r="F45">
            <v>1</v>
          </cell>
        </row>
        <row r="53">
          <cell r="F53">
            <v>1</v>
          </cell>
        </row>
        <row r="62">
          <cell r="F62">
            <v>1</v>
          </cell>
        </row>
        <row r="71">
          <cell r="F71">
            <v>1</v>
          </cell>
        </row>
        <row r="79">
          <cell r="F79">
            <v>1</v>
          </cell>
        </row>
        <row r="87">
          <cell r="F87">
            <v>1</v>
          </cell>
        </row>
      </sheetData>
      <sheetData sheetId="5">
        <row r="11">
          <cell r="F11">
            <v>0.14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"/>
      <sheetName val="6"/>
      <sheetName val="x111"/>
      <sheetName val="x112"/>
      <sheetName val="x113"/>
      <sheetName val="114"/>
      <sheetName val="x50"/>
      <sheetName val="x120)"/>
      <sheetName val="x1"/>
      <sheetName val="x2"/>
      <sheetName val="x3"/>
      <sheetName val="x4"/>
      <sheetName val="x5"/>
      <sheetName val="x6"/>
      <sheetName val="koleqtori"/>
    </sheetNames>
    <sheetDataSet>
      <sheetData sheetId="9">
        <row r="30">
          <cell r="F30">
            <v>1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Gar (4)"/>
      <sheetName val="K (fg)"/>
      <sheetName val="muxaistate"/>
      <sheetName val="wyavroka"/>
      <sheetName val="ლხ-3"/>
      <sheetName val="2"/>
    </sheetNames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0.07</v>
          </cell>
        </row>
      </sheetData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U81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5.125" style="1" customWidth="1"/>
    <col min="2" max="2" width="9.375" style="1" customWidth="1"/>
    <col min="3" max="3" width="39.375" style="1" customWidth="1"/>
    <col min="4" max="4" width="10.625" style="1" customWidth="1"/>
    <col min="5" max="5" width="6.375" style="1" customWidth="1"/>
    <col min="6" max="6" width="10.625" style="1" customWidth="1"/>
    <col min="7" max="7" width="8.75390625" style="1" customWidth="1"/>
    <col min="8" max="8" width="10.00390625" style="21" customWidth="1"/>
    <col min="9" max="9" width="12.625" style="1" customWidth="1"/>
    <col min="10" max="11" width="12.875" style="1" bestFit="1" customWidth="1"/>
    <col min="12" max="12" width="12.25390625" style="1" bestFit="1" customWidth="1"/>
    <col min="13" max="13" width="9.125" style="1" customWidth="1"/>
    <col min="14" max="14" width="10.625" style="1" bestFit="1" customWidth="1"/>
    <col min="15" max="16384" width="9.125" style="1" customWidth="1"/>
  </cols>
  <sheetData>
    <row r="1" spans="7:8" ht="16.5">
      <c r="G1" s="368" t="s">
        <v>522</v>
      </c>
      <c r="H1" s="368"/>
    </row>
    <row r="2" spans="1:8" ht="33" customHeight="1">
      <c r="A2" s="369" t="s">
        <v>523</v>
      </c>
      <c r="B2" s="369"/>
      <c r="C2" s="369"/>
      <c r="D2" s="369"/>
      <c r="E2" s="369"/>
      <c r="F2" s="369"/>
      <c r="G2" s="369"/>
      <c r="H2" s="369"/>
    </row>
    <row r="3" spans="1:9" ht="22.5" customHeight="1">
      <c r="A3" s="369" t="s">
        <v>53</v>
      </c>
      <c r="B3" s="369"/>
      <c r="C3" s="369"/>
      <c r="D3" s="369"/>
      <c r="E3" s="369"/>
      <c r="F3" s="106">
        <f>H71</f>
        <v>0</v>
      </c>
      <c r="G3" s="103" t="s">
        <v>9</v>
      </c>
      <c r="H3" s="103"/>
      <c r="I3" s="5"/>
    </row>
    <row r="4" spans="1:8" ht="11.25" customHeight="1" hidden="1">
      <c r="A4" s="370"/>
      <c r="B4" s="370"/>
      <c r="C4" s="370"/>
      <c r="D4" s="370"/>
      <c r="E4" s="370"/>
      <c r="F4" s="370"/>
      <c r="G4" s="370"/>
      <c r="H4" s="370"/>
    </row>
    <row r="5" spans="1:9" ht="19.5" customHeight="1">
      <c r="A5" s="17"/>
      <c r="B5" s="17"/>
      <c r="C5" s="17"/>
      <c r="D5" s="44"/>
      <c r="E5" s="44"/>
      <c r="F5" s="371"/>
      <c r="G5" s="371"/>
      <c r="H5" s="371"/>
      <c r="I5" s="17"/>
    </row>
    <row r="6" spans="1:9" ht="34.5" customHeight="1">
      <c r="A6" s="372" t="s">
        <v>3</v>
      </c>
      <c r="B6" s="373" t="s">
        <v>19</v>
      </c>
      <c r="C6" s="372" t="s">
        <v>20</v>
      </c>
      <c r="D6" s="372" t="s">
        <v>21</v>
      </c>
      <c r="E6" s="372"/>
      <c r="F6" s="372"/>
      <c r="G6" s="372"/>
      <c r="H6" s="374" t="s">
        <v>54</v>
      </c>
      <c r="I6" s="7"/>
    </row>
    <row r="7" spans="1:9" ht="69" customHeight="1">
      <c r="A7" s="372"/>
      <c r="B7" s="373"/>
      <c r="C7" s="372"/>
      <c r="D7" s="295" t="s">
        <v>22</v>
      </c>
      <c r="E7" s="295" t="s">
        <v>23</v>
      </c>
      <c r="F7" s="295" t="s">
        <v>55</v>
      </c>
      <c r="G7" s="295" t="s">
        <v>24</v>
      </c>
      <c r="H7" s="374"/>
      <c r="I7" s="8"/>
    </row>
    <row r="8" spans="1:9" ht="12.7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101">
        <v>8</v>
      </c>
      <c r="I8" s="7"/>
    </row>
    <row r="9" spans="1:9" ht="13.5" customHeight="1">
      <c r="A9" s="24"/>
      <c r="B9" s="3"/>
      <c r="C9" s="6" t="s">
        <v>56</v>
      </c>
      <c r="D9" s="3"/>
      <c r="E9" s="9"/>
      <c r="F9" s="9"/>
      <c r="G9" s="9"/>
      <c r="H9" s="20"/>
      <c r="I9" s="10"/>
    </row>
    <row r="10" spans="1:9" ht="28.5" customHeight="1">
      <c r="A10" s="3">
        <v>1</v>
      </c>
      <c r="B10" s="3"/>
      <c r="C10" s="6" t="s">
        <v>57</v>
      </c>
      <c r="D10" s="16"/>
      <c r="E10" s="16"/>
      <c r="F10" s="16"/>
      <c r="G10" s="16"/>
      <c r="H10" s="19"/>
      <c r="I10" s="11"/>
    </row>
    <row r="11" spans="1:9" ht="18" customHeight="1">
      <c r="A11" s="24"/>
      <c r="B11" s="3"/>
      <c r="C11" s="6" t="s">
        <v>58</v>
      </c>
      <c r="D11" s="16"/>
      <c r="E11" s="16"/>
      <c r="F11" s="16"/>
      <c r="G11" s="16"/>
      <c r="H11" s="19"/>
      <c r="I11" s="11"/>
    </row>
    <row r="12" spans="1:9" ht="16.5" customHeight="1">
      <c r="A12" s="24"/>
      <c r="B12" s="3"/>
      <c r="C12" s="6" t="s">
        <v>59</v>
      </c>
      <c r="D12" s="3"/>
      <c r="E12" s="9"/>
      <c r="F12" s="9"/>
      <c r="G12" s="9"/>
      <c r="H12" s="20"/>
      <c r="I12" s="11"/>
    </row>
    <row r="13" spans="1:9" ht="30.75" customHeight="1">
      <c r="A13" s="3">
        <v>2</v>
      </c>
      <c r="B13" s="3"/>
      <c r="C13" s="6" t="s">
        <v>60</v>
      </c>
      <c r="D13" s="9" t="s">
        <v>17</v>
      </c>
      <c r="E13" s="9" t="s">
        <v>17</v>
      </c>
      <c r="F13" s="9" t="s">
        <v>17</v>
      </c>
      <c r="G13" s="9" t="s">
        <v>17</v>
      </c>
      <c r="H13" s="20" t="s">
        <v>17</v>
      </c>
      <c r="I13" s="12"/>
    </row>
    <row r="14" spans="1:10" ht="81.75" customHeight="1">
      <c r="A14" s="3">
        <v>2.1</v>
      </c>
      <c r="B14" s="25" t="s">
        <v>103</v>
      </c>
      <c r="C14" s="287" t="s">
        <v>256</v>
      </c>
      <c r="D14" s="69">
        <f>1!H71</f>
        <v>0</v>
      </c>
      <c r="E14" s="165"/>
      <c r="F14" s="165"/>
      <c r="G14" s="165"/>
      <c r="H14" s="69">
        <f>D14</f>
        <v>0</v>
      </c>
      <c r="I14" s="237"/>
      <c r="J14" s="185"/>
    </row>
    <row r="15" spans="1:10" ht="71.25" customHeight="1">
      <c r="A15" s="3">
        <v>2.2</v>
      </c>
      <c r="B15" s="25" t="s">
        <v>106</v>
      </c>
      <c r="C15" s="287" t="s">
        <v>164</v>
      </c>
      <c r="D15" s="69">
        <f>2!H103</f>
        <v>0</v>
      </c>
      <c r="E15" s="165"/>
      <c r="F15" s="165"/>
      <c r="G15" s="165"/>
      <c r="H15" s="69">
        <f>D15</f>
        <v>0</v>
      </c>
      <c r="I15" s="186"/>
      <c r="J15" s="186"/>
    </row>
    <row r="16" spans="1:10" ht="95.25" customHeight="1">
      <c r="A16" s="9">
        <v>2.3</v>
      </c>
      <c r="B16" s="25" t="s">
        <v>524</v>
      </c>
      <c r="C16" s="30" t="s">
        <v>218</v>
      </c>
      <c r="D16" s="189">
        <f>3!H65</f>
        <v>0</v>
      </c>
      <c r="E16" s="188"/>
      <c r="F16" s="188"/>
      <c r="G16" s="188"/>
      <c r="H16" s="189">
        <f aca="true" t="shared" si="0" ref="H16:H29">D16</f>
        <v>0</v>
      </c>
      <c r="I16" s="190"/>
      <c r="J16" s="190"/>
    </row>
    <row r="17" spans="1:19" ht="56.25" customHeight="1">
      <c r="A17" s="3">
        <v>2.4</v>
      </c>
      <c r="B17" s="25" t="s">
        <v>525</v>
      </c>
      <c r="C17" s="30" t="s">
        <v>226</v>
      </c>
      <c r="D17" s="189">
        <f>4!D3</f>
        <v>0</v>
      </c>
      <c r="E17" s="188"/>
      <c r="F17" s="188"/>
      <c r="G17" s="188"/>
      <c r="H17" s="189">
        <f t="shared" si="0"/>
        <v>0</v>
      </c>
      <c r="I17" s="190"/>
      <c r="J17" s="190"/>
      <c r="L17" s="187"/>
      <c r="M17" s="187"/>
      <c r="N17" s="187"/>
      <c r="O17" s="187"/>
      <c r="P17" s="187"/>
      <c r="Q17" s="187"/>
      <c r="R17" s="187"/>
      <c r="S17" s="187"/>
    </row>
    <row r="18" spans="1:10" ht="30" customHeight="1">
      <c r="A18" s="3">
        <v>2.5</v>
      </c>
      <c r="B18" s="25" t="s">
        <v>526</v>
      </c>
      <c r="C18" s="287" t="s">
        <v>504</v>
      </c>
      <c r="D18" s="66">
        <f>5!H44</f>
        <v>0</v>
      </c>
      <c r="E18" s="165"/>
      <c r="F18" s="165"/>
      <c r="G18" s="165"/>
      <c r="H18" s="66">
        <f t="shared" si="0"/>
        <v>0</v>
      </c>
      <c r="I18" s="186"/>
      <c r="J18" s="186"/>
    </row>
    <row r="19" spans="1:10" ht="30.75" customHeight="1">
      <c r="A19" s="3">
        <v>2.6</v>
      </c>
      <c r="B19" s="25" t="s">
        <v>527</v>
      </c>
      <c r="C19" s="287" t="s">
        <v>506</v>
      </c>
      <c r="D19" s="66">
        <f>6!H45</f>
        <v>0</v>
      </c>
      <c r="E19" s="165"/>
      <c r="F19" s="165"/>
      <c r="G19" s="165"/>
      <c r="H19" s="69">
        <f t="shared" si="0"/>
        <v>0</v>
      </c>
      <c r="I19" s="186"/>
      <c r="J19" s="234"/>
    </row>
    <row r="20" spans="1:10" ht="30" customHeight="1">
      <c r="A20" s="3">
        <v>2.7</v>
      </c>
      <c r="B20" s="25" t="s">
        <v>528</v>
      </c>
      <c r="C20" s="287" t="s">
        <v>507</v>
      </c>
      <c r="D20" s="66">
        <f>7!H45</f>
        <v>0</v>
      </c>
      <c r="E20" s="165"/>
      <c r="F20" s="165"/>
      <c r="G20" s="165"/>
      <c r="H20" s="69">
        <f t="shared" si="0"/>
        <v>0</v>
      </c>
      <c r="I20" s="186"/>
      <c r="J20" s="186"/>
    </row>
    <row r="21" spans="1:10" ht="30.75" customHeight="1">
      <c r="A21" s="3">
        <v>2.8</v>
      </c>
      <c r="B21" s="25" t="s">
        <v>529</v>
      </c>
      <c r="C21" s="287" t="s">
        <v>508</v>
      </c>
      <c r="D21" s="66">
        <f>8!H45</f>
        <v>0</v>
      </c>
      <c r="E21" s="165"/>
      <c r="F21" s="165"/>
      <c r="G21" s="165"/>
      <c r="H21" s="69">
        <f t="shared" si="0"/>
        <v>0</v>
      </c>
      <c r="I21" s="186"/>
      <c r="J21" s="186"/>
    </row>
    <row r="22" spans="1:10" ht="31.5" customHeight="1">
      <c r="A22" s="157">
        <v>2.9</v>
      </c>
      <c r="B22" s="25" t="s">
        <v>530</v>
      </c>
      <c r="C22" s="287" t="s">
        <v>282</v>
      </c>
      <c r="D22" s="66">
        <f>9!H43</f>
        <v>0</v>
      </c>
      <c r="E22" s="165"/>
      <c r="F22" s="165"/>
      <c r="G22" s="165"/>
      <c r="H22" s="69">
        <f t="shared" si="0"/>
        <v>0</v>
      </c>
      <c r="I22" s="186"/>
      <c r="J22" s="186"/>
    </row>
    <row r="23" spans="1:10" ht="30.75" customHeight="1">
      <c r="A23" s="9">
        <v>2.1</v>
      </c>
      <c r="B23" s="25" t="s">
        <v>531</v>
      </c>
      <c r="C23" s="287" t="s">
        <v>509</v>
      </c>
      <c r="D23" s="66">
        <f>'10'!H45</f>
        <v>0</v>
      </c>
      <c r="E23" s="165"/>
      <c r="F23" s="165"/>
      <c r="G23" s="165"/>
      <c r="H23" s="69">
        <f t="shared" si="0"/>
        <v>0</v>
      </c>
      <c r="I23" s="175"/>
      <c r="J23" s="175"/>
    </row>
    <row r="24" spans="1:10" ht="45.75" customHeight="1">
      <c r="A24" s="9">
        <v>2.11</v>
      </c>
      <c r="B24" s="25" t="s">
        <v>532</v>
      </c>
      <c r="C24" s="287" t="s">
        <v>510</v>
      </c>
      <c r="D24" s="66">
        <f>'11'!H43</f>
        <v>0</v>
      </c>
      <c r="E24" s="165"/>
      <c r="F24" s="165"/>
      <c r="G24" s="165"/>
      <c r="H24" s="69">
        <f t="shared" si="0"/>
        <v>0</v>
      </c>
      <c r="I24" s="186"/>
      <c r="J24" s="186"/>
    </row>
    <row r="25" spans="1:19" ht="45.75" customHeight="1">
      <c r="A25" s="9">
        <v>2.12</v>
      </c>
      <c r="B25" s="25" t="s">
        <v>533</v>
      </c>
      <c r="C25" s="287" t="s">
        <v>511</v>
      </c>
      <c r="D25" s="66">
        <f>'12'!H44</f>
        <v>0</v>
      </c>
      <c r="E25" s="165"/>
      <c r="F25" s="165"/>
      <c r="G25" s="165"/>
      <c r="H25" s="69">
        <f t="shared" si="0"/>
        <v>0</v>
      </c>
      <c r="I25" s="186"/>
      <c r="J25" s="186"/>
      <c r="L25" s="186"/>
      <c r="M25" s="186"/>
      <c r="N25" s="186"/>
      <c r="O25" s="186"/>
      <c r="P25" s="186"/>
      <c r="Q25" s="186"/>
      <c r="R25" s="186"/>
      <c r="S25" s="186"/>
    </row>
    <row r="26" spans="1:19" ht="31.5" customHeight="1">
      <c r="A26" s="9">
        <v>2.13</v>
      </c>
      <c r="B26" s="25" t="s">
        <v>534</v>
      </c>
      <c r="C26" s="287" t="s">
        <v>397</v>
      </c>
      <c r="D26" s="66">
        <f>'13'!D4</f>
        <v>0</v>
      </c>
      <c r="E26" s="165"/>
      <c r="F26" s="165"/>
      <c r="G26" s="165"/>
      <c r="H26" s="69">
        <f>D26</f>
        <v>0</v>
      </c>
      <c r="I26" s="186"/>
      <c r="J26" s="186"/>
      <c r="L26" s="186"/>
      <c r="M26" s="186"/>
      <c r="N26" s="186"/>
      <c r="O26" s="186"/>
      <c r="P26" s="186"/>
      <c r="Q26" s="186"/>
      <c r="R26" s="186"/>
      <c r="S26" s="186"/>
    </row>
    <row r="27" spans="1:19" ht="23.25" customHeight="1">
      <c r="A27" s="9">
        <v>2.14</v>
      </c>
      <c r="B27" s="25" t="s">
        <v>535</v>
      </c>
      <c r="C27" s="287" t="s">
        <v>396</v>
      </c>
      <c r="D27" s="69">
        <f>'14'!D6</f>
        <v>0</v>
      </c>
      <c r="E27" s="165"/>
      <c r="F27" s="165"/>
      <c r="G27" s="165"/>
      <c r="H27" s="69">
        <f>D27</f>
        <v>0</v>
      </c>
      <c r="I27" s="186"/>
      <c r="J27" s="186"/>
      <c r="L27" s="186"/>
      <c r="M27" s="186"/>
      <c r="N27" s="186"/>
      <c r="O27" s="186"/>
      <c r="P27" s="186"/>
      <c r="Q27" s="186"/>
      <c r="R27" s="186"/>
      <c r="S27" s="186"/>
    </row>
    <row r="28" spans="1:19" ht="37.5" customHeight="1">
      <c r="A28" s="9">
        <v>2.15</v>
      </c>
      <c r="B28" s="25" t="s">
        <v>536</v>
      </c>
      <c r="C28" s="300" t="s">
        <v>445</v>
      </c>
      <c r="D28" s="69">
        <f>'15'!D3</f>
        <v>0</v>
      </c>
      <c r="E28" s="165"/>
      <c r="F28" s="165"/>
      <c r="G28" s="165"/>
      <c r="H28" s="69">
        <f>D28</f>
        <v>0</v>
      </c>
      <c r="I28" s="186"/>
      <c r="J28" s="186"/>
      <c r="L28" s="186"/>
      <c r="M28" s="186"/>
      <c r="N28" s="186"/>
      <c r="O28" s="186"/>
      <c r="P28" s="186"/>
      <c r="Q28" s="186"/>
      <c r="R28" s="186"/>
      <c r="S28" s="186"/>
    </row>
    <row r="29" spans="1:9" ht="18.75" customHeight="1">
      <c r="A29" s="6"/>
      <c r="B29" s="6"/>
      <c r="C29" s="6" t="s">
        <v>62</v>
      </c>
      <c r="D29" s="102">
        <f>D25+D24+D23+D22+D21+D20+D19+D18+D17+D16+D15+D14+D26+D27+D28</f>
        <v>0</v>
      </c>
      <c r="E29" s="16"/>
      <c r="F29" s="16"/>
      <c r="G29" s="16"/>
      <c r="H29" s="102">
        <f t="shared" si="0"/>
        <v>0</v>
      </c>
      <c r="I29" s="26"/>
    </row>
    <row r="30" spans="1:9" ht="18.75" customHeight="1">
      <c r="A30" s="6"/>
      <c r="B30" s="3"/>
      <c r="C30" s="6" t="s">
        <v>63</v>
      </c>
      <c r="D30" s="9"/>
      <c r="E30" s="9"/>
      <c r="F30" s="9"/>
      <c r="G30" s="9"/>
      <c r="H30" s="20"/>
      <c r="I30" s="12"/>
    </row>
    <row r="31" spans="1:9" ht="30" customHeight="1">
      <c r="A31" s="6">
        <v>3</v>
      </c>
      <c r="B31" s="6"/>
      <c r="C31" s="6" t="s">
        <v>64</v>
      </c>
      <c r="D31" s="9" t="s">
        <v>17</v>
      </c>
      <c r="E31" s="9" t="s">
        <v>17</v>
      </c>
      <c r="F31" s="9" t="s">
        <v>17</v>
      </c>
      <c r="G31" s="9" t="s">
        <v>17</v>
      </c>
      <c r="H31" s="20" t="s">
        <v>17</v>
      </c>
      <c r="I31" s="12"/>
    </row>
    <row r="32" spans="1:10" ht="20.25" customHeight="1">
      <c r="A32" s="6"/>
      <c r="B32" s="3"/>
      <c r="C32" s="6" t="s">
        <v>65</v>
      </c>
      <c r="D32" s="19"/>
      <c r="E32" s="19"/>
      <c r="F32" s="19"/>
      <c r="G32" s="19"/>
      <c r="H32" s="19"/>
      <c r="I32" s="12"/>
      <c r="J32" s="15"/>
    </row>
    <row r="33" spans="1:9" ht="15" customHeight="1">
      <c r="A33" s="6"/>
      <c r="B33" s="3"/>
      <c r="C33" s="6" t="s">
        <v>66</v>
      </c>
      <c r="D33" s="9"/>
      <c r="E33" s="9"/>
      <c r="F33" s="9"/>
      <c r="G33" s="9"/>
      <c r="H33" s="20"/>
      <c r="I33" s="12"/>
    </row>
    <row r="34" spans="1:9" ht="27">
      <c r="A34" s="6">
        <v>4</v>
      </c>
      <c r="B34" s="6"/>
      <c r="C34" s="6" t="s">
        <v>67</v>
      </c>
      <c r="D34" s="6"/>
      <c r="E34" s="16"/>
      <c r="F34" s="16"/>
      <c r="G34" s="16"/>
      <c r="H34" s="19"/>
      <c r="I34" s="13"/>
    </row>
    <row r="35" spans="1:9" ht="22.5" customHeight="1">
      <c r="A35" s="6">
        <v>4.1</v>
      </c>
      <c r="B35" s="6"/>
      <c r="C35" s="25" t="s">
        <v>61</v>
      </c>
      <c r="D35" s="16"/>
      <c r="E35" s="16"/>
      <c r="F35" s="16"/>
      <c r="G35" s="16"/>
      <c r="H35" s="19"/>
      <c r="I35" s="13"/>
    </row>
    <row r="36" spans="1:9" ht="16.5" customHeight="1">
      <c r="A36" s="6"/>
      <c r="B36" s="6"/>
      <c r="C36" s="6" t="s">
        <v>68</v>
      </c>
      <c r="D36" s="16"/>
      <c r="E36" s="16"/>
      <c r="F36" s="16"/>
      <c r="G36" s="16"/>
      <c r="H36" s="19"/>
      <c r="I36" s="13"/>
    </row>
    <row r="37" spans="1:9" ht="20.25" customHeight="1">
      <c r="A37" s="6"/>
      <c r="B37" s="3"/>
      <c r="C37" s="6" t="s">
        <v>69</v>
      </c>
      <c r="D37" s="3"/>
      <c r="E37" s="9"/>
      <c r="F37" s="9"/>
      <c r="G37" s="9"/>
      <c r="H37" s="20"/>
      <c r="I37" s="13"/>
    </row>
    <row r="38" spans="1:9" ht="32.25" customHeight="1">
      <c r="A38" s="6">
        <v>5</v>
      </c>
      <c r="B38" s="3"/>
      <c r="C38" s="6" t="s">
        <v>70</v>
      </c>
      <c r="D38" s="3" t="s">
        <v>17</v>
      </c>
      <c r="E38" s="9" t="s">
        <v>17</v>
      </c>
      <c r="F38" s="9" t="s">
        <v>17</v>
      </c>
      <c r="G38" s="9" t="s">
        <v>17</v>
      </c>
      <c r="H38" s="20" t="s">
        <v>17</v>
      </c>
      <c r="I38" s="13"/>
    </row>
    <row r="39" spans="1:11" ht="19.5" customHeight="1">
      <c r="A39" s="6">
        <v>5.1</v>
      </c>
      <c r="B39" s="3"/>
      <c r="C39" s="25" t="s">
        <v>61</v>
      </c>
      <c r="D39" s="3" t="s">
        <v>17</v>
      </c>
      <c r="E39" s="9" t="s">
        <v>17</v>
      </c>
      <c r="F39" s="9" t="s">
        <v>17</v>
      </c>
      <c r="G39" s="9" t="s">
        <v>17</v>
      </c>
      <c r="H39" s="20" t="s">
        <v>17</v>
      </c>
      <c r="I39" s="14"/>
      <c r="K39" s="15"/>
    </row>
    <row r="40" spans="1:11" ht="20.25" customHeight="1">
      <c r="A40" s="6"/>
      <c r="B40" s="3"/>
      <c r="C40" s="6" t="s">
        <v>71</v>
      </c>
      <c r="D40" s="3"/>
      <c r="E40" s="9"/>
      <c r="F40" s="9"/>
      <c r="G40" s="9"/>
      <c r="H40" s="20"/>
      <c r="I40" s="14"/>
      <c r="K40" s="15"/>
    </row>
    <row r="41" spans="1:11" ht="39" customHeight="1">
      <c r="A41" s="6">
        <v>6</v>
      </c>
      <c r="B41" s="6"/>
      <c r="C41" s="48" t="s">
        <v>72</v>
      </c>
      <c r="D41" s="16"/>
      <c r="E41" s="16"/>
      <c r="F41" s="16"/>
      <c r="G41" s="16"/>
      <c r="H41" s="19"/>
      <c r="I41" s="14"/>
      <c r="K41" s="15"/>
    </row>
    <row r="42" spans="1:12" ht="24" customHeight="1">
      <c r="A42" s="6"/>
      <c r="B42" s="6"/>
      <c r="C42" s="6" t="s">
        <v>73</v>
      </c>
      <c r="D42" s="19"/>
      <c r="E42" s="16"/>
      <c r="F42" s="16"/>
      <c r="G42" s="16"/>
      <c r="H42" s="19"/>
      <c r="I42" s="105"/>
      <c r="J42" s="43"/>
      <c r="K42" s="105"/>
      <c r="L42" s="105"/>
    </row>
    <row r="43" spans="1:11" ht="18.75" customHeight="1">
      <c r="A43" s="6"/>
      <c r="B43" s="3"/>
      <c r="C43" s="6" t="s">
        <v>74</v>
      </c>
      <c r="D43" s="3"/>
      <c r="E43" s="9"/>
      <c r="F43" s="9"/>
      <c r="G43" s="9"/>
      <c r="H43" s="20"/>
      <c r="I43" s="14"/>
      <c r="K43" s="15"/>
    </row>
    <row r="44" spans="1:14" ht="27.75" customHeight="1">
      <c r="A44" s="6">
        <v>7</v>
      </c>
      <c r="B44" s="6"/>
      <c r="C44" s="48" t="s">
        <v>75</v>
      </c>
      <c r="D44" s="6"/>
      <c r="E44" s="16"/>
      <c r="F44" s="16"/>
      <c r="G44" s="16"/>
      <c r="H44" s="19"/>
      <c r="I44" s="14"/>
      <c r="K44" s="15"/>
      <c r="N44" s="21"/>
    </row>
    <row r="45" spans="1:11" ht="21.75" customHeight="1">
      <c r="A45" s="6">
        <v>7.1</v>
      </c>
      <c r="B45" s="6"/>
      <c r="C45" s="25" t="s">
        <v>61</v>
      </c>
      <c r="D45" s="16"/>
      <c r="E45" s="16"/>
      <c r="F45" s="16"/>
      <c r="G45" s="16"/>
      <c r="H45" s="19"/>
      <c r="I45" s="14"/>
      <c r="K45" s="15"/>
    </row>
    <row r="46" spans="1:11" ht="24" customHeight="1">
      <c r="A46" s="6"/>
      <c r="B46" s="6"/>
      <c r="C46" s="6" t="s">
        <v>76</v>
      </c>
      <c r="D46" s="16"/>
      <c r="E46" s="16"/>
      <c r="F46" s="16"/>
      <c r="G46" s="16"/>
      <c r="H46" s="19"/>
      <c r="I46" s="14"/>
      <c r="K46" s="15"/>
    </row>
    <row r="47" spans="1:11" ht="24" customHeight="1">
      <c r="A47" s="6"/>
      <c r="B47" s="3"/>
      <c r="C47" s="6" t="s">
        <v>77</v>
      </c>
      <c r="D47" s="102">
        <f>D29</f>
        <v>0</v>
      </c>
      <c r="E47" s="102"/>
      <c r="F47" s="102"/>
      <c r="G47" s="102"/>
      <c r="H47" s="102">
        <f>H29</f>
        <v>0</v>
      </c>
      <c r="I47" s="60"/>
      <c r="J47" s="22"/>
      <c r="K47" s="15"/>
    </row>
    <row r="48" spans="1:11" ht="18" customHeight="1">
      <c r="A48" s="6"/>
      <c r="B48" s="3"/>
      <c r="C48" s="6" t="s">
        <v>78</v>
      </c>
      <c r="D48" s="102"/>
      <c r="E48" s="102"/>
      <c r="F48" s="102"/>
      <c r="G48" s="102"/>
      <c r="H48" s="102"/>
      <c r="I48" s="14"/>
      <c r="J48" s="15"/>
      <c r="K48" s="15"/>
    </row>
    <row r="49" spans="1:9" ht="27.75" customHeight="1">
      <c r="A49" s="6">
        <v>8</v>
      </c>
      <c r="B49" s="3"/>
      <c r="C49" s="6" t="s">
        <v>79</v>
      </c>
      <c r="D49" s="101"/>
      <c r="E49" s="101"/>
      <c r="F49" s="101"/>
      <c r="G49" s="101"/>
      <c r="H49" s="101"/>
      <c r="I49" s="10"/>
    </row>
    <row r="50" spans="1:21" s="28" customFormat="1" ht="27" customHeight="1">
      <c r="A50" s="58">
        <v>8.1</v>
      </c>
      <c r="B50" s="30"/>
      <c r="C50" s="58" t="s">
        <v>80</v>
      </c>
      <c r="D50" s="236"/>
      <c r="E50" s="236"/>
      <c r="F50" s="236"/>
      <c r="G50" s="189"/>
      <c r="H50" s="189"/>
      <c r="I50" s="27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</row>
    <row r="51" spans="1:21" s="28" customFormat="1" ht="24" customHeight="1">
      <c r="A51" s="58">
        <v>8.2</v>
      </c>
      <c r="B51" s="30"/>
      <c r="C51" s="58" t="s">
        <v>81</v>
      </c>
      <c r="D51" s="236"/>
      <c r="E51" s="236"/>
      <c r="F51" s="236"/>
      <c r="G51" s="189"/>
      <c r="H51" s="189"/>
      <c r="I51" s="27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1:21" ht="18" customHeight="1">
      <c r="A52" s="6"/>
      <c r="B52" s="3"/>
      <c r="C52" s="6" t="s">
        <v>82</v>
      </c>
      <c r="D52" s="102"/>
      <c r="E52" s="101"/>
      <c r="F52" s="101"/>
      <c r="G52" s="101"/>
      <c r="H52" s="102"/>
      <c r="I52" s="27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9" ht="15.75" customHeight="1">
      <c r="A53" s="6"/>
      <c r="B53" s="3"/>
      <c r="C53" s="6" t="s">
        <v>83</v>
      </c>
      <c r="D53" s="101"/>
      <c r="E53" s="101"/>
      <c r="F53" s="101"/>
      <c r="G53" s="101"/>
      <c r="H53" s="101"/>
      <c r="I53" s="10"/>
    </row>
    <row r="54" spans="1:9" ht="19.5" customHeight="1">
      <c r="A54" s="6">
        <v>9</v>
      </c>
      <c r="B54" s="3"/>
      <c r="C54" s="3" t="s">
        <v>84</v>
      </c>
      <c r="D54" s="101"/>
      <c r="E54" s="101"/>
      <c r="F54" s="101"/>
      <c r="G54" s="101"/>
      <c r="H54" s="101"/>
      <c r="I54" s="10"/>
    </row>
    <row r="55" spans="1:9" ht="18" customHeight="1">
      <c r="A55" s="6">
        <v>9.1</v>
      </c>
      <c r="B55" s="3"/>
      <c r="C55" s="25" t="s">
        <v>61</v>
      </c>
      <c r="D55" s="101"/>
      <c r="E55" s="101"/>
      <c r="F55" s="101"/>
      <c r="G55" s="101"/>
      <c r="H55" s="101"/>
      <c r="I55" s="10"/>
    </row>
    <row r="56" spans="1:9" ht="19.5" customHeight="1">
      <c r="A56" s="6"/>
      <c r="B56" s="3"/>
      <c r="C56" s="6" t="s">
        <v>85</v>
      </c>
      <c r="D56" s="101"/>
      <c r="E56" s="101"/>
      <c r="F56" s="101"/>
      <c r="G56" s="101"/>
      <c r="H56" s="101"/>
      <c r="I56" s="10"/>
    </row>
    <row r="57" spans="1:9" ht="31.5" customHeight="1">
      <c r="A57" s="6">
        <v>10</v>
      </c>
      <c r="B57" s="3"/>
      <c r="C57" s="3" t="s">
        <v>86</v>
      </c>
      <c r="D57" s="101"/>
      <c r="E57" s="101"/>
      <c r="F57" s="101"/>
      <c r="G57" s="101"/>
      <c r="H57" s="101"/>
      <c r="I57" s="10"/>
    </row>
    <row r="58" spans="1:9" ht="17.25" customHeight="1">
      <c r="A58" s="6"/>
      <c r="B58" s="3"/>
      <c r="C58" s="6" t="s">
        <v>87</v>
      </c>
      <c r="D58" s="101"/>
      <c r="E58" s="101"/>
      <c r="F58" s="101"/>
      <c r="G58" s="102"/>
      <c r="H58" s="102"/>
      <c r="I58" s="10"/>
    </row>
    <row r="59" spans="1:9" ht="18" customHeight="1">
      <c r="A59" s="6"/>
      <c r="B59" s="3"/>
      <c r="C59" s="6" t="s">
        <v>88</v>
      </c>
      <c r="D59" s="101"/>
      <c r="E59" s="101"/>
      <c r="F59" s="101"/>
      <c r="G59" s="101"/>
      <c r="H59" s="101"/>
      <c r="I59" s="10"/>
    </row>
    <row r="60" spans="1:9" ht="21" customHeight="1">
      <c r="A60" s="6">
        <v>11</v>
      </c>
      <c r="B60" s="3"/>
      <c r="C60" s="48" t="s">
        <v>89</v>
      </c>
      <c r="D60" s="101"/>
      <c r="E60" s="101"/>
      <c r="F60" s="101"/>
      <c r="G60" s="101"/>
      <c r="H60" s="101"/>
      <c r="I60" s="10"/>
    </row>
    <row r="61" spans="1:9" ht="18" customHeight="1">
      <c r="A61" s="6">
        <v>11.1</v>
      </c>
      <c r="B61" s="3"/>
      <c r="C61" s="25" t="s">
        <v>61</v>
      </c>
      <c r="D61" s="101"/>
      <c r="E61" s="101"/>
      <c r="F61" s="101"/>
      <c r="G61" s="101"/>
      <c r="H61" s="101"/>
      <c r="I61" s="10"/>
    </row>
    <row r="62" spans="1:9" ht="13.5" customHeight="1">
      <c r="A62" s="6"/>
      <c r="B62" s="3"/>
      <c r="C62" s="6" t="s">
        <v>90</v>
      </c>
      <c r="D62" s="101"/>
      <c r="E62" s="101"/>
      <c r="F62" s="101"/>
      <c r="G62" s="101"/>
      <c r="H62" s="101"/>
      <c r="I62" s="10"/>
    </row>
    <row r="63" spans="1:9" ht="23.25" customHeight="1">
      <c r="A63" s="6">
        <v>12</v>
      </c>
      <c r="B63" s="3"/>
      <c r="C63" s="48" t="s">
        <v>91</v>
      </c>
      <c r="D63" s="101"/>
      <c r="E63" s="101"/>
      <c r="F63" s="101"/>
      <c r="G63" s="101"/>
      <c r="H63" s="101"/>
      <c r="I63" s="10"/>
    </row>
    <row r="64" spans="1:9" ht="16.5" customHeight="1">
      <c r="A64" s="6"/>
      <c r="B64" s="3"/>
      <c r="C64" s="3" t="s">
        <v>91</v>
      </c>
      <c r="D64" s="101"/>
      <c r="E64" s="101"/>
      <c r="F64" s="101"/>
      <c r="G64" s="101"/>
      <c r="H64" s="101"/>
      <c r="I64" s="10"/>
    </row>
    <row r="65" spans="1:9" ht="17.25" customHeight="1">
      <c r="A65" s="6"/>
      <c r="B65" s="3"/>
      <c r="C65" s="3" t="s">
        <v>92</v>
      </c>
      <c r="D65" s="101"/>
      <c r="E65" s="101"/>
      <c r="F65" s="101"/>
      <c r="G65" s="101"/>
      <c r="H65" s="101"/>
      <c r="I65" s="10"/>
    </row>
    <row r="66" spans="1:9" ht="21" customHeight="1">
      <c r="A66" s="24"/>
      <c r="B66" s="3"/>
      <c r="C66" s="6" t="s">
        <v>93</v>
      </c>
      <c r="D66" s="101"/>
      <c r="E66" s="101"/>
      <c r="F66" s="101"/>
      <c r="G66" s="102"/>
      <c r="H66" s="102"/>
      <c r="I66" s="10"/>
    </row>
    <row r="67" spans="1:9" ht="19.5" customHeight="1">
      <c r="A67" s="24"/>
      <c r="B67" s="3"/>
      <c r="C67" s="6" t="s">
        <v>94</v>
      </c>
      <c r="D67" s="102">
        <f>D47+D52+D58+D66</f>
        <v>0</v>
      </c>
      <c r="E67" s="102"/>
      <c r="F67" s="102"/>
      <c r="G67" s="102"/>
      <c r="H67" s="102">
        <f>H47+H52+H58+H66</f>
        <v>0</v>
      </c>
      <c r="I67" s="10"/>
    </row>
    <row r="68" spans="1:10" ht="27" customHeight="1">
      <c r="A68" s="6">
        <v>13</v>
      </c>
      <c r="B68" s="3"/>
      <c r="C68" s="48" t="s">
        <v>95</v>
      </c>
      <c r="D68" s="102">
        <f>D67*0.03</f>
        <v>0</v>
      </c>
      <c r="E68" s="101"/>
      <c r="F68" s="101"/>
      <c r="G68" s="101"/>
      <c r="H68" s="102">
        <f>H67*0.03</f>
        <v>0</v>
      </c>
      <c r="I68" s="10"/>
      <c r="J68" s="15"/>
    </row>
    <row r="69" spans="1:10" ht="21.75" customHeight="1">
      <c r="A69" s="6"/>
      <c r="B69" s="3"/>
      <c r="C69" s="3" t="s">
        <v>10</v>
      </c>
      <c r="D69" s="102">
        <f>SUM(D67:D68)</f>
        <v>0</v>
      </c>
      <c r="E69" s="102"/>
      <c r="F69" s="102"/>
      <c r="G69" s="102"/>
      <c r="H69" s="102">
        <f>SUM(H67:H68)</f>
        <v>0</v>
      </c>
      <c r="I69" s="10"/>
      <c r="J69" s="15"/>
    </row>
    <row r="70" spans="1:11" ht="19.5" customHeight="1">
      <c r="A70" s="6"/>
      <c r="B70" s="3"/>
      <c r="C70" s="6" t="s">
        <v>96</v>
      </c>
      <c r="D70" s="102">
        <f>D69*0.18</f>
        <v>0</v>
      </c>
      <c r="E70" s="102"/>
      <c r="F70" s="102"/>
      <c r="G70" s="102"/>
      <c r="H70" s="102">
        <f>H69*0.18</f>
        <v>0</v>
      </c>
      <c r="J70" s="15"/>
      <c r="K70" s="15"/>
    </row>
    <row r="71" spans="1:10" ht="19.5" customHeight="1">
      <c r="A71" s="6"/>
      <c r="B71" s="3"/>
      <c r="C71" s="3" t="s">
        <v>10</v>
      </c>
      <c r="D71" s="102">
        <f>SUM(D69:D70)</f>
        <v>0</v>
      </c>
      <c r="E71" s="102"/>
      <c r="F71" s="102"/>
      <c r="G71" s="102"/>
      <c r="H71" s="102">
        <f>SUM(H69:H70)</f>
        <v>0</v>
      </c>
      <c r="J71" s="15"/>
    </row>
    <row r="72" spans="1:10" ht="19.5" customHeight="1">
      <c r="A72" s="6"/>
      <c r="B72" s="3"/>
      <c r="C72" s="6" t="s">
        <v>97</v>
      </c>
      <c r="D72" s="16"/>
      <c r="E72" s="16"/>
      <c r="F72" s="16"/>
      <c r="G72" s="16"/>
      <c r="H72" s="47"/>
      <c r="J72" s="15"/>
    </row>
    <row r="73" ht="17.25" customHeight="1">
      <c r="J73" s="15"/>
    </row>
    <row r="74" spans="1:9" ht="17.25" customHeight="1">
      <c r="A74" s="370" t="s">
        <v>550</v>
      </c>
      <c r="B74" s="370"/>
      <c r="C74" s="370"/>
      <c r="D74" s="370"/>
      <c r="E74" s="370"/>
      <c r="F74" s="370"/>
      <c r="G74" s="370"/>
      <c r="H74" s="370"/>
      <c r="I74" s="2"/>
    </row>
    <row r="75" spans="3:8" ht="17.25" customHeight="1">
      <c r="C75" s="45"/>
      <c r="D75" s="46"/>
      <c r="E75" s="46"/>
      <c r="F75" s="46"/>
      <c r="G75" s="46"/>
      <c r="H75" s="49"/>
    </row>
    <row r="76" spans="3:8" ht="17.25" customHeight="1">
      <c r="C76" s="18"/>
      <c r="D76" s="18"/>
      <c r="E76" s="18"/>
      <c r="F76" s="18"/>
      <c r="G76" s="18"/>
      <c r="H76" s="32"/>
    </row>
    <row r="77" spans="3:8" ht="17.25" customHeight="1">
      <c r="C77" s="18"/>
      <c r="D77" s="18"/>
      <c r="E77" s="369"/>
      <c r="F77" s="369"/>
      <c r="G77" s="369"/>
      <c r="H77" s="32"/>
    </row>
    <row r="78" ht="19.5" customHeight="1"/>
    <row r="79" ht="19.5" customHeight="1"/>
    <row r="80" spans="1:8" ht="19.5" customHeight="1">
      <c r="A80" s="369"/>
      <c r="B80" s="369"/>
      <c r="C80" s="369"/>
      <c r="D80" s="369"/>
      <c r="E80" s="369"/>
      <c r="F80" s="369"/>
      <c r="G80" s="369"/>
      <c r="H80" s="369"/>
    </row>
    <row r="81" spans="1:8" ht="19.5" customHeight="1">
      <c r="A81" s="369"/>
      <c r="B81" s="369"/>
      <c r="C81" s="369"/>
      <c r="D81" s="369"/>
      <c r="E81" s="369"/>
      <c r="F81" s="369"/>
      <c r="G81" s="369"/>
      <c r="H81" s="369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</sheetData>
  <sheetProtection/>
  <mergeCells count="14">
    <mergeCell ref="D6:G6"/>
    <mergeCell ref="E77:G77"/>
    <mergeCell ref="H6:H7"/>
    <mergeCell ref="A3:E3"/>
    <mergeCell ref="G1:H1"/>
    <mergeCell ref="A2:H2"/>
    <mergeCell ref="A74:H74"/>
    <mergeCell ref="A80:H80"/>
    <mergeCell ref="A81:H81"/>
    <mergeCell ref="A4:H4"/>
    <mergeCell ref="F5:H5"/>
    <mergeCell ref="A6:A7"/>
    <mergeCell ref="B6:B7"/>
    <mergeCell ref="C6:C7"/>
  </mergeCells>
  <printOptions horizontalCentered="1"/>
  <pageMargins left="0.56" right="0.3937007874015748" top="0.5905511811023623" bottom="0.5905511811023623" header="0.5118110236220472" footer="0.5118110236220472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I45" sqref="I45"/>
    </sheetView>
  </sheetViews>
  <sheetFormatPr defaultColWidth="9.00390625" defaultRowHeight="12.75"/>
  <cols>
    <col min="1" max="1" width="5.25390625" style="0" customWidth="1"/>
    <col min="2" max="2" width="11.875" style="0" customWidth="1"/>
    <col min="3" max="3" width="28.375" style="0" customWidth="1"/>
  </cols>
  <sheetData>
    <row r="1" spans="1:8" s="131" customFormat="1" ht="10.5" customHeight="1">
      <c r="A1" s="62"/>
      <c r="B1" s="62"/>
      <c r="C1" s="62"/>
      <c r="D1" s="62"/>
      <c r="E1" s="62"/>
      <c r="F1" s="62"/>
      <c r="G1" s="62"/>
      <c r="H1" s="62"/>
    </row>
    <row r="2" spans="1:8" s="131" customFormat="1" ht="8.25" customHeight="1" hidden="1">
      <c r="A2" s="91"/>
      <c r="B2" s="91"/>
      <c r="C2" s="91"/>
      <c r="D2" s="231"/>
      <c r="E2" s="231"/>
      <c r="F2" s="231"/>
      <c r="G2" s="231"/>
      <c r="H2" s="231"/>
    </row>
    <row r="3" spans="1:8" s="131" customFormat="1" ht="14.25" customHeight="1">
      <c r="A3" s="391" t="s">
        <v>543</v>
      </c>
      <c r="B3" s="389"/>
      <c r="C3" s="389"/>
      <c r="D3" s="389"/>
      <c r="E3" s="389"/>
      <c r="F3" s="389"/>
      <c r="G3" s="389"/>
      <c r="H3" s="389"/>
    </row>
    <row r="4" spans="1:8" s="131" customFormat="1" ht="21.75" customHeight="1">
      <c r="A4" s="389" t="s">
        <v>277</v>
      </c>
      <c r="B4" s="389"/>
      <c r="C4" s="389"/>
      <c r="D4" s="389"/>
      <c r="E4" s="389"/>
      <c r="F4" s="389"/>
      <c r="G4" s="389"/>
      <c r="H4" s="389"/>
    </row>
    <row r="5" spans="1:8" s="131" customFormat="1" ht="6" customHeight="1">
      <c r="A5" s="390"/>
      <c r="B5" s="390"/>
      <c r="C5" s="390"/>
      <c r="D5" s="390"/>
      <c r="E5" s="390"/>
      <c r="F5" s="390"/>
      <c r="G5" s="390"/>
      <c r="H5" s="390"/>
    </row>
    <row r="6" spans="1:8" s="131" customFormat="1" ht="24.75" customHeight="1">
      <c r="A6" s="386" t="s">
        <v>21</v>
      </c>
      <c r="B6" s="386"/>
      <c r="C6" s="386"/>
      <c r="D6" s="111">
        <f>H43</f>
        <v>0</v>
      </c>
      <c r="E6" s="385" t="s">
        <v>108</v>
      </c>
      <c r="F6" s="385"/>
      <c r="G6" s="385"/>
      <c r="H6" s="385"/>
    </row>
    <row r="7" spans="1:9" s="131" customFormat="1" ht="19.5" customHeight="1">
      <c r="A7" s="235"/>
      <c r="B7" s="386" t="s">
        <v>36</v>
      </c>
      <c r="C7" s="386"/>
      <c r="D7" s="111">
        <f>H34</f>
        <v>0</v>
      </c>
      <c r="E7" s="385" t="s">
        <v>9</v>
      </c>
      <c r="F7" s="385"/>
      <c r="G7" s="385"/>
      <c r="H7" s="385"/>
      <c r="I7" s="23"/>
    </row>
    <row r="8" spans="1:8" s="131" customFormat="1" ht="30.75" customHeight="1">
      <c r="A8" s="388" t="s">
        <v>3</v>
      </c>
      <c r="B8" s="387" t="s">
        <v>4</v>
      </c>
      <c r="C8" s="388" t="s">
        <v>5</v>
      </c>
      <c r="D8" s="387" t="s">
        <v>26</v>
      </c>
      <c r="E8" s="388" t="s">
        <v>11</v>
      </c>
      <c r="F8" s="388"/>
      <c r="G8" s="388" t="s">
        <v>27</v>
      </c>
      <c r="H8" s="388"/>
    </row>
    <row r="9" spans="1:8" s="131" customFormat="1" ht="71.25" customHeight="1">
      <c r="A9" s="388"/>
      <c r="B9" s="387"/>
      <c r="C9" s="388"/>
      <c r="D9" s="387"/>
      <c r="E9" s="232" t="s">
        <v>28</v>
      </c>
      <c r="F9" s="232" t="s">
        <v>29</v>
      </c>
      <c r="G9" s="232" t="s">
        <v>28</v>
      </c>
      <c r="H9" s="232" t="s">
        <v>6</v>
      </c>
    </row>
    <row r="10" spans="1:8" s="131" customFormat="1" ht="13.5" customHeight="1">
      <c r="A10" s="233">
        <v>1</v>
      </c>
      <c r="B10" s="233">
        <v>2</v>
      </c>
      <c r="C10" s="233">
        <v>3</v>
      </c>
      <c r="D10" s="233">
        <v>4</v>
      </c>
      <c r="E10" s="233">
        <v>5</v>
      </c>
      <c r="F10" s="233">
        <v>6</v>
      </c>
      <c r="G10" s="233">
        <v>7</v>
      </c>
      <c r="H10" s="233">
        <v>8</v>
      </c>
    </row>
    <row r="11" spans="1:8" ht="57.75" customHeight="1">
      <c r="A11" s="69">
        <v>1</v>
      </c>
      <c r="B11" s="66" t="s">
        <v>260</v>
      </c>
      <c r="C11" s="66" t="s">
        <v>276</v>
      </c>
      <c r="D11" s="66" t="s">
        <v>262</v>
      </c>
      <c r="E11" s="66"/>
      <c r="F11" s="71">
        <v>30</v>
      </c>
      <c r="G11" s="71"/>
      <c r="H11" s="81">
        <f>SUM(H12:H20)</f>
        <v>0</v>
      </c>
    </row>
    <row r="12" spans="1:8" ht="20.25" customHeight="1">
      <c r="A12" s="233"/>
      <c r="B12" s="233" t="s">
        <v>112</v>
      </c>
      <c r="C12" s="233" t="s">
        <v>13</v>
      </c>
      <c r="D12" s="233" t="s">
        <v>30</v>
      </c>
      <c r="E12" s="68">
        <v>2</v>
      </c>
      <c r="F12" s="68">
        <f>F11*E12</f>
        <v>60</v>
      </c>
      <c r="G12" s="68"/>
      <c r="H12" s="70">
        <f aca="true" t="shared" si="0" ref="H12:H18">F12*G12</f>
        <v>0</v>
      </c>
    </row>
    <row r="13" spans="1:8" ht="24.75" customHeight="1">
      <c r="A13" s="233"/>
      <c r="B13" s="233" t="s">
        <v>112</v>
      </c>
      <c r="C13" s="233" t="s">
        <v>14</v>
      </c>
      <c r="D13" s="233" t="s">
        <v>18</v>
      </c>
      <c r="E13" s="233">
        <v>0.407</v>
      </c>
      <c r="F13" s="68">
        <f>F11*E13</f>
        <v>12.21</v>
      </c>
      <c r="G13" s="68"/>
      <c r="H13" s="70">
        <f t="shared" si="0"/>
        <v>0</v>
      </c>
    </row>
    <row r="14" spans="1:8" ht="26.25" customHeight="1">
      <c r="A14" s="233"/>
      <c r="B14" s="75" t="s">
        <v>109</v>
      </c>
      <c r="C14" s="233" t="s">
        <v>278</v>
      </c>
      <c r="D14" s="233" t="s">
        <v>223</v>
      </c>
      <c r="E14" s="70"/>
      <c r="F14" s="68">
        <v>214.2</v>
      </c>
      <c r="G14" s="68"/>
      <c r="H14" s="70">
        <f t="shared" si="0"/>
        <v>0</v>
      </c>
    </row>
    <row r="15" spans="1:8" ht="21.75" customHeight="1">
      <c r="A15" s="233"/>
      <c r="B15" s="75" t="s">
        <v>109</v>
      </c>
      <c r="C15" s="233" t="s">
        <v>35</v>
      </c>
      <c r="D15" s="233" t="s">
        <v>12</v>
      </c>
      <c r="E15" s="233"/>
      <c r="F15" s="68">
        <v>8</v>
      </c>
      <c r="G15" s="68"/>
      <c r="H15" s="70">
        <f t="shared" si="0"/>
        <v>0</v>
      </c>
    </row>
    <row r="16" spans="1:8" ht="21" customHeight="1">
      <c r="A16" s="233"/>
      <c r="B16" s="75" t="s">
        <v>109</v>
      </c>
      <c r="C16" s="233" t="s">
        <v>263</v>
      </c>
      <c r="D16" s="233" t="s">
        <v>8</v>
      </c>
      <c r="E16" s="233"/>
      <c r="F16" s="68">
        <v>2.88</v>
      </c>
      <c r="G16" s="72"/>
      <c r="H16" s="70">
        <f t="shared" si="0"/>
        <v>0</v>
      </c>
    </row>
    <row r="17" spans="1:8" ht="24" customHeight="1">
      <c r="A17" s="233"/>
      <c r="B17" s="233" t="s">
        <v>109</v>
      </c>
      <c r="C17" s="233" t="s">
        <v>15</v>
      </c>
      <c r="D17" s="233" t="s">
        <v>18</v>
      </c>
      <c r="E17" s="233">
        <v>0.05</v>
      </c>
      <c r="F17" s="233">
        <f>E17*F11</f>
        <v>1.5</v>
      </c>
      <c r="G17" s="68"/>
      <c r="H17" s="70">
        <f t="shared" si="0"/>
        <v>0</v>
      </c>
    </row>
    <row r="18" spans="1:8" ht="26.25" customHeight="1">
      <c r="A18" s="233"/>
      <c r="B18" s="75" t="s">
        <v>264</v>
      </c>
      <c r="C18" s="233" t="s">
        <v>265</v>
      </c>
      <c r="D18" s="233" t="s">
        <v>223</v>
      </c>
      <c r="E18" s="233"/>
      <c r="F18" s="233">
        <v>24</v>
      </c>
      <c r="G18" s="68"/>
      <c r="H18" s="70">
        <f t="shared" si="0"/>
        <v>0</v>
      </c>
    </row>
    <row r="19" spans="1:8" ht="23.25" customHeight="1">
      <c r="A19" s="233"/>
      <c r="B19" s="233" t="s">
        <v>109</v>
      </c>
      <c r="C19" s="233" t="s">
        <v>269</v>
      </c>
      <c r="D19" s="233" t="s">
        <v>42</v>
      </c>
      <c r="E19" s="233">
        <v>0.0002</v>
      </c>
      <c r="F19" s="73">
        <f>E19*F11</f>
        <v>0.006</v>
      </c>
      <c r="G19" s="233"/>
      <c r="H19" s="70">
        <f>F19*G19</f>
        <v>0</v>
      </c>
    </row>
    <row r="20" spans="1:8" ht="31.5" customHeight="1">
      <c r="A20" s="233"/>
      <c r="B20" s="233" t="s">
        <v>112</v>
      </c>
      <c r="C20" s="233" t="s">
        <v>15</v>
      </c>
      <c r="D20" s="233" t="s">
        <v>9</v>
      </c>
      <c r="E20" s="233">
        <v>0.12</v>
      </c>
      <c r="F20" s="68">
        <f>E20*F11</f>
        <v>3.6</v>
      </c>
      <c r="G20" s="233"/>
      <c r="H20" s="70">
        <f>F20*G20</f>
        <v>0</v>
      </c>
    </row>
    <row r="21" spans="1:8" ht="45.75" customHeight="1">
      <c r="A21" s="66">
        <v>2</v>
      </c>
      <c r="B21" s="66" t="s">
        <v>270</v>
      </c>
      <c r="C21" s="66" t="s">
        <v>271</v>
      </c>
      <c r="D21" s="66" t="s">
        <v>12</v>
      </c>
      <c r="E21" s="66"/>
      <c r="F21" s="71">
        <v>1</v>
      </c>
      <c r="G21" s="71"/>
      <c r="H21" s="81">
        <f>SUM(H22:H26)</f>
        <v>0</v>
      </c>
    </row>
    <row r="22" spans="1:8" ht="32.25" customHeight="1">
      <c r="A22" s="233"/>
      <c r="B22" s="75" t="s">
        <v>112</v>
      </c>
      <c r="C22" s="233" t="s">
        <v>13</v>
      </c>
      <c r="D22" s="233" t="s">
        <v>30</v>
      </c>
      <c r="E22" s="233">
        <v>7.33</v>
      </c>
      <c r="F22" s="68">
        <f>F21*E22</f>
        <v>7.33</v>
      </c>
      <c r="G22" s="68"/>
      <c r="H22" s="70">
        <f>F22*G22</f>
        <v>0</v>
      </c>
    </row>
    <row r="23" spans="1:8" ht="27" customHeight="1">
      <c r="A23" s="233"/>
      <c r="B23" s="75" t="s">
        <v>112</v>
      </c>
      <c r="C23" s="233" t="s">
        <v>14</v>
      </c>
      <c r="D23" s="233" t="s">
        <v>18</v>
      </c>
      <c r="E23" s="233">
        <v>0.11</v>
      </c>
      <c r="F23" s="68">
        <f>F21*E23</f>
        <v>0.11</v>
      </c>
      <c r="G23" s="68"/>
      <c r="H23" s="68">
        <f>F23*G23</f>
        <v>0</v>
      </c>
    </row>
    <row r="24" spans="1:8" ht="28.5" customHeight="1">
      <c r="A24" s="233"/>
      <c r="B24" s="233" t="s">
        <v>109</v>
      </c>
      <c r="C24" s="233" t="s">
        <v>272</v>
      </c>
      <c r="D24" s="233" t="s">
        <v>12</v>
      </c>
      <c r="E24" s="233">
        <v>1</v>
      </c>
      <c r="F24" s="68">
        <v>1</v>
      </c>
      <c r="G24" s="68"/>
      <c r="H24" s="70">
        <f>F24*G24</f>
        <v>0</v>
      </c>
    </row>
    <row r="25" spans="1:8" ht="26.25" customHeight="1">
      <c r="A25" s="233"/>
      <c r="B25" s="75" t="s">
        <v>109</v>
      </c>
      <c r="C25" s="233" t="s">
        <v>35</v>
      </c>
      <c r="D25" s="233" t="s">
        <v>16</v>
      </c>
      <c r="E25" s="233">
        <v>0.7</v>
      </c>
      <c r="F25" s="68">
        <f>E25*F21</f>
        <v>0.7</v>
      </c>
      <c r="G25" s="233"/>
      <c r="H25" s="70">
        <f>F25*G25</f>
        <v>0</v>
      </c>
    </row>
    <row r="26" spans="1:8" ht="30" customHeight="1">
      <c r="A26" s="233"/>
      <c r="B26" s="75" t="s">
        <v>112</v>
      </c>
      <c r="C26" s="233" t="s">
        <v>15</v>
      </c>
      <c r="D26" s="233" t="s">
        <v>18</v>
      </c>
      <c r="E26" s="233">
        <v>0.1</v>
      </c>
      <c r="F26" s="68">
        <f>F21*E26</f>
        <v>0.1</v>
      </c>
      <c r="G26" s="233"/>
      <c r="H26" s="70">
        <f>F26*G26</f>
        <v>0</v>
      </c>
    </row>
    <row r="27" spans="1:8" ht="40.5">
      <c r="A27" s="93" t="s">
        <v>273</v>
      </c>
      <c r="B27" s="107" t="s">
        <v>116</v>
      </c>
      <c r="C27" s="83" t="s">
        <v>139</v>
      </c>
      <c r="D27" s="66" t="s">
        <v>117</v>
      </c>
      <c r="E27" s="66"/>
      <c r="F27" s="67">
        <v>12</v>
      </c>
      <c r="G27" s="66"/>
      <c r="H27" s="81">
        <f>SUM(H28:H32)</f>
        <v>0</v>
      </c>
    </row>
    <row r="28" spans="1:8" ht="22.5" customHeight="1">
      <c r="A28" s="95"/>
      <c r="B28" s="78" t="s">
        <v>112</v>
      </c>
      <c r="C28" s="79" t="s">
        <v>118</v>
      </c>
      <c r="D28" s="79" t="s">
        <v>119</v>
      </c>
      <c r="E28" s="79">
        <v>0.388</v>
      </c>
      <c r="F28" s="84">
        <f>E28*F27</f>
        <v>4.66</v>
      </c>
      <c r="G28" s="79"/>
      <c r="H28" s="70">
        <f>G28*F28</f>
        <v>0</v>
      </c>
    </row>
    <row r="29" spans="1:8" ht="21" customHeight="1">
      <c r="A29" s="95"/>
      <c r="B29" s="78" t="s">
        <v>112</v>
      </c>
      <c r="C29" s="79" t="s">
        <v>120</v>
      </c>
      <c r="D29" s="79" t="s">
        <v>9</v>
      </c>
      <c r="E29" s="85">
        <v>0.0003</v>
      </c>
      <c r="F29" s="84">
        <f>E29*F27</f>
        <v>0</v>
      </c>
      <c r="G29" s="79"/>
      <c r="H29" s="84">
        <f>G29*F29</f>
        <v>0</v>
      </c>
    </row>
    <row r="30" spans="1:8" ht="27.75" customHeight="1">
      <c r="A30" s="95"/>
      <c r="B30" s="86" t="s">
        <v>109</v>
      </c>
      <c r="C30" s="79" t="s">
        <v>121</v>
      </c>
      <c r="D30" s="79" t="s">
        <v>16</v>
      </c>
      <c r="E30" s="79">
        <v>0.246</v>
      </c>
      <c r="F30" s="84">
        <f>E30*F27</f>
        <v>2.95</v>
      </c>
      <c r="G30" s="79"/>
      <c r="H30" s="150">
        <f>G30*F30</f>
        <v>0</v>
      </c>
    </row>
    <row r="31" spans="1:8" ht="21.75" customHeight="1">
      <c r="A31" s="95"/>
      <c r="B31" s="86" t="s">
        <v>109</v>
      </c>
      <c r="C31" s="79" t="s">
        <v>122</v>
      </c>
      <c r="D31" s="79" t="s">
        <v>16</v>
      </c>
      <c r="E31" s="79">
        <v>0.027</v>
      </c>
      <c r="F31" s="84">
        <f>E31*F27</f>
        <v>0.32</v>
      </c>
      <c r="G31" s="79"/>
      <c r="H31" s="150">
        <f>G31*F31</f>
        <v>0</v>
      </c>
    </row>
    <row r="32" spans="1:8" ht="22.5" customHeight="1">
      <c r="A32" s="95"/>
      <c r="B32" s="78" t="s">
        <v>112</v>
      </c>
      <c r="C32" s="79" t="s">
        <v>274</v>
      </c>
      <c r="D32" s="79" t="s">
        <v>9</v>
      </c>
      <c r="E32" s="79">
        <v>0.0019</v>
      </c>
      <c r="F32" s="84">
        <f>E32*F27</f>
        <v>0.02</v>
      </c>
      <c r="G32" s="79"/>
      <c r="H32" s="84">
        <f>G32*F32</f>
        <v>0</v>
      </c>
    </row>
    <row r="33" spans="1:8" s="131" customFormat="1" ht="21" customHeight="1">
      <c r="A33" s="233"/>
      <c r="B33" s="233"/>
      <c r="C33" s="66" t="s">
        <v>38</v>
      </c>
      <c r="D33" s="233" t="s">
        <v>9</v>
      </c>
      <c r="E33" s="233"/>
      <c r="F33" s="233"/>
      <c r="G33" s="233"/>
      <c r="H33" s="69">
        <f>H27+H21+H11</f>
        <v>0</v>
      </c>
    </row>
    <row r="34" spans="1:8" s="131" customFormat="1" ht="24" customHeight="1">
      <c r="A34" s="233"/>
      <c r="B34" s="233"/>
      <c r="C34" s="233" t="s">
        <v>31</v>
      </c>
      <c r="D34" s="233" t="s">
        <v>9</v>
      </c>
      <c r="E34" s="233"/>
      <c r="F34" s="233"/>
      <c r="G34" s="233"/>
      <c r="H34" s="70">
        <f>H28+H22+H12</f>
        <v>0</v>
      </c>
    </row>
    <row r="35" spans="1:8" s="131" customFormat="1" ht="25.5" customHeight="1">
      <c r="A35" s="233"/>
      <c r="B35" s="233"/>
      <c r="C35" s="66" t="s">
        <v>32</v>
      </c>
      <c r="D35" s="233" t="s">
        <v>9</v>
      </c>
      <c r="E35" s="233"/>
      <c r="F35" s="233"/>
      <c r="G35" s="233"/>
      <c r="H35" s="70">
        <f>H29+H23+H13</f>
        <v>0</v>
      </c>
    </row>
    <row r="36" spans="1:8" s="131" customFormat="1" ht="24.75" customHeight="1">
      <c r="A36" s="233"/>
      <c r="B36" s="233"/>
      <c r="C36" s="66" t="s">
        <v>2</v>
      </c>
      <c r="D36" s="233" t="s">
        <v>9</v>
      </c>
      <c r="E36" s="233"/>
      <c r="F36" s="233"/>
      <c r="G36" s="233"/>
      <c r="H36" s="70">
        <f>H33-H34-H35</f>
        <v>0</v>
      </c>
    </row>
    <row r="37" spans="1:8" s="131" customFormat="1" ht="39.75" customHeight="1">
      <c r="A37" s="233"/>
      <c r="B37" s="233"/>
      <c r="C37" s="66" t="s">
        <v>140</v>
      </c>
      <c r="D37" s="233" t="s">
        <v>9</v>
      </c>
      <c r="E37" s="233"/>
      <c r="F37" s="233"/>
      <c r="G37" s="233"/>
      <c r="H37" s="69">
        <f>SUM(H34:H36)</f>
        <v>0</v>
      </c>
    </row>
    <row r="38" spans="1:8" s="131" customFormat="1" ht="30.75" customHeight="1">
      <c r="A38" s="93"/>
      <c r="B38" s="66"/>
      <c r="C38" s="66" t="s">
        <v>39</v>
      </c>
      <c r="D38" s="94">
        <v>0.03</v>
      </c>
      <c r="E38" s="66"/>
      <c r="F38" s="66"/>
      <c r="G38" s="66"/>
      <c r="H38" s="69">
        <f>H36*0.03</f>
        <v>0</v>
      </c>
    </row>
    <row r="39" spans="1:8" s="131" customFormat="1" ht="19.5" customHeight="1">
      <c r="A39" s="93"/>
      <c r="B39" s="66"/>
      <c r="C39" s="66" t="s">
        <v>275</v>
      </c>
      <c r="D39" s="66" t="s">
        <v>9</v>
      </c>
      <c r="E39" s="66"/>
      <c r="F39" s="66"/>
      <c r="G39" s="66"/>
      <c r="H39" s="69">
        <f>SUM(H37:H38)</f>
        <v>0</v>
      </c>
    </row>
    <row r="40" spans="1:8" s="131" customFormat="1" ht="27.75" customHeight="1">
      <c r="A40" s="233"/>
      <c r="B40" s="233"/>
      <c r="C40" s="66" t="s">
        <v>554</v>
      </c>
      <c r="D40" s="233" t="s">
        <v>9</v>
      </c>
      <c r="E40" s="233"/>
      <c r="F40" s="233"/>
      <c r="G40" s="233"/>
      <c r="H40" s="70">
        <f>H39*0.1</f>
        <v>0</v>
      </c>
    </row>
    <row r="41" spans="1:8" s="131" customFormat="1" ht="19.5" customHeight="1">
      <c r="A41" s="233"/>
      <c r="B41" s="233"/>
      <c r="C41" s="66" t="s">
        <v>10</v>
      </c>
      <c r="D41" s="233" t="s">
        <v>9</v>
      </c>
      <c r="E41" s="233"/>
      <c r="F41" s="233"/>
      <c r="G41" s="233"/>
      <c r="H41" s="69">
        <f>SUM(H39:H40)</f>
        <v>0</v>
      </c>
    </row>
    <row r="42" spans="1:8" s="131" customFormat="1" ht="29.25" customHeight="1">
      <c r="A42" s="233"/>
      <c r="B42" s="233"/>
      <c r="C42" s="66" t="s">
        <v>555</v>
      </c>
      <c r="D42" s="233" t="s">
        <v>9</v>
      </c>
      <c r="E42" s="233"/>
      <c r="F42" s="233"/>
      <c r="G42" s="233"/>
      <c r="H42" s="70">
        <f>H41*0.08</f>
        <v>0</v>
      </c>
    </row>
    <row r="43" spans="1:8" s="131" customFormat="1" ht="19.5" customHeight="1">
      <c r="A43" s="233"/>
      <c r="B43" s="233"/>
      <c r="C43" s="66" t="s">
        <v>10</v>
      </c>
      <c r="D43" s="233" t="s">
        <v>9</v>
      </c>
      <c r="E43" s="233"/>
      <c r="F43" s="233"/>
      <c r="G43" s="233"/>
      <c r="H43" s="69">
        <f>H41+H42</f>
        <v>0</v>
      </c>
    </row>
    <row r="44" spans="1:8" s="131" customFormat="1" ht="19.5" customHeight="1">
      <c r="A44" s="235"/>
      <c r="B44" s="235"/>
      <c r="C44" s="235"/>
      <c r="D44" s="235"/>
      <c r="E44" s="235"/>
      <c r="F44" s="235"/>
      <c r="G44" s="235"/>
      <c r="H44" s="235"/>
    </row>
    <row r="45" spans="1:8" s="131" customFormat="1" ht="26.25" customHeight="1">
      <c r="A45" s="390" t="s">
        <v>553</v>
      </c>
      <c r="B45" s="390"/>
      <c r="C45" s="390"/>
      <c r="D45" s="390"/>
      <c r="E45" s="390"/>
      <c r="F45" s="390"/>
      <c r="G45" s="390"/>
      <c r="H45" s="390"/>
    </row>
  </sheetData>
  <sheetProtection/>
  <mergeCells count="14">
    <mergeCell ref="A3:H3"/>
    <mergeCell ref="A4:H4"/>
    <mergeCell ref="A5:H5"/>
    <mergeCell ref="A6:C6"/>
    <mergeCell ref="E6:H6"/>
    <mergeCell ref="B7:C7"/>
    <mergeCell ref="E7:H7"/>
    <mergeCell ref="A45:H45"/>
    <mergeCell ref="A8:A9"/>
    <mergeCell ref="B8:B9"/>
    <mergeCell ref="C8:C9"/>
    <mergeCell ref="D8:D9"/>
    <mergeCell ref="E8:F8"/>
    <mergeCell ref="G8:H8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I48" sqref="I48"/>
    </sheetView>
  </sheetViews>
  <sheetFormatPr defaultColWidth="9.00390625" defaultRowHeight="12.75"/>
  <cols>
    <col min="1" max="1" width="3.375" style="0" customWidth="1"/>
    <col min="2" max="2" width="11.625" style="0" customWidth="1"/>
    <col min="3" max="3" width="32.625" style="0" customWidth="1"/>
  </cols>
  <sheetData>
    <row r="1" spans="1:8" s="131" customFormat="1" ht="10.5" customHeight="1">
      <c r="A1" s="62"/>
      <c r="B1" s="62"/>
      <c r="C1" s="62"/>
      <c r="D1" s="62"/>
      <c r="E1" s="62"/>
      <c r="F1" s="62"/>
      <c r="G1" s="62"/>
      <c r="H1" s="62"/>
    </row>
    <row r="2" spans="1:8" s="131" customFormat="1" ht="8.25" customHeight="1" hidden="1">
      <c r="A2" s="91"/>
      <c r="B2" s="91"/>
      <c r="C2" s="91"/>
      <c r="D2" s="231"/>
      <c r="E2" s="231"/>
      <c r="F2" s="231"/>
      <c r="G2" s="231"/>
      <c r="H2" s="231"/>
    </row>
    <row r="3" spans="1:8" s="131" customFormat="1" ht="21.75" customHeight="1">
      <c r="A3" s="391" t="s">
        <v>544</v>
      </c>
      <c r="B3" s="389"/>
      <c r="C3" s="389"/>
      <c r="D3" s="389"/>
      <c r="E3" s="389"/>
      <c r="F3" s="389"/>
      <c r="G3" s="389"/>
      <c r="H3" s="389"/>
    </row>
    <row r="4" spans="1:8" s="131" customFormat="1" ht="24.75" customHeight="1">
      <c r="A4" s="389" t="s">
        <v>509</v>
      </c>
      <c r="B4" s="389"/>
      <c r="C4" s="389"/>
      <c r="D4" s="389"/>
      <c r="E4" s="389"/>
      <c r="F4" s="389"/>
      <c r="G4" s="389"/>
      <c r="H4" s="389"/>
    </row>
    <row r="5" spans="1:8" s="131" customFormat="1" ht="6" customHeight="1">
      <c r="A5" s="390"/>
      <c r="B5" s="390"/>
      <c r="C5" s="390"/>
      <c r="D5" s="390"/>
      <c r="E5" s="390"/>
      <c r="F5" s="390"/>
      <c r="G5" s="390"/>
      <c r="H5" s="390"/>
    </row>
    <row r="6" spans="1:8" s="131" customFormat="1" ht="20.25" customHeight="1">
      <c r="A6" s="386" t="s">
        <v>21</v>
      </c>
      <c r="B6" s="386"/>
      <c r="C6" s="386"/>
      <c r="D6" s="111">
        <f>H45</f>
        <v>0</v>
      </c>
      <c r="E6" s="385" t="s">
        <v>108</v>
      </c>
      <c r="F6" s="385"/>
      <c r="G6" s="385"/>
      <c r="H6" s="385"/>
    </row>
    <row r="7" spans="1:9" s="131" customFormat="1" ht="19.5" customHeight="1">
      <c r="A7" s="235"/>
      <c r="B7" s="386" t="s">
        <v>36</v>
      </c>
      <c r="C7" s="386"/>
      <c r="D7" s="111">
        <f>H36</f>
        <v>0</v>
      </c>
      <c r="E7" s="385" t="s">
        <v>9</v>
      </c>
      <c r="F7" s="385"/>
      <c r="G7" s="385"/>
      <c r="H7" s="385"/>
      <c r="I7" s="23"/>
    </row>
    <row r="8" spans="1:8" s="131" customFormat="1" ht="30.75" customHeight="1">
      <c r="A8" s="388" t="s">
        <v>3</v>
      </c>
      <c r="B8" s="387" t="s">
        <v>4</v>
      </c>
      <c r="C8" s="388" t="s">
        <v>5</v>
      </c>
      <c r="D8" s="387" t="s">
        <v>26</v>
      </c>
      <c r="E8" s="388" t="s">
        <v>11</v>
      </c>
      <c r="F8" s="388"/>
      <c r="G8" s="388" t="s">
        <v>27</v>
      </c>
      <c r="H8" s="388"/>
    </row>
    <row r="9" spans="1:8" s="131" customFormat="1" ht="71.25" customHeight="1">
      <c r="A9" s="388"/>
      <c r="B9" s="387"/>
      <c r="C9" s="388"/>
      <c r="D9" s="387"/>
      <c r="E9" s="232" t="s">
        <v>28</v>
      </c>
      <c r="F9" s="232" t="s">
        <v>29</v>
      </c>
      <c r="G9" s="232" t="s">
        <v>28</v>
      </c>
      <c r="H9" s="232" t="s">
        <v>6</v>
      </c>
    </row>
    <row r="10" spans="1:8" s="131" customFormat="1" ht="13.5" customHeight="1">
      <c r="A10" s="233">
        <v>1</v>
      </c>
      <c r="B10" s="233">
        <v>2</v>
      </c>
      <c r="C10" s="233">
        <v>3</v>
      </c>
      <c r="D10" s="233">
        <v>4</v>
      </c>
      <c r="E10" s="233">
        <v>5</v>
      </c>
      <c r="F10" s="233">
        <v>6</v>
      </c>
      <c r="G10" s="233">
        <v>7</v>
      </c>
      <c r="H10" s="233">
        <v>8</v>
      </c>
    </row>
    <row r="11" spans="1:8" ht="51.75" customHeight="1">
      <c r="A11" s="69">
        <v>1</v>
      </c>
      <c r="B11" s="66" t="s">
        <v>260</v>
      </c>
      <c r="C11" s="66" t="s">
        <v>276</v>
      </c>
      <c r="D11" s="66" t="s">
        <v>262</v>
      </c>
      <c r="E11" s="66"/>
      <c r="F11" s="71">
        <v>110</v>
      </c>
      <c r="G11" s="71"/>
      <c r="H11" s="81">
        <f>SUM(H12:H20)</f>
        <v>0</v>
      </c>
    </row>
    <row r="12" spans="1:8" ht="20.25" customHeight="1">
      <c r="A12" s="233"/>
      <c r="B12" s="233" t="s">
        <v>112</v>
      </c>
      <c r="C12" s="233" t="s">
        <v>13</v>
      </c>
      <c r="D12" s="233" t="s">
        <v>30</v>
      </c>
      <c r="E12" s="68">
        <v>2</v>
      </c>
      <c r="F12" s="68">
        <f>F11*E12</f>
        <v>220</v>
      </c>
      <c r="G12" s="68"/>
      <c r="H12" s="70">
        <f aca="true" t="shared" si="0" ref="H12:H18">F12*G12</f>
        <v>0</v>
      </c>
    </row>
    <row r="13" spans="1:8" ht="24.75" customHeight="1">
      <c r="A13" s="233"/>
      <c r="B13" s="233" t="s">
        <v>112</v>
      </c>
      <c r="C13" s="233" t="s">
        <v>14</v>
      </c>
      <c r="D13" s="233" t="s">
        <v>18</v>
      </c>
      <c r="E13" s="233">
        <v>0.407</v>
      </c>
      <c r="F13" s="68">
        <f>F11*E13</f>
        <v>44.77</v>
      </c>
      <c r="G13" s="68"/>
      <c r="H13" s="70">
        <f t="shared" si="0"/>
        <v>0</v>
      </c>
    </row>
    <row r="14" spans="1:8" ht="26.25" customHeight="1">
      <c r="A14" s="233"/>
      <c r="B14" s="75" t="s">
        <v>109</v>
      </c>
      <c r="C14" s="233" t="s">
        <v>517</v>
      </c>
      <c r="D14" s="233" t="s">
        <v>223</v>
      </c>
      <c r="E14" s="70"/>
      <c r="F14" s="68">
        <v>786</v>
      </c>
      <c r="G14" s="68"/>
      <c r="H14" s="70">
        <f t="shared" si="0"/>
        <v>0</v>
      </c>
    </row>
    <row r="15" spans="1:8" ht="21.75" customHeight="1">
      <c r="A15" s="233"/>
      <c r="B15" s="75" t="s">
        <v>109</v>
      </c>
      <c r="C15" s="233" t="s">
        <v>35</v>
      </c>
      <c r="D15" s="233" t="s">
        <v>12</v>
      </c>
      <c r="E15" s="233"/>
      <c r="F15" s="68">
        <v>19</v>
      </c>
      <c r="G15" s="68"/>
      <c r="H15" s="70">
        <f t="shared" si="0"/>
        <v>0</v>
      </c>
    </row>
    <row r="16" spans="1:8" ht="21" customHeight="1">
      <c r="A16" s="233"/>
      <c r="B16" s="75" t="s">
        <v>109</v>
      </c>
      <c r="C16" s="233" t="s">
        <v>263</v>
      </c>
      <c r="D16" s="233" t="s">
        <v>8</v>
      </c>
      <c r="E16" s="233"/>
      <c r="F16" s="68">
        <v>10.56</v>
      </c>
      <c r="G16" s="72"/>
      <c r="H16" s="70">
        <f t="shared" si="0"/>
        <v>0</v>
      </c>
    </row>
    <row r="17" spans="1:8" ht="24" customHeight="1">
      <c r="A17" s="233"/>
      <c r="B17" s="233" t="s">
        <v>109</v>
      </c>
      <c r="C17" s="233" t="s">
        <v>15</v>
      </c>
      <c r="D17" s="233" t="s">
        <v>18</v>
      </c>
      <c r="E17" s="233">
        <v>0.05</v>
      </c>
      <c r="F17" s="233">
        <f>E17*F11</f>
        <v>5.5</v>
      </c>
      <c r="G17" s="68"/>
      <c r="H17" s="70">
        <f t="shared" si="0"/>
        <v>0</v>
      </c>
    </row>
    <row r="18" spans="1:8" ht="22.5" customHeight="1">
      <c r="A18" s="233"/>
      <c r="B18" s="75" t="s">
        <v>264</v>
      </c>
      <c r="C18" s="233" t="s">
        <v>265</v>
      </c>
      <c r="D18" s="233" t="s">
        <v>223</v>
      </c>
      <c r="E18" s="233"/>
      <c r="F18" s="233">
        <v>88</v>
      </c>
      <c r="G18" s="68"/>
      <c r="H18" s="70">
        <f t="shared" si="0"/>
        <v>0</v>
      </c>
    </row>
    <row r="19" spans="1:8" ht="23.25" customHeight="1">
      <c r="A19" s="233"/>
      <c r="B19" s="233" t="s">
        <v>109</v>
      </c>
      <c r="C19" s="233" t="s">
        <v>269</v>
      </c>
      <c r="D19" s="233" t="s">
        <v>42</v>
      </c>
      <c r="E19" s="233">
        <v>0.0002</v>
      </c>
      <c r="F19" s="73">
        <f>E19*F11</f>
        <v>0.022</v>
      </c>
      <c r="G19" s="233"/>
      <c r="H19" s="70">
        <f>F19*G19</f>
        <v>0</v>
      </c>
    </row>
    <row r="20" spans="1:8" ht="31.5" customHeight="1">
      <c r="A20" s="233"/>
      <c r="B20" s="233" t="s">
        <v>112</v>
      </c>
      <c r="C20" s="233" t="s">
        <v>15</v>
      </c>
      <c r="D20" s="233" t="s">
        <v>9</v>
      </c>
      <c r="E20" s="233">
        <v>0.12</v>
      </c>
      <c r="F20" s="68">
        <f>E20*F11</f>
        <v>13.2</v>
      </c>
      <c r="G20" s="233"/>
      <c r="H20" s="70">
        <f>F20*G20</f>
        <v>0</v>
      </c>
    </row>
    <row r="21" spans="1:8" ht="45.75" customHeight="1">
      <c r="A21" s="66">
        <v>2</v>
      </c>
      <c r="B21" s="66" t="s">
        <v>270</v>
      </c>
      <c r="C21" s="66" t="s">
        <v>271</v>
      </c>
      <c r="D21" s="66" t="s">
        <v>12</v>
      </c>
      <c r="E21" s="66"/>
      <c r="F21" s="71">
        <v>2</v>
      </c>
      <c r="G21" s="71"/>
      <c r="H21" s="81">
        <f>SUM(H22:H26)</f>
        <v>0</v>
      </c>
    </row>
    <row r="22" spans="1:8" ht="32.25" customHeight="1">
      <c r="A22" s="233"/>
      <c r="B22" s="75" t="s">
        <v>112</v>
      </c>
      <c r="C22" s="233" t="s">
        <v>13</v>
      </c>
      <c r="D22" s="233" t="s">
        <v>30</v>
      </c>
      <c r="E22" s="233">
        <v>7.33</v>
      </c>
      <c r="F22" s="68">
        <f>F21*E22</f>
        <v>14.66</v>
      </c>
      <c r="G22" s="68"/>
      <c r="H22" s="70">
        <f>F22*G22</f>
        <v>0</v>
      </c>
    </row>
    <row r="23" spans="1:8" ht="27" customHeight="1">
      <c r="A23" s="233"/>
      <c r="B23" s="75" t="s">
        <v>112</v>
      </c>
      <c r="C23" s="233" t="s">
        <v>14</v>
      </c>
      <c r="D23" s="233" t="s">
        <v>18</v>
      </c>
      <c r="E23" s="233">
        <v>0.11</v>
      </c>
      <c r="F23" s="68">
        <f>F21*E23</f>
        <v>0.22</v>
      </c>
      <c r="G23" s="68"/>
      <c r="H23" s="70">
        <f>F23*G23</f>
        <v>0</v>
      </c>
    </row>
    <row r="24" spans="1:8" s="173" customFormat="1" ht="28.5" customHeight="1">
      <c r="A24" s="364"/>
      <c r="B24" s="364" t="s">
        <v>109</v>
      </c>
      <c r="C24" s="364" t="s">
        <v>272</v>
      </c>
      <c r="D24" s="364" t="s">
        <v>12</v>
      </c>
      <c r="E24" s="364">
        <v>0.5</v>
      </c>
      <c r="F24" s="68">
        <f>F21*E24</f>
        <v>1</v>
      </c>
      <c r="G24" s="68"/>
      <c r="H24" s="70">
        <f>F24*G24</f>
        <v>0</v>
      </c>
    </row>
    <row r="25" spans="1:8" ht="26.25" customHeight="1">
      <c r="A25" s="233"/>
      <c r="B25" s="75" t="s">
        <v>109</v>
      </c>
      <c r="C25" s="233" t="s">
        <v>35</v>
      </c>
      <c r="D25" s="233" t="s">
        <v>16</v>
      </c>
      <c r="E25" s="233">
        <v>0.7</v>
      </c>
      <c r="F25" s="68">
        <f>E25*F21</f>
        <v>1.4</v>
      </c>
      <c r="G25" s="233"/>
      <c r="H25" s="70">
        <f>F25*G25</f>
        <v>0</v>
      </c>
    </row>
    <row r="26" spans="1:8" ht="30" customHeight="1">
      <c r="A26" s="233"/>
      <c r="B26" s="75" t="s">
        <v>112</v>
      </c>
      <c r="C26" s="233" t="s">
        <v>15</v>
      </c>
      <c r="D26" s="233" t="s">
        <v>18</v>
      </c>
      <c r="E26" s="233">
        <v>0.1</v>
      </c>
      <c r="F26" s="68">
        <f>F21*E26</f>
        <v>0.2</v>
      </c>
      <c r="G26" s="233"/>
      <c r="H26" s="70">
        <f>F26*G26</f>
        <v>0</v>
      </c>
    </row>
    <row r="27" spans="1:8" ht="48">
      <c r="A27" s="93" t="s">
        <v>273</v>
      </c>
      <c r="B27" s="107" t="s">
        <v>116</v>
      </c>
      <c r="C27" s="83" t="s">
        <v>139</v>
      </c>
      <c r="D27" s="66" t="s">
        <v>117</v>
      </c>
      <c r="E27" s="66"/>
      <c r="F27" s="67">
        <v>20</v>
      </c>
      <c r="G27" s="66"/>
      <c r="H27" s="81">
        <f>SUM(H28:H32)</f>
        <v>0</v>
      </c>
    </row>
    <row r="28" spans="1:8" ht="22.5" customHeight="1">
      <c r="A28" s="95"/>
      <c r="B28" s="78" t="s">
        <v>112</v>
      </c>
      <c r="C28" s="79" t="s">
        <v>118</v>
      </c>
      <c r="D28" s="79" t="s">
        <v>119</v>
      </c>
      <c r="E28" s="79">
        <v>0.388</v>
      </c>
      <c r="F28" s="84">
        <f>E28*F27</f>
        <v>7.76</v>
      </c>
      <c r="G28" s="79"/>
      <c r="H28" s="70">
        <f>G28*F28</f>
        <v>0</v>
      </c>
    </row>
    <row r="29" spans="1:8" ht="21" customHeight="1">
      <c r="A29" s="95"/>
      <c r="B29" s="78" t="s">
        <v>112</v>
      </c>
      <c r="C29" s="79" t="s">
        <v>120</v>
      </c>
      <c r="D29" s="79" t="s">
        <v>9</v>
      </c>
      <c r="E29" s="85">
        <v>0.0003</v>
      </c>
      <c r="F29" s="84">
        <f>E29*F27</f>
        <v>0.01</v>
      </c>
      <c r="G29" s="79"/>
      <c r="H29" s="84">
        <f>G29*F29</f>
        <v>0</v>
      </c>
    </row>
    <row r="30" spans="1:8" ht="27.75" customHeight="1">
      <c r="A30" s="95"/>
      <c r="B30" s="86" t="s">
        <v>109</v>
      </c>
      <c r="C30" s="79" t="s">
        <v>121</v>
      </c>
      <c r="D30" s="79" t="s">
        <v>16</v>
      </c>
      <c r="E30" s="79">
        <v>0.246</v>
      </c>
      <c r="F30" s="84">
        <f>E30*F27</f>
        <v>4.92</v>
      </c>
      <c r="G30" s="79"/>
      <c r="H30" s="150">
        <f>G30*F30</f>
        <v>0</v>
      </c>
    </row>
    <row r="31" spans="1:8" ht="21.75" customHeight="1">
      <c r="A31" s="95"/>
      <c r="B31" s="86" t="s">
        <v>109</v>
      </c>
      <c r="C31" s="79" t="s">
        <v>122</v>
      </c>
      <c r="D31" s="79" t="s">
        <v>16</v>
      </c>
      <c r="E31" s="79">
        <v>0.027</v>
      </c>
      <c r="F31" s="84">
        <f>E31*F27</f>
        <v>0.54</v>
      </c>
      <c r="G31" s="79"/>
      <c r="H31" s="150">
        <f>G31*F31</f>
        <v>0</v>
      </c>
    </row>
    <row r="32" spans="1:8" ht="22.5" customHeight="1">
      <c r="A32" s="95"/>
      <c r="B32" s="78" t="s">
        <v>112</v>
      </c>
      <c r="C32" s="79" t="s">
        <v>274</v>
      </c>
      <c r="D32" s="79" t="s">
        <v>9</v>
      </c>
      <c r="E32" s="79">
        <v>0.0019</v>
      </c>
      <c r="F32" s="84">
        <f>E32*F27</f>
        <v>0.04</v>
      </c>
      <c r="G32" s="79"/>
      <c r="H32" s="84">
        <f>G32*F32</f>
        <v>0</v>
      </c>
    </row>
    <row r="33" spans="1:8" ht="44.25" customHeight="1">
      <c r="A33" s="93" t="s">
        <v>172</v>
      </c>
      <c r="B33" s="107" t="s">
        <v>520</v>
      </c>
      <c r="C33" s="83" t="s">
        <v>521</v>
      </c>
      <c r="D33" s="66" t="s">
        <v>42</v>
      </c>
      <c r="E33" s="66"/>
      <c r="F33" s="67">
        <v>24</v>
      </c>
      <c r="G33" s="66"/>
      <c r="H33" s="81">
        <f>SUM(H34)</f>
        <v>0</v>
      </c>
    </row>
    <row r="34" spans="1:8" ht="22.5" customHeight="1">
      <c r="A34" s="95"/>
      <c r="B34" s="78"/>
      <c r="C34" s="79" t="s">
        <v>118</v>
      </c>
      <c r="D34" s="79" t="s">
        <v>119</v>
      </c>
      <c r="E34" s="79">
        <v>1.08</v>
      </c>
      <c r="F34" s="84">
        <f>E34*F33</f>
        <v>25.92</v>
      </c>
      <c r="G34" s="79"/>
      <c r="H34" s="70">
        <f>G34*F34</f>
        <v>0</v>
      </c>
    </row>
    <row r="35" spans="1:8" s="131" customFormat="1" ht="21" customHeight="1">
      <c r="A35" s="233"/>
      <c r="B35" s="233"/>
      <c r="C35" s="66" t="s">
        <v>38</v>
      </c>
      <c r="D35" s="233" t="s">
        <v>9</v>
      </c>
      <c r="E35" s="233"/>
      <c r="F35" s="233"/>
      <c r="G35" s="233"/>
      <c r="H35" s="69">
        <f>H27+H21+H11+H33</f>
        <v>0</v>
      </c>
    </row>
    <row r="36" spans="1:8" s="131" customFormat="1" ht="24" customHeight="1">
      <c r="A36" s="233"/>
      <c r="B36" s="233"/>
      <c r="C36" s="233" t="s">
        <v>31</v>
      </c>
      <c r="D36" s="233" t="s">
        <v>9</v>
      </c>
      <c r="E36" s="233"/>
      <c r="F36" s="233"/>
      <c r="G36" s="233"/>
      <c r="H36" s="70">
        <f>H28+H22+H12+H34</f>
        <v>0</v>
      </c>
    </row>
    <row r="37" spans="1:8" s="131" customFormat="1" ht="25.5" customHeight="1">
      <c r="A37" s="233"/>
      <c r="B37" s="233"/>
      <c r="C37" s="66" t="s">
        <v>32</v>
      </c>
      <c r="D37" s="233" t="s">
        <v>9</v>
      </c>
      <c r="E37" s="233"/>
      <c r="F37" s="233"/>
      <c r="G37" s="233"/>
      <c r="H37" s="70">
        <f>H29+H23+H13</f>
        <v>0</v>
      </c>
    </row>
    <row r="38" spans="1:8" s="131" customFormat="1" ht="24.75" customHeight="1">
      <c r="A38" s="233"/>
      <c r="B38" s="233"/>
      <c r="C38" s="66" t="s">
        <v>2</v>
      </c>
      <c r="D38" s="233" t="s">
        <v>9</v>
      </c>
      <c r="E38" s="233"/>
      <c r="F38" s="233"/>
      <c r="G38" s="233"/>
      <c r="H38" s="70">
        <f>H35-H36-H37</f>
        <v>0</v>
      </c>
    </row>
    <row r="39" spans="1:8" s="131" customFormat="1" ht="39.75" customHeight="1">
      <c r="A39" s="233"/>
      <c r="B39" s="233"/>
      <c r="C39" s="66" t="s">
        <v>140</v>
      </c>
      <c r="D39" s="233" t="s">
        <v>9</v>
      </c>
      <c r="E39" s="233"/>
      <c r="F39" s="233"/>
      <c r="G39" s="233"/>
      <c r="H39" s="69">
        <f>SUM(H36:H38)</f>
        <v>0</v>
      </c>
    </row>
    <row r="40" spans="1:8" s="131" customFormat="1" ht="19.5" customHeight="1">
      <c r="A40" s="93"/>
      <c r="B40" s="66"/>
      <c r="C40" s="66" t="s">
        <v>39</v>
      </c>
      <c r="D40" s="94">
        <v>0.03</v>
      </c>
      <c r="E40" s="66"/>
      <c r="F40" s="66"/>
      <c r="G40" s="66"/>
      <c r="H40" s="69">
        <f>H38*0.03</f>
        <v>0</v>
      </c>
    </row>
    <row r="41" spans="1:8" s="131" customFormat="1" ht="19.5" customHeight="1">
      <c r="A41" s="93"/>
      <c r="B41" s="66"/>
      <c r="C41" s="66" t="s">
        <v>275</v>
      </c>
      <c r="D41" s="66" t="s">
        <v>9</v>
      </c>
      <c r="E41" s="66"/>
      <c r="F41" s="66"/>
      <c r="G41" s="66"/>
      <c r="H41" s="69">
        <f>SUM(H39:H40)</f>
        <v>0</v>
      </c>
    </row>
    <row r="42" spans="1:8" s="131" customFormat="1" ht="30" customHeight="1">
      <c r="A42" s="233"/>
      <c r="B42" s="233"/>
      <c r="C42" s="66" t="s">
        <v>554</v>
      </c>
      <c r="D42" s="233" t="s">
        <v>9</v>
      </c>
      <c r="E42" s="233"/>
      <c r="F42" s="233"/>
      <c r="G42" s="233"/>
      <c r="H42" s="70">
        <f>H41*0.1</f>
        <v>0</v>
      </c>
    </row>
    <row r="43" spans="1:8" s="131" customFormat="1" ht="19.5" customHeight="1">
      <c r="A43" s="233"/>
      <c r="B43" s="233"/>
      <c r="C43" s="66" t="s">
        <v>10</v>
      </c>
      <c r="D43" s="233" t="s">
        <v>9</v>
      </c>
      <c r="E43" s="233"/>
      <c r="F43" s="233"/>
      <c r="G43" s="233"/>
      <c r="H43" s="69">
        <f>SUM(H41:H42)</f>
        <v>0</v>
      </c>
    </row>
    <row r="44" spans="1:8" s="131" customFormat="1" ht="27" customHeight="1">
      <c r="A44" s="233"/>
      <c r="B44" s="233"/>
      <c r="C44" s="66" t="s">
        <v>555</v>
      </c>
      <c r="D44" s="233" t="s">
        <v>9</v>
      </c>
      <c r="E44" s="233"/>
      <c r="F44" s="233"/>
      <c r="G44" s="233"/>
      <c r="H44" s="70">
        <f>H43*0.08</f>
        <v>0</v>
      </c>
    </row>
    <row r="45" spans="1:8" s="131" customFormat="1" ht="19.5" customHeight="1">
      <c r="A45" s="233"/>
      <c r="B45" s="233"/>
      <c r="C45" s="66" t="s">
        <v>10</v>
      </c>
      <c r="D45" s="233" t="s">
        <v>9</v>
      </c>
      <c r="E45" s="233"/>
      <c r="F45" s="233"/>
      <c r="G45" s="233"/>
      <c r="H45" s="69">
        <f>H43+H44</f>
        <v>0</v>
      </c>
    </row>
    <row r="46" spans="1:8" s="131" customFormat="1" ht="19.5" customHeight="1">
      <c r="A46" s="235"/>
      <c r="B46" s="235"/>
      <c r="C46" s="235"/>
      <c r="D46" s="235"/>
      <c r="E46" s="235"/>
      <c r="F46" s="235"/>
      <c r="G46" s="235"/>
      <c r="H46" s="235"/>
    </row>
    <row r="47" spans="1:8" s="131" customFormat="1" ht="40.5" customHeight="1">
      <c r="A47" s="390" t="s">
        <v>553</v>
      </c>
      <c r="B47" s="390"/>
      <c r="C47" s="390"/>
      <c r="D47" s="390"/>
      <c r="E47" s="390"/>
      <c r="F47" s="390"/>
      <c r="G47" s="390"/>
      <c r="H47" s="390"/>
    </row>
  </sheetData>
  <sheetProtection/>
  <mergeCells count="14">
    <mergeCell ref="A3:H3"/>
    <mergeCell ref="A4:H4"/>
    <mergeCell ref="A5:H5"/>
    <mergeCell ref="A6:C6"/>
    <mergeCell ref="E6:H6"/>
    <mergeCell ref="B7:C7"/>
    <mergeCell ref="E7:H7"/>
    <mergeCell ref="A47:H47"/>
    <mergeCell ref="A8:A9"/>
    <mergeCell ref="B8:B9"/>
    <mergeCell ref="C8:C9"/>
    <mergeCell ref="D8:D9"/>
    <mergeCell ref="E8:F8"/>
    <mergeCell ref="G8:H8"/>
  </mergeCells>
  <printOptions/>
  <pageMargins left="0.7" right="0.7" top="0.75" bottom="0.75" header="0.3" footer="0.3"/>
  <pageSetup horizontalDpi="600" verticalDpi="600" orientation="portrait" paperSize="9" scale="94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0" customWidth="1"/>
    <col min="2" max="2" width="10.875" style="0" customWidth="1"/>
    <col min="3" max="3" width="29.875" style="0" customWidth="1"/>
    <col min="4" max="4" width="7.75390625" style="0" customWidth="1"/>
    <col min="5" max="5" width="8.875" style="0" customWidth="1"/>
  </cols>
  <sheetData>
    <row r="1" spans="1:8" s="131" customFormat="1" ht="10.5" customHeight="1">
      <c r="A1" s="62"/>
      <c r="B1" s="62"/>
      <c r="C1" s="62"/>
      <c r="D1" s="62"/>
      <c r="E1" s="62"/>
      <c r="F1" s="62"/>
      <c r="G1" s="62"/>
      <c r="H1" s="62"/>
    </row>
    <row r="2" spans="1:8" s="131" customFormat="1" ht="8.25" customHeight="1" hidden="1">
      <c r="A2" s="91"/>
      <c r="B2" s="91"/>
      <c r="C2" s="91"/>
      <c r="D2" s="231"/>
      <c r="E2" s="231"/>
      <c r="F2" s="231"/>
      <c r="G2" s="231"/>
      <c r="H2" s="231"/>
    </row>
    <row r="3" spans="1:8" s="131" customFormat="1" ht="25.5" customHeight="1">
      <c r="A3" s="391" t="s">
        <v>545</v>
      </c>
      <c r="B3" s="389"/>
      <c r="C3" s="389"/>
      <c r="D3" s="389"/>
      <c r="E3" s="389"/>
      <c r="F3" s="389"/>
      <c r="G3" s="389"/>
      <c r="H3" s="389"/>
    </row>
    <row r="4" spans="1:8" s="131" customFormat="1" ht="41.25" customHeight="1">
      <c r="A4" s="389" t="s">
        <v>518</v>
      </c>
      <c r="B4" s="389"/>
      <c r="C4" s="389"/>
      <c r="D4" s="389"/>
      <c r="E4" s="389"/>
      <c r="F4" s="389"/>
      <c r="G4" s="389"/>
      <c r="H4" s="389"/>
    </row>
    <row r="5" spans="1:8" s="131" customFormat="1" ht="24.75" customHeight="1">
      <c r="A5" s="386" t="s">
        <v>21</v>
      </c>
      <c r="B5" s="386"/>
      <c r="C5" s="386"/>
      <c r="D5" s="392">
        <f>H43</f>
        <v>0</v>
      </c>
      <c r="E5" s="392"/>
      <c r="F5" s="392"/>
      <c r="G5" s="186" t="s">
        <v>9</v>
      </c>
      <c r="H5" s="186"/>
    </row>
    <row r="6" spans="1:9" s="131" customFormat="1" ht="19.5" customHeight="1">
      <c r="A6" s="235"/>
      <c r="B6" s="386" t="s">
        <v>36</v>
      </c>
      <c r="C6" s="386"/>
      <c r="D6" s="392">
        <f>H34</f>
        <v>0</v>
      </c>
      <c r="E6" s="392"/>
      <c r="F6" s="186" t="s">
        <v>9</v>
      </c>
      <c r="G6" s="186"/>
      <c r="H6" s="186"/>
      <c r="I6" s="23"/>
    </row>
    <row r="7" spans="1:8" ht="73.5" customHeight="1">
      <c r="A7" s="69">
        <v>29</v>
      </c>
      <c r="B7" s="66" t="s">
        <v>260</v>
      </c>
      <c r="C7" s="66" t="s">
        <v>281</v>
      </c>
      <c r="D7" s="66" t="s">
        <v>262</v>
      </c>
      <c r="E7" s="66"/>
      <c r="F7" s="71">
        <v>50</v>
      </c>
      <c r="G7" s="71"/>
      <c r="H7" s="81">
        <f>SUM(H8:H18)</f>
        <v>0</v>
      </c>
    </row>
    <row r="8" spans="1:8" ht="20.25" customHeight="1">
      <c r="A8" s="233"/>
      <c r="B8" s="233" t="s">
        <v>112</v>
      </c>
      <c r="C8" s="233" t="s">
        <v>13</v>
      </c>
      <c r="D8" s="233" t="s">
        <v>30</v>
      </c>
      <c r="E8" s="68">
        <v>3.12</v>
      </c>
      <c r="F8" s="68">
        <f>F7*E8</f>
        <v>156</v>
      </c>
      <c r="G8" s="68"/>
      <c r="H8" s="70">
        <f aca="true" t="shared" si="0" ref="H8:H14">F8*G8</f>
        <v>0</v>
      </c>
    </row>
    <row r="9" spans="1:8" ht="24.75" customHeight="1">
      <c r="A9" s="233"/>
      <c r="B9" s="233" t="s">
        <v>112</v>
      </c>
      <c r="C9" s="233" t="s">
        <v>14</v>
      </c>
      <c r="D9" s="233" t="s">
        <v>18</v>
      </c>
      <c r="E9" s="233">
        <v>0.407</v>
      </c>
      <c r="F9" s="68">
        <f>F7*E9</f>
        <v>20.35</v>
      </c>
      <c r="G9" s="68"/>
      <c r="H9" s="70">
        <f t="shared" si="0"/>
        <v>0</v>
      </c>
    </row>
    <row r="10" spans="1:8" ht="30" customHeight="1">
      <c r="A10" s="233"/>
      <c r="B10" s="75" t="s">
        <v>109</v>
      </c>
      <c r="C10" s="233" t="s">
        <v>279</v>
      </c>
      <c r="D10" s="233" t="s">
        <v>7</v>
      </c>
      <c r="E10" s="70"/>
      <c r="F10" s="68">
        <v>75</v>
      </c>
      <c r="G10" s="68"/>
      <c r="H10" s="70">
        <f t="shared" si="0"/>
        <v>0</v>
      </c>
    </row>
    <row r="11" spans="1:8" ht="21.75" customHeight="1">
      <c r="A11" s="233"/>
      <c r="B11" s="75" t="s">
        <v>109</v>
      </c>
      <c r="C11" s="233" t="s">
        <v>35</v>
      </c>
      <c r="D11" s="233" t="s">
        <v>12</v>
      </c>
      <c r="E11" s="233"/>
      <c r="F11" s="68">
        <v>9</v>
      </c>
      <c r="G11" s="68"/>
      <c r="H11" s="70">
        <f t="shared" si="0"/>
        <v>0</v>
      </c>
    </row>
    <row r="12" spans="1:8" ht="21" customHeight="1">
      <c r="A12" s="233"/>
      <c r="B12" s="75" t="s">
        <v>109</v>
      </c>
      <c r="C12" s="233" t="s">
        <v>263</v>
      </c>
      <c r="D12" s="233" t="s">
        <v>8</v>
      </c>
      <c r="E12" s="233"/>
      <c r="F12" s="68">
        <v>4.8</v>
      </c>
      <c r="G12" s="72"/>
      <c r="H12" s="70">
        <f t="shared" si="0"/>
        <v>0</v>
      </c>
    </row>
    <row r="13" spans="1:8" ht="24" customHeight="1">
      <c r="A13" s="233"/>
      <c r="B13" s="233" t="s">
        <v>109</v>
      </c>
      <c r="C13" s="233" t="s">
        <v>15</v>
      </c>
      <c r="D13" s="233" t="s">
        <v>18</v>
      </c>
      <c r="E13" s="233">
        <v>0.05</v>
      </c>
      <c r="F13" s="233">
        <f>E13*F7</f>
        <v>2.5</v>
      </c>
      <c r="G13" s="68"/>
      <c r="H13" s="70">
        <f t="shared" si="0"/>
        <v>0</v>
      </c>
    </row>
    <row r="14" spans="1:8" ht="19.5" customHeight="1">
      <c r="A14" s="233"/>
      <c r="B14" s="75" t="s">
        <v>264</v>
      </c>
      <c r="C14" s="233" t="s">
        <v>265</v>
      </c>
      <c r="D14" s="233" t="s">
        <v>223</v>
      </c>
      <c r="E14" s="233"/>
      <c r="F14" s="233">
        <v>69</v>
      </c>
      <c r="G14" s="68"/>
      <c r="H14" s="70">
        <f t="shared" si="0"/>
        <v>0</v>
      </c>
    </row>
    <row r="15" spans="1:8" ht="18" customHeight="1">
      <c r="A15" s="233"/>
      <c r="B15" s="75" t="s">
        <v>266</v>
      </c>
      <c r="C15" s="233" t="s">
        <v>267</v>
      </c>
      <c r="D15" s="233" t="s">
        <v>223</v>
      </c>
      <c r="E15" s="233"/>
      <c r="F15" s="233">
        <v>14</v>
      </c>
      <c r="G15" s="68"/>
      <c r="H15" s="70">
        <f>F15*G15</f>
        <v>0</v>
      </c>
    </row>
    <row r="16" spans="1:8" ht="20.25" customHeight="1">
      <c r="A16" s="233"/>
      <c r="B16" s="75" t="s">
        <v>109</v>
      </c>
      <c r="C16" s="233" t="s">
        <v>268</v>
      </c>
      <c r="D16" s="233" t="s">
        <v>223</v>
      </c>
      <c r="E16" s="233"/>
      <c r="F16" s="233">
        <v>201</v>
      </c>
      <c r="G16" s="68"/>
      <c r="H16" s="70">
        <f>F16*G16</f>
        <v>0</v>
      </c>
    </row>
    <row r="17" spans="1:8" ht="23.25" customHeight="1">
      <c r="A17" s="233"/>
      <c r="B17" s="233" t="s">
        <v>109</v>
      </c>
      <c r="C17" s="233" t="s">
        <v>269</v>
      </c>
      <c r="D17" s="233" t="s">
        <v>42</v>
      </c>
      <c r="E17" s="233">
        <v>0.0002</v>
      </c>
      <c r="F17" s="73">
        <f>E17*F7</f>
        <v>0.01</v>
      </c>
      <c r="G17" s="233"/>
      <c r="H17" s="70">
        <f>F17*G17</f>
        <v>0</v>
      </c>
    </row>
    <row r="18" spans="1:8" ht="29.25" customHeight="1">
      <c r="A18" s="233"/>
      <c r="B18" s="233" t="s">
        <v>112</v>
      </c>
      <c r="C18" s="233" t="s">
        <v>15</v>
      </c>
      <c r="D18" s="233" t="s">
        <v>9</v>
      </c>
      <c r="E18" s="233">
        <v>0.12</v>
      </c>
      <c r="F18" s="68">
        <f>E18*F7</f>
        <v>6</v>
      </c>
      <c r="G18" s="233"/>
      <c r="H18" s="70">
        <f>F18*G18</f>
        <v>0</v>
      </c>
    </row>
    <row r="19" spans="1:8" ht="45.75" customHeight="1">
      <c r="A19" s="66">
        <v>30</v>
      </c>
      <c r="B19" s="66" t="s">
        <v>270</v>
      </c>
      <c r="C19" s="66" t="s">
        <v>271</v>
      </c>
      <c r="D19" s="66" t="s">
        <v>12</v>
      </c>
      <c r="E19" s="66"/>
      <c r="F19" s="71">
        <v>2</v>
      </c>
      <c r="G19" s="71"/>
      <c r="H19" s="81">
        <f>SUM(H20:H24)</f>
        <v>0</v>
      </c>
    </row>
    <row r="20" spans="1:8" ht="32.25" customHeight="1">
      <c r="A20" s="233"/>
      <c r="B20" s="75" t="s">
        <v>112</v>
      </c>
      <c r="C20" s="233" t="s">
        <v>13</v>
      </c>
      <c r="D20" s="233" t="s">
        <v>30</v>
      </c>
      <c r="E20" s="233">
        <v>7.33</v>
      </c>
      <c r="F20" s="68">
        <f>F19*E20</f>
        <v>14.66</v>
      </c>
      <c r="G20" s="68"/>
      <c r="H20" s="70">
        <f>F20*G20</f>
        <v>0</v>
      </c>
    </row>
    <row r="21" spans="1:8" ht="27" customHeight="1">
      <c r="A21" s="233"/>
      <c r="B21" s="75" t="s">
        <v>112</v>
      </c>
      <c r="C21" s="233" t="s">
        <v>14</v>
      </c>
      <c r="D21" s="233" t="s">
        <v>18</v>
      </c>
      <c r="E21" s="233">
        <v>0.11</v>
      </c>
      <c r="F21" s="68">
        <f>F19*E21</f>
        <v>0.22</v>
      </c>
      <c r="G21" s="68"/>
      <c r="H21" s="70">
        <f>F21*G21</f>
        <v>0</v>
      </c>
    </row>
    <row r="22" spans="1:8" s="173" customFormat="1" ht="28.5" customHeight="1">
      <c r="A22" s="364"/>
      <c r="B22" s="364" t="s">
        <v>109</v>
      </c>
      <c r="C22" s="364" t="s">
        <v>272</v>
      </c>
      <c r="D22" s="364" t="s">
        <v>12</v>
      </c>
      <c r="E22" s="364">
        <v>0.5</v>
      </c>
      <c r="F22" s="68">
        <f>F19*E22</f>
        <v>1</v>
      </c>
      <c r="G22" s="68"/>
      <c r="H22" s="70">
        <f>F22*G22</f>
        <v>0</v>
      </c>
    </row>
    <row r="23" spans="1:8" ht="26.25" customHeight="1">
      <c r="A23" s="233"/>
      <c r="B23" s="75" t="s">
        <v>109</v>
      </c>
      <c r="C23" s="233" t="s">
        <v>35</v>
      </c>
      <c r="D23" s="233" t="s">
        <v>16</v>
      </c>
      <c r="E23" s="233">
        <v>0.7</v>
      </c>
      <c r="F23" s="68">
        <f>E23*F19</f>
        <v>1.4</v>
      </c>
      <c r="G23" s="233"/>
      <c r="H23" s="70">
        <f>F23*G23</f>
        <v>0</v>
      </c>
    </row>
    <row r="24" spans="1:8" ht="30" customHeight="1">
      <c r="A24" s="233"/>
      <c r="B24" s="75" t="s">
        <v>112</v>
      </c>
      <c r="C24" s="233" t="s">
        <v>15</v>
      </c>
      <c r="D24" s="233" t="s">
        <v>18</v>
      </c>
      <c r="E24" s="233">
        <v>0.1</v>
      </c>
      <c r="F24" s="68">
        <f>F19*E24</f>
        <v>0.2</v>
      </c>
      <c r="G24" s="233"/>
      <c r="H24" s="70">
        <f>F24*G24</f>
        <v>0</v>
      </c>
    </row>
    <row r="25" spans="1:8" ht="48">
      <c r="A25" s="93" t="s">
        <v>253</v>
      </c>
      <c r="B25" s="107" t="s">
        <v>116</v>
      </c>
      <c r="C25" s="83" t="s">
        <v>139</v>
      </c>
      <c r="D25" s="66" t="s">
        <v>117</v>
      </c>
      <c r="E25" s="66"/>
      <c r="F25" s="67">
        <v>23</v>
      </c>
      <c r="G25" s="66"/>
      <c r="H25" s="81">
        <f>SUM(H26:H30)</f>
        <v>0</v>
      </c>
    </row>
    <row r="26" spans="1:8" ht="22.5" customHeight="1">
      <c r="A26" s="95"/>
      <c r="B26" s="78" t="s">
        <v>112</v>
      </c>
      <c r="C26" s="79" t="s">
        <v>118</v>
      </c>
      <c r="D26" s="79" t="s">
        <v>119</v>
      </c>
      <c r="E26" s="79">
        <v>0.388</v>
      </c>
      <c r="F26" s="84">
        <f>E26*F25</f>
        <v>8.92</v>
      </c>
      <c r="G26" s="79"/>
      <c r="H26" s="70">
        <f>G26*F26</f>
        <v>0</v>
      </c>
    </row>
    <row r="27" spans="1:8" ht="17.25" customHeight="1">
      <c r="A27" s="95"/>
      <c r="B27" s="78" t="s">
        <v>112</v>
      </c>
      <c r="C27" s="79" t="s">
        <v>120</v>
      </c>
      <c r="D27" s="79" t="s">
        <v>9</v>
      </c>
      <c r="E27" s="85">
        <v>0.0003</v>
      </c>
      <c r="F27" s="84">
        <f>E27*F25</f>
        <v>0.01</v>
      </c>
      <c r="G27" s="79"/>
      <c r="H27" s="84">
        <f>G27*F27</f>
        <v>0</v>
      </c>
    </row>
    <row r="28" spans="1:8" ht="27">
      <c r="A28" s="95"/>
      <c r="B28" s="86" t="s">
        <v>109</v>
      </c>
      <c r="C28" s="79" t="s">
        <v>121</v>
      </c>
      <c r="D28" s="79" t="s">
        <v>16</v>
      </c>
      <c r="E28" s="79">
        <v>0.246</v>
      </c>
      <c r="F28" s="84">
        <f>E28*F25</f>
        <v>5.66</v>
      </c>
      <c r="G28" s="79"/>
      <c r="H28" s="150">
        <f>G28*F28</f>
        <v>0</v>
      </c>
    </row>
    <row r="29" spans="1:8" ht="19.5" customHeight="1">
      <c r="A29" s="95"/>
      <c r="B29" s="86" t="s">
        <v>109</v>
      </c>
      <c r="C29" s="79" t="s">
        <v>122</v>
      </c>
      <c r="D29" s="79" t="s">
        <v>16</v>
      </c>
      <c r="E29" s="79">
        <v>0.027</v>
      </c>
      <c r="F29" s="84">
        <f>E29*F25</f>
        <v>0.62</v>
      </c>
      <c r="G29" s="79"/>
      <c r="H29" s="150">
        <f>G29*F29</f>
        <v>0</v>
      </c>
    </row>
    <row r="30" spans="1:8" ht="18" customHeight="1">
      <c r="A30" s="95"/>
      <c r="B30" s="78" t="s">
        <v>112</v>
      </c>
      <c r="C30" s="79" t="s">
        <v>274</v>
      </c>
      <c r="D30" s="79" t="s">
        <v>9</v>
      </c>
      <c r="E30" s="79">
        <v>0.0019</v>
      </c>
      <c r="F30" s="84">
        <f>E30*F25</f>
        <v>0.04</v>
      </c>
      <c r="G30" s="79"/>
      <c r="H30" s="84">
        <f>G30*F30</f>
        <v>0</v>
      </c>
    </row>
    <row r="31" spans="1:8" ht="44.25" customHeight="1">
      <c r="A31" s="93" t="s">
        <v>172</v>
      </c>
      <c r="B31" s="107" t="s">
        <v>520</v>
      </c>
      <c r="C31" s="83" t="s">
        <v>521</v>
      </c>
      <c r="D31" s="66" t="s">
        <v>42</v>
      </c>
      <c r="E31" s="66"/>
      <c r="F31" s="67">
        <v>18</v>
      </c>
      <c r="G31" s="66"/>
      <c r="H31" s="81">
        <f>SUM(H32)</f>
        <v>0</v>
      </c>
    </row>
    <row r="32" spans="1:8" ht="22.5" customHeight="1">
      <c r="A32" s="95"/>
      <c r="B32" s="78"/>
      <c r="C32" s="79" t="s">
        <v>118</v>
      </c>
      <c r="D32" s="79" t="s">
        <v>119</v>
      </c>
      <c r="E32" s="79">
        <v>1.08</v>
      </c>
      <c r="F32" s="84">
        <f>E32*F31</f>
        <v>19.44</v>
      </c>
      <c r="G32" s="79"/>
      <c r="H32" s="70">
        <f>G32*F32</f>
        <v>0</v>
      </c>
    </row>
    <row r="33" spans="1:8" s="131" customFormat="1" ht="21" customHeight="1">
      <c r="A33" s="233"/>
      <c r="B33" s="233"/>
      <c r="C33" s="66" t="s">
        <v>38</v>
      </c>
      <c r="D33" s="233" t="s">
        <v>9</v>
      </c>
      <c r="E33" s="233"/>
      <c r="F33" s="233"/>
      <c r="G33" s="233"/>
      <c r="H33" s="69">
        <f>H25+H19+H7+H31</f>
        <v>0</v>
      </c>
    </row>
    <row r="34" spans="1:8" s="131" customFormat="1" ht="24" customHeight="1">
      <c r="A34" s="233"/>
      <c r="B34" s="233"/>
      <c r="C34" s="233" t="s">
        <v>31</v>
      </c>
      <c r="D34" s="233" t="s">
        <v>9</v>
      </c>
      <c r="E34" s="233"/>
      <c r="F34" s="233"/>
      <c r="G34" s="233"/>
      <c r="H34" s="70">
        <f>H26+H20+H8+H32</f>
        <v>0</v>
      </c>
    </row>
    <row r="35" spans="1:8" s="131" customFormat="1" ht="25.5" customHeight="1">
      <c r="A35" s="233"/>
      <c r="B35" s="233"/>
      <c r="C35" s="66" t="s">
        <v>32</v>
      </c>
      <c r="D35" s="233" t="s">
        <v>9</v>
      </c>
      <c r="E35" s="233"/>
      <c r="F35" s="233"/>
      <c r="G35" s="233"/>
      <c r="H35" s="70">
        <f>H27+H21+H11</f>
        <v>0</v>
      </c>
    </row>
    <row r="36" spans="1:8" s="131" customFormat="1" ht="24.75" customHeight="1">
      <c r="A36" s="233"/>
      <c r="B36" s="233"/>
      <c r="C36" s="66" t="s">
        <v>2</v>
      </c>
      <c r="D36" s="233" t="s">
        <v>9</v>
      </c>
      <c r="E36" s="233"/>
      <c r="F36" s="233"/>
      <c r="G36" s="233"/>
      <c r="H36" s="70">
        <f>H33-H34-H35</f>
        <v>0</v>
      </c>
    </row>
    <row r="37" spans="1:8" s="131" customFormat="1" ht="33" customHeight="1">
      <c r="A37" s="233"/>
      <c r="B37" s="233"/>
      <c r="C37" s="66" t="s">
        <v>280</v>
      </c>
      <c r="D37" s="233" t="s">
        <v>9</v>
      </c>
      <c r="E37" s="233"/>
      <c r="F37" s="233"/>
      <c r="G37" s="233"/>
      <c r="H37" s="69">
        <f>SUM(H34:H36)</f>
        <v>0</v>
      </c>
    </row>
    <row r="38" spans="1:8" s="131" customFormat="1" ht="31.5" customHeight="1">
      <c r="A38" s="93"/>
      <c r="B38" s="66"/>
      <c r="C38" s="66" t="s">
        <v>39</v>
      </c>
      <c r="D38" s="94">
        <v>0.03</v>
      </c>
      <c r="E38" s="66"/>
      <c r="F38" s="66"/>
      <c r="G38" s="66"/>
      <c r="H38" s="69">
        <f>H33*0.03</f>
        <v>0</v>
      </c>
    </row>
    <row r="39" spans="1:8" s="131" customFormat="1" ht="19.5" customHeight="1">
      <c r="A39" s="93"/>
      <c r="B39" s="66"/>
      <c r="C39" s="66" t="s">
        <v>275</v>
      </c>
      <c r="D39" s="66" t="s">
        <v>9</v>
      </c>
      <c r="E39" s="66"/>
      <c r="F39" s="66"/>
      <c r="G39" s="66"/>
      <c r="H39" s="69">
        <f>SUM(H37:H38)</f>
        <v>0</v>
      </c>
    </row>
    <row r="40" spans="1:8" s="131" customFormat="1" ht="25.5" customHeight="1">
      <c r="A40" s="233"/>
      <c r="B40" s="233"/>
      <c r="C40" s="66" t="s">
        <v>554</v>
      </c>
      <c r="D40" s="233" t="s">
        <v>9</v>
      </c>
      <c r="E40" s="233"/>
      <c r="F40" s="233"/>
      <c r="G40" s="233"/>
      <c r="H40" s="70">
        <f>H39*0.1</f>
        <v>0</v>
      </c>
    </row>
    <row r="41" spans="1:8" s="131" customFormat="1" ht="19.5" customHeight="1">
      <c r="A41" s="233"/>
      <c r="B41" s="233"/>
      <c r="C41" s="66" t="s">
        <v>10</v>
      </c>
      <c r="D41" s="233" t="s">
        <v>9</v>
      </c>
      <c r="E41" s="233"/>
      <c r="F41" s="233"/>
      <c r="G41" s="233"/>
      <c r="H41" s="69">
        <f>SUM(H39:H40)</f>
        <v>0</v>
      </c>
    </row>
    <row r="42" spans="1:8" s="131" customFormat="1" ht="33.75" customHeight="1">
      <c r="A42" s="233"/>
      <c r="B42" s="233"/>
      <c r="C42" s="66" t="s">
        <v>555</v>
      </c>
      <c r="D42" s="233" t="s">
        <v>9</v>
      </c>
      <c r="E42" s="233"/>
      <c r="F42" s="233"/>
      <c r="G42" s="233"/>
      <c r="H42" s="70">
        <f>H41*0.08</f>
        <v>0</v>
      </c>
    </row>
    <row r="43" spans="1:8" s="131" customFormat="1" ht="19.5" customHeight="1">
      <c r="A43" s="233"/>
      <c r="B43" s="233"/>
      <c r="C43" s="66" t="s">
        <v>10</v>
      </c>
      <c r="D43" s="233" t="s">
        <v>9</v>
      </c>
      <c r="E43" s="233"/>
      <c r="F43" s="233"/>
      <c r="G43" s="233"/>
      <c r="H43" s="69">
        <f>H41+H42</f>
        <v>0</v>
      </c>
    </row>
    <row r="44" spans="1:8" s="131" customFormat="1" ht="19.5" customHeight="1">
      <c r="A44" s="235"/>
      <c r="B44" s="235"/>
      <c r="C44" s="235"/>
      <c r="D44" s="235"/>
      <c r="E44" s="235"/>
      <c r="F44" s="235"/>
      <c r="G44" s="235"/>
      <c r="H44" s="235"/>
    </row>
    <row r="45" spans="1:8" s="131" customFormat="1" ht="40.5" customHeight="1">
      <c r="A45" s="390" t="s">
        <v>553</v>
      </c>
      <c r="B45" s="390"/>
      <c r="C45" s="390"/>
      <c r="D45" s="390"/>
      <c r="E45" s="390"/>
      <c r="F45" s="390"/>
      <c r="G45" s="390"/>
      <c r="H45" s="390"/>
    </row>
  </sheetData>
  <sheetProtection/>
  <mergeCells count="7">
    <mergeCell ref="D5:F5"/>
    <mergeCell ref="D6:E6"/>
    <mergeCell ref="A45:H45"/>
    <mergeCell ref="A3:H3"/>
    <mergeCell ref="A4:H4"/>
    <mergeCell ref="A5:C5"/>
    <mergeCell ref="B6:C6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H45" sqref="H45"/>
    </sheetView>
  </sheetViews>
  <sheetFormatPr defaultColWidth="9.00390625" defaultRowHeight="12.75"/>
  <cols>
    <col min="1" max="1" width="4.25390625" style="0" customWidth="1"/>
    <col min="2" max="2" width="10.75390625" style="0" customWidth="1"/>
    <col min="3" max="3" width="27.00390625" style="0" customWidth="1"/>
    <col min="4" max="4" width="5.625" style="0" customWidth="1"/>
  </cols>
  <sheetData>
    <row r="1" spans="1:8" s="131" customFormat="1" ht="10.5" customHeight="1">
      <c r="A1" s="62"/>
      <c r="B1" s="62"/>
      <c r="C1" s="62"/>
      <c r="D1" s="62"/>
      <c r="E1" s="62"/>
      <c r="F1" s="62"/>
      <c r="G1" s="62"/>
      <c r="H1" s="62"/>
    </row>
    <row r="2" spans="1:8" s="131" customFormat="1" ht="8.25" customHeight="1" hidden="1">
      <c r="A2" s="91"/>
      <c r="B2" s="91"/>
      <c r="C2" s="91"/>
      <c r="D2" s="231"/>
      <c r="E2" s="231"/>
      <c r="F2" s="231"/>
      <c r="G2" s="231"/>
      <c r="H2" s="231"/>
    </row>
    <row r="3" spans="1:8" s="131" customFormat="1" ht="25.5" customHeight="1">
      <c r="A3" s="391" t="s">
        <v>546</v>
      </c>
      <c r="B3" s="389"/>
      <c r="C3" s="389"/>
      <c r="D3" s="389"/>
      <c r="E3" s="389"/>
      <c r="F3" s="389"/>
      <c r="G3" s="389"/>
      <c r="H3" s="389"/>
    </row>
    <row r="4" spans="1:8" s="131" customFormat="1" ht="41.25" customHeight="1">
      <c r="A4" s="389" t="s">
        <v>519</v>
      </c>
      <c r="B4" s="389"/>
      <c r="C4" s="389"/>
      <c r="D4" s="389"/>
      <c r="E4" s="389"/>
      <c r="F4" s="389"/>
      <c r="G4" s="389"/>
      <c r="H4" s="389"/>
    </row>
    <row r="5" spans="1:8" s="131" customFormat="1" ht="6" customHeight="1">
      <c r="A5" s="390"/>
      <c r="B5" s="390"/>
      <c r="C5" s="390"/>
      <c r="D5" s="390"/>
      <c r="E5" s="390"/>
      <c r="F5" s="390"/>
      <c r="G5" s="390"/>
      <c r="H5" s="390"/>
    </row>
    <row r="6" spans="1:8" s="131" customFormat="1" ht="24.75" customHeight="1">
      <c r="A6" s="386" t="s">
        <v>21</v>
      </c>
      <c r="B6" s="386"/>
      <c r="C6" s="386"/>
      <c r="D6" s="392">
        <f>H44</f>
        <v>0</v>
      </c>
      <c r="E6" s="392"/>
      <c r="F6" s="392"/>
      <c r="G6" s="186" t="s">
        <v>9</v>
      </c>
      <c r="H6" s="186"/>
    </row>
    <row r="7" spans="1:9" s="131" customFormat="1" ht="19.5" customHeight="1">
      <c r="A7" s="235"/>
      <c r="B7" s="386" t="s">
        <v>36</v>
      </c>
      <c r="C7" s="386"/>
      <c r="D7" s="392">
        <f>H35</f>
        <v>0</v>
      </c>
      <c r="E7" s="392"/>
      <c r="F7" s="186" t="s">
        <v>9</v>
      </c>
      <c r="G7" s="186"/>
      <c r="H7" s="186"/>
      <c r="I7" s="23"/>
    </row>
    <row r="8" spans="1:8" ht="73.5" customHeight="1">
      <c r="A8" s="69">
        <v>29</v>
      </c>
      <c r="B8" s="66" t="s">
        <v>260</v>
      </c>
      <c r="C8" s="66" t="s">
        <v>261</v>
      </c>
      <c r="D8" s="66" t="s">
        <v>262</v>
      </c>
      <c r="E8" s="66"/>
      <c r="F8" s="71">
        <v>90</v>
      </c>
      <c r="G8" s="71"/>
      <c r="H8" s="81">
        <f>SUM(H9:H19)</f>
        <v>0</v>
      </c>
    </row>
    <row r="9" spans="1:8" ht="20.25" customHeight="1">
      <c r="A9" s="233"/>
      <c r="B9" s="233" t="s">
        <v>112</v>
      </c>
      <c r="C9" s="233" t="s">
        <v>13</v>
      </c>
      <c r="D9" s="233" t="s">
        <v>30</v>
      </c>
      <c r="E9" s="68">
        <v>3.12</v>
      </c>
      <c r="F9" s="68">
        <f>F8*E9</f>
        <v>280.8</v>
      </c>
      <c r="G9" s="68"/>
      <c r="H9" s="70">
        <f aca="true" t="shared" si="0" ref="H9:H15">F9*G9</f>
        <v>0</v>
      </c>
    </row>
    <row r="10" spans="1:8" ht="24.75" customHeight="1">
      <c r="A10" s="233"/>
      <c r="B10" s="233" t="s">
        <v>112</v>
      </c>
      <c r="C10" s="233" t="s">
        <v>14</v>
      </c>
      <c r="D10" s="233" t="s">
        <v>18</v>
      </c>
      <c r="E10" s="233">
        <v>0.407</v>
      </c>
      <c r="F10" s="68">
        <f>F8*E10</f>
        <v>36.63</v>
      </c>
      <c r="G10" s="68"/>
      <c r="H10" s="70">
        <f t="shared" si="0"/>
        <v>0</v>
      </c>
    </row>
    <row r="11" spans="1:8" ht="30" customHeight="1">
      <c r="A11" s="233"/>
      <c r="B11" s="75" t="s">
        <v>109</v>
      </c>
      <c r="C11" s="233" t="s">
        <v>279</v>
      </c>
      <c r="D11" s="233" t="s">
        <v>7</v>
      </c>
      <c r="E11" s="70"/>
      <c r="F11" s="68">
        <v>135</v>
      </c>
      <c r="G11" s="68"/>
      <c r="H11" s="70">
        <f t="shared" si="0"/>
        <v>0</v>
      </c>
    </row>
    <row r="12" spans="1:8" ht="21.75" customHeight="1">
      <c r="A12" s="233"/>
      <c r="B12" s="75" t="s">
        <v>109</v>
      </c>
      <c r="C12" s="233" t="s">
        <v>35</v>
      </c>
      <c r="D12" s="233" t="s">
        <v>12</v>
      </c>
      <c r="E12" s="233"/>
      <c r="F12" s="68">
        <v>15</v>
      </c>
      <c r="G12" s="68"/>
      <c r="H12" s="70">
        <f t="shared" si="0"/>
        <v>0</v>
      </c>
    </row>
    <row r="13" spans="1:8" ht="21" customHeight="1">
      <c r="A13" s="233"/>
      <c r="B13" s="75" t="s">
        <v>109</v>
      </c>
      <c r="C13" s="233" t="s">
        <v>263</v>
      </c>
      <c r="D13" s="233" t="s">
        <v>8</v>
      </c>
      <c r="E13" s="233"/>
      <c r="F13" s="68">
        <v>9</v>
      </c>
      <c r="G13" s="72"/>
      <c r="H13" s="70">
        <f t="shared" si="0"/>
        <v>0</v>
      </c>
    </row>
    <row r="14" spans="1:8" ht="24" customHeight="1">
      <c r="A14" s="233"/>
      <c r="B14" s="233" t="s">
        <v>109</v>
      </c>
      <c r="C14" s="233" t="s">
        <v>15</v>
      </c>
      <c r="D14" s="233" t="s">
        <v>18</v>
      </c>
      <c r="E14" s="233">
        <v>0.05</v>
      </c>
      <c r="F14" s="233">
        <f>E14*F8</f>
        <v>4.5</v>
      </c>
      <c r="G14" s="68"/>
      <c r="H14" s="70">
        <f t="shared" si="0"/>
        <v>0</v>
      </c>
    </row>
    <row r="15" spans="1:8" ht="30.75" customHeight="1">
      <c r="A15" s="233"/>
      <c r="B15" s="75" t="s">
        <v>264</v>
      </c>
      <c r="C15" s="233" t="s">
        <v>265</v>
      </c>
      <c r="D15" s="233" t="s">
        <v>223</v>
      </c>
      <c r="E15" s="233"/>
      <c r="F15" s="233">
        <v>124</v>
      </c>
      <c r="G15" s="68"/>
      <c r="H15" s="70">
        <f t="shared" si="0"/>
        <v>0</v>
      </c>
    </row>
    <row r="16" spans="1:8" ht="25.5" customHeight="1">
      <c r="A16" s="233"/>
      <c r="B16" s="75" t="s">
        <v>266</v>
      </c>
      <c r="C16" s="233" t="s">
        <v>267</v>
      </c>
      <c r="D16" s="233" t="s">
        <v>223</v>
      </c>
      <c r="E16" s="233"/>
      <c r="F16" s="233">
        <v>25</v>
      </c>
      <c r="G16" s="68"/>
      <c r="H16" s="70">
        <f>F16*G16</f>
        <v>0</v>
      </c>
    </row>
    <row r="17" spans="1:8" ht="33.75" customHeight="1">
      <c r="A17" s="233"/>
      <c r="B17" s="75" t="s">
        <v>109</v>
      </c>
      <c r="C17" s="233" t="s">
        <v>268</v>
      </c>
      <c r="D17" s="233" t="s">
        <v>223</v>
      </c>
      <c r="E17" s="233"/>
      <c r="F17" s="233">
        <v>361</v>
      </c>
      <c r="G17" s="68"/>
      <c r="H17" s="70">
        <f>F17*G17</f>
        <v>0</v>
      </c>
    </row>
    <row r="18" spans="1:8" ht="23.25" customHeight="1">
      <c r="A18" s="233"/>
      <c r="B18" s="233" t="s">
        <v>109</v>
      </c>
      <c r="C18" s="233" t="s">
        <v>269</v>
      </c>
      <c r="D18" s="233" t="s">
        <v>42</v>
      </c>
      <c r="E18" s="233">
        <v>0.0002</v>
      </c>
      <c r="F18" s="73">
        <f>E18*F8</f>
        <v>0.018</v>
      </c>
      <c r="G18" s="233"/>
      <c r="H18" s="70">
        <f>F18*G18</f>
        <v>0</v>
      </c>
    </row>
    <row r="19" spans="1:8" ht="29.25" customHeight="1">
      <c r="A19" s="233"/>
      <c r="B19" s="233" t="s">
        <v>112</v>
      </c>
      <c r="C19" s="233" t="s">
        <v>15</v>
      </c>
      <c r="D19" s="233" t="s">
        <v>9</v>
      </c>
      <c r="E19" s="233">
        <v>0.12</v>
      </c>
      <c r="F19" s="68">
        <f>E19*F8</f>
        <v>10.8</v>
      </c>
      <c r="G19" s="233"/>
      <c r="H19" s="70">
        <f>F19*G19</f>
        <v>0</v>
      </c>
    </row>
    <row r="20" spans="1:8" ht="45.75" customHeight="1">
      <c r="A20" s="66">
        <v>30</v>
      </c>
      <c r="B20" s="66" t="s">
        <v>270</v>
      </c>
      <c r="C20" s="66" t="s">
        <v>271</v>
      </c>
      <c r="D20" s="66" t="s">
        <v>12</v>
      </c>
      <c r="E20" s="66"/>
      <c r="F20" s="71">
        <v>2</v>
      </c>
      <c r="G20" s="71"/>
      <c r="H20" s="81">
        <f>SUM(H21:H25)</f>
        <v>0</v>
      </c>
    </row>
    <row r="21" spans="1:8" ht="32.25" customHeight="1">
      <c r="A21" s="233"/>
      <c r="B21" s="75" t="s">
        <v>112</v>
      </c>
      <c r="C21" s="233" t="s">
        <v>13</v>
      </c>
      <c r="D21" s="233" t="s">
        <v>30</v>
      </c>
      <c r="E21" s="233">
        <v>7.33</v>
      </c>
      <c r="F21" s="68">
        <f>F20*E21</f>
        <v>14.66</v>
      </c>
      <c r="G21" s="68"/>
      <c r="H21" s="70">
        <f>F21*G21</f>
        <v>0</v>
      </c>
    </row>
    <row r="22" spans="1:8" ht="27" customHeight="1">
      <c r="A22" s="233"/>
      <c r="B22" s="75" t="s">
        <v>112</v>
      </c>
      <c r="C22" s="233" t="s">
        <v>14</v>
      </c>
      <c r="D22" s="233" t="s">
        <v>18</v>
      </c>
      <c r="E22" s="233">
        <v>0.11</v>
      </c>
      <c r="F22" s="68">
        <f>F20*E22</f>
        <v>0.22</v>
      </c>
      <c r="G22" s="68"/>
      <c r="H22" s="70">
        <f>F22*G22</f>
        <v>0</v>
      </c>
    </row>
    <row r="23" spans="1:8" s="173" customFormat="1" ht="28.5" customHeight="1">
      <c r="A23" s="364"/>
      <c r="B23" s="364" t="s">
        <v>109</v>
      </c>
      <c r="C23" s="364" t="s">
        <v>272</v>
      </c>
      <c r="D23" s="364" t="s">
        <v>12</v>
      </c>
      <c r="E23" s="364">
        <v>0.5</v>
      </c>
      <c r="F23" s="68">
        <f>F20*E23</f>
        <v>1</v>
      </c>
      <c r="G23" s="68"/>
      <c r="H23" s="70">
        <f>F23*G23</f>
        <v>0</v>
      </c>
    </row>
    <row r="24" spans="1:8" ht="26.25" customHeight="1">
      <c r="A24" s="233"/>
      <c r="B24" s="75" t="s">
        <v>109</v>
      </c>
      <c r="C24" s="233" t="s">
        <v>35</v>
      </c>
      <c r="D24" s="233" t="s">
        <v>16</v>
      </c>
      <c r="E24" s="233">
        <v>0.7</v>
      </c>
      <c r="F24" s="68">
        <f>E24*F20</f>
        <v>1.4</v>
      </c>
      <c r="G24" s="233"/>
      <c r="H24" s="70">
        <f>F24*G24</f>
        <v>0</v>
      </c>
    </row>
    <row r="25" spans="1:8" ht="30" customHeight="1">
      <c r="A25" s="233"/>
      <c r="B25" s="75" t="s">
        <v>112</v>
      </c>
      <c r="C25" s="233" t="s">
        <v>15</v>
      </c>
      <c r="D25" s="233" t="s">
        <v>18</v>
      </c>
      <c r="E25" s="233">
        <v>0.1</v>
      </c>
      <c r="F25" s="68">
        <f>F20*E25</f>
        <v>0.2</v>
      </c>
      <c r="G25" s="233"/>
      <c r="H25" s="70">
        <f>F25*G25</f>
        <v>0</v>
      </c>
    </row>
    <row r="26" spans="1:8" ht="48">
      <c r="A26" s="93" t="s">
        <v>253</v>
      </c>
      <c r="B26" s="107" t="s">
        <v>116</v>
      </c>
      <c r="C26" s="83" t="s">
        <v>139</v>
      </c>
      <c r="D26" s="66" t="s">
        <v>117</v>
      </c>
      <c r="E26" s="66"/>
      <c r="F26" s="67">
        <v>24</v>
      </c>
      <c r="G26" s="66"/>
      <c r="H26" s="81">
        <f>SUM(H27:H31)</f>
        <v>0</v>
      </c>
    </row>
    <row r="27" spans="1:8" ht="22.5" customHeight="1">
      <c r="A27" s="95"/>
      <c r="B27" s="78" t="s">
        <v>112</v>
      </c>
      <c r="C27" s="79" t="s">
        <v>118</v>
      </c>
      <c r="D27" s="79" t="s">
        <v>119</v>
      </c>
      <c r="E27" s="79">
        <v>0.388</v>
      </c>
      <c r="F27" s="84">
        <f>E27*F26</f>
        <v>9.31</v>
      </c>
      <c r="G27" s="79"/>
      <c r="H27" s="70">
        <f>G27*F27</f>
        <v>0</v>
      </c>
    </row>
    <row r="28" spans="1:8" ht="17.25" customHeight="1">
      <c r="A28" s="95"/>
      <c r="B28" s="78" t="s">
        <v>112</v>
      </c>
      <c r="C28" s="79" t="s">
        <v>120</v>
      </c>
      <c r="D28" s="79" t="s">
        <v>9</v>
      </c>
      <c r="E28" s="85">
        <v>0.0003</v>
      </c>
      <c r="F28" s="84">
        <f>E28*F26</f>
        <v>0.01</v>
      </c>
      <c r="G28" s="79"/>
      <c r="H28" s="84">
        <f>G28*F28</f>
        <v>0</v>
      </c>
    </row>
    <row r="29" spans="1:8" ht="27">
      <c r="A29" s="95"/>
      <c r="B29" s="86" t="s">
        <v>109</v>
      </c>
      <c r="C29" s="79" t="s">
        <v>121</v>
      </c>
      <c r="D29" s="79" t="s">
        <v>16</v>
      </c>
      <c r="E29" s="79">
        <v>0.246</v>
      </c>
      <c r="F29" s="84">
        <f>E29*F26</f>
        <v>5.9</v>
      </c>
      <c r="G29" s="79"/>
      <c r="H29" s="150">
        <f>G29*F29</f>
        <v>0</v>
      </c>
    </row>
    <row r="30" spans="1:8" ht="19.5" customHeight="1">
      <c r="A30" s="95"/>
      <c r="B30" s="86" t="s">
        <v>109</v>
      </c>
      <c r="C30" s="79" t="s">
        <v>122</v>
      </c>
      <c r="D30" s="79" t="s">
        <v>16</v>
      </c>
      <c r="E30" s="79">
        <v>0.027</v>
      </c>
      <c r="F30" s="84">
        <f>E30*F26</f>
        <v>0.65</v>
      </c>
      <c r="G30" s="79"/>
      <c r="H30" s="150">
        <f>G30*F30</f>
        <v>0</v>
      </c>
    </row>
    <row r="31" spans="1:8" ht="18" customHeight="1">
      <c r="A31" s="95"/>
      <c r="B31" s="78" t="s">
        <v>112</v>
      </c>
      <c r="C31" s="79" t="s">
        <v>274</v>
      </c>
      <c r="D31" s="79" t="s">
        <v>9</v>
      </c>
      <c r="E31" s="79">
        <v>0.0019</v>
      </c>
      <c r="F31" s="84">
        <f>E31*F26</f>
        <v>0.05</v>
      </c>
      <c r="G31" s="79"/>
      <c r="H31" s="84">
        <f>G31*F31</f>
        <v>0</v>
      </c>
    </row>
    <row r="32" spans="1:8" ht="44.25" customHeight="1">
      <c r="A32" s="93" t="s">
        <v>172</v>
      </c>
      <c r="B32" s="107" t="s">
        <v>520</v>
      </c>
      <c r="C32" s="83" t="s">
        <v>521</v>
      </c>
      <c r="D32" s="66" t="s">
        <v>42</v>
      </c>
      <c r="E32" s="66"/>
      <c r="F32" s="67">
        <v>33</v>
      </c>
      <c r="G32" s="66"/>
      <c r="H32" s="81">
        <f>SUM(H33)</f>
        <v>0</v>
      </c>
    </row>
    <row r="33" spans="1:8" ht="22.5" customHeight="1">
      <c r="A33" s="95"/>
      <c r="B33" s="78"/>
      <c r="C33" s="79" t="s">
        <v>118</v>
      </c>
      <c r="D33" s="79" t="s">
        <v>119</v>
      </c>
      <c r="E33" s="79">
        <v>1.08</v>
      </c>
      <c r="F33" s="84">
        <f>E33*F32</f>
        <v>35.64</v>
      </c>
      <c r="G33" s="79"/>
      <c r="H33" s="70">
        <f>G33*F33</f>
        <v>0</v>
      </c>
    </row>
    <row r="34" spans="1:8" s="131" customFormat="1" ht="21" customHeight="1">
      <c r="A34" s="233"/>
      <c r="B34" s="233"/>
      <c r="C34" s="66" t="s">
        <v>38</v>
      </c>
      <c r="D34" s="233" t="s">
        <v>9</v>
      </c>
      <c r="E34" s="233"/>
      <c r="F34" s="233"/>
      <c r="G34" s="233"/>
      <c r="H34" s="69">
        <f>H26+H20+H8+H32</f>
        <v>0</v>
      </c>
    </row>
    <row r="35" spans="1:8" s="131" customFormat="1" ht="24" customHeight="1">
      <c r="A35" s="233"/>
      <c r="B35" s="233"/>
      <c r="C35" s="233" t="s">
        <v>31</v>
      </c>
      <c r="D35" s="233" t="s">
        <v>9</v>
      </c>
      <c r="E35" s="233"/>
      <c r="F35" s="233"/>
      <c r="G35" s="233"/>
      <c r="H35" s="70">
        <f>H27+H21+H9+H33</f>
        <v>0</v>
      </c>
    </row>
    <row r="36" spans="1:8" s="131" customFormat="1" ht="25.5" customHeight="1">
      <c r="A36" s="233"/>
      <c r="B36" s="233"/>
      <c r="C36" s="66" t="s">
        <v>32</v>
      </c>
      <c r="D36" s="233" t="s">
        <v>9</v>
      </c>
      <c r="E36" s="233"/>
      <c r="F36" s="233"/>
      <c r="G36" s="233"/>
      <c r="H36" s="70">
        <f>H28+H22+H12</f>
        <v>0</v>
      </c>
    </row>
    <row r="37" spans="1:8" s="131" customFormat="1" ht="24.75" customHeight="1">
      <c r="A37" s="233"/>
      <c r="B37" s="233"/>
      <c r="C37" s="66" t="s">
        <v>2</v>
      </c>
      <c r="D37" s="233" t="s">
        <v>9</v>
      </c>
      <c r="E37" s="233"/>
      <c r="F37" s="233"/>
      <c r="G37" s="233"/>
      <c r="H37" s="70">
        <f>H34-H35-H36</f>
        <v>0</v>
      </c>
    </row>
    <row r="38" spans="1:8" s="131" customFormat="1" ht="33" customHeight="1">
      <c r="A38" s="233"/>
      <c r="B38" s="233"/>
      <c r="C38" s="66" t="s">
        <v>280</v>
      </c>
      <c r="D38" s="233" t="s">
        <v>9</v>
      </c>
      <c r="E38" s="233"/>
      <c r="F38" s="233"/>
      <c r="G38" s="233"/>
      <c r="H38" s="69">
        <f>SUM(H35:H37)</f>
        <v>0</v>
      </c>
    </row>
    <row r="39" spans="1:8" s="131" customFormat="1" ht="31.5" customHeight="1">
      <c r="A39" s="93"/>
      <c r="B39" s="66"/>
      <c r="C39" s="66" t="s">
        <v>39</v>
      </c>
      <c r="D39" s="94">
        <v>0.03</v>
      </c>
      <c r="E39" s="66"/>
      <c r="F39" s="66"/>
      <c r="G39" s="66"/>
      <c r="H39" s="69">
        <f>H34*0.03</f>
        <v>0</v>
      </c>
    </row>
    <row r="40" spans="1:8" s="131" customFormat="1" ht="19.5" customHeight="1">
      <c r="A40" s="93"/>
      <c r="B40" s="66"/>
      <c r="C40" s="66" t="s">
        <v>275</v>
      </c>
      <c r="D40" s="66" t="s">
        <v>9</v>
      </c>
      <c r="E40" s="66"/>
      <c r="F40" s="66"/>
      <c r="G40" s="66"/>
      <c r="H40" s="69">
        <f>SUM(H38:H39)</f>
        <v>0</v>
      </c>
    </row>
    <row r="41" spans="1:8" s="131" customFormat="1" ht="27.75" customHeight="1">
      <c r="A41" s="233"/>
      <c r="B41" s="233"/>
      <c r="C41" s="66" t="s">
        <v>554</v>
      </c>
      <c r="D41" s="233" t="s">
        <v>9</v>
      </c>
      <c r="E41" s="233"/>
      <c r="F41" s="233"/>
      <c r="G41" s="233"/>
      <c r="H41" s="70">
        <f>H40*0.1</f>
        <v>0</v>
      </c>
    </row>
    <row r="42" spans="1:8" s="131" customFormat="1" ht="19.5" customHeight="1">
      <c r="A42" s="233"/>
      <c r="B42" s="233"/>
      <c r="C42" s="66" t="s">
        <v>10</v>
      </c>
      <c r="D42" s="233" t="s">
        <v>9</v>
      </c>
      <c r="E42" s="233"/>
      <c r="F42" s="233"/>
      <c r="G42" s="233"/>
      <c r="H42" s="69">
        <f>SUM(H40:H41)</f>
        <v>0</v>
      </c>
    </row>
    <row r="43" spans="1:8" s="131" customFormat="1" ht="30.75" customHeight="1">
      <c r="A43" s="233"/>
      <c r="B43" s="233"/>
      <c r="C43" s="66" t="s">
        <v>555</v>
      </c>
      <c r="D43" s="233" t="s">
        <v>9</v>
      </c>
      <c r="E43" s="233"/>
      <c r="F43" s="233"/>
      <c r="G43" s="233"/>
      <c r="H43" s="70">
        <f>H42*0.08</f>
        <v>0</v>
      </c>
    </row>
    <row r="44" spans="1:8" s="131" customFormat="1" ht="19.5" customHeight="1">
      <c r="A44" s="233"/>
      <c r="B44" s="233"/>
      <c r="C44" s="66" t="s">
        <v>10</v>
      </c>
      <c r="D44" s="233" t="s">
        <v>9</v>
      </c>
      <c r="E44" s="233"/>
      <c r="F44" s="233"/>
      <c r="G44" s="233"/>
      <c r="H44" s="69">
        <f>H42+H43</f>
        <v>0</v>
      </c>
    </row>
    <row r="45" spans="1:8" s="131" customFormat="1" ht="19.5" customHeight="1">
      <c r="A45" s="235"/>
      <c r="B45" s="235"/>
      <c r="C45" s="235"/>
      <c r="D45" s="235"/>
      <c r="E45" s="235"/>
      <c r="F45" s="235"/>
      <c r="G45" s="235"/>
      <c r="H45" s="235"/>
    </row>
    <row r="46" spans="1:8" s="131" customFormat="1" ht="40.5" customHeight="1">
      <c r="A46" s="390" t="s">
        <v>553</v>
      </c>
      <c r="B46" s="390"/>
      <c r="C46" s="390"/>
      <c r="D46" s="390"/>
      <c r="E46" s="390"/>
      <c r="F46" s="390"/>
      <c r="G46" s="390"/>
      <c r="H46" s="390"/>
    </row>
  </sheetData>
  <sheetProtection/>
  <mergeCells count="8">
    <mergeCell ref="A3:H3"/>
    <mergeCell ref="A4:H4"/>
    <mergeCell ref="A5:H5"/>
    <mergeCell ref="A6:C6"/>
    <mergeCell ref="D6:F6"/>
    <mergeCell ref="A46:H46"/>
    <mergeCell ref="B7:C7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Q180"/>
  <sheetViews>
    <sheetView zoomScalePageLayoutView="0" workbookViewId="0" topLeftCell="A1">
      <selection activeCell="A13" sqref="A10:IV13"/>
    </sheetView>
  </sheetViews>
  <sheetFormatPr defaultColWidth="9.00390625" defaultRowHeight="12.75"/>
  <cols>
    <col min="1" max="1" width="6.125" style="131" customWidth="1"/>
    <col min="2" max="2" width="9.875" style="131" customWidth="1"/>
    <col min="3" max="3" width="41.375" style="131" customWidth="1"/>
    <col min="4" max="4" width="8.25390625" style="131" customWidth="1"/>
    <col min="5" max="5" width="6.75390625" style="131" customWidth="1"/>
    <col min="6" max="6" width="7.125" style="131" customWidth="1"/>
    <col min="7" max="7" width="6.75390625" style="131" customWidth="1"/>
    <col min="8" max="8" width="8.00390625" style="131" customWidth="1"/>
    <col min="9" max="9" width="12.375" style="131" bestFit="1" customWidth="1"/>
    <col min="10" max="10" width="7.875" style="131" customWidth="1"/>
    <col min="11" max="11" width="8.75390625" style="131" customWidth="1"/>
    <col min="12" max="14" width="9.125" style="131" customWidth="1"/>
    <col min="15" max="15" width="12.875" style="131" bestFit="1" customWidth="1"/>
    <col min="16" max="16384" width="9.125" style="131" customWidth="1"/>
  </cols>
  <sheetData>
    <row r="1" spans="1:8" ht="27" customHeight="1">
      <c r="A1" s="377" t="s">
        <v>547</v>
      </c>
      <c r="B1" s="377"/>
      <c r="C1" s="377"/>
      <c r="D1" s="377"/>
      <c r="E1" s="377"/>
      <c r="F1" s="377"/>
      <c r="G1" s="377"/>
      <c r="H1" s="377"/>
    </row>
    <row r="2" spans="1:8" ht="16.5" customHeight="1">
      <c r="A2" s="377" t="s">
        <v>283</v>
      </c>
      <c r="B2" s="377"/>
      <c r="C2" s="377"/>
      <c r="D2" s="377"/>
      <c r="E2" s="377"/>
      <c r="F2" s="377"/>
      <c r="G2" s="377"/>
      <c r="H2" s="377"/>
    </row>
    <row r="3" spans="1:8" ht="12.75" customHeight="1">
      <c r="A3" s="396"/>
      <c r="B3" s="396"/>
      <c r="C3" s="396"/>
      <c r="D3" s="396"/>
      <c r="E3" s="396"/>
      <c r="F3" s="396"/>
      <c r="G3" s="396"/>
      <c r="H3" s="396"/>
    </row>
    <row r="4" spans="1:8" ht="19.5" customHeight="1">
      <c r="A4" s="377" t="s">
        <v>21</v>
      </c>
      <c r="B4" s="377"/>
      <c r="C4" s="377"/>
      <c r="D4" s="242">
        <f>H177</f>
        <v>0</v>
      </c>
      <c r="E4" s="381" t="s">
        <v>284</v>
      </c>
      <c r="F4" s="381"/>
      <c r="G4" s="381"/>
      <c r="H4" s="381"/>
    </row>
    <row r="5" spans="1:9" ht="19.5" customHeight="1">
      <c r="A5" s="130"/>
      <c r="B5" s="377" t="s">
        <v>36</v>
      </c>
      <c r="C5" s="377"/>
      <c r="D5" s="50">
        <f>H160</f>
        <v>0</v>
      </c>
      <c r="E5" s="381" t="s">
        <v>108</v>
      </c>
      <c r="F5" s="381"/>
      <c r="G5" s="381"/>
      <c r="H5" s="381"/>
      <c r="I5" s="23"/>
    </row>
    <row r="6" spans="1:8" ht="57" customHeight="1">
      <c r="A6" s="395" t="s">
        <v>3</v>
      </c>
      <c r="B6" s="394" t="s">
        <v>4</v>
      </c>
      <c r="C6" s="395" t="s">
        <v>5</v>
      </c>
      <c r="D6" s="394" t="s">
        <v>26</v>
      </c>
      <c r="E6" s="395" t="s">
        <v>11</v>
      </c>
      <c r="F6" s="395"/>
      <c r="G6" s="395" t="s">
        <v>27</v>
      </c>
      <c r="H6" s="395"/>
    </row>
    <row r="7" spans="1:8" ht="60" customHeight="1">
      <c r="A7" s="395"/>
      <c r="B7" s="394"/>
      <c r="C7" s="395"/>
      <c r="D7" s="394"/>
      <c r="E7" s="243" t="s">
        <v>28</v>
      </c>
      <c r="F7" s="243" t="s">
        <v>29</v>
      </c>
      <c r="G7" s="243" t="s">
        <v>28</v>
      </c>
      <c r="H7" s="243" t="s">
        <v>6</v>
      </c>
    </row>
    <row r="8" spans="1:8" ht="20.25" customHeight="1">
      <c r="A8" s="239">
        <v>1</v>
      </c>
      <c r="B8" s="239">
        <v>2</v>
      </c>
      <c r="C8" s="239">
        <v>3</v>
      </c>
      <c r="D8" s="239">
        <v>4</v>
      </c>
      <c r="E8" s="239">
        <v>5</v>
      </c>
      <c r="F8" s="239">
        <v>6</v>
      </c>
      <c r="G8" s="239">
        <v>7</v>
      </c>
      <c r="H8" s="239">
        <v>8</v>
      </c>
    </row>
    <row r="9" spans="1:9" ht="48.75" customHeight="1">
      <c r="A9" s="69">
        <v>1</v>
      </c>
      <c r="B9" s="244" t="s">
        <v>285</v>
      </c>
      <c r="C9" s="66" t="s">
        <v>286</v>
      </c>
      <c r="D9" s="66" t="s">
        <v>287</v>
      </c>
      <c r="E9" s="239"/>
      <c r="F9" s="71">
        <v>0.5</v>
      </c>
      <c r="G9" s="239"/>
      <c r="H9" s="81">
        <f>H10+H11+H12+H13</f>
        <v>0</v>
      </c>
      <c r="I9" s="27"/>
    </row>
    <row r="10" spans="1:13" ht="24.75" customHeight="1">
      <c r="A10" s="72"/>
      <c r="B10" s="239"/>
      <c r="C10" s="116" t="s">
        <v>134</v>
      </c>
      <c r="D10" s="239" t="s">
        <v>25</v>
      </c>
      <c r="E10" s="116">
        <f>238*1.4</f>
        <v>333.2</v>
      </c>
      <c r="F10" s="68">
        <f>E10*F9</f>
        <v>166.6</v>
      </c>
      <c r="G10" s="239"/>
      <c r="H10" s="70">
        <f>F10*G10</f>
        <v>0</v>
      </c>
      <c r="I10" s="245"/>
      <c r="J10" s="38"/>
      <c r="K10" s="26"/>
      <c r="L10" s="246"/>
      <c r="M10" s="56"/>
    </row>
    <row r="11" spans="1:13" ht="24.75" customHeight="1">
      <c r="A11" s="72"/>
      <c r="B11" s="239"/>
      <c r="C11" s="116" t="s">
        <v>288</v>
      </c>
      <c r="D11" s="239" t="s">
        <v>289</v>
      </c>
      <c r="E11" s="116">
        <f>123*1.4</f>
        <v>172.2</v>
      </c>
      <c r="F11" s="68">
        <f>E11*F9</f>
        <v>86.1</v>
      </c>
      <c r="G11" s="68"/>
      <c r="H11" s="70">
        <f>F11*G11</f>
        <v>0</v>
      </c>
      <c r="I11" s="245"/>
      <c r="J11" s="57"/>
      <c r="L11" s="246"/>
      <c r="M11" s="247"/>
    </row>
    <row r="12" spans="1:13" ht="24.75" customHeight="1">
      <c r="A12" s="72"/>
      <c r="B12" s="239"/>
      <c r="C12" s="116" t="s">
        <v>290</v>
      </c>
      <c r="D12" s="239" t="s">
        <v>12</v>
      </c>
      <c r="E12" s="116">
        <v>0.1</v>
      </c>
      <c r="F12" s="248">
        <f>E12*F9</f>
        <v>0.05</v>
      </c>
      <c r="G12" s="72"/>
      <c r="H12" s="70">
        <f>F12*G12</f>
        <v>0</v>
      </c>
      <c r="I12" s="245"/>
      <c r="J12" s="57"/>
      <c r="L12" s="246"/>
      <c r="M12" s="247"/>
    </row>
    <row r="13" spans="1:13" ht="24.75" customHeight="1">
      <c r="A13" s="72"/>
      <c r="B13" s="239"/>
      <c r="C13" s="116" t="s">
        <v>135</v>
      </c>
      <c r="D13" s="239" t="s">
        <v>18</v>
      </c>
      <c r="E13" s="249">
        <f>28.8*1.4</f>
        <v>40.3</v>
      </c>
      <c r="F13" s="68">
        <f>E13*F9</f>
        <v>20.15</v>
      </c>
      <c r="G13" s="72"/>
      <c r="H13" s="70">
        <f>F13*G13</f>
        <v>0</v>
      </c>
      <c r="I13" s="245"/>
      <c r="J13" s="57"/>
      <c r="L13" s="246"/>
      <c r="M13" s="247"/>
    </row>
    <row r="14" spans="1:9" ht="48.75" customHeight="1">
      <c r="A14" s="69">
        <v>2</v>
      </c>
      <c r="B14" s="250" t="s">
        <v>291</v>
      </c>
      <c r="C14" s="251" t="s">
        <v>292</v>
      </c>
      <c r="D14" s="66" t="s">
        <v>287</v>
      </c>
      <c r="E14" s="239"/>
      <c r="F14" s="71">
        <v>0.5</v>
      </c>
      <c r="G14" s="239"/>
      <c r="H14" s="81">
        <f>H15+H16+H17+H18+H19+H20</f>
        <v>0</v>
      </c>
      <c r="I14" s="27"/>
    </row>
    <row r="15" spans="1:13" ht="27" customHeight="1">
      <c r="A15" s="72"/>
      <c r="B15" s="239"/>
      <c r="C15" s="252" t="s">
        <v>134</v>
      </c>
      <c r="D15" s="252" t="s">
        <v>30</v>
      </c>
      <c r="E15" s="252">
        <f>116*1.3</f>
        <v>150.8</v>
      </c>
      <c r="F15" s="68">
        <f>E15*F14</f>
        <v>75.4</v>
      </c>
      <c r="G15" s="239"/>
      <c r="H15" s="70">
        <f aca="true" t="shared" si="0" ref="H15:H20">F15*G15</f>
        <v>0</v>
      </c>
      <c r="I15" s="245"/>
      <c r="J15" s="38"/>
      <c r="K15" s="26"/>
      <c r="L15" s="246"/>
      <c r="M15" s="56"/>
    </row>
    <row r="16" spans="1:13" ht="21" customHeight="1">
      <c r="A16" s="72"/>
      <c r="B16" s="239"/>
      <c r="C16" s="252" t="s">
        <v>288</v>
      </c>
      <c r="D16" s="252" t="s">
        <v>136</v>
      </c>
      <c r="E16" s="252">
        <f>54.3*1.3</f>
        <v>70.59</v>
      </c>
      <c r="F16" s="68">
        <f>E16*F14</f>
        <v>35.3</v>
      </c>
      <c r="G16" s="68"/>
      <c r="H16" s="70">
        <f t="shared" si="0"/>
        <v>0</v>
      </c>
      <c r="I16" s="245"/>
      <c r="J16" s="57"/>
      <c r="L16" s="246"/>
      <c r="M16" s="247"/>
    </row>
    <row r="17" spans="1:13" ht="18" customHeight="1">
      <c r="A17" s="72"/>
      <c r="B17" s="239"/>
      <c r="C17" s="252" t="s">
        <v>14</v>
      </c>
      <c r="D17" s="252" t="s">
        <v>9</v>
      </c>
      <c r="E17" s="252">
        <f>0.1*1.3</f>
        <v>0.13</v>
      </c>
      <c r="F17" s="248">
        <f>E17*F14</f>
        <v>0.065</v>
      </c>
      <c r="G17" s="72"/>
      <c r="H17" s="68">
        <f t="shared" si="0"/>
        <v>0</v>
      </c>
      <c r="I17" s="245"/>
      <c r="J17" s="57"/>
      <c r="L17" s="246"/>
      <c r="M17" s="247"/>
    </row>
    <row r="18" spans="1:13" ht="27.75" customHeight="1">
      <c r="A18" s="72"/>
      <c r="B18" s="239"/>
      <c r="C18" s="252" t="s">
        <v>293</v>
      </c>
      <c r="D18" s="252" t="s">
        <v>223</v>
      </c>
      <c r="E18" s="252">
        <f>1.05*1.3</f>
        <v>1.365</v>
      </c>
      <c r="F18" s="68">
        <f>E18*F14</f>
        <v>0.68</v>
      </c>
      <c r="G18" s="72"/>
      <c r="H18" s="70">
        <f t="shared" si="0"/>
        <v>0</v>
      </c>
      <c r="I18" s="245"/>
      <c r="J18" s="57"/>
      <c r="L18" s="246"/>
      <c r="M18" s="247"/>
    </row>
    <row r="19" spans="1:13" ht="19.5" customHeight="1">
      <c r="A19" s="72"/>
      <c r="B19" s="239"/>
      <c r="C19" s="252" t="s">
        <v>294</v>
      </c>
      <c r="D19" s="252" t="s">
        <v>12</v>
      </c>
      <c r="E19" s="252">
        <f>0.01*1.3</f>
        <v>0.013</v>
      </c>
      <c r="F19" s="73">
        <f>E19*F14</f>
        <v>0.007</v>
      </c>
      <c r="G19" s="72"/>
      <c r="H19" s="70">
        <f t="shared" si="0"/>
        <v>0</v>
      </c>
      <c r="I19" s="245"/>
      <c r="J19" s="57"/>
      <c r="L19" s="246"/>
      <c r="M19" s="247"/>
    </row>
    <row r="20" spans="1:13" ht="19.5" customHeight="1">
      <c r="A20" s="72"/>
      <c r="B20" s="239"/>
      <c r="C20" s="252" t="s">
        <v>135</v>
      </c>
      <c r="D20" s="252" t="s">
        <v>9</v>
      </c>
      <c r="E20" s="253">
        <f>104*1.3</f>
        <v>135.2</v>
      </c>
      <c r="F20" s="68">
        <f>E20*F14</f>
        <v>67.6</v>
      </c>
      <c r="G20" s="72"/>
      <c r="H20" s="70">
        <f t="shared" si="0"/>
        <v>0</v>
      </c>
      <c r="I20" s="245"/>
      <c r="J20" s="57"/>
      <c r="L20" s="246"/>
      <c r="M20" s="247"/>
    </row>
    <row r="21" spans="1:13" ht="36" customHeight="1">
      <c r="A21" s="69">
        <v>3</v>
      </c>
      <c r="B21" s="244" t="s">
        <v>295</v>
      </c>
      <c r="C21" s="117" t="s">
        <v>296</v>
      </c>
      <c r="D21" s="117" t="s">
        <v>297</v>
      </c>
      <c r="E21" s="239"/>
      <c r="F21" s="71">
        <v>0.5</v>
      </c>
      <c r="G21" s="239"/>
      <c r="H21" s="81">
        <f>H22+H23+H24+H25</f>
        <v>0</v>
      </c>
      <c r="I21" s="27"/>
      <c r="J21" s="57"/>
      <c r="L21" s="43"/>
      <c r="M21" s="56"/>
    </row>
    <row r="22" spans="1:13" ht="20.25" customHeight="1">
      <c r="A22" s="69"/>
      <c r="B22" s="82"/>
      <c r="C22" s="116" t="s">
        <v>134</v>
      </c>
      <c r="D22" s="116" t="s">
        <v>30</v>
      </c>
      <c r="E22" s="116">
        <v>19</v>
      </c>
      <c r="F22" s="68">
        <f>E22*F21</f>
        <v>9.5</v>
      </c>
      <c r="G22" s="239"/>
      <c r="H22" s="70">
        <f>F22*G22</f>
        <v>0</v>
      </c>
      <c r="I22" s="27"/>
      <c r="J22" s="57"/>
      <c r="L22" s="43"/>
      <c r="M22" s="56"/>
    </row>
    <row r="23" spans="1:13" ht="20.25" customHeight="1">
      <c r="A23" s="69"/>
      <c r="B23" s="82"/>
      <c r="C23" s="116" t="s">
        <v>298</v>
      </c>
      <c r="D23" s="116" t="s">
        <v>136</v>
      </c>
      <c r="E23" s="116">
        <v>8.62</v>
      </c>
      <c r="F23" s="68">
        <f>E23*F21</f>
        <v>4.31</v>
      </c>
      <c r="G23" s="239"/>
      <c r="H23" s="70">
        <f>F23*G23</f>
        <v>0</v>
      </c>
      <c r="I23" s="27"/>
      <c r="J23" s="57"/>
      <c r="L23" s="43"/>
      <c r="M23" s="56"/>
    </row>
    <row r="24" spans="1:13" ht="20.25" customHeight="1">
      <c r="A24" s="69"/>
      <c r="B24" s="82"/>
      <c r="C24" s="116" t="s">
        <v>299</v>
      </c>
      <c r="D24" s="116" t="s">
        <v>223</v>
      </c>
      <c r="E24" s="254">
        <v>100</v>
      </c>
      <c r="F24" s="68">
        <f>E24*F21</f>
        <v>50</v>
      </c>
      <c r="G24" s="239"/>
      <c r="H24" s="70">
        <f>F24*G24</f>
        <v>0</v>
      </c>
      <c r="I24" s="27"/>
      <c r="J24" s="57"/>
      <c r="L24" s="43"/>
      <c r="M24" s="56"/>
    </row>
    <row r="25" spans="1:17" ht="20.25" customHeight="1">
      <c r="A25" s="72"/>
      <c r="B25" s="239"/>
      <c r="C25" s="116" t="s">
        <v>135</v>
      </c>
      <c r="D25" s="116" t="s">
        <v>9</v>
      </c>
      <c r="E25" s="249">
        <v>4.5</v>
      </c>
      <c r="F25" s="68">
        <f>F21*E25</f>
        <v>2.25</v>
      </c>
      <c r="G25" s="239"/>
      <c r="H25" s="70">
        <f>F25*G25</f>
        <v>0</v>
      </c>
      <c r="I25" s="255"/>
      <c r="J25" s="38"/>
      <c r="K25" s="26"/>
      <c r="L25" s="256"/>
      <c r="M25" s="257"/>
      <c r="N25" s="258"/>
      <c r="O25" s="259"/>
      <c r="P25" s="23"/>
      <c r="Q25" s="23"/>
    </row>
    <row r="26" spans="1:13" ht="36" customHeight="1">
      <c r="A26" s="69">
        <v>4</v>
      </c>
      <c r="B26" s="244" t="s">
        <v>295</v>
      </c>
      <c r="C26" s="117" t="s">
        <v>300</v>
      </c>
      <c r="D26" s="117" t="s">
        <v>297</v>
      </c>
      <c r="E26" s="239"/>
      <c r="F26" s="71">
        <v>0.5</v>
      </c>
      <c r="G26" s="239"/>
      <c r="H26" s="81">
        <f>H27+H28+H29+H30</f>
        <v>0</v>
      </c>
      <c r="I26" s="27"/>
      <c r="J26" s="57"/>
      <c r="L26" s="43"/>
      <c r="M26" s="56"/>
    </row>
    <row r="27" spans="1:13" ht="23.25" customHeight="1">
      <c r="A27" s="69"/>
      <c r="B27" s="82"/>
      <c r="C27" s="116" t="s">
        <v>134</v>
      </c>
      <c r="D27" s="116" t="s">
        <v>30</v>
      </c>
      <c r="E27" s="116">
        <v>19</v>
      </c>
      <c r="F27" s="68">
        <f>E27*F26</f>
        <v>9.5</v>
      </c>
      <c r="G27" s="239"/>
      <c r="H27" s="70">
        <f>F27*G27</f>
        <v>0</v>
      </c>
      <c r="I27" s="27"/>
      <c r="J27" s="57"/>
      <c r="L27" s="43"/>
      <c r="M27" s="56"/>
    </row>
    <row r="28" spans="1:13" ht="23.25" customHeight="1">
      <c r="A28" s="69"/>
      <c r="B28" s="82"/>
      <c r="C28" s="116" t="s">
        <v>298</v>
      </c>
      <c r="D28" s="116" t="s">
        <v>136</v>
      </c>
      <c r="E28" s="116">
        <v>8.62</v>
      </c>
      <c r="F28" s="68">
        <f>E28*F26</f>
        <v>4.31</v>
      </c>
      <c r="G28" s="239"/>
      <c r="H28" s="70">
        <f>F28*G28</f>
        <v>0</v>
      </c>
      <c r="I28" s="27"/>
      <c r="J28" s="57"/>
      <c r="L28" s="43"/>
      <c r="M28" s="56"/>
    </row>
    <row r="29" spans="1:13" ht="23.25" customHeight="1">
      <c r="A29" s="69"/>
      <c r="B29" s="82"/>
      <c r="C29" s="116" t="s">
        <v>301</v>
      </c>
      <c r="D29" s="116" t="s">
        <v>223</v>
      </c>
      <c r="E29" s="254">
        <v>100</v>
      </c>
      <c r="F29" s="68">
        <f>E29*F26</f>
        <v>50</v>
      </c>
      <c r="G29" s="239"/>
      <c r="H29" s="70">
        <f>F29*G29</f>
        <v>0</v>
      </c>
      <c r="I29" s="27"/>
      <c r="J29" s="57"/>
      <c r="L29" s="43"/>
      <c r="M29" s="56"/>
    </row>
    <row r="30" spans="1:17" ht="23.25" customHeight="1">
      <c r="A30" s="72"/>
      <c r="B30" s="239"/>
      <c r="C30" s="116" t="s">
        <v>135</v>
      </c>
      <c r="D30" s="116" t="s">
        <v>9</v>
      </c>
      <c r="E30" s="249">
        <v>4.5</v>
      </c>
      <c r="F30" s="68">
        <f>F26*E30</f>
        <v>2.25</v>
      </c>
      <c r="G30" s="239"/>
      <c r="H30" s="70">
        <f>F30*G30</f>
        <v>0</v>
      </c>
      <c r="I30" s="255"/>
      <c r="J30" s="38"/>
      <c r="K30" s="26"/>
      <c r="L30" s="256"/>
      <c r="M30" s="257"/>
      <c r="N30" s="258"/>
      <c r="O30" s="259"/>
      <c r="P30" s="23"/>
      <c r="Q30" s="23"/>
    </row>
    <row r="31" spans="1:13" ht="36" customHeight="1">
      <c r="A31" s="69">
        <v>8</v>
      </c>
      <c r="B31" s="244" t="s">
        <v>302</v>
      </c>
      <c r="C31" s="117" t="s">
        <v>303</v>
      </c>
      <c r="D31" s="117" t="s">
        <v>304</v>
      </c>
      <c r="E31" s="239"/>
      <c r="F31" s="71">
        <v>9</v>
      </c>
      <c r="G31" s="239"/>
      <c r="H31" s="81">
        <f>H32+H33</f>
        <v>0</v>
      </c>
      <c r="I31" s="27"/>
      <c r="J31" s="57"/>
      <c r="L31" s="43"/>
      <c r="M31" s="56"/>
    </row>
    <row r="32" spans="1:13" ht="22.5" customHeight="1">
      <c r="A32" s="69"/>
      <c r="B32" s="82"/>
      <c r="C32" s="116" t="s">
        <v>134</v>
      </c>
      <c r="D32" s="116" t="s">
        <v>30</v>
      </c>
      <c r="E32" s="116">
        <v>0.43</v>
      </c>
      <c r="F32" s="68">
        <f>E32*F31</f>
        <v>3.87</v>
      </c>
      <c r="G32" s="239"/>
      <c r="H32" s="70">
        <f>F32*G32</f>
        <v>0</v>
      </c>
      <c r="I32" s="27"/>
      <c r="J32" s="57"/>
      <c r="L32" s="43"/>
      <c r="M32" s="56"/>
    </row>
    <row r="33" spans="1:13" ht="22.5" customHeight="1">
      <c r="A33" s="69"/>
      <c r="B33" s="82"/>
      <c r="C33" s="116" t="s">
        <v>288</v>
      </c>
      <c r="D33" s="116" t="s">
        <v>136</v>
      </c>
      <c r="E33" s="116">
        <v>0.22</v>
      </c>
      <c r="F33" s="68">
        <f>E33*F31</f>
        <v>1.98</v>
      </c>
      <c r="G33" s="239"/>
      <c r="H33" s="70">
        <f>F33*G33</f>
        <v>0</v>
      </c>
      <c r="I33" s="27"/>
      <c r="J33" s="57"/>
      <c r="L33" s="43"/>
      <c r="M33" s="56"/>
    </row>
    <row r="34" spans="1:13" ht="37.5" customHeight="1">
      <c r="A34" s="69">
        <v>9</v>
      </c>
      <c r="B34" s="244" t="s">
        <v>305</v>
      </c>
      <c r="C34" s="117" t="s">
        <v>306</v>
      </c>
      <c r="D34" s="117" t="s">
        <v>297</v>
      </c>
      <c r="E34" s="116"/>
      <c r="F34" s="71">
        <v>0.4</v>
      </c>
      <c r="G34" s="239"/>
      <c r="H34" s="81">
        <f>H35+H36+H37+H38</f>
        <v>0</v>
      </c>
      <c r="I34" s="27"/>
      <c r="J34" s="57"/>
      <c r="L34" s="43"/>
      <c r="M34" s="56"/>
    </row>
    <row r="35" spans="1:13" ht="20.25" customHeight="1">
      <c r="A35" s="69"/>
      <c r="B35" s="82"/>
      <c r="C35" s="116" t="s">
        <v>134</v>
      </c>
      <c r="D35" s="116" t="s">
        <v>30</v>
      </c>
      <c r="E35" s="116">
        <v>13.9</v>
      </c>
      <c r="F35" s="68">
        <f>E35*F34</f>
        <v>5.56</v>
      </c>
      <c r="G35" s="239"/>
      <c r="H35" s="70">
        <f>F35*G35</f>
        <v>0</v>
      </c>
      <c r="I35" s="27"/>
      <c r="J35" s="57"/>
      <c r="L35" s="43"/>
      <c r="M35" s="56"/>
    </row>
    <row r="36" spans="1:13" ht="20.25" customHeight="1">
      <c r="A36" s="69"/>
      <c r="B36" s="82"/>
      <c r="C36" s="116" t="s">
        <v>298</v>
      </c>
      <c r="D36" s="116" t="s">
        <v>136</v>
      </c>
      <c r="E36" s="116">
        <v>6.32</v>
      </c>
      <c r="F36" s="68">
        <f>E36*F34</f>
        <v>2.53</v>
      </c>
      <c r="G36" s="239"/>
      <c r="H36" s="70">
        <f>F36*G36</f>
        <v>0</v>
      </c>
      <c r="I36" s="27"/>
      <c r="J36" s="57"/>
      <c r="L36" s="43"/>
      <c r="M36" s="56"/>
    </row>
    <row r="37" spans="1:13" ht="20.25" customHeight="1">
      <c r="A37" s="69"/>
      <c r="B37" s="82"/>
      <c r="C37" s="116" t="s">
        <v>307</v>
      </c>
      <c r="D37" s="116" t="s">
        <v>223</v>
      </c>
      <c r="E37" s="249">
        <v>100</v>
      </c>
      <c r="F37" s="68">
        <f>E37*F34</f>
        <v>40</v>
      </c>
      <c r="G37" s="239"/>
      <c r="H37" s="70">
        <f>F37*G37</f>
        <v>0</v>
      </c>
      <c r="I37" s="27"/>
      <c r="J37" s="57"/>
      <c r="L37" s="43"/>
      <c r="M37" s="56"/>
    </row>
    <row r="38" spans="1:13" ht="20.25" customHeight="1">
      <c r="A38" s="69"/>
      <c r="B38" s="82"/>
      <c r="C38" s="116" t="s">
        <v>135</v>
      </c>
      <c r="D38" s="116" t="s">
        <v>9</v>
      </c>
      <c r="E38" s="249">
        <v>2.7</v>
      </c>
      <c r="F38" s="68">
        <f>E38*F34</f>
        <v>1.08</v>
      </c>
      <c r="G38" s="239"/>
      <c r="H38" s="70">
        <f>F38*G38</f>
        <v>0</v>
      </c>
      <c r="I38" s="27"/>
      <c r="J38" s="57"/>
      <c r="L38" s="43"/>
      <c r="M38" s="56"/>
    </row>
    <row r="39" spans="1:13" ht="32.25" customHeight="1">
      <c r="A39" s="69">
        <v>10</v>
      </c>
      <c r="B39" s="244" t="s">
        <v>302</v>
      </c>
      <c r="C39" s="117" t="s">
        <v>308</v>
      </c>
      <c r="D39" s="117" t="s">
        <v>309</v>
      </c>
      <c r="E39" s="117"/>
      <c r="F39" s="71">
        <v>4</v>
      </c>
      <c r="G39" s="239"/>
      <c r="H39" s="81">
        <f>H40+H41</f>
        <v>0</v>
      </c>
      <c r="I39" s="27"/>
      <c r="J39" s="57"/>
      <c r="L39" s="43"/>
      <c r="M39" s="56"/>
    </row>
    <row r="40" spans="1:13" ht="21.75" customHeight="1">
      <c r="A40" s="69"/>
      <c r="B40" s="82"/>
      <c r="C40" s="116" t="s">
        <v>134</v>
      </c>
      <c r="D40" s="116" t="s">
        <v>30</v>
      </c>
      <c r="E40" s="116">
        <v>0.43</v>
      </c>
      <c r="F40" s="68">
        <f>E40*F39</f>
        <v>1.72</v>
      </c>
      <c r="G40" s="239"/>
      <c r="H40" s="70">
        <f>F40*G40</f>
        <v>0</v>
      </c>
      <c r="I40" s="27"/>
      <c r="J40" s="57"/>
      <c r="L40" s="43"/>
      <c r="M40" s="56"/>
    </row>
    <row r="41" spans="1:13" ht="21.75" customHeight="1">
      <c r="A41" s="69"/>
      <c r="B41" s="82"/>
      <c r="C41" s="116" t="s">
        <v>288</v>
      </c>
      <c r="D41" s="116" t="s">
        <v>136</v>
      </c>
      <c r="E41" s="116">
        <v>0.22</v>
      </c>
      <c r="F41" s="68">
        <f>E41*F39</f>
        <v>0.88</v>
      </c>
      <c r="G41" s="239"/>
      <c r="H41" s="70">
        <f>F41*G41</f>
        <v>0</v>
      </c>
      <c r="I41" s="27"/>
      <c r="J41" s="57"/>
      <c r="L41" s="43"/>
      <c r="M41" s="56"/>
    </row>
    <row r="42" spans="1:13" ht="32.25" customHeight="1">
      <c r="A42" s="69">
        <v>11</v>
      </c>
      <c r="B42" s="244" t="s">
        <v>310</v>
      </c>
      <c r="C42" s="117" t="s">
        <v>311</v>
      </c>
      <c r="D42" s="260" t="s">
        <v>312</v>
      </c>
      <c r="E42" s="117"/>
      <c r="F42" s="71">
        <v>10</v>
      </c>
      <c r="G42" s="239"/>
      <c r="H42" s="81">
        <f>H43+H44</f>
        <v>0</v>
      </c>
      <c r="I42" s="27"/>
      <c r="J42" s="57"/>
      <c r="L42" s="43"/>
      <c r="M42" s="56"/>
    </row>
    <row r="43" spans="1:13" ht="24" customHeight="1">
      <c r="A43" s="69"/>
      <c r="B43" s="82"/>
      <c r="C43" s="116" t="s">
        <v>134</v>
      </c>
      <c r="D43" s="116" t="s">
        <v>30</v>
      </c>
      <c r="E43" s="116">
        <v>31.4</v>
      </c>
      <c r="F43" s="68">
        <f>E43*F42</f>
        <v>314</v>
      </c>
      <c r="G43" s="239"/>
      <c r="H43" s="70">
        <f>F43*G43</f>
        <v>0</v>
      </c>
      <c r="I43" s="27"/>
      <c r="J43" s="57"/>
      <c r="L43" s="43"/>
      <c r="M43" s="56"/>
    </row>
    <row r="44" spans="1:13" ht="24" customHeight="1">
      <c r="A44" s="69"/>
      <c r="B44" s="82"/>
      <c r="C44" s="116" t="s">
        <v>313</v>
      </c>
      <c r="D44" s="116" t="s">
        <v>136</v>
      </c>
      <c r="E44" s="116">
        <v>24</v>
      </c>
      <c r="F44" s="68">
        <f>E44*F42</f>
        <v>240</v>
      </c>
      <c r="G44" s="239"/>
      <c r="H44" s="70">
        <f>F44*G44</f>
        <v>0</v>
      </c>
      <c r="I44" s="27"/>
      <c r="J44" s="57"/>
      <c r="L44" s="43"/>
      <c r="M44" s="56"/>
    </row>
    <row r="45" spans="1:13" ht="32.25" customHeight="1">
      <c r="A45" s="69">
        <v>12</v>
      </c>
      <c r="B45" s="244" t="s">
        <v>310</v>
      </c>
      <c r="C45" s="117" t="s">
        <v>314</v>
      </c>
      <c r="D45" s="260" t="s">
        <v>312</v>
      </c>
      <c r="E45" s="117"/>
      <c r="F45" s="71">
        <v>20</v>
      </c>
      <c r="G45" s="239"/>
      <c r="H45" s="81">
        <f>H46+H47</f>
        <v>0</v>
      </c>
      <c r="I45" s="27"/>
      <c r="J45" s="57"/>
      <c r="L45" s="43"/>
      <c r="M45" s="56"/>
    </row>
    <row r="46" spans="1:13" ht="24" customHeight="1">
      <c r="A46" s="69"/>
      <c r="B46" s="82"/>
      <c r="C46" s="116" t="s">
        <v>134</v>
      </c>
      <c r="D46" s="116" t="s">
        <v>30</v>
      </c>
      <c r="E46" s="116">
        <v>31.4</v>
      </c>
      <c r="F46" s="68">
        <f>E46*F45</f>
        <v>628</v>
      </c>
      <c r="G46" s="239"/>
      <c r="H46" s="70">
        <f>F46*G46</f>
        <v>0</v>
      </c>
      <c r="I46" s="27"/>
      <c r="J46" s="57"/>
      <c r="L46" s="43"/>
      <c r="M46" s="56"/>
    </row>
    <row r="47" spans="1:13" ht="24" customHeight="1">
      <c r="A47" s="69"/>
      <c r="B47" s="82"/>
      <c r="C47" s="116" t="s">
        <v>315</v>
      </c>
      <c r="D47" s="116" t="s">
        <v>136</v>
      </c>
      <c r="E47" s="116">
        <v>24</v>
      </c>
      <c r="F47" s="68">
        <f>E47*F45</f>
        <v>480</v>
      </c>
      <c r="G47" s="239"/>
      <c r="H47" s="70">
        <f>F47*G47</f>
        <v>0</v>
      </c>
      <c r="I47" s="27"/>
      <c r="J47" s="57"/>
      <c r="L47" s="43"/>
      <c r="M47" s="56"/>
    </row>
    <row r="48" spans="1:13" ht="32.25" customHeight="1">
      <c r="A48" s="69">
        <v>13</v>
      </c>
      <c r="B48" s="244" t="s">
        <v>316</v>
      </c>
      <c r="C48" s="117" t="s">
        <v>317</v>
      </c>
      <c r="D48" s="117" t="s">
        <v>318</v>
      </c>
      <c r="E48" s="117"/>
      <c r="F48" s="261">
        <v>0.026</v>
      </c>
      <c r="G48" s="239"/>
      <c r="H48" s="81">
        <f>H49+H50+H51+H52+H53+H54</f>
        <v>0</v>
      </c>
      <c r="I48" s="27"/>
      <c r="J48" s="57"/>
      <c r="L48" s="43"/>
      <c r="M48" s="56"/>
    </row>
    <row r="49" spans="1:13" ht="20.25" customHeight="1">
      <c r="A49" s="69"/>
      <c r="B49" s="82"/>
      <c r="C49" s="116" t="s">
        <v>134</v>
      </c>
      <c r="D49" s="116" t="s">
        <v>30</v>
      </c>
      <c r="E49" s="116">
        <v>450</v>
      </c>
      <c r="F49" s="68">
        <f>E49*F48</f>
        <v>11.7</v>
      </c>
      <c r="G49" s="239"/>
      <c r="H49" s="70">
        <f aca="true" t="shared" si="1" ref="H49:H54">F49*G49</f>
        <v>0</v>
      </c>
      <c r="I49" s="27"/>
      <c r="J49" s="57"/>
      <c r="L49" s="43"/>
      <c r="M49" s="56"/>
    </row>
    <row r="50" spans="1:13" ht="20.25" customHeight="1">
      <c r="A50" s="69"/>
      <c r="B50" s="82"/>
      <c r="C50" s="116" t="s">
        <v>14</v>
      </c>
      <c r="D50" s="116" t="s">
        <v>9</v>
      </c>
      <c r="E50" s="116">
        <v>37</v>
      </c>
      <c r="F50" s="68">
        <f>E50*F48</f>
        <v>0.96</v>
      </c>
      <c r="G50" s="239"/>
      <c r="H50" s="70">
        <f t="shared" si="1"/>
        <v>0</v>
      </c>
      <c r="I50" s="27"/>
      <c r="J50" s="57"/>
      <c r="L50" s="43"/>
      <c r="M50" s="56"/>
    </row>
    <row r="51" spans="1:13" ht="20.25" customHeight="1">
      <c r="A51" s="69"/>
      <c r="B51" s="82"/>
      <c r="C51" s="116" t="s">
        <v>319</v>
      </c>
      <c r="D51" s="116" t="s">
        <v>320</v>
      </c>
      <c r="E51" s="116">
        <v>102</v>
      </c>
      <c r="F51" s="68">
        <f>E51*F48</f>
        <v>2.65</v>
      </c>
      <c r="G51" s="239"/>
      <c r="H51" s="70">
        <f t="shared" si="1"/>
        <v>0</v>
      </c>
      <c r="I51" s="27"/>
      <c r="J51" s="57"/>
      <c r="L51" s="43"/>
      <c r="M51" s="56"/>
    </row>
    <row r="52" spans="1:13" ht="20.25" customHeight="1">
      <c r="A52" s="69"/>
      <c r="B52" s="82"/>
      <c r="C52" s="116" t="s">
        <v>321</v>
      </c>
      <c r="D52" s="116" t="s">
        <v>322</v>
      </c>
      <c r="E52" s="116">
        <v>161</v>
      </c>
      <c r="F52" s="68">
        <f>E52*F48</f>
        <v>4.19</v>
      </c>
      <c r="G52" s="239"/>
      <c r="H52" s="70">
        <f t="shared" si="1"/>
        <v>0</v>
      </c>
      <c r="I52" s="27"/>
      <c r="J52" s="57"/>
      <c r="K52" s="53"/>
      <c r="L52" s="43"/>
      <c r="M52" s="56"/>
    </row>
    <row r="53" spans="1:13" ht="20.25" customHeight="1">
      <c r="A53" s="69"/>
      <c r="B53" s="82"/>
      <c r="C53" s="116" t="s">
        <v>323</v>
      </c>
      <c r="D53" s="116" t="s">
        <v>320</v>
      </c>
      <c r="E53" s="116">
        <v>1.72</v>
      </c>
      <c r="F53" s="68">
        <f>E53*F48</f>
        <v>0.04</v>
      </c>
      <c r="G53" s="239"/>
      <c r="H53" s="70">
        <f t="shared" si="1"/>
        <v>0</v>
      </c>
      <c r="I53" s="27"/>
      <c r="J53" s="57"/>
      <c r="L53" s="43"/>
      <c r="M53" s="56"/>
    </row>
    <row r="54" spans="1:13" ht="20.25" customHeight="1">
      <c r="A54" s="69"/>
      <c r="B54" s="82"/>
      <c r="C54" s="116" t="s">
        <v>135</v>
      </c>
      <c r="D54" s="116" t="s">
        <v>9</v>
      </c>
      <c r="E54" s="249">
        <v>28</v>
      </c>
      <c r="F54" s="68">
        <f>E54*F48</f>
        <v>0.73</v>
      </c>
      <c r="G54" s="239"/>
      <c r="H54" s="70">
        <f t="shared" si="1"/>
        <v>0</v>
      </c>
      <c r="I54" s="27"/>
      <c r="J54" s="57"/>
      <c r="L54" s="43"/>
      <c r="M54" s="56"/>
    </row>
    <row r="55" spans="1:13" ht="32.25" customHeight="1">
      <c r="A55" s="69">
        <v>14</v>
      </c>
      <c r="B55" s="82" t="s">
        <v>324</v>
      </c>
      <c r="C55" s="251" t="s">
        <v>325</v>
      </c>
      <c r="D55" s="116" t="s">
        <v>12</v>
      </c>
      <c r="E55" s="249"/>
      <c r="F55" s="71">
        <v>1</v>
      </c>
      <c r="G55" s="239"/>
      <c r="H55" s="81">
        <f>H56</f>
        <v>0</v>
      </c>
      <c r="I55" s="27"/>
      <c r="J55" s="57"/>
      <c r="L55" s="43"/>
      <c r="M55" s="56"/>
    </row>
    <row r="56" spans="1:13" ht="23.25" customHeight="1">
      <c r="A56" s="69"/>
      <c r="B56" s="82"/>
      <c r="C56" s="116" t="s">
        <v>325</v>
      </c>
      <c r="D56" s="116" t="s">
        <v>137</v>
      </c>
      <c r="E56" s="249">
        <v>1</v>
      </c>
      <c r="F56" s="68">
        <f>E56*F55</f>
        <v>1</v>
      </c>
      <c r="G56" s="239"/>
      <c r="H56" s="70">
        <f>F56*G56</f>
        <v>0</v>
      </c>
      <c r="I56" s="27"/>
      <c r="J56" s="57"/>
      <c r="L56" s="43"/>
      <c r="M56" s="56"/>
    </row>
    <row r="57" spans="1:13" ht="32.25" customHeight="1">
      <c r="A57" s="69">
        <v>15</v>
      </c>
      <c r="B57" s="58" t="s">
        <v>326</v>
      </c>
      <c r="C57" s="117" t="s">
        <v>327</v>
      </c>
      <c r="D57" s="117" t="s">
        <v>206</v>
      </c>
      <c r="E57" s="262"/>
      <c r="F57" s="71">
        <v>2</v>
      </c>
      <c r="G57" s="66"/>
      <c r="H57" s="81">
        <f>H58+H59+H60+H61</f>
        <v>0</v>
      </c>
      <c r="I57" s="27"/>
      <c r="J57" s="57"/>
      <c r="L57" s="43"/>
      <c r="M57" s="56"/>
    </row>
    <row r="58" spans="1:13" ht="21.75" customHeight="1">
      <c r="A58" s="69"/>
      <c r="B58" s="82"/>
      <c r="C58" s="116" t="s">
        <v>134</v>
      </c>
      <c r="D58" s="116" t="s">
        <v>30</v>
      </c>
      <c r="E58" s="116">
        <v>7.7</v>
      </c>
      <c r="F58" s="68">
        <f>E58*F57</f>
        <v>15.4</v>
      </c>
      <c r="G58" s="239"/>
      <c r="H58" s="70">
        <f>F58*G58</f>
        <v>0</v>
      </c>
      <c r="I58" s="27"/>
      <c r="J58" s="57"/>
      <c r="L58" s="43"/>
      <c r="M58" s="56"/>
    </row>
    <row r="59" spans="1:13" ht="21.75" customHeight="1">
      <c r="A59" s="69"/>
      <c r="B59" s="82"/>
      <c r="C59" s="116" t="s">
        <v>14</v>
      </c>
      <c r="D59" s="116" t="s">
        <v>9</v>
      </c>
      <c r="E59" s="116">
        <v>6.17</v>
      </c>
      <c r="F59" s="68">
        <f>E59*F57</f>
        <v>12.34</v>
      </c>
      <c r="G59" s="239"/>
      <c r="H59" s="70">
        <f>F59*G59</f>
        <v>0</v>
      </c>
      <c r="I59" s="27"/>
      <c r="J59" s="57"/>
      <c r="L59" s="43"/>
      <c r="M59" s="56"/>
    </row>
    <row r="60" spans="1:13" ht="21.75" customHeight="1">
      <c r="A60" s="69"/>
      <c r="B60" s="82"/>
      <c r="C60" s="116" t="s">
        <v>328</v>
      </c>
      <c r="D60" s="116" t="s">
        <v>206</v>
      </c>
      <c r="E60" s="116">
        <v>1</v>
      </c>
      <c r="F60" s="68">
        <f>E60*F57</f>
        <v>2</v>
      </c>
      <c r="G60" s="239"/>
      <c r="H60" s="70">
        <f>F60*G60</f>
        <v>0</v>
      </c>
      <c r="I60" s="27"/>
      <c r="J60" s="57"/>
      <c r="L60" s="43"/>
      <c r="M60" s="56"/>
    </row>
    <row r="61" spans="1:13" ht="21.75" customHeight="1">
      <c r="A61" s="69"/>
      <c r="B61" s="82"/>
      <c r="C61" s="116" t="s">
        <v>135</v>
      </c>
      <c r="D61" s="116" t="s">
        <v>9</v>
      </c>
      <c r="E61" s="116">
        <v>0.0593</v>
      </c>
      <c r="F61" s="68">
        <f>E61*F57</f>
        <v>0.12</v>
      </c>
      <c r="G61" s="239"/>
      <c r="H61" s="70">
        <f>F61*G61</f>
        <v>0</v>
      </c>
      <c r="I61" s="27"/>
      <c r="J61" s="57"/>
      <c r="L61" s="43"/>
      <c r="M61" s="56"/>
    </row>
    <row r="62" spans="1:13" ht="32.25" customHeight="1">
      <c r="A62" s="69">
        <v>16</v>
      </c>
      <c r="B62" s="263" t="s">
        <v>329</v>
      </c>
      <c r="C62" s="117" t="s">
        <v>330</v>
      </c>
      <c r="D62" s="117" t="s">
        <v>206</v>
      </c>
      <c r="E62" s="262"/>
      <c r="F62" s="71">
        <v>1</v>
      </c>
      <c r="G62" s="66"/>
      <c r="H62" s="81">
        <f>H63+H64+H65</f>
        <v>0</v>
      </c>
      <c r="I62" s="27"/>
      <c r="J62" s="57"/>
      <c r="L62" s="43"/>
      <c r="M62" s="56"/>
    </row>
    <row r="63" spans="1:13" ht="23.25" customHeight="1">
      <c r="A63" s="69"/>
      <c r="B63" s="82"/>
      <c r="C63" s="116" t="s">
        <v>134</v>
      </c>
      <c r="D63" s="264" t="s">
        <v>30</v>
      </c>
      <c r="E63" s="264">
        <v>27</v>
      </c>
      <c r="F63" s="68">
        <f>E63*F62</f>
        <v>27</v>
      </c>
      <c r="G63" s="239"/>
      <c r="H63" s="70">
        <f>F63*G63</f>
        <v>0</v>
      </c>
      <c r="I63" s="27"/>
      <c r="J63" s="57"/>
      <c r="L63" s="43"/>
      <c r="M63" s="56"/>
    </row>
    <row r="64" spans="1:13" ht="23.25" customHeight="1">
      <c r="A64" s="69"/>
      <c r="B64" s="82"/>
      <c r="C64" s="116" t="s">
        <v>14</v>
      </c>
      <c r="D64" s="264" t="s">
        <v>9</v>
      </c>
      <c r="E64" s="264">
        <v>6.25</v>
      </c>
      <c r="F64" s="68">
        <f>E64*F62</f>
        <v>6.25</v>
      </c>
      <c r="G64" s="239"/>
      <c r="H64" s="70">
        <f>F64*G64</f>
        <v>0</v>
      </c>
      <c r="I64" s="27"/>
      <c r="J64" s="57"/>
      <c r="L64" s="43"/>
      <c r="M64" s="56"/>
    </row>
    <row r="65" spans="1:13" ht="23.25" customHeight="1">
      <c r="A65" s="69"/>
      <c r="B65" s="265" t="s">
        <v>109</v>
      </c>
      <c r="C65" s="116" t="s">
        <v>331</v>
      </c>
      <c r="D65" s="264" t="s">
        <v>12</v>
      </c>
      <c r="E65" s="116">
        <v>1</v>
      </c>
      <c r="F65" s="68">
        <f>E65*F62</f>
        <v>1</v>
      </c>
      <c r="G65" s="239"/>
      <c r="H65" s="70">
        <f>F65*G65</f>
        <v>0</v>
      </c>
      <c r="I65" s="27"/>
      <c r="J65" s="57"/>
      <c r="L65" s="43"/>
      <c r="M65" s="56"/>
    </row>
    <row r="66" spans="1:8" s="119" customFormat="1" ht="51.75" customHeight="1">
      <c r="A66" s="113" t="s">
        <v>332</v>
      </c>
      <c r="B66" s="266" t="s">
        <v>257</v>
      </c>
      <c r="C66" s="267" t="s">
        <v>333</v>
      </c>
      <c r="D66" s="113" t="s">
        <v>258</v>
      </c>
      <c r="E66" s="118"/>
      <c r="F66" s="118">
        <v>190</v>
      </c>
      <c r="G66" s="118"/>
      <c r="H66" s="124">
        <f>H67+H68+H69</f>
        <v>0</v>
      </c>
    </row>
    <row r="67" spans="1:8" ht="20.25" customHeight="1">
      <c r="A67" s="120"/>
      <c r="B67" s="121"/>
      <c r="C67" s="200" t="s">
        <v>138</v>
      </c>
      <c r="D67" s="121" t="s">
        <v>30</v>
      </c>
      <c r="E67" s="176">
        <v>0.139</v>
      </c>
      <c r="F67" s="120">
        <f>E67*F66</f>
        <v>26.4</v>
      </c>
      <c r="G67" s="120"/>
      <c r="H67" s="122">
        <f>F67*G67</f>
        <v>0</v>
      </c>
    </row>
    <row r="68" spans="1:8" ht="20.25" customHeight="1">
      <c r="A68" s="120"/>
      <c r="B68" s="121"/>
      <c r="C68" s="200" t="s">
        <v>334</v>
      </c>
      <c r="D68" s="121" t="s">
        <v>259</v>
      </c>
      <c r="E68" s="120">
        <v>1</v>
      </c>
      <c r="F68" s="120">
        <f>E68*F66</f>
        <v>190</v>
      </c>
      <c r="G68" s="174"/>
      <c r="H68" s="122">
        <f>F68*G68</f>
        <v>0</v>
      </c>
    </row>
    <row r="69" spans="1:8" ht="20.25" customHeight="1">
      <c r="A69" s="120"/>
      <c r="B69" s="121"/>
      <c r="C69" s="200" t="s">
        <v>1</v>
      </c>
      <c r="D69" s="121" t="s">
        <v>9</v>
      </c>
      <c r="E69" s="230">
        <v>0.0097</v>
      </c>
      <c r="F69" s="120">
        <f>E69*F66</f>
        <v>1.8</v>
      </c>
      <c r="G69" s="120"/>
      <c r="H69" s="122">
        <f>F69*G69</f>
        <v>0</v>
      </c>
    </row>
    <row r="70" spans="1:13" ht="43.5" customHeight="1">
      <c r="A70" s="69">
        <v>18</v>
      </c>
      <c r="B70" s="6" t="s">
        <v>335</v>
      </c>
      <c r="C70" s="117" t="s">
        <v>399</v>
      </c>
      <c r="D70" s="268" t="s">
        <v>8</v>
      </c>
      <c r="E70" s="249"/>
      <c r="F70" s="71">
        <v>43.5</v>
      </c>
      <c r="G70" s="239"/>
      <c r="H70" s="81">
        <f>H71</f>
        <v>0</v>
      </c>
      <c r="I70" s="27"/>
      <c r="J70" s="57"/>
      <c r="L70" s="43"/>
      <c r="M70" s="56"/>
    </row>
    <row r="71" spans="1:13" ht="21.75" customHeight="1">
      <c r="A71" s="69"/>
      <c r="B71" s="82"/>
      <c r="C71" s="269" t="s">
        <v>13</v>
      </c>
      <c r="D71" s="123" t="s">
        <v>25</v>
      </c>
      <c r="E71" s="229">
        <v>1.85</v>
      </c>
      <c r="F71" s="68">
        <f>E71*F70</f>
        <v>80.48</v>
      </c>
      <c r="G71" s="239"/>
      <c r="H71" s="70">
        <f>F71*G71</f>
        <v>0</v>
      </c>
      <c r="I71" s="27"/>
      <c r="J71" s="57"/>
      <c r="L71" s="43"/>
      <c r="M71" s="56"/>
    </row>
    <row r="72" spans="1:12" ht="35.25" customHeight="1">
      <c r="A72" s="69">
        <v>19</v>
      </c>
      <c r="B72" s="66" t="s">
        <v>222</v>
      </c>
      <c r="C72" s="198" t="s">
        <v>336</v>
      </c>
      <c r="D72" s="66" t="s">
        <v>223</v>
      </c>
      <c r="E72" s="239"/>
      <c r="F72" s="67">
        <v>230</v>
      </c>
      <c r="G72" s="68"/>
      <c r="H72" s="81">
        <f>SUM(H73:H75)</f>
        <v>0</v>
      </c>
      <c r="I72" s="23"/>
      <c r="J72" s="34"/>
      <c r="K72" s="35"/>
      <c r="L72" s="26"/>
    </row>
    <row r="73" spans="1:9" ht="21.75" customHeight="1">
      <c r="A73" s="239"/>
      <c r="B73" s="239"/>
      <c r="C73" s="239" t="s">
        <v>34</v>
      </c>
      <c r="D73" s="239" t="s">
        <v>30</v>
      </c>
      <c r="E73" s="239">
        <v>0.16</v>
      </c>
      <c r="F73" s="68">
        <f>F72*E73</f>
        <v>36.8</v>
      </c>
      <c r="G73" s="239"/>
      <c r="H73" s="70">
        <f>F73*G73</f>
        <v>0</v>
      </c>
      <c r="I73" s="23"/>
    </row>
    <row r="74" spans="1:9" ht="21.75" customHeight="1">
      <c r="A74" s="239"/>
      <c r="B74" s="239"/>
      <c r="C74" s="239" t="s">
        <v>14</v>
      </c>
      <c r="D74" s="239" t="s">
        <v>18</v>
      </c>
      <c r="E74" s="239">
        <v>0.016</v>
      </c>
      <c r="F74" s="68">
        <f>E74*F72</f>
        <v>3.68</v>
      </c>
      <c r="G74" s="68"/>
      <c r="H74" s="70">
        <f>F74*G74</f>
        <v>0</v>
      </c>
      <c r="I74" s="23"/>
    </row>
    <row r="75" spans="1:9" ht="21.75" customHeight="1">
      <c r="A75" s="239"/>
      <c r="B75" s="239"/>
      <c r="C75" s="199" t="s">
        <v>337</v>
      </c>
      <c r="D75" s="239" t="s">
        <v>223</v>
      </c>
      <c r="E75" s="239">
        <v>1</v>
      </c>
      <c r="F75" s="68">
        <f>F72</f>
        <v>230</v>
      </c>
      <c r="G75" s="68"/>
      <c r="H75" s="70">
        <f>G75*F75</f>
        <v>0</v>
      </c>
      <c r="I75" s="23"/>
    </row>
    <row r="76" spans="1:13" ht="32.25" customHeight="1">
      <c r="A76" s="69">
        <v>22</v>
      </c>
      <c r="B76" s="263" t="s">
        <v>329</v>
      </c>
      <c r="C76" s="117" t="s">
        <v>338</v>
      </c>
      <c r="D76" s="117" t="s">
        <v>12</v>
      </c>
      <c r="E76" s="262"/>
      <c r="F76" s="71">
        <v>8</v>
      </c>
      <c r="G76" s="239"/>
      <c r="H76" s="81">
        <f>H77+H78+H79</f>
        <v>0</v>
      </c>
      <c r="I76" s="27"/>
      <c r="J76" s="57"/>
      <c r="L76" s="43"/>
      <c r="M76" s="56"/>
    </row>
    <row r="77" spans="1:13" ht="22.5" customHeight="1">
      <c r="A77" s="69"/>
      <c r="B77" s="82"/>
      <c r="C77" s="116" t="s">
        <v>134</v>
      </c>
      <c r="D77" s="264" t="s">
        <v>30</v>
      </c>
      <c r="E77" s="264">
        <v>3.15</v>
      </c>
      <c r="F77" s="68">
        <f>E77*F76</f>
        <v>25.2</v>
      </c>
      <c r="G77" s="239"/>
      <c r="H77" s="70">
        <f>F77*G77</f>
        <v>0</v>
      </c>
      <c r="I77" s="27"/>
      <c r="J77" s="57"/>
      <c r="L77" s="43"/>
      <c r="M77" s="56"/>
    </row>
    <row r="78" spans="1:13" ht="22.5" customHeight="1">
      <c r="A78" s="69"/>
      <c r="B78" s="82"/>
      <c r="C78" s="116" t="s">
        <v>14</v>
      </c>
      <c r="D78" s="264" t="s">
        <v>9</v>
      </c>
      <c r="E78" s="264">
        <v>0.09</v>
      </c>
      <c r="F78" s="68">
        <f>E78*F76</f>
        <v>0.72</v>
      </c>
      <c r="G78" s="239"/>
      <c r="H78" s="68">
        <f>F78*G78</f>
        <v>0</v>
      </c>
      <c r="I78" s="27"/>
      <c r="J78" s="57"/>
      <c r="L78" s="43"/>
      <c r="M78" s="56"/>
    </row>
    <row r="79" spans="1:13" ht="22.5" customHeight="1">
      <c r="A79" s="69"/>
      <c r="B79" s="82"/>
      <c r="C79" s="116" t="s">
        <v>339</v>
      </c>
      <c r="D79" s="264" t="s">
        <v>12</v>
      </c>
      <c r="E79" s="116">
        <v>1</v>
      </c>
      <c r="F79" s="68">
        <f>E79*F76</f>
        <v>8</v>
      </c>
      <c r="G79" s="239"/>
      <c r="H79" s="70">
        <f>F79*G79</f>
        <v>0</v>
      </c>
      <c r="I79" s="27"/>
      <c r="J79" s="57"/>
      <c r="L79" s="43"/>
      <c r="M79" s="56"/>
    </row>
    <row r="80" spans="1:12" s="173" customFormat="1" ht="40.5" customHeight="1">
      <c r="A80" s="66">
        <v>23</v>
      </c>
      <c r="B80" s="270" t="s">
        <v>329</v>
      </c>
      <c r="C80" s="66" t="s">
        <v>340</v>
      </c>
      <c r="D80" s="66" t="s">
        <v>44</v>
      </c>
      <c r="E80" s="66"/>
      <c r="F80" s="71">
        <v>1</v>
      </c>
      <c r="G80" s="71"/>
      <c r="H80" s="81">
        <f>SUM(H81:H87)</f>
        <v>0</v>
      </c>
      <c r="I80" s="171"/>
      <c r="J80" s="34"/>
      <c r="K80" s="35"/>
      <c r="L80" s="26"/>
    </row>
    <row r="81" spans="1:10" s="173" customFormat="1" ht="21.75" customHeight="1">
      <c r="A81" s="239"/>
      <c r="B81" s="239"/>
      <c r="C81" s="239" t="s">
        <v>34</v>
      </c>
      <c r="D81" s="239" t="s">
        <v>30</v>
      </c>
      <c r="E81" s="72">
        <v>3.2</v>
      </c>
      <c r="F81" s="68">
        <f>E81*F80</f>
        <v>3.2</v>
      </c>
      <c r="G81" s="68"/>
      <c r="H81" s="70">
        <f aca="true" t="shared" si="2" ref="H81:H87">F81*G81</f>
        <v>0</v>
      </c>
      <c r="I81" s="23"/>
      <c r="J81" s="131"/>
    </row>
    <row r="82" spans="1:10" s="173" customFormat="1" ht="18.75" customHeight="1">
      <c r="A82" s="239"/>
      <c r="B82" s="239"/>
      <c r="C82" s="239" t="s">
        <v>14</v>
      </c>
      <c r="D82" s="239" t="s">
        <v>18</v>
      </c>
      <c r="E82" s="239">
        <v>0.15</v>
      </c>
      <c r="F82" s="239">
        <f>E82*F80</f>
        <v>0.15</v>
      </c>
      <c r="G82" s="68"/>
      <c r="H82" s="68">
        <f t="shared" si="2"/>
        <v>0</v>
      </c>
      <c r="I82" s="23"/>
      <c r="J82" s="131"/>
    </row>
    <row r="83" spans="1:10" s="173" customFormat="1" ht="26.25" customHeight="1">
      <c r="A83" s="239"/>
      <c r="B83" s="239"/>
      <c r="C83" s="239" t="s">
        <v>341</v>
      </c>
      <c r="D83" s="239" t="s">
        <v>12</v>
      </c>
      <c r="E83" s="239">
        <v>1</v>
      </c>
      <c r="F83" s="68">
        <f>E83*F80</f>
        <v>1</v>
      </c>
      <c r="G83" s="68"/>
      <c r="H83" s="70">
        <f t="shared" si="2"/>
        <v>0</v>
      </c>
      <c r="I83" s="23"/>
      <c r="J83" s="131"/>
    </row>
    <row r="84" spans="1:10" s="173" customFormat="1" ht="26.25" customHeight="1">
      <c r="A84" s="239"/>
      <c r="B84" s="239"/>
      <c r="C84" s="239" t="s">
        <v>342</v>
      </c>
      <c r="D84" s="239" t="s">
        <v>12</v>
      </c>
      <c r="E84" s="239">
        <v>1</v>
      </c>
      <c r="F84" s="68">
        <f>F80*E84</f>
        <v>1</v>
      </c>
      <c r="G84" s="68"/>
      <c r="H84" s="70">
        <f t="shared" si="2"/>
        <v>0</v>
      </c>
      <c r="I84" s="23"/>
      <c r="J84" s="131"/>
    </row>
    <row r="85" spans="1:10" s="173" customFormat="1" ht="26.25" customHeight="1">
      <c r="A85" s="239"/>
      <c r="B85" s="239"/>
      <c r="C85" s="239" t="s">
        <v>343</v>
      </c>
      <c r="D85" s="239" t="s">
        <v>12</v>
      </c>
      <c r="E85" s="239"/>
      <c r="F85" s="68">
        <v>8</v>
      </c>
      <c r="G85" s="68"/>
      <c r="H85" s="70">
        <f t="shared" si="2"/>
        <v>0</v>
      </c>
      <c r="I85" s="23"/>
      <c r="J85" s="131"/>
    </row>
    <row r="86" spans="1:10" s="173" customFormat="1" ht="26.25" customHeight="1">
      <c r="A86" s="239"/>
      <c r="B86" s="239"/>
      <c r="C86" s="239" t="s">
        <v>344</v>
      </c>
      <c r="D86" s="239" t="s">
        <v>12</v>
      </c>
      <c r="E86" s="239">
        <v>28</v>
      </c>
      <c r="F86" s="68">
        <f>E86*F80</f>
        <v>28</v>
      </c>
      <c r="G86" s="68"/>
      <c r="H86" s="70">
        <f t="shared" si="2"/>
        <v>0</v>
      </c>
      <c r="I86" s="23"/>
      <c r="J86" s="131"/>
    </row>
    <row r="87" spans="1:10" s="173" customFormat="1" ht="26.25" customHeight="1">
      <c r="A87" s="239"/>
      <c r="B87" s="239"/>
      <c r="C87" s="239" t="s">
        <v>345</v>
      </c>
      <c r="D87" s="239" t="s">
        <v>12</v>
      </c>
      <c r="E87" s="239"/>
      <c r="F87" s="68">
        <v>1</v>
      </c>
      <c r="G87" s="68"/>
      <c r="H87" s="70">
        <f t="shared" si="2"/>
        <v>0</v>
      </c>
      <c r="I87" s="23"/>
      <c r="J87" s="131"/>
    </row>
    <row r="88" spans="1:14" ht="36.75" customHeight="1">
      <c r="A88" s="66">
        <v>24</v>
      </c>
      <c r="B88" s="270" t="s">
        <v>329</v>
      </c>
      <c r="C88" s="66" t="s">
        <v>346</v>
      </c>
      <c r="D88" s="66" t="s">
        <v>44</v>
      </c>
      <c r="E88" s="66"/>
      <c r="F88" s="71">
        <v>2</v>
      </c>
      <c r="G88" s="71"/>
      <c r="H88" s="81">
        <f>SUM(H89:H91)</f>
        <v>0</v>
      </c>
      <c r="I88" s="34"/>
      <c r="J88" s="35"/>
      <c r="K88" s="36"/>
      <c r="N88" s="26"/>
    </row>
    <row r="89" spans="1:9" ht="24.75" customHeight="1">
      <c r="A89" s="239"/>
      <c r="B89" s="239"/>
      <c r="C89" s="239" t="s">
        <v>34</v>
      </c>
      <c r="D89" s="239" t="s">
        <v>30</v>
      </c>
      <c r="E89" s="72">
        <v>3.2</v>
      </c>
      <c r="F89" s="68">
        <f>E89*F88</f>
        <v>6.4</v>
      </c>
      <c r="G89" s="68"/>
      <c r="H89" s="70">
        <f>F89*G89</f>
        <v>0</v>
      </c>
      <c r="I89" s="33"/>
    </row>
    <row r="90" spans="1:9" ht="21" customHeight="1">
      <c r="A90" s="239"/>
      <c r="B90" s="239"/>
      <c r="C90" s="239" t="s">
        <v>14</v>
      </c>
      <c r="D90" s="239" t="s">
        <v>18</v>
      </c>
      <c r="E90" s="239">
        <v>0.09</v>
      </c>
      <c r="F90" s="239">
        <f>E90*F88</f>
        <v>0.18</v>
      </c>
      <c r="G90" s="68"/>
      <c r="H90" s="70">
        <f>F90*G90</f>
        <v>0</v>
      </c>
      <c r="I90" s="33"/>
    </row>
    <row r="91" spans="1:12" s="173" customFormat="1" ht="20.25" customHeight="1">
      <c r="A91" s="239"/>
      <c r="B91" s="239"/>
      <c r="C91" s="239" t="s">
        <v>347</v>
      </c>
      <c r="D91" s="239" t="s">
        <v>12</v>
      </c>
      <c r="E91" s="239">
        <v>1</v>
      </c>
      <c r="F91" s="68">
        <f>F88</f>
        <v>2</v>
      </c>
      <c r="G91" s="68"/>
      <c r="H91" s="70">
        <f>F91*G91</f>
        <v>0</v>
      </c>
      <c r="I91" s="171"/>
      <c r="J91" s="34"/>
      <c r="K91" s="35"/>
      <c r="L91" s="26"/>
    </row>
    <row r="92" spans="1:14" ht="36.75" customHeight="1">
      <c r="A92" s="66">
        <v>25</v>
      </c>
      <c r="B92" s="271" t="s">
        <v>348</v>
      </c>
      <c r="C92" s="66" t="s">
        <v>349</v>
      </c>
      <c r="D92" s="66" t="s">
        <v>44</v>
      </c>
      <c r="E92" s="66"/>
      <c r="F92" s="71">
        <v>2</v>
      </c>
      <c r="G92" s="71"/>
      <c r="H92" s="81">
        <f>SUM(H93:H95)</f>
        <v>0</v>
      </c>
      <c r="I92" s="34"/>
      <c r="J92" s="35"/>
      <c r="K92" s="36"/>
      <c r="N92" s="26"/>
    </row>
    <row r="93" spans="1:9" ht="24.75" customHeight="1">
      <c r="A93" s="239"/>
      <c r="B93" s="239"/>
      <c r="C93" s="239" t="s">
        <v>34</v>
      </c>
      <c r="D93" s="239" t="s">
        <v>30</v>
      </c>
      <c r="E93" s="72">
        <v>1.5</v>
      </c>
      <c r="F93" s="68">
        <f>E93*F92</f>
        <v>3</v>
      </c>
      <c r="G93" s="68"/>
      <c r="H93" s="70">
        <f>F93*G93</f>
        <v>0</v>
      </c>
      <c r="I93" s="33"/>
    </row>
    <row r="94" spans="1:9" ht="21" customHeight="1">
      <c r="A94" s="239"/>
      <c r="B94" s="239"/>
      <c r="C94" s="239" t="s">
        <v>14</v>
      </c>
      <c r="D94" s="239" t="s">
        <v>18</v>
      </c>
      <c r="E94" s="239">
        <v>0.09</v>
      </c>
      <c r="F94" s="239">
        <f>E94*F92</f>
        <v>0.18</v>
      </c>
      <c r="G94" s="68"/>
      <c r="H94" s="70">
        <f>F94*G94</f>
        <v>0</v>
      </c>
      <c r="I94" s="33"/>
    </row>
    <row r="95" spans="1:12" s="173" customFormat="1" ht="20.25" customHeight="1">
      <c r="A95" s="239"/>
      <c r="B95" s="239"/>
      <c r="C95" s="239" t="s">
        <v>350</v>
      </c>
      <c r="D95" s="239" t="s">
        <v>12</v>
      </c>
      <c r="E95" s="239">
        <v>1</v>
      </c>
      <c r="F95" s="68">
        <f>F92</f>
        <v>2</v>
      </c>
      <c r="G95" s="68"/>
      <c r="H95" s="70">
        <f>F95*G95</f>
        <v>0</v>
      </c>
      <c r="I95" s="171"/>
      <c r="J95" s="34"/>
      <c r="K95" s="35"/>
      <c r="L95" s="26"/>
    </row>
    <row r="96" spans="1:14" ht="36.75" customHeight="1">
      <c r="A96" s="66">
        <v>26</v>
      </c>
      <c r="B96" s="271" t="s">
        <v>348</v>
      </c>
      <c r="C96" s="66" t="s">
        <v>351</v>
      </c>
      <c r="D96" s="66" t="s">
        <v>44</v>
      </c>
      <c r="E96" s="66"/>
      <c r="F96" s="71">
        <v>2</v>
      </c>
      <c r="G96" s="71"/>
      <c r="H96" s="81">
        <f>SUM(H97:H99)</f>
        <v>0</v>
      </c>
      <c r="I96" s="34"/>
      <c r="J96" s="35"/>
      <c r="K96" s="36"/>
      <c r="N96" s="26"/>
    </row>
    <row r="97" spans="1:9" ht="24.75" customHeight="1">
      <c r="A97" s="239"/>
      <c r="B97" s="239"/>
      <c r="C97" s="239" t="s">
        <v>34</v>
      </c>
      <c r="D97" s="239" t="s">
        <v>30</v>
      </c>
      <c r="E97" s="72">
        <v>1.5</v>
      </c>
      <c r="F97" s="68">
        <f>E97*F96</f>
        <v>3</v>
      </c>
      <c r="G97" s="68"/>
      <c r="H97" s="70">
        <f>F97*G97</f>
        <v>0</v>
      </c>
      <c r="I97" s="33"/>
    </row>
    <row r="98" spans="1:9" ht="21" customHeight="1">
      <c r="A98" s="239"/>
      <c r="B98" s="239"/>
      <c r="C98" s="239" t="s">
        <v>14</v>
      </c>
      <c r="D98" s="239" t="s">
        <v>18</v>
      </c>
      <c r="E98" s="239">
        <v>0.09</v>
      </c>
      <c r="F98" s="239">
        <f>E98*F96</f>
        <v>0.18</v>
      </c>
      <c r="G98" s="68"/>
      <c r="H98" s="72">
        <f>F98*G98</f>
        <v>0</v>
      </c>
      <c r="I98" s="33"/>
    </row>
    <row r="99" spans="1:12" s="173" customFormat="1" ht="20.25" customHeight="1">
      <c r="A99" s="239"/>
      <c r="B99" s="239"/>
      <c r="C99" s="239" t="s">
        <v>350</v>
      </c>
      <c r="D99" s="239" t="s">
        <v>12</v>
      </c>
      <c r="E99" s="239">
        <v>1</v>
      </c>
      <c r="F99" s="68">
        <f>F96</f>
        <v>2</v>
      </c>
      <c r="G99" s="68"/>
      <c r="H99" s="70">
        <f>F99*G99</f>
        <v>0</v>
      </c>
      <c r="I99" s="171"/>
      <c r="J99" s="34"/>
      <c r="K99" s="35"/>
      <c r="L99" s="26"/>
    </row>
    <row r="100" spans="1:8" ht="51.75" customHeight="1">
      <c r="A100" s="66">
        <v>27</v>
      </c>
      <c r="B100" s="66" t="s">
        <v>352</v>
      </c>
      <c r="C100" s="66" t="s">
        <v>353</v>
      </c>
      <c r="D100" s="66" t="s">
        <v>354</v>
      </c>
      <c r="E100" s="239"/>
      <c r="F100" s="66">
        <v>2</v>
      </c>
      <c r="G100" s="239"/>
      <c r="H100" s="81">
        <f>SUM(H101:H102)</f>
        <v>0</v>
      </c>
    </row>
    <row r="101" spans="1:8" ht="21.75" customHeight="1">
      <c r="A101" s="239"/>
      <c r="B101" s="239"/>
      <c r="C101" s="239" t="s">
        <v>34</v>
      </c>
      <c r="D101" s="239" t="s">
        <v>206</v>
      </c>
      <c r="E101" s="239">
        <v>1.2</v>
      </c>
      <c r="F101" s="68">
        <f>E101*F100</f>
        <v>2.4</v>
      </c>
      <c r="G101" s="239"/>
      <c r="H101" s="70">
        <f>F101*G101</f>
        <v>0</v>
      </c>
    </row>
    <row r="102" spans="1:8" ht="21.75" customHeight="1">
      <c r="A102" s="239"/>
      <c r="B102" s="239"/>
      <c r="C102" s="239" t="s">
        <v>14</v>
      </c>
      <c r="D102" s="239" t="s">
        <v>18</v>
      </c>
      <c r="E102" s="239">
        <v>2.3</v>
      </c>
      <c r="F102" s="68">
        <f>E102*F100</f>
        <v>4.6</v>
      </c>
      <c r="G102" s="239"/>
      <c r="H102" s="70">
        <f>F102*G102</f>
        <v>0</v>
      </c>
    </row>
    <row r="103" spans="1:13" ht="48.75" customHeight="1">
      <c r="A103" s="66">
        <v>28</v>
      </c>
      <c r="B103" s="66" t="s">
        <v>355</v>
      </c>
      <c r="C103" s="66" t="s">
        <v>356</v>
      </c>
      <c r="D103" s="66" t="s">
        <v>43</v>
      </c>
      <c r="E103" s="239"/>
      <c r="F103" s="67">
        <v>140</v>
      </c>
      <c r="G103" s="239"/>
      <c r="H103" s="81">
        <f>SUM(H104:H107)</f>
        <v>0</v>
      </c>
      <c r="I103" s="96"/>
      <c r="J103" s="35"/>
      <c r="K103" s="26"/>
      <c r="L103" s="36"/>
      <c r="M103" s="130"/>
    </row>
    <row r="104" spans="1:9" ht="21" customHeight="1">
      <c r="A104" s="239"/>
      <c r="B104" s="239"/>
      <c r="C104" s="239" t="s">
        <v>13</v>
      </c>
      <c r="D104" s="239" t="s">
        <v>30</v>
      </c>
      <c r="E104" s="239">
        <v>0.119</v>
      </c>
      <c r="F104" s="70">
        <f>E104*F103</f>
        <v>17</v>
      </c>
      <c r="G104" s="239"/>
      <c r="H104" s="70">
        <f>F104*G104</f>
        <v>0</v>
      </c>
      <c r="I104" s="97"/>
    </row>
    <row r="105" spans="1:9" ht="21" customHeight="1">
      <c r="A105" s="239"/>
      <c r="B105" s="239"/>
      <c r="C105" s="239" t="s">
        <v>14</v>
      </c>
      <c r="D105" s="239" t="s">
        <v>9</v>
      </c>
      <c r="E105" s="239">
        <v>0.0675</v>
      </c>
      <c r="F105" s="70">
        <f>E105*F103</f>
        <v>9</v>
      </c>
      <c r="G105" s="239"/>
      <c r="H105" s="70">
        <f>F105*G105</f>
        <v>0</v>
      </c>
      <c r="I105" s="97"/>
    </row>
    <row r="106" spans="1:9" ht="21" customHeight="1">
      <c r="A106" s="239"/>
      <c r="B106" s="239"/>
      <c r="C106" s="239" t="s">
        <v>357</v>
      </c>
      <c r="D106" s="239" t="s">
        <v>43</v>
      </c>
      <c r="E106" s="239">
        <v>1.01</v>
      </c>
      <c r="F106" s="70">
        <f>E106*F103</f>
        <v>141</v>
      </c>
      <c r="G106" s="68"/>
      <c r="H106" s="70">
        <f>F106*G106</f>
        <v>0</v>
      </c>
      <c r="I106" s="97"/>
    </row>
    <row r="107" spans="1:12" ht="21" customHeight="1">
      <c r="A107" s="239"/>
      <c r="B107" s="199"/>
      <c r="C107" s="239" t="s">
        <v>15</v>
      </c>
      <c r="D107" s="272" t="s">
        <v>9</v>
      </c>
      <c r="E107" s="239">
        <v>0.0216</v>
      </c>
      <c r="F107" s="70">
        <f>E107*F103</f>
        <v>3</v>
      </c>
      <c r="G107" s="239"/>
      <c r="H107" s="70">
        <f>F107*G107</f>
        <v>0</v>
      </c>
      <c r="I107" s="96"/>
      <c r="J107" s="35"/>
      <c r="K107" s="26"/>
      <c r="L107" s="26"/>
    </row>
    <row r="108" spans="1:12" ht="35.25" customHeight="1">
      <c r="A108" s="66">
        <v>29</v>
      </c>
      <c r="B108" s="66" t="s">
        <v>146</v>
      </c>
      <c r="C108" s="66" t="s">
        <v>358</v>
      </c>
      <c r="D108" s="66" t="s">
        <v>44</v>
      </c>
      <c r="E108" s="239"/>
      <c r="F108" s="71">
        <v>1</v>
      </c>
      <c r="G108" s="239"/>
      <c r="H108" s="81">
        <f>SUM(H109:H112)</f>
        <v>0</v>
      </c>
      <c r="I108" s="96"/>
      <c r="J108" s="35"/>
      <c r="K108" s="26"/>
      <c r="L108" s="26"/>
    </row>
    <row r="109" spans="1:9" ht="24" customHeight="1">
      <c r="A109" s="239"/>
      <c r="B109" s="239"/>
      <c r="C109" s="239" t="s">
        <v>13</v>
      </c>
      <c r="D109" s="239" t="s">
        <v>30</v>
      </c>
      <c r="E109" s="239">
        <v>2.08</v>
      </c>
      <c r="F109" s="239">
        <f>E109*F108</f>
        <v>2.08</v>
      </c>
      <c r="G109" s="239"/>
      <c r="H109" s="70">
        <f>F109*G109</f>
        <v>0</v>
      </c>
      <c r="I109" s="97"/>
    </row>
    <row r="110" spans="1:9" ht="24" customHeight="1">
      <c r="A110" s="239"/>
      <c r="B110" s="239"/>
      <c r="C110" s="239" t="s">
        <v>14</v>
      </c>
      <c r="D110" s="239" t="s">
        <v>9</v>
      </c>
      <c r="E110" s="239">
        <v>0.96</v>
      </c>
      <c r="F110" s="239">
        <f>E110*F108</f>
        <v>0.96</v>
      </c>
      <c r="G110" s="239"/>
      <c r="H110" s="70">
        <f>F110*G110</f>
        <v>0</v>
      </c>
      <c r="I110" s="97"/>
    </row>
    <row r="111" spans="1:9" ht="24" customHeight="1">
      <c r="A111" s="239"/>
      <c r="B111" s="239"/>
      <c r="C111" s="239" t="s">
        <v>147</v>
      </c>
      <c r="D111" s="239" t="s">
        <v>44</v>
      </c>
      <c r="E111" s="239">
        <v>1</v>
      </c>
      <c r="F111" s="239">
        <f>E111*F108</f>
        <v>1</v>
      </c>
      <c r="G111" s="239"/>
      <c r="H111" s="70">
        <f>F111*G111</f>
        <v>0</v>
      </c>
      <c r="I111" s="97"/>
    </row>
    <row r="112" spans="1:12" ht="24" customHeight="1">
      <c r="A112" s="239"/>
      <c r="B112" s="239"/>
      <c r="C112" s="239" t="s">
        <v>15</v>
      </c>
      <c r="D112" s="239" t="s">
        <v>9</v>
      </c>
      <c r="E112" s="239">
        <v>0.24</v>
      </c>
      <c r="F112" s="239">
        <f>E112*F108</f>
        <v>0.24</v>
      </c>
      <c r="G112" s="239"/>
      <c r="H112" s="70">
        <f>F112*G112</f>
        <v>0</v>
      </c>
      <c r="I112" s="96"/>
      <c r="J112" s="35"/>
      <c r="K112" s="26"/>
      <c r="L112" s="26"/>
    </row>
    <row r="113" spans="1:13" ht="40.5" customHeight="1">
      <c r="A113" s="66">
        <v>32</v>
      </c>
      <c r="B113" s="66" t="s">
        <v>100</v>
      </c>
      <c r="C113" s="66" t="s">
        <v>359</v>
      </c>
      <c r="D113" s="66" t="s">
        <v>44</v>
      </c>
      <c r="E113" s="66"/>
      <c r="F113" s="71">
        <v>2</v>
      </c>
      <c r="G113" s="66"/>
      <c r="H113" s="81">
        <f>H114+H115+H116+H120+H117+H118+H119</f>
        <v>0</v>
      </c>
      <c r="I113" s="97"/>
      <c r="J113" s="29"/>
      <c r="K113" s="29"/>
      <c r="L113" s="29"/>
      <c r="M113" s="29"/>
    </row>
    <row r="114" spans="1:9" s="29" customFormat="1" ht="24" customHeight="1">
      <c r="A114" s="239"/>
      <c r="B114" s="239"/>
      <c r="C114" s="239" t="s">
        <v>13</v>
      </c>
      <c r="D114" s="239" t="s">
        <v>30</v>
      </c>
      <c r="E114" s="239">
        <v>2.29</v>
      </c>
      <c r="F114" s="70">
        <f>E114*F113</f>
        <v>5</v>
      </c>
      <c r="G114" s="239"/>
      <c r="H114" s="70">
        <f aca="true" t="shared" si="3" ref="H114:H120">F114*G114</f>
        <v>0</v>
      </c>
      <c r="I114" s="97"/>
    </row>
    <row r="115" spans="1:9" s="29" customFormat="1" ht="24" customHeight="1">
      <c r="A115" s="239"/>
      <c r="B115" s="239"/>
      <c r="C115" s="239" t="s">
        <v>14</v>
      </c>
      <c r="D115" s="239" t="s">
        <v>9</v>
      </c>
      <c r="E115" s="239">
        <v>0.09</v>
      </c>
      <c r="F115" s="68">
        <f>E115*F113</f>
        <v>0.18</v>
      </c>
      <c r="G115" s="239"/>
      <c r="H115" s="68">
        <f t="shared" si="3"/>
        <v>0</v>
      </c>
      <c r="I115" s="97"/>
    </row>
    <row r="116" spans="1:9" s="29" customFormat="1" ht="24" customHeight="1">
      <c r="A116" s="239"/>
      <c r="B116" s="239" t="s">
        <v>109</v>
      </c>
      <c r="C116" s="239" t="s">
        <v>360</v>
      </c>
      <c r="D116" s="239" t="s">
        <v>114</v>
      </c>
      <c r="E116" s="239">
        <v>1</v>
      </c>
      <c r="F116" s="70">
        <f>E116*F113</f>
        <v>2</v>
      </c>
      <c r="G116" s="239"/>
      <c r="H116" s="70">
        <f t="shared" si="3"/>
        <v>0</v>
      </c>
      <c r="I116" s="97"/>
    </row>
    <row r="117" spans="1:9" s="29" customFormat="1" ht="24" customHeight="1">
      <c r="A117" s="239"/>
      <c r="B117" s="239" t="s">
        <v>109</v>
      </c>
      <c r="C117" s="239" t="s">
        <v>361</v>
      </c>
      <c r="D117" s="239" t="s">
        <v>114</v>
      </c>
      <c r="E117" s="239">
        <v>3</v>
      </c>
      <c r="F117" s="70">
        <f>E117*F113</f>
        <v>6</v>
      </c>
      <c r="G117" s="239"/>
      <c r="H117" s="70">
        <f t="shared" si="3"/>
        <v>0</v>
      </c>
      <c r="I117" s="97"/>
    </row>
    <row r="118" spans="1:9" s="29" customFormat="1" ht="24" customHeight="1">
      <c r="A118" s="239"/>
      <c r="B118" s="239" t="s">
        <v>109</v>
      </c>
      <c r="C118" s="239" t="s">
        <v>362</v>
      </c>
      <c r="D118" s="239" t="s">
        <v>114</v>
      </c>
      <c r="E118" s="239">
        <v>1</v>
      </c>
      <c r="F118" s="70">
        <f>E118*F113</f>
        <v>2</v>
      </c>
      <c r="G118" s="239"/>
      <c r="H118" s="70">
        <f t="shared" si="3"/>
        <v>0</v>
      </c>
      <c r="I118" s="97"/>
    </row>
    <row r="119" spans="1:9" s="29" customFormat="1" ht="24" customHeight="1">
      <c r="A119" s="239"/>
      <c r="B119" s="239" t="s">
        <v>109</v>
      </c>
      <c r="C119" s="239" t="s">
        <v>363</v>
      </c>
      <c r="D119" s="239" t="s">
        <v>114</v>
      </c>
      <c r="E119" s="239">
        <v>1</v>
      </c>
      <c r="F119" s="70">
        <f>E119*F113</f>
        <v>2</v>
      </c>
      <c r="G119" s="239"/>
      <c r="H119" s="70">
        <f t="shared" si="3"/>
        <v>0</v>
      </c>
      <c r="I119" s="97"/>
    </row>
    <row r="120" spans="1:9" s="130" customFormat="1" ht="24" customHeight="1">
      <c r="A120" s="239"/>
      <c r="B120" s="239"/>
      <c r="C120" s="239" t="s">
        <v>15</v>
      </c>
      <c r="D120" s="239" t="s">
        <v>9</v>
      </c>
      <c r="E120" s="239">
        <v>1.18</v>
      </c>
      <c r="F120" s="68">
        <f>E120*F113</f>
        <v>2.36</v>
      </c>
      <c r="G120" s="239"/>
      <c r="H120" s="70">
        <f t="shared" si="3"/>
        <v>0</v>
      </c>
      <c r="I120" s="97"/>
    </row>
    <row r="121" spans="1:13" ht="50.25" customHeight="1">
      <c r="A121" s="69">
        <v>37</v>
      </c>
      <c r="B121" s="6" t="s">
        <v>364</v>
      </c>
      <c r="C121" s="117" t="s">
        <v>365</v>
      </c>
      <c r="D121" s="117" t="s">
        <v>44</v>
      </c>
      <c r="E121" s="262"/>
      <c r="F121" s="71">
        <v>2</v>
      </c>
      <c r="G121" s="66"/>
      <c r="H121" s="81">
        <f>H122+H123+H124</f>
        <v>0</v>
      </c>
      <c r="I121" s="27"/>
      <c r="J121" s="57"/>
      <c r="L121" s="43"/>
      <c r="M121" s="56"/>
    </row>
    <row r="122" spans="1:13" ht="20.25" customHeight="1">
      <c r="A122" s="69"/>
      <c r="B122" s="82"/>
      <c r="C122" s="252" t="s">
        <v>134</v>
      </c>
      <c r="D122" s="252" t="s">
        <v>206</v>
      </c>
      <c r="E122" s="252">
        <v>0.5</v>
      </c>
      <c r="F122" s="68">
        <f>E122*F121</f>
        <v>1</v>
      </c>
      <c r="G122" s="239"/>
      <c r="H122" s="70">
        <f>F122*G122</f>
        <v>0</v>
      </c>
      <c r="I122" s="27"/>
      <c r="J122" s="57"/>
      <c r="L122" s="43"/>
      <c r="M122" s="56"/>
    </row>
    <row r="123" spans="1:13" ht="20.25" customHeight="1">
      <c r="A123" s="69"/>
      <c r="B123" s="82"/>
      <c r="C123" s="252" t="s">
        <v>366</v>
      </c>
      <c r="D123" s="252" t="s">
        <v>12</v>
      </c>
      <c r="E123" s="253">
        <v>0.25</v>
      </c>
      <c r="F123" s="73">
        <f>E123*F121</f>
        <v>0.5</v>
      </c>
      <c r="G123" s="239"/>
      <c r="H123" s="70">
        <f>F123*G123</f>
        <v>0</v>
      </c>
      <c r="I123" s="27"/>
      <c r="J123" s="57"/>
      <c r="L123" s="43"/>
      <c r="M123" s="56"/>
    </row>
    <row r="124" spans="1:13" ht="20.25" customHeight="1">
      <c r="A124" s="69"/>
      <c r="B124" s="82"/>
      <c r="C124" s="252" t="s">
        <v>367</v>
      </c>
      <c r="D124" s="252" t="s">
        <v>223</v>
      </c>
      <c r="E124" s="273"/>
      <c r="F124" s="68">
        <v>52</v>
      </c>
      <c r="G124" s="239"/>
      <c r="H124" s="70">
        <f>F124*G124</f>
        <v>0</v>
      </c>
      <c r="I124" s="27"/>
      <c r="J124" s="57"/>
      <c r="L124" s="43"/>
      <c r="M124" s="56"/>
    </row>
    <row r="125" spans="1:9" ht="40.5" customHeight="1">
      <c r="A125" s="69">
        <v>38</v>
      </c>
      <c r="B125" s="66" t="s">
        <v>104</v>
      </c>
      <c r="C125" s="66" t="s">
        <v>132</v>
      </c>
      <c r="D125" s="66" t="s">
        <v>37</v>
      </c>
      <c r="E125" s="239"/>
      <c r="F125" s="274">
        <v>220</v>
      </c>
      <c r="G125" s="239"/>
      <c r="H125" s="81">
        <f>H126+H127+H128+H129</f>
        <v>0</v>
      </c>
      <c r="I125" s="99"/>
    </row>
    <row r="126" spans="1:9" ht="20.25" customHeight="1">
      <c r="A126" s="239"/>
      <c r="B126" s="239"/>
      <c r="C126" s="239" t="s">
        <v>13</v>
      </c>
      <c r="D126" s="239" t="s">
        <v>30</v>
      </c>
      <c r="E126" s="239">
        <v>0.8</v>
      </c>
      <c r="F126" s="239">
        <f>E126*F125</f>
        <v>176</v>
      </c>
      <c r="G126" s="68"/>
      <c r="H126" s="70">
        <f>F126*G126</f>
        <v>0</v>
      </c>
      <c r="I126" s="99"/>
    </row>
    <row r="127" spans="1:9" ht="20.25" customHeight="1">
      <c r="A127" s="239"/>
      <c r="B127" s="239"/>
      <c r="C127" s="239" t="s">
        <v>14</v>
      </c>
      <c r="D127" s="239" t="s">
        <v>9</v>
      </c>
      <c r="E127" s="239">
        <v>0.0291</v>
      </c>
      <c r="F127" s="239">
        <f>E127*F125</f>
        <v>6.402</v>
      </c>
      <c r="G127" s="239"/>
      <c r="H127" s="70">
        <f>F127*G127</f>
        <v>0</v>
      </c>
      <c r="I127" s="241"/>
    </row>
    <row r="128" spans="1:9" ht="20.25" customHeight="1">
      <c r="A128" s="239"/>
      <c r="B128" s="239"/>
      <c r="C128" s="239" t="s">
        <v>99</v>
      </c>
      <c r="D128" s="239" t="s">
        <v>37</v>
      </c>
      <c r="E128" s="239">
        <v>1</v>
      </c>
      <c r="F128" s="239">
        <f>E128*F125</f>
        <v>220</v>
      </c>
      <c r="G128" s="239"/>
      <c r="H128" s="70">
        <f>F128*G128</f>
        <v>0</v>
      </c>
      <c r="I128" s="241"/>
    </row>
    <row r="129" spans="1:12" ht="20.25" customHeight="1">
      <c r="A129" s="239"/>
      <c r="B129" s="239"/>
      <c r="C129" s="239" t="s">
        <v>15</v>
      </c>
      <c r="D129" s="239" t="s">
        <v>9</v>
      </c>
      <c r="E129" s="239">
        <v>0.18</v>
      </c>
      <c r="F129" s="239">
        <f>E129*F125</f>
        <v>39.6</v>
      </c>
      <c r="G129" s="239"/>
      <c r="H129" s="70">
        <f>F129*G129</f>
        <v>0</v>
      </c>
      <c r="I129" s="241"/>
      <c r="J129" s="37"/>
      <c r="K129" s="26"/>
      <c r="L129" s="37"/>
    </row>
    <row r="130" spans="1:8" ht="48.75" customHeight="1">
      <c r="A130" s="275">
        <v>39</v>
      </c>
      <c r="B130" s="275" t="s">
        <v>368</v>
      </c>
      <c r="C130" s="6" t="s">
        <v>369</v>
      </c>
      <c r="D130" s="275" t="s">
        <v>370</v>
      </c>
      <c r="E130" s="276"/>
      <c r="F130" s="275">
        <v>0.43</v>
      </c>
      <c r="G130" s="276"/>
      <c r="H130" s="277">
        <f>H131+H132+H134+H133</f>
        <v>0</v>
      </c>
    </row>
    <row r="131" spans="1:8" ht="20.25" customHeight="1">
      <c r="A131" s="276"/>
      <c r="B131" s="278"/>
      <c r="C131" s="276" t="s">
        <v>13</v>
      </c>
      <c r="D131" s="276" t="s">
        <v>30</v>
      </c>
      <c r="E131" s="276">
        <v>69.9</v>
      </c>
      <c r="F131" s="276">
        <f>E131*F130</f>
        <v>30.057</v>
      </c>
      <c r="G131" s="276"/>
      <c r="H131" s="279">
        <f>F131*G131</f>
        <v>0</v>
      </c>
    </row>
    <row r="132" spans="1:8" ht="21" customHeight="1">
      <c r="A132" s="276"/>
      <c r="B132" s="278"/>
      <c r="C132" s="276" t="s">
        <v>14</v>
      </c>
      <c r="D132" s="276" t="s">
        <v>9</v>
      </c>
      <c r="E132" s="276">
        <v>0.21</v>
      </c>
      <c r="F132" s="276">
        <f>E132*F130</f>
        <v>0.0903</v>
      </c>
      <c r="G132" s="276"/>
      <c r="H132" s="279">
        <f>F132*G132</f>
        <v>0</v>
      </c>
    </row>
    <row r="133" spans="1:8" ht="21" customHeight="1">
      <c r="A133" s="276"/>
      <c r="B133" s="276" t="s">
        <v>109</v>
      </c>
      <c r="C133" s="276" t="s">
        <v>371</v>
      </c>
      <c r="D133" s="276" t="s">
        <v>37</v>
      </c>
      <c r="E133" s="276">
        <v>1000</v>
      </c>
      <c r="F133" s="276">
        <f>F130*E133</f>
        <v>430</v>
      </c>
      <c r="G133" s="276"/>
      <c r="H133" s="279">
        <f>F133*G133</f>
        <v>0</v>
      </c>
    </row>
    <row r="134" spans="1:8" ht="21" customHeight="1">
      <c r="A134" s="276"/>
      <c r="B134" s="278"/>
      <c r="C134" s="276" t="s">
        <v>15</v>
      </c>
      <c r="D134" s="276" t="s">
        <v>9</v>
      </c>
      <c r="E134" s="276">
        <v>15.6</v>
      </c>
      <c r="F134" s="276">
        <f>E134*F130</f>
        <v>6.708</v>
      </c>
      <c r="G134" s="276"/>
      <c r="H134" s="279">
        <f>F134*G134</f>
        <v>0</v>
      </c>
    </row>
    <row r="135" spans="1:8" ht="36" customHeight="1">
      <c r="A135" s="275">
        <v>40</v>
      </c>
      <c r="B135" s="275" t="s">
        <v>372</v>
      </c>
      <c r="C135" s="6" t="s">
        <v>373</v>
      </c>
      <c r="D135" s="275" t="s">
        <v>354</v>
      </c>
      <c r="E135" s="276"/>
      <c r="F135" s="275">
        <v>2</v>
      </c>
      <c r="G135" s="276"/>
      <c r="H135" s="277">
        <f>H136+H137+H140+H138+H139</f>
        <v>0</v>
      </c>
    </row>
    <row r="136" spans="1:8" ht="16.5">
      <c r="A136" s="276"/>
      <c r="B136" s="278"/>
      <c r="C136" s="276" t="s">
        <v>13</v>
      </c>
      <c r="D136" s="276" t="s">
        <v>30</v>
      </c>
      <c r="E136" s="276">
        <v>26.5</v>
      </c>
      <c r="F136" s="276">
        <f>E136*F135</f>
        <v>53</v>
      </c>
      <c r="G136" s="276"/>
      <c r="H136" s="276">
        <f>F136*G136</f>
        <v>0</v>
      </c>
    </row>
    <row r="137" spans="1:8" ht="16.5">
      <c r="A137" s="276"/>
      <c r="B137" s="278"/>
      <c r="C137" s="276" t="s">
        <v>14</v>
      </c>
      <c r="D137" s="276" t="s">
        <v>9</v>
      </c>
      <c r="E137" s="276">
        <v>7.8</v>
      </c>
      <c r="F137" s="276">
        <f>E137*F135</f>
        <v>15.6</v>
      </c>
      <c r="G137" s="276"/>
      <c r="H137" s="276">
        <f>F137*G137</f>
        <v>0</v>
      </c>
    </row>
    <row r="138" spans="1:8" ht="16.5">
      <c r="A138" s="276"/>
      <c r="B138" s="278"/>
      <c r="C138" s="276" t="s">
        <v>374</v>
      </c>
      <c r="D138" s="276" t="s">
        <v>354</v>
      </c>
      <c r="E138" s="276">
        <v>28.5</v>
      </c>
      <c r="F138" s="276">
        <f>F135*E138</f>
        <v>57</v>
      </c>
      <c r="G138" s="276"/>
      <c r="H138" s="276">
        <f>F138*G138</f>
        <v>0</v>
      </c>
    </row>
    <row r="139" spans="1:8" ht="27">
      <c r="A139" s="276"/>
      <c r="B139" s="278"/>
      <c r="C139" s="276" t="s">
        <v>375</v>
      </c>
      <c r="D139" s="276" t="s">
        <v>43</v>
      </c>
      <c r="E139" s="276"/>
      <c r="F139" s="276">
        <v>360</v>
      </c>
      <c r="G139" s="276"/>
      <c r="H139" s="276">
        <f>F139*G139</f>
        <v>0</v>
      </c>
    </row>
    <row r="140" spans="1:8" ht="16.5">
      <c r="A140" s="276"/>
      <c r="B140" s="278"/>
      <c r="C140" s="276" t="s">
        <v>15</v>
      </c>
      <c r="D140" s="276" t="s">
        <v>9</v>
      </c>
      <c r="E140" s="276">
        <v>2.65</v>
      </c>
      <c r="F140" s="276">
        <f>E140*F135</f>
        <v>5.3</v>
      </c>
      <c r="G140" s="276"/>
      <c r="H140" s="276">
        <f>F140*G140</f>
        <v>0</v>
      </c>
    </row>
    <row r="141" spans="1:8" ht="30" customHeight="1">
      <c r="A141" s="275">
        <v>41</v>
      </c>
      <c r="B141" s="275" t="s">
        <v>372</v>
      </c>
      <c r="C141" s="6" t="s">
        <v>376</v>
      </c>
      <c r="D141" s="275" t="s">
        <v>354</v>
      </c>
      <c r="E141" s="276"/>
      <c r="F141" s="275">
        <v>1</v>
      </c>
      <c r="G141" s="276"/>
      <c r="H141" s="277">
        <f>H142+H143+H144+H145</f>
        <v>0</v>
      </c>
    </row>
    <row r="142" spans="1:8" ht="16.5">
      <c r="A142" s="276"/>
      <c r="B142" s="278"/>
      <c r="C142" s="276" t="s">
        <v>13</v>
      </c>
      <c r="D142" s="276" t="s">
        <v>30</v>
      </c>
      <c r="E142" s="276">
        <v>3.2</v>
      </c>
      <c r="F142" s="276">
        <f>E142*F141</f>
        <v>3.2</v>
      </c>
      <c r="G142" s="276"/>
      <c r="H142" s="276">
        <f>F142*G142</f>
        <v>0</v>
      </c>
    </row>
    <row r="143" spans="1:8" ht="16.5">
      <c r="A143" s="276"/>
      <c r="B143" s="278"/>
      <c r="C143" s="276" t="s">
        <v>14</v>
      </c>
      <c r="D143" s="276" t="s">
        <v>9</v>
      </c>
      <c r="E143" s="276">
        <v>0.09</v>
      </c>
      <c r="F143" s="276">
        <f>E143*F141</f>
        <v>0.09</v>
      </c>
      <c r="G143" s="276"/>
      <c r="H143" s="276">
        <f>F143*G143</f>
        <v>0</v>
      </c>
    </row>
    <row r="144" spans="1:8" ht="13.5">
      <c r="A144" s="276"/>
      <c r="B144" s="276" t="s">
        <v>109</v>
      </c>
      <c r="C144" s="276" t="s">
        <v>377</v>
      </c>
      <c r="D144" s="276" t="s">
        <v>37</v>
      </c>
      <c r="E144" s="276">
        <v>1</v>
      </c>
      <c r="F144" s="276">
        <f>F141*E144</f>
        <v>1</v>
      </c>
      <c r="G144" s="276"/>
      <c r="H144" s="276">
        <f>F144*G144</f>
        <v>0</v>
      </c>
    </row>
    <row r="145" spans="1:8" ht="13.5">
      <c r="A145" s="276"/>
      <c r="B145" s="276" t="s">
        <v>109</v>
      </c>
      <c r="C145" s="276" t="s">
        <v>15</v>
      </c>
      <c r="D145" s="276" t="s">
        <v>9</v>
      </c>
      <c r="E145" s="276">
        <v>1</v>
      </c>
      <c r="F145" s="276">
        <f>E145*F141</f>
        <v>1</v>
      </c>
      <c r="G145" s="276"/>
      <c r="H145" s="276">
        <f>F145*G145</f>
        <v>0</v>
      </c>
    </row>
    <row r="146" spans="1:8" ht="30" customHeight="1">
      <c r="A146" s="275">
        <v>42</v>
      </c>
      <c r="B146" s="275" t="s">
        <v>372</v>
      </c>
      <c r="C146" s="6" t="s">
        <v>378</v>
      </c>
      <c r="D146" s="275" t="s">
        <v>354</v>
      </c>
      <c r="E146" s="276"/>
      <c r="F146" s="275">
        <v>1</v>
      </c>
      <c r="G146" s="276"/>
      <c r="H146" s="277">
        <f>H147+H148</f>
        <v>0</v>
      </c>
    </row>
    <row r="147" spans="1:8" ht="16.5">
      <c r="A147" s="276"/>
      <c r="B147" s="278"/>
      <c r="C147" s="276" t="s">
        <v>13</v>
      </c>
      <c r="D147" s="276" t="s">
        <v>30</v>
      </c>
      <c r="E147" s="276">
        <v>35</v>
      </c>
      <c r="F147" s="276">
        <f>E147*F146</f>
        <v>35</v>
      </c>
      <c r="G147" s="276"/>
      <c r="H147" s="276">
        <f>F147*G147</f>
        <v>0</v>
      </c>
    </row>
    <row r="148" spans="1:8" ht="16.5">
      <c r="A148" s="276"/>
      <c r="B148" s="278"/>
      <c r="C148" s="276" t="s">
        <v>15</v>
      </c>
      <c r="D148" s="276" t="s">
        <v>9</v>
      </c>
      <c r="E148" s="276">
        <v>4.5</v>
      </c>
      <c r="F148" s="276">
        <f>E148*F146</f>
        <v>4.5</v>
      </c>
      <c r="G148" s="276"/>
      <c r="H148" s="276">
        <f>F148*G148</f>
        <v>0</v>
      </c>
    </row>
    <row r="149" spans="1:8" ht="59.25" customHeight="1">
      <c r="A149" s="275">
        <v>43</v>
      </c>
      <c r="B149" s="275" t="s">
        <v>379</v>
      </c>
      <c r="C149" s="6" t="s">
        <v>380</v>
      </c>
      <c r="D149" s="275" t="s">
        <v>113</v>
      </c>
      <c r="E149" s="276"/>
      <c r="F149" s="275">
        <v>350</v>
      </c>
      <c r="G149" s="276"/>
      <c r="H149" s="277">
        <f>H150+H151+H152</f>
        <v>0</v>
      </c>
    </row>
    <row r="150" spans="1:8" ht="16.5">
      <c r="A150" s="276"/>
      <c r="B150" s="278"/>
      <c r="C150" s="276" t="s">
        <v>13</v>
      </c>
      <c r="D150" s="276" t="s">
        <v>30</v>
      </c>
      <c r="E150" s="276">
        <v>0.0649</v>
      </c>
      <c r="F150" s="280">
        <f>F149*E150</f>
        <v>22.72</v>
      </c>
      <c r="G150" s="276"/>
      <c r="H150" s="280">
        <f>G150*F150</f>
        <v>0</v>
      </c>
    </row>
    <row r="151" spans="1:8" ht="16.5">
      <c r="A151" s="276"/>
      <c r="B151" s="278"/>
      <c r="C151" s="276" t="s">
        <v>128</v>
      </c>
      <c r="D151" s="116" t="s">
        <v>320</v>
      </c>
      <c r="E151" s="276">
        <v>0.148</v>
      </c>
      <c r="F151" s="276">
        <f>E151*F149</f>
        <v>51.8</v>
      </c>
      <c r="G151" s="276"/>
      <c r="H151" s="276">
        <f>G151*F151</f>
        <v>0</v>
      </c>
    </row>
    <row r="152" spans="1:12" ht="26.25" customHeight="1">
      <c r="A152" s="239"/>
      <c r="B152" s="239"/>
      <c r="C152" s="276" t="s">
        <v>15</v>
      </c>
      <c r="D152" s="276" t="s">
        <v>9</v>
      </c>
      <c r="E152" s="90">
        <v>0.0003</v>
      </c>
      <c r="F152" s="239">
        <f>E152*F149</f>
        <v>0.105</v>
      </c>
      <c r="G152" s="239"/>
      <c r="H152" s="68">
        <f>G152*F152</f>
        <v>0</v>
      </c>
      <c r="I152" s="241"/>
      <c r="J152" s="37"/>
      <c r="K152" s="26"/>
      <c r="L152" s="37"/>
    </row>
    <row r="153" spans="1:12" s="4" customFormat="1" ht="42.75" customHeight="1">
      <c r="A153" s="6">
        <v>44</v>
      </c>
      <c r="B153" s="6" t="s">
        <v>381</v>
      </c>
      <c r="C153" s="6" t="s">
        <v>382</v>
      </c>
      <c r="D153" s="6" t="s">
        <v>383</v>
      </c>
      <c r="E153" s="6"/>
      <c r="F153" s="16">
        <v>1</v>
      </c>
      <c r="G153" s="16"/>
      <c r="H153" s="281">
        <f>SUM(H154:H157)</f>
        <v>0</v>
      </c>
      <c r="I153" s="282"/>
      <c r="J153" s="34"/>
      <c r="K153" s="35"/>
      <c r="L153" s="12"/>
    </row>
    <row r="154" spans="1:9" s="4" customFormat="1" ht="15" customHeight="1">
      <c r="A154" s="3"/>
      <c r="B154" s="3"/>
      <c r="C154" s="3" t="s">
        <v>34</v>
      </c>
      <c r="D154" s="3" t="s">
        <v>30</v>
      </c>
      <c r="E154" s="9">
        <f>2.73*20</f>
        <v>54.6</v>
      </c>
      <c r="F154" s="9">
        <f>E154*F153</f>
        <v>54.6</v>
      </c>
      <c r="G154" s="3"/>
      <c r="H154" s="101">
        <f>G154*F154</f>
        <v>0</v>
      </c>
      <c r="I154" s="282"/>
    </row>
    <row r="155" spans="1:9" s="4" customFormat="1" ht="18.75" customHeight="1">
      <c r="A155" s="3"/>
      <c r="B155" s="3"/>
      <c r="C155" s="3" t="s">
        <v>384</v>
      </c>
      <c r="D155" s="3" t="s">
        <v>9</v>
      </c>
      <c r="E155" s="3">
        <v>1.05</v>
      </c>
      <c r="F155" s="9">
        <f>E155*F153</f>
        <v>1.05</v>
      </c>
      <c r="G155" s="9"/>
      <c r="H155" s="101">
        <f>G155*F155</f>
        <v>0</v>
      </c>
      <c r="I155" s="282"/>
    </row>
    <row r="156" spans="1:9" s="4" customFormat="1" ht="13.5">
      <c r="A156" s="3"/>
      <c r="B156" s="3"/>
      <c r="C156" s="3" t="s">
        <v>385</v>
      </c>
      <c r="D156" s="3" t="s">
        <v>223</v>
      </c>
      <c r="E156" s="3">
        <v>0.4</v>
      </c>
      <c r="F156" s="157">
        <f>E156*F153</f>
        <v>0.4</v>
      </c>
      <c r="G156" s="9"/>
      <c r="H156" s="101">
        <f>G156*F156</f>
        <v>0</v>
      </c>
      <c r="I156" s="282"/>
    </row>
    <row r="157" spans="1:9" s="4" customFormat="1" ht="16.5" customHeight="1">
      <c r="A157" s="3"/>
      <c r="B157" s="3"/>
      <c r="C157" s="3" t="s">
        <v>15</v>
      </c>
      <c r="D157" s="3" t="s">
        <v>9</v>
      </c>
      <c r="E157" s="3">
        <v>11.67</v>
      </c>
      <c r="F157" s="9">
        <f>E157*F153</f>
        <v>11.67</v>
      </c>
      <c r="G157" s="9"/>
      <c r="H157" s="101">
        <f>G157*F157</f>
        <v>0</v>
      </c>
      <c r="I157" s="282"/>
    </row>
    <row r="158" spans="1:8" ht="16.5">
      <c r="A158" s="239"/>
      <c r="B158" s="239"/>
      <c r="C158" s="66" t="s">
        <v>38</v>
      </c>
      <c r="D158" s="239" t="s">
        <v>9</v>
      </c>
      <c r="E158" s="239"/>
      <c r="F158" s="239"/>
      <c r="G158" s="239"/>
      <c r="H158" s="69">
        <f>H125+H121+H113+H108+H103+H100+H96+H92+H88+H80+H76+H72+H70+H66+H62+H57+H55+H48+H42+H39+H34+H31+H26+H21+H14+H9+H130+H135+H141+H146+H149+H45+H153</f>
        <v>0</v>
      </c>
    </row>
    <row r="159" spans="1:10" s="173" customFormat="1" ht="13.5">
      <c r="A159" s="239"/>
      <c r="B159" s="66"/>
      <c r="C159" s="74" t="s">
        <v>386</v>
      </c>
      <c r="D159" s="239"/>
      <c r="E159" s="239"/>
      <c r="F159" s="239"/>
      <c r="G159" s="239"/>
      <c r="H159" s="69">
        <f>H126+H122+H114+H109+H104+H101+H97+H93+H89+H81+H77+H73+H67+H63+H58+H49+H40+H35+H32+H27+H22+H15+H10+H43+H71+H131+H136+H142+H147+H150+H46+H154</f>
        <v>0</v>
      </c>
      <c r="I159" s="171"/>
      <c r="J159" s="258"/>
    </row>
    <row r="160" spans="1:8" ht="16.5">
      <c r="A160" s="239"/>
      <c r="B160" s="239"/>
      <c r="C160" s="66" t="s">
        <v>31</v>
      </c>
      <c r="D160" s="239" t="s">
        <v>9</v>
      </c>
      <c r="E160" s="239"/>
      <c r="F160" s="239"/>
      <c r="G160" s="239"/>
      <c r="H160" s="70">
        <f>H126+H122+H114+H104+H101+H97+H93+H89+H81+H77+H73+H71+H67+H63+H58+H49+H43+H40+H35+H32+H27+H22+H15+H10+H109+H131+H136+H142+H147+H150</f>
        <v>0</v>
      </c>
    </row>
    <row r="161" spans="1:10" s="173" customFormat="1" ht="13.5">
      <c r="A161" s="239"/>
      <c r="B161" s="66"/>
      <c r="C161" s="74" t="s">
        <v>387</v>
      </c>
      <c r="D161" s="239"/>
      <c r="E161" s="239"/>
      <c r="F161" s="239"/>
      <c r="G161" s="239"/>
      <c r="H161" s="70">
        <f>H97+H93+H89+H81+H77+H73+H67+H58</f>
        <v>0</v>
      </c>
      <c r="I161" s="171"/>
      <c r="J161" s="258"/>
    </row>
    <row r="162" spans="1:8" ht="16.5">
      <c r="A162" s="239"/>
      <c r="B162" s="239"/>
      <c r="C162" s="66" t="s">
        <v>32</v>
      </c>
      <c r="D162" s="239" t="s">
        <v>9</v>
      </c>
      <c r="E162" s="239"/>
      <c r="F162" s="239"/>
      <c r="G162" s="239"/>
      <c r="H162" s="70">
        <f>H127+H123+H115+H105+H102+H98+H94+H90+H82+H78+H74+H64+H59+H50+H44+H41+H36+H33+H28+H23+H17+H16+H12+H11+H110+H132+H137+H143+H47+H155</f>
        <v>0</v>
      </c>
    </row>
    <row r="163" spans="1:8" ht="26.25" customHeight="1">
      <c r="A163" s="239"/>
      <c r="B163" s="239"/>
      <c r="C163" s="66" t="s">
        <v>2</v>
      </c>
      <c r="D163" s="239" t="s">
        <v>9</v>
      </c>
      <c r="E163" s="239"/>
      <c r="F163" s="239"/>
      <c r="G163" s="239"/>
      <c r="H163" s="70">
        <f>H158-H160-H162</f>
        <v>0</v>
      </c>
    </row>
    <row r="164" spans="1:9" ht="35.25" customHeight="1">
      <c r="A164" s="239"/>
      <c r="B164" s="239"/>
      <c r="C164" s="66" t="s">
        <v>140</v>
      </c>
      <c r="D164" s="239" t="s">
        <v>9</v>
      </c>
      <c r="E164" s="239"/>
      <c r="F164" s="239"/>
      <c r="G164" s="239"/>
      <c r="H164" s="69">
        <f>H158</f>
        <v>0</v>
      </c>
      <c r="I164" s="23"/>
    </row>
    <row r="165" spans="1:8" ht="27.75" customHeight="1">
      <c r="A165" s="93"/>
      <c r="B165" s="66"/>
      <c r="C165" s="66" t="s">
        <v>39</v>
      </c>
      <c r="D165" s="94">
        <v>0.03</v>
      </c>
      <c r="E165" s="66"/>
      <c r="F165" s="66"/>
      <c r="G165" s="66"/>
      <c r="H165" s="69">
        <f>H163*0.03</f>
        <v>0</v>
      </c>
    </row>
    <row r="166" spans="1:9" ht="21" customHeight="1">
      <c r="A166" s="93"/>
      <c r="B166" s="66"/>
      <c r="C166" s="66" t="s">
        <v>388</v>
      </c>
      <c r="D166" s="66" t="s">
        <v>9</v>
      </c>
      <c r="E166" s="66"/>
      <c r="F166" s="66"/>
      <c r="G166" s="66"/>
      <c r="H166" s="69">
        <f>SUM(H164:H165)</f>
        <v>0</v>
      </c>
      <c r="I166" s="23"/>
    </row>
    <row r="167" spans="1:8" ht="32.25" customHeight="1">
      <c r="A167" s="239"/>
      <c r="B167" s="239"/>
      <c r="C167" s="66" t="s">
        <v>389</v>
      </c>
      <c r="D167" s="94">
        <v>0.1</v>
      </c>
      <c r="E167" s="239"/>
      <c r="F167" s="239"/>
      <c r="G167" s="239"/>
      <c r="H167" s="70">
        <f>H159*0.1</f>
        <v>0</v>
      </c>
    </row>
    <row r="168" spans="1:8" ht="33" customHeight="1">
      <c r="A168" s="239"/>
      <c r="B168" s="239"/>
      <c r="C168" s="66" t="s">
        <v>390</v>
      </c>
      <c r="D168" s="94"/>
      <c r="E168" s="239"/>
      <c r="F168" s="239"/>
      <c r="G168" s="239"/>
      <c r="H168" s="70">
        <f>H161*0.75</f>
        <v>0</v>
      </c>
    </row>
    <row r="169" spans="1:9" ht="24" customHeight="1">
      <c r="A169" s="239"/>
      <c r="B169" s="239"/>
      <c r="C169" s="66" t="s">
        <v>10</v>
      </c>
      <c r="D169" s="239" t="s">
        <v>9</v>
      </c>
      <c r="E169" s="239"/>
      <c r="F169" s="239"/>
      <c r="G169" s="239"/>
      <c r="H169" s="69">
        <f>H166+H167+H168</f>
        <v>0</v>
      </c>
      <c r="I169" s="23"/>
    </row>
    <row r="170" spans="1:8" ht="21.75" customHeight="1">
      <c r="A170" s="239"/>
      <c r="B170" s="239"/>
      <c r="C170" s="66" t="s">
        <v>552</v>
      </c>
      <c r="D170" s="283">
        <v>0.08</v>
      </c>
      <c r="E170" s="239"/>
      <c r="F170" s="239"/>
      <c r="G170" s="239"/>
      <c r="H170" s="70">
        <f>D170*H169</f>
        <v>0</v>
      </c>
    </row>
    <row r="171" spans="1:9" ht="24" customHeight="1">
      <c r="A171" s="239"/>
      <c r="B171" s="239"/>
      <c r="C171" s="66" t="s">
        <v>10</v>
      </c>
      <c r="D171" s="239" t="s">
        <v>9</v>
      </c>
      <c r="E171" s="239"/>
      <c r="F171" s="239"/>
      <c r="G171" s="239"/>
      <c r="H171" s="69">
        <f>SUM(H169:H170)</f>
        <v>0</v>
      </c>
      <c r="I171" s="23"/>
    </row>
    <row r="172" spans="1:8" ht="29.25" customHeight="1">
      <c r="A172" s="239"/>
      <c r="B172" s="239"/>
      <c r="C172" s="284" t="s">
        <v>391</v>
      </c>
      <c r="D172" s="239"/>
      <c r="E172" s="239"/>
      <c r="F172" s="239"/>
      <c r="G172" s="239"/>
      <c r="H172" s="239"/>
    </row>
    <row r="173" spans="1:8" ht="39" customHeight="1">
      <c r="A173" s="239"/>
      <c r="B173" s="239"/>
      <c r="C173" s="239" t="s">
        <v>392</v>
      </c>
      <c r="D173" s="239" t="s">
        <v>206</v>
      </c>
      <c r="E173" s="239">
        <v>2</v>
      </c>
      <c r="F173" s="239">
        <f>F169*E173</f>
        <v>0</v>
      </c>
      <c r="G173" s="70"/>
      <c r="H173" s="70">
        <f>E173*G173</f>
        <v>0</v>
      </c>
    </row>
    <row r="174" spans="1:9" ht="24" customHeight="1">
      <c r="A174" s="239"/>
      <c r="B174" s="239"/>
      <c r="C174" s="66" t="s">
        <v>393</v>
      </c>
      <c r="D174" s="239"/>
      <c r="E174" s="239"/>
      <c r="F174" s="239"/>
      <c r="G174" s="70"/>
      <c r="H174" s="69">
        <f>H173</f>
        <v>0</v>
      </c>
      <c r="I174" s="23"/>
    </row>
    <row r="175" spans="1:8" ht="21" customHeight="1">
      <c r="A175" s="93"/>
      <c r="B175" s="66"/>
      <c r="C175" s="239" t="s">
        <v>39</v>
      </c>
      <c r="D175" s="285">
        <v>0.03</v>
      </c>
      <c r="E175" s="239"/>
      <c r="F175" s="239"/>
      <c r="G175" s="239"/>
      <c r="H175" s="70">
        <f>H173*D175</f>
        <v>0</v>
      </c>
    </row>
    <row r="176" spans="1:9" ht="33" customHeight="1">
      <c r="A176" s="93"/>
      <c r="B176" s="66"/>
      <c r="C176" s="66" t="s">
        <v>394</v>
      </c>
      <c r="D176" s="94"/>
      <c r="E176" s="66"/>
      <c r="F176" s="66"/>
      <c r="G176" s="66"/>
      <c r="H176" s="69">
        <f>H174+H175</f>
        <v>0</v>
      </c>
      <c r="I176" s="23"/>
    </row>
    <row r="177" spans="1:9" ht="22.5" customHeight="1">
      <c r="A177" s="239"/>
      <c r="B177" s="239"/>
      <c r="C177" s="66" t="s">
        <v>6</v>
      </c>
      <c r="D177" s="239" t="s">
        <v>9</v>
      </c>
      <c r="E177" s="239"/>
      <c r="F177" s="239"/>
      <c r="G177" s="239"/>
      <c r="H177" s="69">
        <f>H171+H176</f>
        <v>0</v>
      </c>
      <c r="I177" s="23"/>
    </row>
    <row r="178" spans="1:8" ht="16.5">
      <c r="A178" s="130"/>
      <c r="B178" s="130"/>
      <c r="C178" s="130"/>
      <c r="D178" s="130"/>
      <c r="E178" s="130"/>
      <c r="F178" s="130"/>
      <c r="G178" s="130"/>
      <c r="H178" s="130"/>
    </row>
    <row r="179" spans="1:8" ht="16.5">
      <c r="A179" s="382" t="s">
        <v>123</v>
      </c>
      <c r="B179" s="382"/>
      <c r="C179" s="382"/>
      <c r="D179" s="382"/>
      <c r="E179" s="382"/>
      <c r="F179" s="382"/>
      <c r="G179" s="382"/>
      <c r="H179" s="382"/>
    </row>
    <row r="180" spans="1:8" ht="37.5" customHeight="1">
      <c r="A180" s="393" t="s">
        <v>553</v>
      </c>
      <c r="B180" s="393"/>
      <c r="C180" s="393"/>
      <c r="D180" s="393"/>
      <c r="E180" s="393"/>
      <c r="F180" s="393"/>
      <c r="G180" s="393"/>
      <c r="H180" s="393"/>
    </row>
  </sheetData>
  <sheetProtection/>
  <mergeCells count="15">
    <mergeCell ref="B5:C5"/>
    <mergeCell ref="E5:H5"/>
    <mergeCell ref="A6:A7"/>
    <mergeCell ref="B6:B7"/>
    <mergeCell ref="C6:C7"/>
    <mergeCell ref="A180:H180"/>
    <mergeCell ref="D6:D7"/>
    <mergeCell ref="E6:F6"/>
    <mergeCell ref="A1:H1"/>
    <mergeCell ref="A2:H2"/>
    <mergeCell ref="A3:H3"/>
    <mergeCell ref="A4:C4"/>
    <mergeCell ref="E4:H4"/>
    <mergeCell ref="G6:H6"/>
    <mergeCell ref="A179:H179"/>
  </mergeCell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A47" sqref="A47:IV47"/>
    </sheetView>
  </sheetViews>
  <sheetFormatPr defaultColWidth="9.00390625" defaultRowHeight="12.75"/>
  <cols>
    <col min="1" max="1" width="3.125" style="131" customWidth="1"/>
    <col min="2" max="2" width="9.875" style="131" customWidth="1"/>
    <col min="3" max="3" width="39.375" style="131" customWidth="1"/>
    <col min="4" max="4" width="10.875" style="131" customWidth="1"/>
    <col min="5" max="5" width="6.25390625" style="131" customWidth="1"/>
    <col min="6" max="6" width="6.625" style="131" customWidth="1"/>
    <col min="7" max="7" width="8.375" style="131" customWidth="1"/>
    <col min="8" max="8" width="9.625" style="131" customWidth="1"/>
    <col min="9" max="9" width="10.375" style="131" bestFit="1" customWidth="1"/>
    <col min="10" max="10" width="7.875" style="131" customWidth="1"/>
    <col min="11" max="11" width="8.75390625" style="131" customWidth="1"/>
    <col min="12" max="16384" width="9.125" style="131" customWidth="1"/>
  </cols>
  <sheetData>
    <row r="1" spans="1:8" ht="10.5" customHeight="1">
      <c r="A1" s="62"/>
      <c r="B1" s="62"/>
      <c r="C1" s="62"/>
      <c r="D1" s="62"/>
      <c r="E1" s="62"/>
      <c r="F1" s="62"/>
      <c r="G1" s="62"/>
      <c r="H1" s="62"/>
    </row>
    <row r="2" spans="1:8" ht="8.25" customHeight="1" hidden="1">
      <c r="A2" s="91"/>
      <c r="B2" s="91"/>
      <c r="C2" s="91"/>
      <c r="D2" s="238"/>
      <c r="E2" s="238"/>
      <c r="F2" s="238"/>
      <c r="G2" s="238"/>
      <c r="H2" s="238"/>
    </row>
    <row r="3" spans="1:8" ht="14.25" customHeight="1">
      <c r="A3" s="391" t="s">
        <v>548</v>
      </c>
      <c r="B3" s="389"/>
      <c r="C3" s="389"/>
      <c r="D3" s="389"/>
      <c r="E3" s="389"/>
      <c r="F3" s="389"/>
      <c r="G3" s="389"/>
      <c r="H3" s="389"/>
    </row>
    <row r="4" spans="1:8" ht="18" customHeight="1">
      <c r="A4" s="389" t="s">
        <v>396</v>
      </c>
      <c r="B4" s="389"/>
      <c r="C4" s="389"/>
      <c r="D4" s="389"/>
      <c r="E4" s="389"/>
      <c r="F4" s="389"/>
      <c r="G4" s="389"/>
      <c r="H4" s="389"/>
    </row>
    <row r="5" spans="1:8" ht="6" customHeight="1">
      <c r="A5" s="390"/>
      <c r="B5" s="390"/>
      <c r="C5" s="390"/>
      <c r="D5" s="390"/>
      <c r="E5" s="390"/>
      <c r="F5" s="390"/>
      <c r="G5" s="390"/>
      <c r="H5" s="390"/>
    </row>
    <row r="6" spans="1:8" ht="24.75" customHeight="1">
      <c r="A6" s="386" t="s">
        <v>21</v>
      </c>
      <c r="B6" s="386"/>
      <c r="C6" s="386"/>
      <c r="D6" s="111">
        <f>H45</f>
        <v>0</v>
      </c>
      <c r="E6" s="385" t="s">
        <v>108</v>
      </c>
      <c r="F6" s="385"/>
      <c r="G6" s="385"/>
      <c r="H6" s="385"/>
    </row>
    <row r="7" spans="1:9" ht="19.5" customHeight="1">
      <c r="A7" s="241"/>
      <c r="B7" s="386" t="s">
        <v>36</v>
      </c>
      <c r="C7" s="386"/>
      <c r="D7" s="111">
        <f>H36</f>
        <v>0</v>
      </c>
      <c r="E7" s="385" t="s">
        <v>9</v>
      </c>
      <c r="F7" s="385"/>
      <c r="G7" s="385"/>
      <c r="H7" s="385"/>
      <c r="I7" s="23"/>
    </row>
    <row r="8" spans="1:8" ht="30.75" customHeight="1">
      <c r="A8" s="388" t="s">
        <v>3</v>
      </c>
      <c r="B8" s="387" t="s">
        <v>4</v>
      </c>
      <c r="C8" s="388" t="s">
        <v>5</v>
      </c>
      <c r="D8" s="387" t="s">
        <v>26</v>
      </c>
      <c r="E8" s="388" t="s">
        <v>11</v>
      </c>
      <c r="F8" s="388"/>
      <c r="G8" s="388" t="s">
        <v>27</v>
      </c>
      <c r="H8" s="388"/>
    </row>
    <row r="9" spans="1:8" ht="71.25" customHeight="1">
      <c r="A9" s="388"/>
      <c r="B9" s="387"/>
      <c r="C9" s="388"/>
      <c r="D9" s="387"/>
      <c r="E9" s="240" t="s">
        <v>28</v>
      </c>
      <c r="F9" s="240" t="s">
        <v>29</v>
      </c>
      <c r="G9" s="240" t="s">
        <v>28</v>
      </c>
      <c r="H9" s="240" t="s">
        <v>6</v>
      </c>
    </row>
    <row r="10" spans="1:8" ht="13.5" customHeight="1">
      <c r="A10" s="239">
        <v>1</v>
      </c>
      <c r="B10" s="239">
        <v>2</v>
      </c>
      <c r="C10" s="239">
        <v>3</v>
      </c>
      <c r="D10" s="239">
        <v>4</v>
      </c>
      <c r="E10" s="239">
        <v>5</v>
      </c>
      <c r="F10" s="239">
        <v>6</v>
      </c>
      <c r="G10" s="239">
        <v>7</v>
      </c>
      <c r="H10" s="239">
        <v>8</v>
      </c>
    </row>
    <row r="11" spans="1:8" ht="73.5" customHeight="1">
      <c r="A11" s="69">
        <v>1</v>
      </c>
      <c r="B11" s="66" t="s">
        <v>260</v>
      </c>
      <c r="C11" s="66" t="s">
        <v>261</v>
      </c>
      <c r="D11" s="66" t="s">
        <v>262</v>
      </c>
      <c r="E11" s="66"/>
      <c r="F11" s="71">
        <v>64</v>
      </c>
      <c r="G11" s="71"/>
      <c r="H11" s="81">
        <f>SUM(H12:H22)</f>
        <v>0</v>
      </c>
    </row>
    <row r="12" spans="1:8" ht="20.25" customHeight="1">
      <c r="A12" s="239"/>
      <c r="B12" s="239" t="s">
        <v>112</v>
      </c>
      <c r="C12" s="239" t="s">
        <v>13</v>
      </c>
      <c r="D12" s="239" t="s">
        <v>30</v>
      </c>
      <c r="E12" s="68">
        <v>3.12</v>
      </c>
      <c r="F12" s="68">
        <f>F11*E12</f>
        <v>199.68</v>
      </c>
      <c r="G12" s="68"/>
      <c r="H12" s="70">
        <f aca="true" t="shared" si="0" ref="H12:H18">F12*G12</f>
        <v>0</v>
      </c>
    </row>
    <row r="13" spans="1:8" ht="24.75" customHeight="1">
      <c r="A13" s="239"/>
      <c r="B13" s="239" t="s">
        <v>112</v>
      </c>
      <c r="C13" s="239" t="s">
        <v>14</v>
      </c>
      <c r="D13" s="239" t="s">
        <v>18</v>
      </c>
      <c r="E13" s="239">
        <v>0.407</v>
      </c>
      <c r="F13" s="68">
        <f>F11*E13</f>
        <v>26.05</v>
      </c>
      <c r="G13" s="68"/>
      <c r="H13" s="70">
        <f t="shared" si="0"/>
        <v>0</v>
      </c>
    </row>
    <row r="14" spans="1:8" ht="30" customHeight="1">
      <c r="A14" s="239"/>
      <c r="B14" s="75" t="s">
        <v>109</v>
      </c>
      <c r="C14" s="239" t="s">
        <v>395</v>
      </c>
      <c r="D14" s="239" t="s">
        <v>7</v>
      </c>
      <c r="E14" s="70"/>
      <c r="F14" s="68">
        <v>96</v>
      </c>
      <c r="G14" s="68"/>
      <c r="H14" s="70">
        <f t="shared" si="0"/>
        <v>0</v>
      </c>
    </row>
    <row r="15" spans="1:8" ht="21.75" customHeight="1">
      <c r="A15" s="239"/>
      <c r="B15" s="75" t="s">
        <v>109</v>
      </c>
      <c r="C15" s="239" t="s">
        <v>35</v>
      </c>
      <c r="D15" s="239" t="s">
        <v>12</v>
      </c>
      <c r="E15" s="239"/>
      <c r="F15" s="68">
        <v>11</v>
      </c>
      <c r="G15" s="68"/>
      <c r="H15" s="70">
        <f t="shared" si="0"/>
        <v>0</v>
      </c>
    </row>
    <row r="16" spans="1:8" ht="21" customHeight="1">
      <c r="A16" s="239"/>
      <c r="B16" s="75" t="s">
        <v>109</v>
      </c>
      <c r="C16" s="239" t="s">
        <v>263</v>
      </c>
      <c r="D16" s="239" t="s">
        <v>8</v>
      </c>
      <c r="E16" s="239"/>
      <c r="F16" s="68">
        <v>9.74</v>
      </c>
      <c r="G16" s="72"/>
      <c r="H16" s="70">
        <f t="shared" si="0"/>
        <v>0</v>
      </c>
    </row>
    <row r="17" spans="1:8" ht="24" customHeight="1">
      <c r="A17" s="239"/>
      <c r="B17" s="239" t="s">
        <v>109</v>
      </c>
      <c r="C17" s="239" t="s">
        <v>15</v>
      </c>
      <c r="D17" s="239" t="s">
        <v>18</v>
      </c>
      <c r="E17" s="239">
        <v>0.05</v>
      </c>
      <c r="F17" s="239">
        <f>E17*F11</f>
        <v>3.2</v>
      </c>
      <c r="G17" s="68"/>
      <c r="H17" s="70">
        <f t="shared" si="0"/>
        <v>0</v>
      </c>
    </row>
    <row r="18" spans="1:8" ht="22.5" customHeight="1">
      <c r="A18" s="239"/>
      <c r="B18" s="75" t="s">
        <v>264</v>
      </c>
      <c r="C18" s="239" t="s">
        <v>265</v>
      </c>
      <c r="D18" s="239" t="s">
        <v>223</v>
      </c>
      <c r="E18" s="239"/>
      <c r="F18" s="239">
        <v>86</v>
      </c>
      <c r="G18" s="68"/>
      <c r="H18" s="70">
        <f t="shared" si="0"/>
        <v>0</v>
      </c>
    </row>
    <row r="19" spans="1:8" ht="24" customHeight="1">
      <c r="A19" s="239"/>
      <c r="B19" s="75" t="s">
        <v>266</v>
      </c>
      <c r="C19" s="239" t="s">
        <v>267</v>
      </c>
      <c r="D19" s="239" t="s">
        <v>223</v>
      </c>
      <c r="E19" s="239"/>
      <c r="F19" s="239">
        <v>18</v>
      </c>
      <c r="G19" s="68"/>
      <c r="H19" s="70">
        <f>F19*G19</f>
        <v>0</v>
      </c>
    </row>
    <row r="20" spans="1:8" ht="22.5" customHeight="1">
      <c r="A20" s="239"/>
      <c r="B20" s="75" t="s">
        <v>109</v>
      </c>
      <c r="C20" s="239" t="s">
        <v>268</v>
      </c>
      <c r="D20" s="239" t="s">
        <v>223</v>
      </c>
      <c r="E20" s="239"/>
      <c r="F20" s="239">
        <v>251</v>
      </c>
      <c r="G20" s="68"/>
      <c r="H20" s="70">
        <f>F20*G20</f>
        <v>0</v>
      </c>
    </row>
    <row r="21" spans="1:8" ht="23.25" customHeight="1">
      <c r="A21" s="239"/>
      <c r="B21" s="239" t="s">
        <v>109</v>
      </c>
      <c r="C21" s="239" t="s">
        <v>269</v>
      </c>
      <c r="D21" s="239" t="s">
        <v>42</v>
      </c>
      <c r="E21" s="90">
        <v>0.0002</v>
      </c>
      <c r="F21" s="73">
        <f>E21*F11</f>
        <v>0.013</v>
      </c>
      <c r="G21" s="239"/>
      <c r="H21" s="70">
        <f>F21*G21</f>
        <v>0</v>
      </c>
    </row>
    <row r="22" spans="1:8" ht="31.5" customHeight="1">
      <c r="A22" s="239"/>
      <c r="B22" s="239" t="s">
        <v>112</v>
      </c>
      <c r="C22" s="239" t="s">
        <v>15</v>
      </c>
      <c r="D22" s="239" t="s">
        <v>9</v>
      </c>
      <c r="E22" s="239">
        <v>0.12</v>
      </c>
      <c r="F22" s="68">
        <f>E22*F11</f>
        <v>7.68</v>
      </c>
      <c r="G22" s="239"/>
      <c r="H22" s="70">
        <f>F22*G22</f>
        <v>0</v>
      </c>
    </row>
    <row r="23" spans="1:8" ht="45.75" customHeight="1">
      <c r="A23" s="66">
        <v>2</v>
      </c>
      <c r="B23" s="66" t="s">
        <v>270</v>
      </c>
      <c r="C23" s="66" t="s">
        <v>271</v>
      </c>
      <c r="D23" s="66" t="s">
        <v>12</v>
      </c>
      <c r="E23" s="66"/>
      <c r="F23" s="71">
        <v>1</v>
      </c>
      <c r="G23" s="71"/>
      <c r="H23" s="81">
        <f>SUM(H24:H28)</f>
        <v>0</v>
      </c>
    </row>
    <row r="24" spans="1:8" ht="32.25" customHeight="1">
      <c r="A24" s="239"/>
      <c r="B24" s="75" t="s">
        <v>112</v>
      </c>
      <c r="C24" s="239" t="s">
        <v>13</v>
      </c>
      <c r="D24" s="239" t="s">
        <v>30</v>
      </c>
      <c r="E24" s="239">
        <v>7.33</v>
      </c>
      <c r="F24" s="68">
        <f>F23*E24</f>
        <v>7.33</v>
      </c>
      <c r="G24" s="68"/>
      <c r="H24" s="70">
        <f>F24*G24</f>
        <v>0</v>
      </c>
    </row>
    <row r="25" spans="1:8" ht="27" customHeight="1">
      <c r="A25" s="239"/>
      <c r="B25" s="75" t="s">
        <v>112</v>
      </c>
      <c r="C25" s="239" t="s">
        <v>14</v>
      </c>
      <c r="D25" s="239" t="s">
        <v>18</v>
      </c>
      <c r="E25" s="239">
        <v>0.11</v>
      </c>
      <c r="F25" s="68">
        <f>F23*E25</f>
        <v>0.11</v>
      </c>
      <c r="G25" s="68"/>
      <c r="H25" s="68">
        <f>F25*G25</f>
        <v>0</v>
      </c>
    </row>
    <row r="26" spans="1:8" ht="28.5" customHeight="1">
      <c r="A26" s="239"/>
      <c r="B26" s="239" t="s">
        <v>109</v>
      </c>
      <c r="C26" s="239" t="s">
        <v>272</v>
      </c>
      <c r="D26" s="239" t="s">
        <v>12</v>
      </c>
      <c r="E26" s="239">
        <v>1</v>
      </c>
      <c r="F26" s="68">
        <v>1</v>
      </c>
      <c r="G26" s="68"/>
      <c r="H26" s="70">
        <f>F26*G26</f>
        <v>0</v>
      </c>
    </row>
    <row r="27" spans="1:8" ht="26.25" customHeight="1">
      <c r="A27" s="239"/>
      <c r="B27" s="75" t="s">
        <v>109</v>
      </c>
      <c r="C27" s="239" t="s">
        <v>35</v>
      </c>
      <c r="D27" s="239" t="s">
        <v>16</v>
      </c>
      <c r="E27" s="239">
        <v>0.7</v>
      </c>
      <c r="F27" s="68">
        <f>E27*F23</f>
        <v>0.7</v>
      </c>
      <c r="G27" s="239"/>
      <c r="H27" s="70">
        <f>F27*G27</f>
        <v>0</v>
      </c>
    </row>
    <row r="28" spans="1:8" ht="30" customHeight="1">
      <c r="A28" s="239"/>
      <c r="B28" s="75" t="s">
        <v>112</v>
      </c>
      <c r="C28" s="239" t="s">
        <v>15</v>
      </c>
      <c r="D28" s="239" t="s">
        <v>18</v>
      </c>
      <c r="E28" s="239">
        <v>0.1</v>
      </c>
      <c r="F28" s="68">
        <f>F23*E28</f>
        <v>0.1</v>
      </c>
      <c r="G28" s="239"/>
      <c r="H28" s="70">
        <f>F28*G28</f>
        <v>0</v>
      </c>
    </row>
    <row r="29" spans="1:8" ht="48">
      <c r="A29" s="93" t="s">
        <v>273</v>
      </c>
      <c r="B29" s="107" t="s">
        <v>116</v>
      </c>
      <c r="C29" s="286" t="s">
        <v>139</v>
      </c>
      <c r="D29" s="66" t="s">
        <v>117</v>
      </c>
      <c r="E29" s="66"/>
      <c r="F29" s="67">
        <v>45.6</v>
      </c>
      <c r="G29" s="66"/>
      <c r="H29" s="77">
        <f>SUM(H30:H34)</f>
        <v>0</v>
      </c>
    </row>
    <row r="30" spans="1:8" ht="22.5" customHeight="1">
      <c r="A30" s="95"/>
      <c r="B30" s="78" t="s">
        <v>112</v>
      </c>
      <c r="C30" s="79" t="s">
        <v>118</v>
      </c>
      <c r="D30" s="79" t="s">
        <v>119</v>
      </c>
      <c r="E30" s="79">
        <v>0.388</v>
      </c>
      <c r="F30" s="84">
        <f>E30*F29</f>
        <v>17.69</v>
      </c>
      <c r="G30" s="79"/>
      <c r="H30" s="108">
        <f>G30*F30</f>
        <v>0</v>
      </c>
    </row>
    <row r="31" spans="1:8" ht="23.25" customHeight="1">
      <c r="A31" s="95"/>
      <c r="B31" s="78" t="s">
        <v>112</v>
      </c>
      <c r="C31" s="79" t="s">
        <v>120</v>
      </c>
      <c r="D31" s="79" t="s">
        <v>9</v>
      </c>
      <c r="E31" s="85">
        <v>0.0003</v>
      </c>
      <c r="F31" s="84">
        <f>E31*F29</f>
        <v>0.01</v>
      </c>
      <c r="G31" s="79"/>
      <c r="H31" s="125">
        <f>G31*F31</f>
        <v>0</v>
      </c>
    </row>
    <row r="32" spans="1:8" ht="27" customHeight="1">
      <c r="A32" s="95"/>
      <c r="B32" s="86" t="s">
        <v>109</v>
      </c>
      <c r="C32" s="79" t="s">
        <v>121</v>
      </c>
      <c r="D32" s="79" t="s">
        <v>16</v>
      </c>
      <c r="E32" s="79">
        <v>0.246</v>
      </c>
      <c r="F32" s="84">
        <f>E32*F29</f>
        <v>11.22</v>
      </c>
      <c r="G32" s="79"/>
      <c r="H32" s="80">
        <f>G32*F32</f>
        <v>0</v>
      </c>
    </row>
    <row r="33" spans="1:8" ht="20.25" customHeight="1">
      <c r="A33" s="95"/>
      <c r="B33" s="86" t="s">
        <v>109</v>
      </c>
      <c r="C33" s="79" t="s">
        <v>122</v>
      </c>
      <c r="D33" s="79" t="s">
        <v>16</v>
      </c>
      <c r="E33" s="79">
        <v>0.027</v>
      </c>
      <c r="F33" s="84">
        <f>E33*F29</f>
        <v>1.23</v>
      </c>
      <c r="G33" s="79"/>
      <c r="H33" s="80">
        <f>G33*F33</f>
        <v>0</v>
      </c>
    </row>
    <row r="34" spans="1:8" ht="23.25" customHeight="1">
      <c r="A34" s="95"/>
      <c r="B34" s="78" t="s">
        <v>112</v>
      </c>
      <c r="C34" s="79" t="s">
        <v>274</v>
      </c>
      <c r="D34" s="79" t="s">
        <v>9</v>
      </c>
      <c r="E34" s="79">
        <v>0.0019</v>
      </c>
      <c r="F34" s="84">
        <f>E34*F29</f>
        <v>0.09</v>
      </c>
      <c r="G34" s="79"/>
      <c r="H34" s="112">
        <f>G34*F34</f>
        <v>0</v>
      </c>
    </row>
    <row r="35" spans="1:8" ht="21" customHeight="1">
      <c r="A35" s="239"/>
      <c r="B35" s="239"/>
      <c r="C35" s="66" t="s">
        <v>38</v>
      </c>
      <c r="D35" s="239" t="s">
        <v>9</v>
      </c>
      <c r="E35" s="239"/>
      <c r="F35" s="239"/>
      <c r="G35" s="239"/>
      <c r="H35" s="69">
        <f>H29+H23+H11</f>
        <v>0</v>
      </c>
    </row>
    <row r="36" spans="1:8" ht="27.75" customHeight="1">
      <c r="A36" s="239"/>
      <c r="B36" s="239"/>
      <c r="C36" s="239" t="s">
        <v>31</v>
      </c>
      <c r="D36" s="239" t="s">
        <v>9</v>
      </c>
      <c r="E36" s="239"/>
      <c r="F36" s="239"/>
      <c r="G36" s="239"/>
      <c r="H36" s="70">
        <f>H30+H24+H12</f>
        <v>0</v>
      </c>
    </row>
    <row r="37" spans="1:8" ht="30" customHeight="1">
      <c r="A37" s="239"/>
      <c r="B37" s="239"/>
      <c r="C37" s="66" t="s">
        <v>32</v>
      </c>
      <c r="D37" s="239" t="s">
        <v>9</v>
      </c>
      <c r="E37" s="239"/>
      <c r="F37" s="239"/>
      <c r="G37" s="239"/>
      <c r="H37" s="70">
        <f>H31+H25+H13</f>
        <v>0</v>
      </c>
    </row>
    <row r="38" spans="1:8" ht="29.25" customHeight="1">
      <c r="A38" s="239"/>
      <c r="B38" s="239"/>
      <c r="C38" s="66" t="s">
        <v>2</v>
      </c>
      <c r="D38" s="239" t="s">
        <v>9</v>
      </c>
      <c r="E38" s="239"/>
      <c r="F38" s="239"/>
      <c r="G38" s="239"/>
      <c r="H38" s="70">
        <f>H35-H36-H37</f>
        <v>0</v>
      </c>
    </row>
    <row r="39" spans="1:8" ht="39.75" customHeight="1">
      <c r="A39" s="239"/>
      <c r="B39" s="239"/>
      <c r="C39" s="66" t="s">
        <v>140</v>
      </c>
      <c r="D39" s="239" t="s">
        <v>9</v>
      </c>
      <c r="E39" s="239"/>
      <c r="F39" s="239"/>
      <c r="G39" s="239"/>
      <c r="H39" s="69">
        <f>SUM(H36:H38)</f>
        <v>0</v>
      </c>
    </row>
    <row r="40" spans="1:8" ht="23.25" customHeight="1">
      <c r="A40" s="93"/>
      <c r="B40" s="66"/>
      <c r="C40" s="66" t="s">
        <v>39</v>
      </c>
      <c r="D40" s="94">
        <v>0.03</v>
      </c>
      <c r="E40" s="66"/>
      <c r="F40" s="66"/>
      <c r="G40" s="66"/>
      <c r="H40" s="69">
        <f>H38*0.03</f>
        <v>0</v>
      </c>
    </row>
    <row r="41" spans="1:8" ht="19.5" customHeight="1">
      <c r="A41" s="93"/>
      <c r="B41" s="66"/>
      <c r="C41" s="66" t="s">
        <v>40</v>
      </c>
      <c r="D41" s="66" t="s">
        <v>9</v>
      </c>
      <c r="E41" s="66"/>
      <c r="F41" s="66"/>
      <c r="G41" s="66"/>
      <c r="H41" s="69">
        <f>SUM(H39:H40)</f>
        <v>0</v>
      </c>
    </row>
    <row r="42" spans="1:8" ht="19.5" customHeight="1">
      <c r="A42" s="239"/>
      <c r="B42" s="239"/>
      <c r="C42" s="367" t="s">
        <v>554</v>
      </c>
      <c r="D42" s="239" t="s">
        <v>9</v>
      </c>
      <c r="E42" s="239"/>
      <c r="F42" s="239"/>
      <c r="G42" s="239"/>
      <c r="H42" s="70">
        <f>H41*0.1</f>
        <v>0</v>
      </c>
    </row>
    <row r="43" spans="1:8" ht="19.5" customHeight="1">
      <c r="A43" s="239"/>
      <c r="B43" s="239"/>
      <c r="C43" s="66" t="s">
        <v>10</v>
      </c>
      <c r="D43" s="239" t="s">
        <v>9</v>
      </c>
      <c r="E43" s="239"/>
      <c r="F43" s="239"/>
      <c r="G43" s="239"/>
      <c r="H43" s="69">
        <f>SUM(H41:H42)</f>
        <v>0</v>
      </c>
    </row>
    <row r="44" spans="1:8" ht="23.25" customHeight="1">
      <c r="A44" s="239"/>
      <c r="B44" s="239"/>
      <c r="C44" s="367" t="s">
        <v>555</v>
      </c>
      <c r="D44" s="239" t="s">
        <v>9</v>
      </c>
      <c r="E44" s="239"/>
      <c r="F44" s="239"/>
      <c r="G44" s="239"/>
      <c r="H44" s="70">
        <f>H43*0.08</f>
        <v>0</v>
      </c>
    </row>
    <row r="45" spans="1:8" ht="19.5" customHeight="1">
      <c r="A45" s="239"/>
      <c r="B45" s="239"/>
      <c r="C45" s="66" t="s">
        <v>10</v>
      </c>
      <c r="D45" s="239" t="s">
        <v>9</v>
      </c>
      <c r="E45" s="239"/>
      <c r="F45" s="239"/>
      <c r="G45" s="239"/>
      <c r="H45" s="69">
        <f>H43+H44</f>
        <v>0</v>
      </c>
    </row>
    <row r="46" spans="1:9" ht="24" customHeight="1">
      <c r="A46" s="241"/>
      <c r="B46" s="382"/>
      <c r="C46" s="382"/>
      <c r="D46" s="382"/>
      <c r="E46" s="382"/>
      <c r="F46" s="382"/>
      <c r="G46" s="382"/>
      <c r="H46" s="382"/>
      <c r="I46" s="382"/>
    </row>
    <row r="47" spans="1:8" ht="29.25" customHeight="1">
      <c r="A47" s="397" t="s">
        <v>553</v>
      </c>
      <c r="B47" s="390"/>
      <c r="C47" s="390"/>
      <c r="D47" s="390"/>
      <c r="E47" s="390"/>
      <c r="F47" s="390"/>
      <c r="G47" s="390"/>
      <c r="H47" s="390"/>
    </row>
    <row r="48" spans="1:8" ht="19.5" customHeight="1">
      <c r="A48" s="241"/>
      <c r="B48" s="241"/>
      <c r="C48" s="241"/>
      <c r="D48" s="241"/>
      <c r="E48" s="241"/>
      <c r="F48" s="241"/>
      <c r="G48" s="241"/>
      <c r="H48" s="241"/>
    </row>
    <row r="49" spans="1:8" ht="19.5" customHeight="1">
      <c r="A49" s="241"/>
      <c r="B49" s="241"/>
      <c r="C49" s="241"/>
      <c r="D49" s="241"/>
      <c r="E49" s="241"/>
      <c r="F49" s="241"/>
      <c r="G49" s="241"/>
      <c r="H49" s="241"/>
    </row>
    <row r="50" spans="1:8" ht="19.5" customHeight="1">
      <c r="A50" s="241"/>
      <c r="B50" s="241"/>
      <c r="C50" s="241"/>
      <c r="D50" s="241"/>
      <c r="E50" s="241"/>
      <c r="F50" s="241"/>
      <c r="G50" s="241"/>
      <c r="H50" s="241"/>
    </row>
    <row r="51" spans="1:8" ht="19.5" customHeight="1">
      <c r="A51" s="241"/>
      <c r="B51" s="241"/>
      <c r="C51" s="241"/>
      <c r="D51" s="241"/>
      <c r="E51" s="241"/>
      <c r="F51" s="241"/>
      <c r="G51" s="241"/>
      <c r="H51" s="241"/>
    </row>
    <row r="52" spans="1:8" ht="19.5" customHeight="1">
      <c r="A52" s="241"/>
      <c r="B52" s="241"/>
      <c r="C52" s="241"/>
      <c r="D52" s="241"/>
      <c r="E52" s="241"/>
      <c r="F52" s="241"/>
      <c r="G52" s="241"/>
      <c r="H52" s="241"/>
    </row>
    <row r="53" spans="1:8" ht="19.5" customHeight="1">
      <c r="A53" s="241"/>
      <c r="B53" s="241"/>
      <c r="C53" s="241"/>
      <c r="D53" s="241"/>
      <c r="E53" s="241"/>
      <c r="F53" s="241"/>
      <c r="G53" s="241"/>
      <c r="H53" s="241"/>
    </row>
    <row r="54" spans="1:8" ht="19.5" customHeight="1">
      <c r="A54" s="241"/>
      <c r="B54" s="241"/>
      <c r="C54" s="241"/>
      <c r="D54" s="241"/>
      <c r="E54" s="241"/>
      <c r="F54" s="241"/>
      <c r="G54" s="241"/>
      <c r="H54" s="241"/>
    </row>
    <row r="55" spans="1:8" ht="19.5" customHeight="1">
      <c r="A55" s="241"/>
      <c r="B55" s="241"/>
      <c r="C55" s="241"/>
      <c r="D55" s="241"/>
      <c r="E55" s="241"/>
      <c r="F55" s="241"/>
      <c r="G55" s="241"/>
      <c r="H55" s="241"/>
    </row>
    <row r="56" spans="1:8" ht="19.5" customHeight="1">
      <c r="A56" s="241"/>
      <c r="B56" s="241"/>
      <c r="C56" s="241"/>
      <c r="D56" s="241"/>
      <c r="E56" s="241"/>
      <c r="F56" s="241"/>
      <c r="G56" s="241"/>
      <c r="H56" s="241"/>
    </row>
    <row r="57" spans="1:8" ht="19.5" customHeight="1">
      <c r="A57" s="241"/>
      <c r="B57" s="241"/>
      <c r="C57" s="241"/>
      <c r="D57" s="241"/>
      <c r="E57" s="241"/>
      <c r="F57" s="241"/>
      <c r="G57" s="241"/>
      <c r="H57" s="241"/>
    </row>
    <row r="58" spans="1:8" ht="19.5" customHeight="1">
      <c r="A58" s="241"/>
      <c r="B58" s="241"/>
      <c r="C58" s="241"/>
      <c r="D58" s="241"/>
      <c r="E58" s="241"/>
      <c r="F58" s="241"/>
      <c r="G58" s="241"/>
      <c r="H58" s="241"/>
    </row>
    <row r="59" spans="1:8" ht="19.5" customHeight="1">
      <c r="A59" s="241"/>
      <c r="B59" s="241"/>
      <c r="C59" s="241"/>
      <c r="D59" s="241"/>
      <c r="E59" s="241"/>
      <c r="F59" s="241"/>
      <c r="G59" s="241"/>
      <c r="H59" s="241"/>
    </row>
    <row r="60" spans="1:8" ht="19.5" customHeight="1">
      <c r="A60" s="241"/>
      <c r="B60" s="241"/>
      <c r="C60" s="241"/>
      <c r="D60" s="241"/>
      <c r="E60" s="241"/>
      <c r="F60" s="241"/>
      <c r="G60" s="241"/>
      <c r="H60" s="241"/>
    </row>
    <row r="61" spans="1:8" ht="19.5" customHeight="1">
      <c r="A61" s="241"/>
      <c r="B61" s="241"/>
      <c r="C61" s="241"/>
      <c r="D61" s="241"/>
      <c r="E61" s="241"/>
      <c r="F61" s="241"/>
      <c r="G61" s="241"/>
      <c r="H61" s="241"/>
    </row>
    <row r="62" spans="1:8" ht="19.5" customHeight="1">
      <c r="A62" s="241"/>
      <c r="B62" s="241"/>
      <c r="C62" s="241"/>
      <c r="D62" s="241"/>
      <c r="E62" s="241"/>
      <c r="F62" s="241"/>
      <c r="G62" s="241"/>
      <c r="H62" s="241"/>
    </row>
    <row r="63" spans="1:8" ht="19.5" customHeight="1">
      <c r="A63" s="241"/>
      <c r="B63" s="241"/>
      <c r="C63" s="241"/>
      <c r="D63" s="241"/>
      <c r="E63" s="241"/>
      <c r="F63" s="241"/>
      <c r="G63" s="241"/>
      <c r="H63" s="241"/>
    </row>
    <row r="64" spans="1:8" ht="19.5" customHeight="1">
      <c r="A64" s="241"/>
      <c r="B64" s="241"/>
      <c r="C64" s="241"/>
      <c r="D64" s="241"/>
      <c r="E64" s="241"/>
      <c r="F64" s="241"/>
      <c r="G64" s="241"/>
      <c r="H64" s="241"/>
    </row>
    <row r="65" spans="1:8" ht="19.5" customHeight="1">
      <c r="A65" s="241"/>
      <c r="B65" s="241"/>
      <c r="C65" s="241"/>
      <c r="D65" s="241"/>
      <c r="E65" s="241"/>
      <c r="F65" s="241"/>
      <c r="G65" s="241"/>
      <c r="H65" s="241"/>
    </row>
    <row r="66" spans="1:8" ht="19.5" customHeight="1">
      <c r="A66" s="241"/>
      <c r="B66" s="241"/>
      <c r="C66" s="241"/>
      <c r="D66" s="241"/>
      <c r="E66" s="241"/>
      <c r="F66" s="241"/>
      <c r="G66" s="241"/>
      <c r="H66" s="241"/>
    </row>
    <row r="67" spans="1:8" ht="19.5" customHeight="1">
      <c r="A67" s="241"/>
      <c r="B67" s="241"/>
      <c r="C67" s="241"/>
      <c r="D67" s="241"/>
      <c r="E67" s="241"/>
      <c r="F67" s="241"/>
      <c r="G67" s="241"/>
      <c r="H67" s="241"/>
    </row>
    <row r="68" spans="1:8" ht="19.5" customHeight="1">
      <c r="A68" s="241"/>
      <c r="B68" s="241"/>
      <c r="C68" s="241"/>
      <c r="D68" s="241"/>
      <c r="E68" s="241"/>
      <c r="F68" s="241"/>
      <c r="G68" s="241"/>
      <c r="H68" s="241"/>
    </row>
    <row r="69" spans="1:8" ht="19.5" customHeight="1">
      <c r="A69" s="241"/>
      <c r="B69" s="241"/>
      <c r="C69" s="241"/>
      <c r="D69" s="241"/>
      <c r="E69" s="241"/>
      <c r="F69" s="241"/>
      <c r="G69" s="241"/>
      <c r="H69" s="241"/>
    </row>
    <row r="70" spans="1:8" ht="19.5" customHeight="1">
      <c r="A70" s="241"/>
      <c r="B70" s="241"/>
      <c r="C70" s="241"/>
      <c r="D70" s="241"/>
      <c r="E70" s="241"/>
      <c r="F70" s="241"/>
      <c r="G70" s="241"/>
      <c r="H70" s="241"/>
    </row>
    <row r="71" spans="1:8" ht="19.5" customHeight="1">
      <c r="A71" s="241"/>
      <c r="B71" s="241"/>
      <c r="C71" s="241"/>
      <c r="D71" s="241"/>
      <c r="E71" s="241"/>
      <c r="F71" s="241"/>
      <c r="G71" s="241"/>
      <c r="H71" s="241"/>
    </row>
    <row r="72" spans="1:8" ht="19.5" customHeight="1">
      <c r="A72" s="241"/>
      <c r="B72" s="241"/>
      <c r="C72" s="241"/>
      <c r="D72" s="241"/>
      <c r="E72" s="241"/>
      <c r="F72" s="241"/>
      <c r="G72" s="241"/>
      <c r="H72" s="241"/>
    </row>
    <row r="73" spans="1:8" ht="19.5" customHeight="1">
      <c r="A73" s="241"/>
      <c r="B73" s="241"/>
      <c r="C73" s="241"/>
      <c r="D73" s="241"/>
      <c r="E73" s="241"/>
      <c r="F73" s="241"/>
      <c r="G73" s="241"/>
      <c r="H73" s="241"/>
    </row>
    <row r="74" spans="1:8" ht="19.5" customHeight="1">
      <c r="A74" s="241"/>
      <c r="B74" s="241"/>
      <c r="C74" s="241"/>
      <c r="D74" s="241"/>
      <c r="E74" s="241"/>
      <c r="F74" s="241"/>
      <c r="G74" s="241"/>
      <c r="H74" s="241"/>
    </row>
    <row r="75" spans="1:8" ht="19.5" customHeight="1">
      <c r="A75" s="241"/>
      <c r="B75" s="241"/>
      <c r="C75" s="241"/>
      <c r="D75" s="241"/>
      <c r="E75" s="241"/>
      <c r="F75" s="241"/>
      <c r="G75" s="241"/>
      <c r="H75" s="241"/>
    </row>
    <row r="76" spans="1:8" ht="19.5" customHeight="1">
      <c r="A76" s="241"/>
      <c r="B76" s="241"/>
      <c r="C76" s="241"/>
      <c r="D76" s="241"/>
      <c r="E76" s="241"/>
      <c r="F76" s="241"/>
      <c r="G76" s="241"/>
      <c r="H76" s="241"/>
    </row>
    <row r="77" spans="1:8" ht="19.5" customHeight="1">
      <c r="A77" s="241"/>
      <c r="B77" s="241"/>
      <c r="C77" s="241"/>
      <c r="D77" s="241"/>
      <c r="E77" s="241"/>
      <c r="F77" s="241"/>
      <c r="G77" s="241"/>
      <c r="H77" s="241"/>
    </row>
    <row r="78" spans="1:8" ht="19.5" customHeight="1">
      <c r="A78" s="241"/>
      <c r="B78" s="241"/>
      <c r="C78" s="241"/>
      <c r="D78" s="241"/>
      <c r="E78" s="241"/>
      <c r="F78" s="241"/>
      <c r="G78" s="241"/>
      <c r="H78" s="241"/>
    </row>
    <row r="79" spans="1:8" ht="19.5" customHeight="1">
      <c r="A79" s="241"/>
      <c r="B79" s="241"/>
      <c r="C79" s="241"/>
      <c r="D79" s="241"/>
      <c r="E79" s="241"/>
      <c r="F79" s="241"/>
      <c r="G79" s="241"/>
      <c r="H79" s="241"/>
    </row>
    <row r="80" spans="1:8" ht="19.5" customHeight="1">
      <c r="A80" s="241"/>
      <c r="B80" s="241"/>
      <c r="C80" s="241"/>
      <c r="D80" s="241"/>
      <c r="E80" s="241"/>
      <c r="F80" s="241"/>
      <c r="G80" s="241"/>
      <c r="H80" s="241"/>
    </row>
    <row r="81" spans="1:8" ht="19.5" customHeight="1">
      <c r="A81" s="241"/>
      <c r="B81" s="241"/>
      <c r="C81" s="241"/>
      <c r="D81" s="241"/>
      <c r="E81" s="241"/>
      <c r="F81" s="241"/>
      <c r="G81" s="241"/>
      <c r="H81" s="241"/>
    </row>
    <row r="82" spans="1:8" ht="19.5" customHeight="1">
      <c r="A82" s="241"/>
      <c r="B82" s="241"/>
      <c r="C82" s="241"/>
      <c r="D82" s="241"/>
      <c r="E82" s="241"/>
      <c r="F82" s="241"/>
      <c r="G82" s="241"/>
      <c r="H82" s="241"/>
    </row>
    <row r="83" spans="1:8" ht="19.5" customHeight="1">
      <c r="A83" s="241"/>
      <c r="B83" s="241"/>
      <c r="C83" s="241"/>
      <c r="D83" s="241"/>
      <c r="E83" s="241"/>
      <c r="F83" s="241"/>
      <c r="G83" s="241"/>
      <c r="H83" s="241"/>
    </row>
    <row r="84" spans="1:8" ht="19.5" customHeight="1">
      <c r="A84" s="241"/>
      <c r="B84" s="241"/>
      <c r="C84" s="241"/>
      <c r="D84" s="241"/>
      <c r="E84" s="241"/>
      <c r="F84" s="241"/>
      <c r="G84" s="241"/>
      <c r="H84" s="241"/>
    </row>
    <row r="85" spans="1:8" ht="19.5" customHeight="1">
      <c r="A85" s="241"/>
      <c r="B85" s="241"/>
      <c r="C85" s="241"/>
      <c r="D85" s="241"/>
      <c r="E85" s="241"/>
      <c r="F85" s="241"/>
      <c r="G85" s="241"/>
      <c r="H85" s="241"/>
    </row>
    <row r="86" spans="1:8" ht="19.5" customHeight="1">
      <c r="A86" s="241"/>
      <c r="B86" s="241"/>
      <c r="C86" s="241"/>
      <c r="D86" s="241"/>
      <c r="E86" s="241"/>
      <c r="F86" s="241"/>
      <c r="G86" s="241"/>
      <c r="H86" s="241"/>
    </row>
    <row r="87" spans="1:8" ht="19.5" customHeight="1">
      <c r="A87" s="241"/>
      <c r="B87" s="241"/>
      <c r="C87" s="241"/>
      <c r="D87" s="241"/>
      <c r="E87" s="241"/>
      <c r="F87" s="241"/>
      <c r="G87" s="241"/>
      <c r="H87" s="241"/>
    </row>
    <row r="88" spans="1:8" ht="19.5" customHeight="1">
      <c r="A88" s="241"/>
      <c r="B88" s="241"/>
      <c r="C88" s="241"/>
      <c r="D88" s="241"/>
      <c r="E88" s="241"/>
      <c r="F88" s="241"/>
      <c r="G88" s="241"/>
      <c r="H88" s="241"/>
    </row>
    <row r="89" spans="1:8" ht="19.5" customHeight="1">
      <c r="A89" s="241"/>
      <c r="B89" s="241"/>
      <c r="C89" s="241"/>
      <c r="D89" s="241"/>
      <c r="E89" s="241"/>
      <c r="F89" s="241"/>
      <c r="G89" s="241"/>
      <c r="H89" s="241"/>
    </row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</sheetData>
  <sheetProtection/>
  <mergeCells count="15">
    <mergeCell ref="A8:A9"/>
    <mergeCell ref="B8:B9"/>
    <mergeCell ref="C8:C9"/>
    <mergeCell ref="D8:D9"/>
    <mergeCell ref="E8:F8"/>
    <mergeCell ref="A47:H47"/>
    <mergeCell ref="G8:H8"/>
    <mergeCell ref="A3:H3"/>
    <mergeCell ref="A4:H4"/>
    <mergeCell ref="A5:H5"/>
    <mergeCell ref="A6:C6"/>
    <mergeCell ref="E6:H6"/>
    <mergeCell ref="B7:C7"/>
    <mergeCell ref="E7:H7"/>
    <mergeCell ref="B46:I46"/>
  </mergeCell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8"/>
  <sheetViews>
    <sheetView zoomScalePageLayoutView="0" workbookViewId="0" topLeftCell="A1">
      <selection activeCell="N118" sqref="N118"/>
    </sheetView>
  </sheetViews>
  <sheetFormatPr defaultColWidth="9.00390625" defaultRowHeight="12.75"/>
  <cols>
    <col min="1" max="1" width="3.875" style="0" customWidth="1"/>
    <col min="2" max="2" width="8.625" style="0" customWidth="1"/>
    <col min="3" max="3" width="30.75390625" style="0" customWidth="1"/>
    <col min="4" max="4" width="7.25390625" style="0" customWidth="1"/>
    <col min="9" max="11" width="0" style="0" hidden="1" customWidth="1"/>
  </cols>
  <sheetData>
    <row r="1" spans="1:8" s="308" customFormat="1" ht="27.75" customHeight="1">
      <c r="A1" s="377" t="s">
        <v>549</v>
      </c>
      <c r="B1" s="377"/>
      <c r="C1" s="377"/>
      <c r="D1" s="377"/>
      <c r="E1" s="377"/>
      <c r="F1" s="377"/>
      <c r="G1" s="377"/>
      <c r="H1" s="377"/>
    </row>
    <row r="2" spans="1:13" s="308" customFormat="1" ht="39" customHeight="1">
      <c r="A2" s="377" t="s">
        <v>446</v>
      </c>
      <c r="B2" s="377"/>
      <c r="C2" s="377"/>
      <c r="D2" s="377"/>
      <c r="E2" s="377"/>
      <c r="F2" s="377"/>
      <c r="G2" s="377"/>
      <c r="H2" s="377"/>
      <c r="I2" s="53"/>
      <c r="J2" s="53"/>
      <c r="M2" s="59"/>
    </row>
    <row r="3" spans="1:6" s="308" customFormat="1" ht="22.5" customHeight="1">
      <c r="A3" s="302"/>
      <c r="B3" s="377" t="s">
        <v>45</v>
      </c>
      <c r="C3" s="377"/>
      <c r="D3" s="182">
        <f>H116</f>
        <v>0</v>
      </c>
      <c r="E3" s="381" t="s">
        <v>9</v>
      </c>
      <c r="F3" s="381"/>
    </row>
    <row r="4" spans="1:6" s="308" customFormat="1" ht="21" customHeight="1">
      <c r="A4" s="302"/>
      <c r="B4" s="377" t="s">
        <v>46</v>
      </c>
      <c r="C4" s="377"/>
      <c r="D4" s="183">
        <f>H107</f>
        <v>0</v>
      </c>
      <c r="E4" s="381" t="s">
        <v>9</v>
      </c>
      <c r="F4" s="381"/>
    </row>
    <row r="5" spans="1:6" s="308" customFormat="1" ht="13.5" customHeight="1">
      <c r="A5" s="302"/>
      <c r="B5" s="377"/>
      <c r="C5" s="377"/>
      <c r="D5" s="50"/>
      <c r="E5" s="377"/>
      <c r="F5" s="377"/>
    </row>
    <row r="6" spans="1:8" s="308" customFormat="1" ht="33.75" customHeight="1">
      <c r="A6" s="379" t="s">
        <v>3</v>
      </c>
      <c r="B6" s="380" t="s">
        <v>4</v>
      </c>
      <c r="C6" s="379" t="s">
        <v>47</v>
      </c>
      <c r="D6" s="380" t="s">
        <v>48</v>
      </c>
      <c r="E6" s="379" t="s">
        <v>11</v>
      </c>
      <c r="F6" s="379"/>
      <c r="G6" s="379" t="s">
        <v>49</v>
      </c>
      <c r="H6" s="379"/>
    </row>
    <row r="7" spans="1:8" s="308" customFormat="1" ht="81" customHeight="1">
      <c r="A7" s="379"/>
      <c r="B7" s="380"/>
      <c r="C7" s="379"/>
      <c r="D7" s="380"/>
      <c r="E7" s="304" t="s">
        <v>28</v>
      </c>
      <c r="F7" s="304" t="s">
        <v>29</v>
      </c>
      <c r="G7" s="304" t="s">
        <v>28</v>
      </c>
      <c r="H7" s="304" t="s">
        <v>6</v>
      </c>
    </row>
    <row r="8" spans="1:8" s="308" customFormat="1" ht="14.25" customHeight="1">
      <c r="A8" s="303">
        <v>1</v>
      </c>
      <c r="B8" s="303">
        <v>2</v>
      </c>
      <c r="C8" s="303">
        <v>3</v>
      </c>
      <c r="D8" s="303">
        <v>4</v>
      </c>
      <c r="E8" s="303">
        <v>5</v>
      </c>
      <c r="F8" s="303">
        <v>6</v>
      </c>
      <c r="G8" s="303">
        <v>7</v>
      </c>
      <c r="H8" s="303">
        <v>8</v>
      </c>
    </row>
    <row r="9" spans="1:17" s="39" customFormat="1" ht="41.25" customHeight="1">
      <c r="A9" s="69">
        <v>1</v>
      </c>
      <c r="B9" s="82" t="s">
        <v>110</v>
      </c>
      <c r="C9" s="66" t="s">
        <v>452</v>
      </c>
      <c r="D9" s="66" t="s">
        <v>111</v>
      </c>
      <c r="E9" s="305"/>
      <c r="F9" s="71">
        <v>105.6</v>
      </c>
      <c r="G9" s="305"/>
      <c r="H9" s="81">
        <f>H10+0</f>
        <v>0</v>
      </c>
      <c r="I9" s="97">
        <f>H9</f>
        <v>0</v>
      </c>
      <c r="J9" s="57">
        <f>H10</f>
        <v>0</v>
      </c>
      <c r="L9" s="57"/>
      <c r="O9" s="40"/>
      <c r="Q9" s="41"/>
    </row>
    <row r="10" spans="1:12" s="308" customFormat="1" ht="19.5" customHeight="1">
      <c r="A10" s="72"/>
      <c r="B10" s="305"/>
      <c r="C10" s="305" t="s">
        <v>13</v>
      </c>
      <c r="D10" s="305" t="s">
        <v>25</v>
      </c>
      <c r="E10" s="305">
        <v>2.99</v>
      </c>
      <c r="F10" s="68">
        <f>F9*E10</f>
        <v>315.74</v>
      </c>
      <c r="G10" s="305"/>
      <c r="H10" s="70">
        <f>F10*G10</f>
        <v>0</v>
      </c>
      <c r="I10" s="96"/>
      <c r="J10" s="35"/>
      <c r="K10" s="26"/>
      <c r="L10" s="26"/>
    </row>
    <row r="11" spans="1:11" s="119" customFormat="1" ht="71.25" customHeight="1">
      <c r="A11" s="201" t="s">
        <v>201</v>
      </c>
      <c r="B11" s="201" t="s">
        <v>214</v>
      </c>
      <c r="C11" s="201" t="s">
        <v>481</v>
      </c>
      <c r="D11" s="201" t="s">
        <v>212</v>
      </c>
      <c r="E11" s="202"/>
      <c r="F11" s="203">
        <v>1.056</v>
      </c>
      <c r="G11" s="202"/>
      <c r="H11" s="204">
        <f>H12+H13++H14</f>
        <v>0</v>
      </c>
      <c r="I11" s="354">
        <f>H11</f>
        <v>0</v>
      </c>
      <c r="J11" s="354">
        <f>H12</f>
        <v>0</v>
      </c>
      <c r="K11" s="354">
        <f>H13</f>
        <v>0</v>
      </c>
    </row>
    <row r="12" spans="1:8" ht="21.75" customHeight="1">
      <c r="A12" s="120"/>
      <c r="B12" s="179"/>
      <c r="C12" s="137" t="s">
        <v>138</v>
      </c>
      <c r="D12" s="121" t="s">
        <v>30</v>
      </c>
      <c r="E12" s="139">
        <v>35.5</v>
      </c>
      <c r="F12" s="120">
        <f>E12*F11</f>
        <v>37.5</v>
      </c>
      <c r="G12" s="139"/>
      <c r="H12" s="122">
        <f>F12*G12</f>
        <v>0</v>
      </c>
    </row>
    <row r="13" spans="1:8" ht="21.75" customHeight="1">
      <c r="A13" s="120"/>
      <c r="B13" s="179"/>
      <c r="C13" s="137" t="s">
        <v>215</v>
      </c>
      <c r="D13" s="305" t="s">
        <v>136</v>
      </c>
      <c r="E13" s="139">
        <v>79.5</v>
      </c>
      <c r="F13" s="120">
        <f>E13*F11</f>
        <v>84</v>
      </c>
      <c r="G13" s="139"/>
      <c r="H13" s="122">
        <f>F13*G13</f>
        <v>0</v>
      </c>
    </row>
    <row r="14" spans="1:8" ht="21.75" customHeight="1">
      <c r="A14" s="120"/>
      <c r="B14" s="179"/>
      <c r="C14" s="137" t="s">
        <v>213</v>
      </c>
      <c r="D14" s="121" t="s">
        <v>9</v>
      </c>
      <c r="E14" s="139">
        <v>0.07</v>
      </c>
      <c r="F14" s="176">
        <f>E14*F11</f>
        <v>0.074</v>
      </c>
      <c r="G14" s="139"/>
      <c r="H14" s="184">
        <f>F14*G14</f>
        <v>0</v>
      </c>
    </row>
    <row r="15" spans="1:10" s="310" customFormat="1" ht="33.75" customHeight="1">
      <c r="A15" s="336">
        <f>A13+0.1</f>
        <v>0.1</v>
      </c>
      <c r="B15" s="327" t="s">
        <v>457</v>
      </c>
      <c r="C15" s="327" t="s">
        <v>480</v>
      </c>
      <c r="D15" s="327" t="s">
        <v>456</v>
      </c>
      <c r="E15" s="327"/>
      <c r="F15" s="337">
        <v>1056</v>
      </c>
      <c r="G15" s="327"/>
      <c r="H15" s="328">
        <f>H16</f>
        <v>0</v>
      </c>
      <c r="I15" s="355">
        <f>H15</f>
        <v>0</v>
      </c>
      <c r="J15" s="23">
        <f>H16</f>
        <v>0</v>
      </c>
    </row>
    <row r="16" spans="1:9" s="310" customFormat="1" ht="25.5" customHeight="1">
      <c r="A16" s="330"/>
      <c r="B16" s="330"/>
      <c r="C16" s="319" t="s">
        <v>478</v>
      </c>
      <c r="D16" s="330" t="s">
        <v>479</v>
      </c>
      <c r="E16" s="331">
        <v>1</v>
      </c>
      <c r="F16" s="330">
        <f>E16*F15</f>
        <v>1056</v>
      </c>
      <c r="G16" s="330"/>
      <c r="H16" s="329">
        <f>F16*G16</f>
        <v>0</v>
      </c>
      <c r="I16" s="309"/>
    </row>
    <row r="17" spans="1:11" s="317" customFormat="1" ht="66.75" customHeight="1">
      <c r="A17" s="311" t="s">
        <v>453</v>
      </c>
      <c r="B17" s="311" t="s">
        <v>454</v>
      </c>
      <c r="C17" s="312" t="s">
        <v>455</v>
      </c>
      <c r="D17" s="313" t="s">
        <v>456</v>
      </c>
      <c r="E17" s="314"/>
      <c r="F17" s="315">
        <v>15</v>
      </c>
      <c r="G17" s="315"/>
      <c r="H17" s="316">
        <f>H18+H19</f>
        <v>0</v>
      </c>
      <c r="I17" s="356">
        <f>H17</f>
        <v>0</v>
      </c>
      <c r="J17" s="356">
        <f>H18</f>
        <v>0</v>
      </c>
      <c r="K17" s="356">
        <f>H19</f>
        <v>0</v>
      </c>
    </row>
    <row r="18" spans="1:8" s="324" customFormat="1" ht="17.25" customHeight="1">
      <c r="A18" s="318"/>
      <c r="B18" s="319" t="s">
        <v>457</v>
      </c>
      <c r="C18" s="319" t="s">
        <v>458</v>
      </c>
      <c r="D18" s="319" t="s">
        <v>459</v>
      </c>
      <c r="E18" s="320">
        <v>5.9</v>
      </c>
      <c r="F18" s="321">
        <f>F17*E18</f>
        <v>88.5</v>
      </c>
      <c r="G18" s="322"/>
      <c r="H18" s="323">
        <f>F18*G18</f>
        <v>0</v>
      </c>
    </row>
    <row r="19" spans="1:8" s="324" customFormat="1" ht="18" customHeight="1">
      <c r="A19" s="318"/>
      <c r="B19" s="319" t="s">
        <v>457</v>
      </c>
      <c r="C19" s="319" t="s">
        <v>460</v>
      </c>
      <c r="D19" s="325" t="s">
        <v>461</v>
      </c>
      <c r="E19" s="320">
        <v>1.8</v>
      </c>
      <c r="F19" s="321">
        <f>F17*E19</f>
        <v>27</v>
      </c>
      <c r="G19" s="322"/>
      <c r="H19" s="323">
        <f>F19*G19</f>
        <v>0</v>
      </c>
    </row>
    <row r="20" spans="1:11" s="310" customFormat="1" ht="33" customHeight="1">
      <c r="A20" s="326">
        <f>A17+0.1</f>
        <v>1.1</v>
      </c>
      <c r="B20" s="327" t="s">
        <v>462</v>
      </c>
      <c r="C20" s="312" t="s">
        <v>463</v>
      </c>
      <c r="D20" s="327" t="s">
        <v>464</v>
      </c>
      <c r="E20" s="327"/>
      <c r="F20" s="313">
        <v>15</v>
      </c>
      <c r="G20" s="313"/>
      <c r="H20" s="328">
        <f>H21+H22+H23+H24+H25+H26+H27</f>
        <v>0</v>
      </c>
      <c r="I20" s="34">
        <f>H20</f>
        <v>0</v>
      </c>
      <c r="J20" s="35">
        <f>H21</f>
        <v>0</v>
      </c>
      <c r="K20" s="23">
        <f>H22</f>
        <v>0</v>
      </c>
    </row>
    <row r="21" spans="1:11" s="310" customFormat="1" ht="19.5" customHeight="1">
      <c r="A21" s="329"/>
      <c r="B21" s="330"/>
      <c r="C21" s="319" t="s">
        <v>465</v>
      </c>
      <c r="D21" s="319" t="s">
        <v>459</v>
      </c>
      <c r="E21" s="330">
        <v>5.17</v>
      </c>
      <c r="F21" s="330">
        <f>F20*E21</f>
        <v>77.55</v>
      </c>
      <c r="G21" s="331"/>
      <c r="H21" s="329">
        <f aca="true" t="shared" si="0" ref="H21:H27">F21*G21</f>
        <v>0</v>
      </c>
      <c r="K21" s="26"/>
    </row>
    <row r="22" spans="1:8" s="310" customFormat="1" ht="19.5" customHeight="1">
      <c r="A22" s="329"/>
      <c r="B22" s="330"/>
      <c r="C22" s="319" t="s">
        <v>466</v>
      </c>
      <c r="D22" s="325" t="s">
        <v>461</v>
      </c>
      <c r="E22" s="330">
        <v>1.29</v>
      </c>
      <c r="F22" s="331">
        <f>F20*E22</f>
        <v>19.35</v>
      </c>
      <c r="G22" s="331"/>
      <c r="H22" s="329">
        <f t="shared" si="0"/>
        <v>0</v>
      </c>
    </row>
    <row r="23" spans="1:8" s="310" customFormat="1" ht="19.5" customHeight="1">
      <c r="A23" s="329"/>
      <c r="B23" s="330"/>
      <c r="C23" s="330" t="s">
        <v>467</v>
      </c>
      <c r="D23" s="330" t="s">
        <v>464</v>
      </c>
      <c r="E23" s="330">
        <v>1.02</v>
      </c>
      <c r="F23" s="331">
        <f>E23*F20</f>
        <v>15.3</v>
      </c>
      <c r="G23" s="326"/>
      <c r="H23" s="329">
        <f t="shared" si="0"/>
        <v>0</v>
      </c>
    </row>
    <row r="24" spans="1:9" s="310" customFormat="1" ht="19.5" customHeight="1">
      <c r="A24" s="329"/>
      <c r="B24" s="330"/>
      <c r="C24" s="330" t="s">
        <v>468</v>
      </c>
      <c r="D24" s="330" t="s">
        <v>469</v>
      </c>
      <c r="E24" s="330">
        <v>1.24</v>
      </c>
      <c r="F24" s="331">
        <f>E24*F20</f>
        <v>18.6</v>
      </c>
      <c r="G24" s="331"/>
      <c r="H24" s="329">
        <f t="shared" si="0"/>
        <v>0</v>
      </c>
      <c r="I24" s="22"/>
    </row>
    <row r="25" spans="1:9" s="310" customFormat="1" ht="21" customHeight="1">
      <c r="A25" s="329"/>
      <c r="B25" s="332"/>
      <c r="C25" s="330" t="s">
        <v>470</v>
      </c>
      <c r="D25" s="330" t="s">
        <v>464</v>
      </c>
      <c r="E25" s="333">
        <v>0.0138</v>
      </c>
      <c r="F25" s="333">
        <f>E25*F20</f>
        <v>0.207</v>
      </c>
      <c r="G25" s="331"/>
      <c r="H25" s="329">
        <f t="shared" si="0"/>
        <v>0</v>
      </c>
      <c r="I25" s="334"/>
    </row>
    <row r="26" spans="1:9" s="310" customFormat="1" ht="19.5" customHeight="1">
      <c r="A26" s="329"/>
      <c r="B26" s="332"/>
      <c r="C26" s="330" t="s">
        <v>471</v>
      </c>
      <c r="D26" s="330" t="s">
        <v>472</v>
      </c>
      <c r="E26" s="335">
        <v>0.5</v>
      </c>
      <c r="F26" s="331">
        <f>E26*F20</f>
        <v>7.5</v>
      </c>
      <c r="G26" s="331"/>
      <c r="H26" s="331">
        <f t="shared" si="0"/>
        <v>0</v>
      </c>
      <c r="I26" s="22"/>
    </row>
    <row r="27" spans="1:9" s="310" customFormat="1" ht="19.5" customHeight="1">
      <c r="A27" s="329"/>
      <c r="B27" s="330"/>
      <c r="C27" s="330" t="s">
        <v>473</v>
      </c>
      <c r="D27" s="330" t="s">
        <v>474</v>
      </c>
      <c r="E27" s="330">
        <v>0.3</v>
      </c>
      <c r="F27" s="331">
        <f>E27*F20</f>
        <v>4.5</v>
      </c>
      <c r="G27" s="331"/>
      <c r="H27" s="331">
        <f t="shared" si="0"/>
        <v>0</v>
      </c>
      <c r="I27" s="23"/>
    </row>
    <row r="28" spans="1:13" s="308" customFormat="1" ht="48.75" customHeight="1">
      <c r="A28" s="66">
        <v>4</v>
      </c>
      <c r="B28" s="66" t="s">
        <v>98</v>
      </c>
      <c r="C28" s="66" t="s">
        <v>448</v>
      </c>
      <c r="D28" s="66" t="s">
        <v>43</v>
      </c>
      <c r="E28" s="305"/>
      <c r="F28" s="71">
        <v>2200</v>
      </c>
      <c r="G28" s="305"/>
      <c r="H28" s="81">
        <f>SUM(H29:H32)</f>
        <v>0</v>
      </c>
      <c r="I28" s="96">
        <f>H28</f>
        <v>0</v>
      </c>
      <c r="J28" s="35">
        <f>H29</f>
        <v>0</v>
      </c>
      <c r="K28" s="26">
        <f>H30</f>
        <v>0</v>
      </c>
      <c r="L28" s="36"/>
      <c r="M28" s="307"/>
    </row>
    <row r="29" spans="1:9" s="308" customFormat="1" ht="18" customHeight="1">
      <c r="A29" s="305"/>
      <c r="B29" s="305"/>
      <c r="C29" s="305" t="s">
        <v>13</v>
      </c>
      <c r="D29" s="305" t="s">
        <v>30</v>
      </c>
      <c r="E29" s="305">
        <v>0.245</v>
      </c>
      <c r="F29" s="70">
        <f>E29*F28</f>
        <v>539</v>
      </c>
      <c r="G29" s="305"/>
      <c r="H29" s="70">
        <f>F29*G29</f>
        <v>0</v>
      </c>
      <c r="I29" s="97"/>
    </row>
    <row r="30" spans="1:9" s="308" customFormat="1" ht="18" customHeight="1">
      <c r="A30" s="305"/>
      <c r="B30" s="305"/>
      <c r="C30" s="305" t="s">
        <v>14</v>
      </c>
      <c r="D30" s="305" t="s">
        <v>136</v>
      </c>
      <c r="E30" s="73">
        <v>0.109</v>
      </c>
      <c r="F30" s="70">
        <f>E30*F28</f>
        <v>240</v>
      </c>
      <c r="G30" s="305"/>
      <c r="H30" s="70">
        <f>F30*G30</f>
        <v>0</v>
      </c>
      <c r="I30" s="97"/>
    </row>
    <row r="31" spans="1:9" s="308" customFormat="1" ht="24" customHeight="1">
      <c r="A31" s="305"/>
      <c r="B31" s="305"/>
      <c r="C31" s="305" t="s">
        <v>449</v>
      </c>
      <c r="D31" s="305" t="s">
        <v>43</v>
      </c>
      <c r="E31" s="305">
        <v>1.01</v>
      </c>
      <c r="F31" s="70">
        <f>E31*F28</f>
        <v>2222</v>
      </c>
      <c r="G31" s="68"/>
      <c r="H31" s="70">
        <f>F31*G31</f>
        <v>0</v>
      </c>
      <c r="I31" s="97"/>
    </row>
    <row r="32" spans="1:12" s="308" customFormat="1" ht="19.5" customHeight="1">
      <c r="A32" s="305"/>
      <c r="B32" s="305"/>
      <c r="C32" s="305" t="s">
        <v>15</v>
      </c>
      <c r="D32" s="305" t="s">
        <v>9</v>
      </c>
      <c r="E32" s="73">
        <v>0.009</v>
      </c>
      <c r="F32" s="70">
        <f>E32*F28</f>
        <v>20</v>
      </c>
      <c r="G32" s="305"/>
      <c r="H32" s="70">
        <f>F32*G32</f>
        <v>0</v>
      </c>
      <c r="I32" s="96"/>
      <c r="J32" s="35"/>
      <c r="K32" s="26"/>
      <c r="L32" s="26"/>
    </row>
    <row r="33" spans="1:11" s="308" customFormat="1" ht="43.5" customHeight="1">
      <c r="A33" s="66">
        <v>26</v>
      </c>
      <c r="B33" s="66" t="s">
        <v>124</v>
      </c>
      <c r="C33" s="66" t="s">
        <v>450</v>
      </c>
      <c r="D33" s="66" t="s">
        <v>37</v>
      </c>
      <c r="E33" s="305"/>
      <c r="F33" s="71">
        <v>15</v>
      </c>
      <c r="G33" s="305"/>
      <c r="H33" s="81">
        <f>SUM(H34:H37)</f>
        <v>0</v>
      </c>
      <c r="I33" s="97">
        <f>H33</f>
        <v>0</v>
      </c>
      <c r="J33" s="23">
        <f>H34</f>
        <v>0</v>
      </c>
      <c r="K33" s="22">
        <f>H35</f>
        <v>0</v>
      </c>
    </row>
    <row r="34" spans="1:9" s="308" customFormat="1" ht="27.75" customHeight="1">
      <c r="A34" s="305"/>
      <c r="B34" s="305"/>
      <c r="C34" s="305" t="s">
        <v>13</v>
      </c>
      <c r="D34" s="305" t="s">
        <v>30</v>
      </c>
      <c r="E34" s="305">
        <v>1.68</v>
      </c>
      <c r="F34" s="305">
        <f>E34*F33</f>
        <v>25.2</v>
      </c>
      <c r="G34" s="305"/>
      <c r="H34" s="70">
        <f>F34*G34</f>
        <v>0</v>
      </c>
      <c r="I34" s="97"/>
    </row>
    <row r="35" spans="1:9" s="308" customFormat="1" ht="24" customHeight="1">
      <c r="A35" s="305"/>
      <c r="B35" s="305"/>
      <c r="C35" s="305" t="s">
        <v>14</v>
      </c>
      <c r="D35" s="305" t="s">
        <v>136</v>
      </c>
      <c r="E35" s="68">
        <v>0.15</v>
      </c>
      <c r="F35" s="305">
        <f>E35*F33</f>
        <v>2.25</v>
      </c>
      <c r="G35" s="305"/>
      <c r="H35" s="68">
        <f>F35*G35</f>
        <v>0</v>
      </c>
      <c r="I35" s="97"/>
    </row>
    <row r="36" spans="1:9" s="308" customFormat="1" ht="30" customHeight="1">
      <c r="A36" s="305"/>
      <c r="B36" s="305"/>
      <c r="C36" s="305" t="s">
        <v>451</v>
      </c>
      <c r="D36" s="305" t="s">
        <v>37</v>
      </c>
      <c r="E36" s="305">
        <v>1</v>
      </c>
      <c r="F36" s="305">
        <f>E36*F33</f>
        <v>15</v>
      </c>
      <c r="G36" s="305"/>
      <c r="H36" s="70">
        <f>F36*G36</f>
        <v>0</v>
      </c>
      <c r="I36" s="97"/>
    </row>
    <row r="37" spans="1:13" s="308" customFormat="1" ht="33.75" customHeight="1">
      <c r="A37" s="305"/>
      <c r="B37" s="305"/>
      <c r="C37" s="305" t="s">
        <v>15</v>
      </c>
      <c r="D37" s="305" t="s">
        <v>9</v>
      </c>
      <c r="E37" s="305">
        <v>1.36</v>
      </c>
      <c r="F37" s="305">
        <f>E37*F33</f>
        <v>20.4</v>
      </c>
      <c r="G37" s="305"/>
      <c r="H37" s="70">
        <f>F37*G37</f>
        <v>0</v>
      </c>
      <c r="I37" s="96"/>
      <c r="J37" s="35"/>
      <c r="K37" s="26"/>
      <c r="L37" s="26"/>
      <c r="M37" s="29"/>
    </row>
    <row r="38" spans="1:11" s="308" customFormat="1" ht="42.75" customHeight="1">
      <c r="A38" s="69">
        <v>30</v>
      </c>
      <c r="B38" s="66" t="s">
        <v>104</v>
      </c>
      <c r="C38" s="66" t="s">
        <v>132</v>
      </c>
      <c r="D38" s="66" t="s">
        <v>37</v>
      </c>
      <c r="E38" s="305"/>
      <c r="F38" s="71">
        <v>120</v>
      </c>
      <c r="G38" s="305"/>
      <c r="H38" s="81">
        <f>H39+H40+H41+H42</f>
        <v>0</v>
      </c>
      <c r="I38" s="99">
        <f>H38</f>
        <v>0</v>
      </c>
      <c r="J38" s="23">
        <f>H39</f>
        <v>0</v>
      </c>
      <c r="K38" s="23">
        <f>H40</f>
        <v>0</v>
      </c>
    </row>
    <row r="39" spans="1:9" s="308" customFormat="1" ht="20.25" customHeight="1">
      <c r="A39" s="305"/>
      <c r="B39" s="305"/>
      <c r="C39" s="305" t="s">
        <v>13</v>
      </c>
      <c r="D39" s="305" t="s">
        <v>30</v>
      </c>
      <c r="E39" s="305">
        <v>0.8</v>
      </c>
      <c r="F39" s="305">
        <f>E39*F38</f>
        <v>96</v>
      </c>
      <c r="G39" s="68"/>
      <c r="H39" s="70">
        <f>F39*G39</f>
        <v>0</v>
      </c>
      <c r="I39" s="99"/>
    </row>
    <row r="40" spans="1:9" s="308" customFormat="1" ht="21.75" customHeight="1">
      <c r="A40" s="305"/>
      <c r="B40" s="305"/>
      <c r="C40" s="305" t="s">
        <v>14</v>
      </c>
      <c r="D40" s="305" t="s">
        <v>136</v>
      </c>
      <c r="E40" s="305">
        <v>0.0291</v>
      </c>
      <c r="F40" s="305">
        <f>E40*F38</f>
        <v>3.492</v>
      </c>
      <c r="G40" s="305"/>
      <c r="H40" s="70">
        <f>F40*G40</f>
        <v>0</v>
      </c>
      <c r="I40" s="306"/>
    </row>
    <row r="41" spans="1:9" s="308" customFormat="1" ht="21.75" customHeight="1">
      <c r="A41" s="305"/>
      <c r="B41" s="305"/>
      <c r="C41" s="305" t="s">
        <v>99</v>
      </c>
      <c r="D41" s="305" t="s">
        <v>37</v>
      </c>
      <c r="E41" s="305">
        <v>1</v>
      </c>
      <c r="F41" s="305">
        <f>E41*F38</f>
        <v>120</v>
      </c>
      <c r="G41" s="305"/>
      <c r="H41" s="70">
        <f>F41*G41</f>
        <v>0</v>
      </c>
      <c r="I41" s="306"/>
    </row>
    <row r="42" spans="1:12" s="308" customFormat="1" ht="21.75" customHeight="1">
      <c r="A42" s="305"/>
      <c r="B42" s="305"/>
      <c r="C42" s="305" t="s">
        <v>15</v>
      </c>
      <c r="D42" s="305" t="s">
        <v>9</v>
      </c>
      <c r="E42" s="305">
        <v>0.18</v>
      </c>
      <c r="F42" s="305">
        <f>E42*F38</f>
        <v>21.6</v>
      </c>
      <c r="G42" s="305"/>
      <c r="H42" s="70">
        <f>F42*G42</f>
        <v>0</v>
      </c>
      <c r="I42" s="306"/>
      <c r="J42" s="37"/>
      <c r="K42" s="26"/>
      <c r="L42" s="37"/>
    </row>
    <row r="43" spans="1:10" s="308" customFormat="1" ht="66.75" customHeight="1">
      <c r="A43" s="66">
        <v>31</v>
      </c>
      <c r="B43" s="66" t="s">
        <v>115</v>
      </c>
      <c r="C43" s="66" t="s">
        <v>238</v>
      </c>
      <c r="D43" s="66" t="s">
        <v>113</v>
      </c>
      <c r="E43" s="66"/>
      <c r="F43" s="114">
        <v>2200</v>
      </c>
      <c r="G43" s="66"/>
      <c r="H43" s="81">
        <f>H44+H45+H46</f>
        <v>0</v>
      </c>
      <c r="I43" s="357">
        <f>H43</f>
        <v>0</v>
      </c>
      <c r="J43" s="23">
        <f>H44</f>
        <v>0</v>
      </c>
    </row>
    <row r="44" spans="1:9" s="308" customFormat="1" ht="19.5" customHeight="1">
      <c r="A44" s="305"/>
      <c r="B44" s="305"/>
      <c r="C44" s="305" t="s">
        <v>13</v>
      </c>
      <c r="D44" s="305" t="s">
        <v>30</v>
      </c>
      <c r="E44" s="305">
        <v>0.0649</v>
      </c>
      <c r="F44" s="305">
        <f>E44*F43</f>
        <v>142.78</v>
      </c>
      <c r="G44" s="305"/>
      <c r="H44" s="70">
        <f>F44*G44</f>
        <v>0</v>
      </c>
      <c r="I44" s="306"/>
    </row>
    <row r="45" spans="1:9" s="308" customFormat="1" ht="19.5" customHeight="1">
      <c r="A45" s="305"/>
      <c r="B45" s="305"/>
      <c r="C45" s="305" t="s">
        <v>128</v>
      </c>
      <c r="D45" s="305" t="s">
        <v>0</v>
      </c>
      <c r="E45" s="305">
        <v>0.148</v>
      </c>
      <c r="F45" s="305">
        <f>E45*F43</f>
        <v>325.6</v>
      </c>
      <c r="G45" s="305"/>
      <c r="H45" s="70">
        <f>F45*G45</f>
        <v>0</v>
      </c>
      <c r="I45" s="306"/>
    </row>
    <row r="46" spans="1:9" s="308" customFormat="1" ht="27" customHeight="1">
      <c r="A46" s="305"/>
      <c r="B46" s="305"/>
      <c r="C46" s="305" t="s">
        <v>15</v>
      </c>
      <c r="D46" s="305" t="s">
        <v>9</v>
      </c>
      <c r="E46" s="305">
        <v>0.00025</v>
      </c>
      <c r="F46" s="305">
        <f>E46*F43</f>
        <v>0.55</v>
      </c>
      <c r="G46" s="305"/>
      <c r="H46" s="70">
        <f>F46*G46</f>
        <v>0</v>
      </c>
      <c r="I46" s="306"/>
    </row>
    <row r="47" spans="1:17" s="39" customFormat="1" ht="39.75" customHeight="1">
      <c r="A47" s="69">
        <v>32</v>
      </c>
      <c r="B47" s="82" t="s">
        <v>239</v>
      </c>
      <c r="C47" s="66" t="s">
        <v>475</v>
      </c>
      <c r="D47" s="206" t="s">
        <v>240</v>
      </c>
      <c r="E47" s="305"/>
      <c r="F47" s="71">
        <v>1120</v>
      </c>
      <c r="G47" s="305"/>
      <c r="H47" s="81">
        <f>H48+H49</f>
        <v>0</v>
      </c>
      <c r="I47" s="97">
        <f>H47</f>
        <v>0</v>
      </c>
      <c r="J47" s="57">
        <f>H48</f>
        <v>0</v>
      </c>
      <c r="K47" s="41">
        <f>H49</f>
        <v>0</v>
      </c>
      <c r="L47" s="57"/>
      <c r="O47" s="40"/>
      <c r="Q47" s="41"/>
    </row>
    <row r="48" spans="1:12" s="308" customFormat="1" ht="21" customHeight="1">
      <c r="A48" s="72"/>
      <c r="B48" s="305"/>
      <c r="C48" s="305" t="s">
        <v>13</v>
      </c>
      <c r="D48" s="305" t="s">
        <v>30</v>
      </c>
      <c r="E48" s="305">
        <v>0.209</v>
      </c>
      <c r="F48" s="68">
        <f>F47*E48</f>
        <v>234.08</v>
      </c>
      <c r="G48" s="305"/>
      <c r="H48" s="70">
        <f>F48*G48</f>
        <v>0</v>
      </c>
      <c r="I48" s="96"/>
      <c r="J48" s="35"/>
      <c r="K48" s="26"/>
      <c r="L48" s="26"/>
    </row>
    <row r="49" spans="1:12" s="308" customFormat="1" ht="20.25" customHeight="1">
      <c r="A49" s="104"/>
      <c r="B49" s="197"/>
      <c r="C49" s="197" t="s">
        <v>14</v>
      </c>
      <c r="D49" s="197" t="s">
        <v>136</v>
      </c>
      <c r="E49" s="197">
        <v>0.078</v>
      </c>
      <c r="F49" s="207">
        <f>E49*F47</f>
        <v>87.36</v>
      </c>
      <c r="G49" s="197"/>
      <c r="H49" s="208">
        <f>F49*G49</f>
        <v>0</v>
      </c>
      <c r="I49" s="96"/>
      <c r="J49" s="35"/>
      <c r="K49" s="26"/>
      <c r="L49" s="26"/>
    </row>
    <row r="50" spans="1:11" s="4" customFormat="1" ht="65.25" customHeight="1">
      <c r="A50" s="209" t="s">
        <v>254</v>
      </c>
      <c r="B50" s="210" t="s">
        <v>242</v>
      </c>
      <c r="C50" s="76" t="s">
        <v>476</v>
      </c>
      <c r="D50" s="206" t="s">
        <v>240</v>
      </c>
      <c r="E50" s="211"/>
      <c r="F50" s="155">
        <v>1120</v>
      </c>
      <c r="G50" s="211"/>
      <c r="H50" s="212">
        <f>H51+H52+H53+H54+H55+H56+H57</f>
        <v>0</v>
      </c>
      <c r="I50" s="358">
        <f>H50</f>
        <v>0</v>
      </c>
      <c r="J50" s="358">
        <f>H51</f>
        <v>0</v>
      </c>
      <c r="K50" s="358">
        <f>H52+H53+H54+H55</f>
        <v>0</v>
      </c>
    </row>
    <row r="51" spans="1:8" s="4" customFormat="1" ht="29.25" customHeight="1">
      <c r="A51" s="213"/>
      <c r="B51" s="214"/>
      <c r="C51" s="79" t="s">
        <v>243</v>
      </c>
      <c r="D51" s="215" t="s">
        <v>119</v>
      </c>
      <c r="E51" s="215">
        <f>(37.5+6*0.07)/1000</f>
        <v>0.03792</v>
      </c>
      <c r="F51" s="216">
        <f>E51*F50</f>
        <v>42.47</v>
      </c>
      <c r="G51" s="217"/>
      <c r="H51" s="218">
        <f>F51*G51</f>
        <v>0</v>
      </c>
    </row>
    <row r="52" spans="1:8" s="222" customFormat="1" ht="21.75" customHeight="1">
      <c r="A52" s="213"/>
      <c r="B52" s="219"/>
      <c r="C52" s="79" t="s">
        <v>244</v>
      </c>
      <c r="D52" s="220" t="s">
        <v>245</v>
      </c>
      <c r="E52" s="215">
        <f>3.02/1000</f>
        <v>0.00302</v>
      </c>
      <c r="F52" s="216">
        <f>F50*E52</f>
        <v>3.38</v>
      </c>
      <c r="G52" s="215"/>
      <c r="H52" s="221">
        <f>G52*F52</f>
        <v>0</v>
      </c>
    </row>
    <row r="53" spans="1:8" s="222" customFormat="1" ht="34.5" customHeight="1">
      <c r="A53" s="213"/>
      <c r="B53" s="219"/>
      <c r="C53" s="79" t="s">
        <v>246</v>
      </c>
      <c r="D53" s="220" t="s">
        <v>245</v>
      </c>
      <c r="E53" s="223">
        <f>3.7/1000</f>
        <v>0.0037</v>
      </c>
      <c r="F53" s="216">
        <f>F50*E53</f>
        <v>4.14</v>
      </c>
      <c r="G53" s="215"/>
      <c r="H53" s="221">
        <f>G53*F53</f>
        <v>0</v>
      </c>
    </row>
    <row r="54" spans="1:8" s="222" customFormat="1" ht="21.75" customHeight="1">
      <c r="A54" s="213"/>
      <c r="B54" s="219"/>
      <c r="C54" s="79" t="s">
        <v>247</v>
      </c>
      <c r="D54" s="220" t="s">
        <v>245</v>
      </c>
      <c r="E54" s="223">
        <f>11.1/1000</f>
        <v>0.0111</v>
      </c>
      <c r="F54" s="216">
        <f>F50*E54</f>
        <v>12.43</v>
      </c>
      <c r="G54" s="215"/>
      <c r="H54" s="221">
        <f>G54*F54</f>
        <v>0</v>
      </c>
    </row>
    <row r="55" spans="1:8" s="225" customFormat="1" ht="21.75" customHeight="1">
      <c r="A55" s="213"/>
      <c r="B55" s="224"/>
      <c r="C55" s="305" t="s">
        <v>213</v>
      </c>
      <c r="D55" s="30" t="s">
        <v>9</v>
      </c>
      <c r="E55" s="30">
        <f>2.3/1000</f>
        <v>0.0023</v>
      </c>
      <c r="F55" s="31">
        <f>F50*E55</f>
        <v>2.58</v>
      </c>
      <c r="G55" s="30"/>
      <c r="H55" s="221">
        <f>F55*G55</f>
        <v>0</v>
      </c>
    </row>
    <row r="56" spans="1:8" s="4" customFormat="1" ht="21.75" customHeight="1">
      <c r="A56" s="213"/>
      <c r="B56" s="226"/>
      <c r="C56" s="79" t="s">
        <v>248</v>
      </c>
      <c r="D56" s="215" t="s">
        <v>42</v>
      </c>
      <c r="E56" s="215">
        <f>(103+6*12.8)/1000</f>
        <v>0.1798</v>
      </c>
      <c r="F56" s="216">
        <f>E56*F50</f>
        <v>201.38</v>
      </c>
      <c r="G56" s="215"/>
      <c r="H56" s="221">
        <f>G56*F56</f>
        <v>0</v>
      </c>
    </row>
    <row r="57" spans="1:8" s="4" customFormat="1" ht="21.75" customHeight="1">
      <c r="A57" s="213"/>
      <c r="B57" s="214"/>
      <c r="C57" s="79" t="s">
        <v>15</v>
      </c>
      <c r="D57" s="215" t="s">
        <v>9</v>
      </c>
      <c r="E57" s="215">
        <f>14.5/1000</f>
        <v>0.0145</v>
      </c>
      <c r="F57" s="216">
        <f>F50*E57</f>
        <v>16.24</v>
      </c>
      <c r="G57" s="30"/>
      <c r="H57" s="221">
        <f>G57*F57</f>
        <v>0</v>
      </c>
    </row>
    <row r="58" spans="1:10" s="119" customFormat="1" ht="56.25" customHeight="1">
      <c r="A58" s="113" t="s">
        <v>255</v>
      </c>
      <c r="B58" s="113" t="s">
        <v>250</v>
      </c>
      <c r="C58" s="113" t="s">
        <v>403</v>
      </c>
      <c r="D58" s="113" t="s">
        <v>216</v>
      </c>
      <c r="E58" s="178"/>
      <c r="F58" s="118">
        <v>352</v>
      </c>
      <c r="G58" s="178"/>
      <c r="H58" s="172">
        <f>H59+H60++H61</f>
        <v>0</v>
      </c>
      <c r="I58" s="359">
        <f>H58</f>
        <v>0</v>
      </c>
      <c r="J58" s="360">
        <f>H59</f>
        <v>0</v>
      </c>
    </row>
    <row r="59" spans="1:9" s="161" customFormat="1" ht="21.75" customHeight="1">
      <c r="A59" s="120"/>
      <c r="B59" s="158"/>
      <c r="C59" s="3" t="s">
        <v>138</v>
      </c>
      <c r="D59" s="9" t="s">
        <v>30</v>
      </c>
      <c r="E59" s="9">
        <v>3</v>
      </c>
      <c r="F59" s="157">
        <f>E59*F58</f>
        <v>1056</v>
      </c>
      <c r="G59" s="9"/>
      <c r="H59" s="228">
        <f>F59*G59</f>
        <v>0</v>
      </c>
      <c r="I59" s="190"/>
    </row>
    <row r="60" spans="1:9" s="161" customFormat="1" ht="21.75" customHeight="1">
      <c r="A60" s="120"/>
      <c r="B60" s="158"/>
      <c r="C60" s="3" t="s">
        <v>251</v>
      </c>
      <c r="D60" s="9" t="s">
        <v>252</v>
      </c>
      <c r="E60" s="9">
        <v>1.25</v>
      </c>
      <c r="F60" s="157">
        <f>E60*F58</f>
        <v>440</v>
      </c>
      <c r="G60" s="9"/>
      <c r="H60" s="228">
        <f>F60*G60</f>
        <v>0</v>
      </c>
      <c r="I60" s="190"/>
    </row>
    <row r="61" spans="1:9" s="161" customFormat="1" ht="21.75" customHeight="1">
      <c r="A61" s="120"/>
      <c r="B61" s="30"/>
      <c r="C61" s="200" t="s">
        <v>181</v>
      </c>
      <c r="D61" s="9" t="s">
        <v>9</v>
      </c>
      <c r="E61" s="9">
        <v>0.01</v>
      </c>
      <c r="F61" s="20">
        <f>E61*F58</f>
        <v>3.52</v>
      </c>
      <c r="G61" s="9"/>
      <c r="H61" s="228">
        <f>F61*G61</f>
        <v>0</v>
      </c>
      <c r="I61" s="190"/>
    </row>
    <row r="62" spans="1:13" s="308" customFormat="1" ht="31.5" customHeight="1">
      <c r="A62" s="66">
        <v>7</v>
      </c>
      <c r="B62" s="66" t="s">
        <v>101</v>
      </c>
      <c r="C62" s="66" t="s">
        <v>483</v>
      </c>
      <c r="D62" s="66" t="s">
        <v>44</v>
      </c>
      <c r="E62" s="66"/>
      <c r="F62" s="71">
        <v>2</v>
      </c>
      <c r="G62" s="66"/>
      <c r="H62" s="81">
        <f>H63+H64+H65+H66</f>
        <v>0</v>
      </c>
      <c r="I62" s="97">
        <f>H62</f>
        <v>0</v>
      </c>
      <c r="J62" s="361">
        <f>H63</f>
        <v>0</v>
      </c>
      <c r="K62" s="361">
        <f>H64</f>
        <v>0</v>
      </c>
      <c r="L62" s="29"/>
      <c r="M62" s="29"/>
    </row>
    <row r="63" spans="1:9" s="29" customFormat="1" ht="21" customHeight="1">
      <c r="A63" s="305"/>
      <c r="B63" s="305"/>
      <c r="C63" s="305" t="s">
        <v>13</v>
      </c>
      <c r="D63" s="305" t="s">
        <v>30</v>
      </c>
      <c r="E63" s="305">
        <v>3.1</v>
      </c>
      <c r="F63" s="70">
        <f>E63*F62</f>
        <v>6</v>
      </c>
      <c r="G63" s="305"/>
      <c r="H63" s="70">
        <f>F63*G63</f>
        <v>0</v>
      </c>
      <c r="I63" s="97"/>
    </row>
    <row r="64" spans="1:9" s="29" customFormat="1" ht="21.75" customHeight="1">
      <c r="A64" s="305"/>
      <c r="B64" s="305"/>
      <c r="C64" s="305" t="s">
        <v>14</v>
      </c>
      <c r="D64" s="305" t="s">
        <v>9</v>
      </c>
      <c r="E64" s="305">
        <v>1.23</v>
      </c>
      <c r="F64" s="70">
        <f>E64*F62</f>
        <v>2</v>
      </c>
      <c r="G64" s="305"/>
      <c r="H64" s="70">
        <f>F64*G64</f>
        <v>0</v>
      </c>
      <c r="I64" s="97"/>
    </row>
    <row r="65" spans="1:9" s="29" customFormat="1" ht="20.25" customHeight="1">
      <c r="A65" s="305"/>
      <c r="B65" s="305"/>
      <c r="C65" s="305" t="s">
        <v>484</v>
      </c>
      <c r="D65" s="305" t="s">
        <v>44</v>
      </c>
      <c r="E65" s="305">
        <v>1</v>
      </c>
      <c r="F65" s="70">
        <f>E65*F62</f>
        <v>2</v>
      </c>
      <c r="G65" s="305"/>
      <c r="H65" s="70">
        <f>F65*G65</f>
        <v>0</v>
      </c>
      <c r="I65" s="97"/>
    </row>
    <row r="66" spans="1:9" s="307" customFormat="1" ht="22.5" customHeight="1">
      <c r="A66" s="305"/>
      <c r="B66" s="305"/>
      <c r="C66" s="305" t="s">
        <v>15</v>
      </c>
      <c r="D66" s="305" t="s">
        <v>9</v>
      </c>
      <c r="E66" s="305">
        <v>1.18</v>
      </c>
      <c r="F66" s="70">
        <f>E66*F62</f>
        <v>2</v>
      </c>
      <c r="G66" s="305"/>
      <c r="H66" s="70">
        <f>F66*G66</f>
        <v>0</v>
      </c>
      <c r="I66" s="97"/>
    </row>
    <row r="67" spans="1:13" s="308" customFormat="1" ht="27" customHeight="1">
      <c r="A67" s="66">
        <v>8</v>
      </c>
      <c r="B67" s="66" t="s">
        <v>100</v>
      </c>
      <c r="C67" s="66" t="s">
        <v>485</v>
      </c>
      <c r="D67" s="66" t="s">
        <v>44</v>
      </c>
      <c r="E67" s="66"/>
      <c r="F67" s="71">
        <v>4</v>
      </c>
      <c r="G67" s="66"/>
      <c r="H67" s="81">
        <f>H68+H69+H70+H71</f>
        <v>0</v>
      </c>
      <c r="I67" s="97">
        <f>H67</f>
        <v>0</v>
      </c>
      <c r="J67" s="361">
        <f>H68</f>
        <v>0</v>
      </c>
      <c r="K67" s="361">
        <f>H69</f>
        <v>0</v>
      </c>
      <c r="L67" s="29"/>
      <c r="M67" s="29"/>
    </row>
    <row r="68" spans="1:9" s="29" customFormat="1" ht="21.75" customHeight="1">
      <c r="A68" s="305"/>
      <c r="B68" s="305"/>
      <c r="C68" s="305" t="s">
        <v>13</v>
      </c>
      <c r="D68" s="305" t="s">
        <v>30</v>
      </c>
      <c r="E68" s="305">
        <v>2.29</v>
      </c>
      <c r="F68" s="70">
        <f>E68*F67</f>
        <v>9</v>
      </c>
      <c r="G68" s="305"/>
      <c r="H68" s="70">
        <f>F68*G68</f>
        <v>0</v>
      </c>
      <c r="I68" s="97"/>
    </row>
    <row r="69" spans="1:9" s="29" customFormat="1" ht="20.25" customHeight="1">
      <c r="A69" s="305"/>
      <c r="B69" s="305"/>
      <c r="C69" s="305" t="s">
        <v>14</v>
      </c>
      <c r="D69" s="305" t="s">
        <v>9</v>
      </c>
      <c r="E69" s="305">
        <v>0.09</v>
      </c>
      <c r="F69" s="68">
        <f>E69*F67</f>
        <v>0.36</v>
      </c>
      <c r="G69" s="305"/>
      <c r="H69" s="70">
        <f>F69*G69</f>
        <v>0</v>
      </c>
      <c r="I69" s="97"/>
    </row>
    <row r="70" spans="1:9" s="29" customFormat="1" ht="21" customHeight="1">
      <c r="A70" s="305"/>
      <c r="B70" s="305" t="s">
        <v>109</v>
      </c>
      <c r="C70" s="305" t="s">
        <v>487</v>
      </c>
      <c r="D70" s="305" t="s">
        <v>114</v>
      </c>
      <c r="E70" s="305">
        <v>1</v>
      </c>
      <c r="F70" s="70">
        <f>E70*F67</f>
        <v>4</v>
      </c>
      <c r="G70" s="305"/>
      <c r="H70" s="70">
        <f>F70*G70</f>
        <v>0</v>
      </c>
      <c r="I70" s="97"/>
    </row>
    <row r="71" spans="1:9" s="307" customFormat="1" ht="25.5" customHeight="1">
      <c r="A71" s="305"/>
      <c r="B71" s="305"/>
      <c r="C71" s="305" t="s">
        <v>15</v>
      </c>
      <c r="D71" s="305" t="s">
        <v>9</v>
      </c>
      <c r="E71" s="305">
        <v>0.68</v>
      </c>
      <c r="F71" s="70">
        <f>E71*F67</f>
        <v>3</v>
      </c>
      <c r="G71" s="305"/>
      <c r="H71" s="70">
        <f>F71*G71</f>
        <v>0</v>
      </c>
      <c r="I71" s="97"/>
    </row>
    <row r="72" spans="1:13" s="308" customFormat="1" ht="30" customHeight="1">
      <c r="A72" s="66">
        <v>9</v>
      </c>
      <c r="B72" s="66" t="s">
        <v>101</v>
      </c>
      <c r="C72" s="66" t="s">
        <v>486</v>
      </c>
      <c r="D72" s="66" t="s">
        <v>44</v>
      </c>
      <c r="E72" s="66"/>
      <c r="F72" s="71">
        <v>4</v>
      </c>
      <c r="G72" s="66"/>
      <c r="H72" s="81">
        <f>H73+H74+H75+H76</f>
        <v>0</v>
      </c>
      <c r="I72" s="97">
        <f>H72</f>
        <v>0</v>
      </c>
      <c r="J72" s="361">
        <f>H73</f>
        <v>0</v>
      </c>
      <c r="K72" s="361">
        <f>H74</f>
        <v>0</v>
      </c>
      <c r="L72" s="29"/>
      <c r="M72" s="29"/>
    </row>
    <row r="73" spans="1:9" s="29" customFormat="1" ht="21.75" customHeight="1">
      <c r="A73" s="305"/>
      <c r="B73" s="305"/>
      <c r="C73" s="305" t="s">
        <v>13</v>
      </c>
      <c r="D73" s="305" t="s">
        <v>30</v>
      </c>
      <c r="E73" s="305">
        <v>3.1</v>
      </c>
      <c r="F73" s="70">
        <f>E73*F72</f>
        <v>12</v>
      </c>
      <c r="G73" s="305"/>
      <c r="H73" s="70">
        <f>F73*G73</f>
        <v>0</v>
      </c>
      <c r="I73" s="97"/>
    </row>
    <row r="74" spans="1:9" s="29" customFormat="1" ht="21.75" customHeight="1">
      <c r="A74" s="305"/>
      <c r="B74" s="305"/>
      <c r="C74" s="305" t="s">
        <v>14</v>
      </c>
      <c r="D74" s="305" t="s">
        <v>9</v>
      </c>
      <c r="E74" s="305">
        <v>1.23</v>
      </c>
      <c r="F74" s="70">
        <f>E74*F72</f>
        <v>5</v>
      </c>
      <c r="G74" s="305"/>
      <c r="H74" s="70">
        <f>F74*G74</f>
        <v>0</v>
      </c>
      <c r="I74" s="97"/>
    </row>
    <row r="75" spans="1:9" s="29" customFormat="1" ht="20.25" customHeight="1">
      <c r="A75" s="305"/>
      <c r="B75" s="305" t="s">
        <v>109</v>
      </c>
      <c r="C75" s="305" t="s">
        <v>488</v>
      </c>
      <c r="D75" s="305" t="s">
        <v>114</v>
      </c>
      <c r="E75" s="305">
        <v>1</v>
      </c>
      <c r="F75" s="70">
        <f>E75*F72</f>
        <v>4</v>
      </c>
      <c r="G75" s="305"/>
      <c r="H75" s="70">
        <f>F75*G75</f>
        <v>0</v>
      </c>
      <c r="I75" s="97"/>
    </row>
    <row r="76" spans="1:9" s="307" customFormat="1" ht="20.25" customHeight="1">
      <c r="A76" s="305"/>
      <c r="B76" s="305"/>
      <c r="C76" s="305" t="s">
        <v>15</v>
      </c>
      <c r="D76" s="305" t="s">
        <v>9</v>
      </c>
      <c r="E76" s="305">
        <v>1.18</v>
      </c>
      <c r="F76" s="70">
        <f>E76*F72</f>
        <v>5</v>
      </c>
      <c r="G76" s="305"/>
      <c r="H76" s="70">
        <f>F76*G76</f>
        <v>0</v>
      </c>
      <c r="I76" s="97"/>
    </row>
    <row r="77" spans="1:13" s="308" customFormat="1" ht="40.5" customHeight="1">
      <c r="A77" s="66">
        <v>10</v>
      </c>
      <c r="B77" s="66" t="s">
        <v>125</v>
      </c>
      <c r="C77" s="66" t="s">
        <v>143</v>
      </c>
      <c r="D77" s="66" t="s">
        <v>44</v>
      </c>
      <c r="E77" s="66"/>
      <c r="F77" s="71">
        <v>32</v>
      </c>
      <c r="G77" s="66"/>
      <c r="H77" s="81">
        <f>H78+H79+H80</f>
        <v>0</v>
      </c>
      <c r="I77" s="97">
        <f>H77</f>
        <v>0</v>
      </c>
      <c r="J77" s="361">
        <f>H78</f>
        <v>0</v>
      </c>
      <c r="K77" s="361">
        <f>H79</f>
        <v>0</v>
      </c>
      <c r="L77" s="29"/>
      <c r="M77" s="29"/>
    </row>
    <row r="78" spans="1:9" s="29" customFormat="1" ht="21" customHeight="1">
      <c r="A78" s="305"/>
      <c r="B78" s="305"/>
      <c r="C78" s="305" t="s">
        <v>13</v>
      </c>
      <c r="D78" s="305" t="s">
        <v>30</v>
      </c>
      <c r="E78" s="305">
        <v>0.25</v>
      </c>
      <c r="F78" s="70">
        <f>E78*F77</f>
        <v>8</v>
      </c>
      <c r="G78" s="305"/>
      <c r="H78" s="70">
        <f>F78*G78</f>
        <v>0</v>
      </c>
      <c r="I78" s="97"/>
    </row>
    <row r="79" spans="1:9" s="29" customFormat="1" ht="21" customHeight="1">
      <c r="A79" s="305"/>
      <c r="B79" s="305"/>
      <c r="C79" s="305" t="s">
        <v>14</v>
      </c>
      <c r="D79" s="305" t="s">
        <v>9</v>
      </c>
      <c r="E79" s="305">
        <v>0.05</v>
      </c>
      <c r="F79" s="70">
        <f>E79*F77</f>
        <v>2</v>
      </c>
      <c r="G79" s="305"/>
      <c r="H79" s="70">
        <f>F79*G79</f>
        <v>0</v>
      </c>
      <c r="I79" s="97"/>
    </row>
    <row r="80" spans="1:9" s="29" customFormat="1" ht="21" customHeight="1">
      <c r="A80" s="305"/>
      <c r="B80" s="305" t="s">
        <v>109</v>
      </c>
      <c r="C80" s="305" t="s">
        <v>127</v>
      </c>
      <c r="D80" s="305" t="s">
        <v>114</v>
      </c>
      <c r="E80" s="305">
        <v>1</v>
      </c>
      <c r="F80" s="70">
        <f>E80*F77</f>
        <v>32</v>
      </c>
      <c r="G80" s="305"/>
      <c r="H80" s="70">
        <f>F80*G80</f>
        <v>0</v>
      </c>
      <c r="I80" s="97"/>
    </row>
    <row r="81" spans="1:14" s="308" customFormat="1" ht="62.25" customHeight="1">
      <c r="A81" s="58">
        <v>49</v>
      </c>
      <c r="B81" s="58" t="s">
        <v>497</v>
      </c>
      <c r="C81" s="58" t="s">
        <v>503</v>
      </c>
      <c r="D81" s="58" t="s">
        <v>498</v>
      </c>
      <c r="E81" s="30"/>
      <c r="F81" s="339">
        <v>0.3</v>
      </c>
      <c r="G81" s="30"/>
      <c r="H81" s="189">
        <f>SUM(H82:H85)</f>
        <v>0</v>
      </c>
      <c r="I81" s="34">
        <f>H81</f>
        <v>0</v>
      </c>
      <c r="J81" s="35">
        <f>H82</f>
        <v>0</v>
      </c>
      <c r="K81" s="26">
        <f>H83</f>
        <v>0</v>
      </c>
      <c r="L81" s="26"/>
      <c r="M81" s="22"/>
      <c r="N81" s="350"/>
    </row>
    <row r="82" spans="1:14" s="308" customFormat="1" ht="16.5">
      <c r="A82" s="30">
        <f>A81+0.1</f>
        <v>49.1</v>
      </c>
      <c r="B82" s="30"/>
      <c r="C82" s="30" t="s">
        <v>13</v>
      </c>
      <c r="D82" s="340" t="s">
        <v>30</v>
      </c>
      <c r="E82" s="340">
        <v>5.84</v>
      </c>
      <c r="F82" s="340">
        <f>E82*F81</f>
        <v>1.752</v>
      </c>
      <c r="G82" s="340"/>
      <c r="H82" s="342">
        <f>F82*G82</f>
        <v>0</v>
      </c>
      <c r="I82" s="33"/>
      <c r="N82" s="350"/>
    </row>
    <row r="83" spans="1:14" s="308" customFormat="1" ht="16.5">
      <c r="A83" s="30">
        <f>A82+0.1</f>
        <v>49.2</v>
      </c>
      <c r="B83" s="30"/>
      <c r="C83" s="30" t="s">
        <v>14</v>
      </c>
      <c r="D83" s="344" t="s">
        <v>9</v>
      </c>
      <c r="E83" s="344">
        <v>2.27</v>
      </c>
      <c r="F83" s="344">
        <f>E83*F81</f>
        <v>0.681</v>
      </c>
      <c r="G83" s="344"/>
      <c r="H83" s="346">
        <f>F83*G83</f>
        <v>0</v>
      </c>
      <c r="I83" s="33"/>
      <c r="N83" s="350"/>
    </row>
    <row r="84" spans="1:14" s="308" customFormat="1" ht="16.5">
      <c r="A84" s="30">
        <f>A83+0.1</f>
        <v>49.3</v>
      </c>
      <c r="B84" s="30"/>
      <c r="C84" s="30" t="s">
        <v>499</v>
      </c>
      <c r="D84" s="30" t="s">
        <v>44</v>
      </c>
      <c r="E84" s="30">
        <v>10</v>
      </c>
      <c r="F84" s="30">
        <f>E84*F81</f>
        <v>3</v>
      </c>
      <c r="G84" s="30"/>
      <c r="H84" s="236">
        <f>F84*G84</f>
        <v>0</v>
      </c>
      <c r="I84" s="33"/>
      <c r="N84" s="350"/>
    </row>
    <row r="85" spans="1:14" s="308" customFormat="1" ht="16.5">
      <c r="A85" s="30">
        <f>A84+0.1</f>
        <v>49.4</v>
      </c>
      <c r="B85" s="30"/>
      <c r="C85" s="30" t="s">
        <v>15</v>
      </c>
      <c r="D85" s="30" t="s">
        <v>9</v>
      </c>
      <c r="E85" s="30">
        <v>1.25</v>
      </c>
      <c r="F85" s="30">
        <f>E85*F81</f>
        <v>0.375</v>
      </c>
      <c r="G85" s="30"/>
      <c r="H85" s="236">
        <f>F85*G85</f>
        <v>0</v>
      </c>
      <c r="I85" s="33"/>
      <c r="N85" s="350"/>
    </row>
    <row r="86" spans="1:11" s="308" customFormat="1" ht="72.75" customHeight="1">
      <c r="A86" s="189">
        <f>A81+1</f>
        <v>50</v>
      </c>
      <c r="B86" s="58" t="s">
        <v>489</v>
      </c>
      <c r="C86" s="58" t="s">
        <v>490</v>
      </c>
      <c r="D86" s="58" t="s">
        <v>491</v>
      </c>
      <c r="E86" s="58"/>
      <c r="F86" s="338">
        <f>10.73/100*3</f>
        <v>0.3219</v>
      </c>
      <c r="G86" s="339"/>
      <c r="H86" s="189">
        <f>SUM(H87:H94)</f>
        <v>0</v>
      </c>
      <c r="I86" s="34">
        <f>H86</f>
        <v>0</v>
      </c>
      <c r="J86" s="35">
        <f>H87</f>
        <v>0</v>
      </c>
      <c r="K86" s="26">
        <f>H88</f>
        <v>0</v>
      </c>
    </row>
    <row r="87" spans="1:10" s="308" customFormat="1" ht="19.5" customHeight="1">
      <c r="A87" s="30">
        <f aca="true" t="shared" si="1" ref="A87:A94">A86+0.1</f>
        <v>50.1</v>
      </c>
      <c r="B87" s="30"/>
      <c r="C87" s="30" t="s">
        <v>13</v>
      </c>
      <c r="D87" s="340" t="s">
        <v>30</v>
      </c>
      <c r="E87" s="340">
        <v>1930</v>
      </c>
      <c r="F87" s="341">
        <f>F86*E87</f>
        <v>621.27</v>
      </c>
      <c r="G87" s="341"/>
      <c r="H87" s="342">
        <f aca="true" t="shared" si="2" ref="H87:H94">F87*G87</f>
        <v>0</v>
      </c>
      <c r="J87" s="343"/>
    </row>
    <row r="88" spans="1:8" s="308" customFormat="1" ht="19.5" customHeight="1">
      <c r="A88" s="30">
        <f t="shared" si="1"/>
        <v>50.2</v>
      </c>
      <c r="B88" s="30"/>
      <c r="C88" s="30" t="s">
        <v>14</v>
      </c>
      <c r="D88" s="344" t="s">
        <v>18</v>
      </c>
      <c r="E88" s="344">
        <v>101</v>
      </c>
      <c r="F88" s="345">
        <f>F86*E88</f>
        <v>32.51</v>
      </c>
      <c r="G88" s="345"/>
      <c r="H88" s="346">
        <f t="shared" si="2"/>
        <v>0</v>
      </c>
    </row>
    <row r="89" spans="1:8" s="308" customFormat="1" ht="19.5" customHeight="1">
      <c r="A89" s="30">
        <f t="shared" si="1"/>
        <v>50.3</v>
      </c>
      <c r="B89" s="30"/>
      <c r="C89" s="30" t="s">
        <v>492</v>
      </c>
      <c r="D89" s="30" t="s">
        <v>0</v>
      </c>
      <c r="E89" s="30">
        <v>101.5</v>
      </c>
      <c r="F89" s="31">
        <f>E89*F86</f>
        <v>32.67</v>
      </c>
      <c r="G89" s="347"/>
      <c r="H89" s="236">
        <f t="shared" si="2"/>
        <v>0</v>
      </c>
    </row>
    <row r="90" spans="1:9" s="308" customFormat="1" ht="19.5" customHeight="1">
      <c r="A90" s="30">
        <f t="shared" si="1"/>
        <v>50.4</v>
      </c>
      <c r="B90" s="30"/>
      <c r="C90" s="30" t="s">
        <v>493</v>
      </c>
      <c r="D90" s="30" t="s">
        <v>16</v>
      </c>
      <c r="E90" s="30"/>
      <c r="F90" s="31">
        <f>F86*100*3.5</f>
        <v>112.67</v>
      </c>
      <c r="G90" s="347"/>
      <c r="H90" s="236">
        <f t="shared" si="2"/>
        <v>0</v>
      </c>
      <c r="I90" s="348"/>
    </row>
    <row r="91" spans="1:8" s="308" customFormat="1" ht="19.5" customHeight="1">
      <c r="A91" s="30">
        <f>A89+0.1</f>
        <v>50.4</v>
      </c>
      <c r="B91" s="349"/>
      <c r="C91" s="30" t="s">
        <v>494</v>
      </c>
      <c r="D91" s="30" t="s">
        <v>0</v>
      </c>
      <c r="E91" s="30">
        <v>13.3</v>
      </c>
      <c r="F91" s="31">
        <f>E91*F86</f>
        <v>4.28</v>
      </c>
      <c r="G91" s="31"/>
      <c r="H91" s="236">
        <f t="shared" si="2"/>
        <v>0</v>
      </c>
    </row>
    <row r="92" spans="1:8" s="308" customFormat="1" ht="19.5" customHeight="1">
      <c r="A92" s="30">
        <f t="shared" si="1"/>
        <v>50.5</v>
      </c>
      <c r="B92" s="349"/>
      <c r="C92" s="30" t="s">
        <v>495</v>
      </c>
      <c r="D92" s="30" t="s">
        <v>0</v>
      </c>
      <c r="E92" s="30">
        <v>11.5</v>
      </c>
      <c r="F92" s="31">
        <f>E92*F86</f>
        <v>3.7</v>
      </c>
      <c r="G92" s="31"/>
      <c r="H92" s="236">
        <f t="shared" si="2"/>
        <v>0</v>
      </c>
    </row>
    <row r="93" spans="1:10" s="308" customFormat="1" ht="19.5" customHeight="1">
      <c r="A93" s="30">
        <f t="shared" si="1"/>
        <v>50.6</v>
      </c>
      <c r="B93" s="30"/>
      <c r="C93" s="30" t="s">
        <v>15</v>
      </c>
      <c r="D93" s="30" t="s">
        <v>18</v>
      </c>
      <c r="E93" s="30">
        <v>474</v>
      </c>
      <c r="F93" s="31">
        <f>E93*F86</f>
        <v>152.58</v>
      </c>
      <c r="G93" s="31"/>
      <c r="H93" s="236">
        <f t="shared" si="2"/>
        <v>0</v>
      </c>
      <c r="J93" s="23"/>
    </row>
    <row r="94" spans="1:9" s="308" customFormat="1" ht="19.5" customHeight="1">
      <c r="A94" s="30">
        <f t="shared" si="1"/>
        <v>50.7</v>
      </c>
      <c r="B94" s="349"/>
      <c r="C94" s="30" t="s">
        <v>496</v>
      </c>
      <c r="D94" s="30" t="s">
        <v>16</v>
      </c>
      <c r="E94" s="30"/>
      <c r="F94" s="30">
        <v>815</v>
      </c>
      <c r="G94" s="31"/>
      <c r="H94" s="236">
        <f t="shared" si="2"/>
        <v>0</v>
      </c>
      <c r="I94" s="23"/>
    </row>
    <row r="95" spans="1:11" s="308" customFormat="1" ht="32.25" customHeight="1">
      <c r="A95" s="189">
        <f>A86+1</f>
        <v>51</v>
      </c>
      <c r="B95" s="58" t="s">
        <v>500</v>
      </c>
      <c r="C95" s="58" t="s">
        <v>501</v>
      </c>
      <c r="D95" s="58" t="s">
        <v>44</v>
      </c>
      <c r="E95" s="351"/>
      <c r="F95" s="352">
        <v>3</v>
      </c>
      <c r="G95" s="351"/>
      <c r="H95" s="189">
        <f>H96+H97+H98+H99</f>
        <v>0</v>
      </c>
      <c r="I95" s="34">
        <f>H95</f>
        <v>0</v>
      </c>
      <c r="J95" s="35">
        <f>H96</f>
        <v>0</v>
      </c>
      <c r="K95" s="26">
        <f>H97</f>
        <v>0</v>
      </c>
    </row>
    <row r="96" spans="1:8" s="308" customFormat="1" ht="20.25" customHeight="1">
      <c r="A96" s="30">
        <f>A95+0.1</f>
        <v>51.1</v>
      </c>
      <c r="B96" s="30"/>
      <c r="C96" s="340" t="s">
        <v>13</v>
      </c>
      <c r="D96" s="340" t="s">
        <v>30</v>
      </c>
      <c r="E96" s="340">
        <v>1.54</v>
      </c>
      <c r="F96" s="342">
        <f>E96*F95</f>
        <v>5</v>
      </c>
      <c r="G96" s="340"/>
      <c r="H96" s="342">
        <f>F96*G96</f>
        <v>0</v>
      </c>
    </row>
    <row r="97" spans="1:8" s="308" customFormat="1" ht="20.25" customHeight="1">
      <c r="A97" s="30">
        <f>A96+0.1</f>
        <v>51.2</v>
      </c>
      <c r="B97" s="30"/>
      <c r="C97" s="344" t="s">
        <v>14</v>
      </c>
      <c r="D97" s="344" t="s">
        <v>9</v>
      </c>
      <c r="E97" s="344">
        <v>0.09</v>
      </c>
      <c r="F97" s="346">
        <f>E97*F95</f>
        <v>0</v>
      </c>
      <c r="G97" s="344"/>
      <c r="H97" s="346">
        <f>F97*G97</f>
        <v>0</v>
      </c>
    </row>
    <row r="98" spans="1:8" s="308" customFormat="1" ht="29.25" customHeight="1">
      <c r="A98" s="30">
        <f>A97+0.1</f>
        <v>51.3</v>
      </c>
      <c r="B98" s="30"/>
      <c r="C98" s="30" t="s">
        <v>502</v>
      </c>
      <c r="D98" s="30" t="s">
        <v>12</v>
      </c>
      <c r="E98" s="30">
        <v>1</v>
      </c>
      <c r="F98" s="236">
        <f>E98*F95</f>
        <v>3</v>
      </c>
      <c r="G98" s="353"/>
      <c r="H98" s="236">
        <f>F98*G98</f>
        <v>0</v>
      </c>
    </row>
    <row r="99" spans="1:8" s="308" customFormat="1" ht="20.25" customHeight="1">
      <c r="A99" s="30">
        <f>A98+0.1</f>
        <v>51.4</v>
      </c>
      <c r="B99" s="30"/>
      <c r="C99" s="30" t="s">
        <v>15</v>
      </c>
      <c r="D99" s="30" t="s">
        <v>9</v>
      </c>
      <c r="E99" s="30">
        <v>1</v>
      </c>
      <c r="F99" s="236">
        <f>E99*F95</f>
        <v>3</v>
      </c>
      <c r="G99" s="30"/>
      <c r="H99" s="236">
        <f>F99*G99</f>
        <v>0</v>
      </c>
    </row>
    <row r="100" spans="1:11" s="119" customFormat="1" ht="55.5" customHeight="1">
      <c r="A100" s="113" t="s">
        <v>439</v>
      </c>
      <c r="B100" s="113" t="s">
        <v>250</v>
      </c>
      <c r="C100" s="113" t="s">
        <v>477</v>
      </c>
      <c r="D100" s="113" t="s">
        <v>440</v>
      </c>
      <c r="E100" s="178"/>
      <c r="F100" s="301">
        <v>11.5</v>
      </c>
      <c r="G100" s="178"/>
      <c r="H100" s="124">
        <f>H101+H102++H103+H104+H105</f>
        <v>0</v>
      </c>
      <c r="I100" s="362">
        <f>H100</f>
        <v>0</v>
      </c>
      <c r="J100" s="354">
        <f>H101</f>
        <v>0</v>
      </c>
      <c r="K100" s="354">
        <f>H102+H103+H104</f>
        <v>0</v>
      </c>
    </row>
    <row r="101" spans="1:9" s="161" customFormat="1" ht="21.75" customHeight="1">
      <c r="A101" s="120"/>
      <c r="B101" s="158"/>
      <c r="C101" s="3" t="s">
        <v>138</v>
      </c>
      <c r="D101" s="9" t="s">
        <v>30</v>
      </c>
      <c r="E101" s="157">
        <f>15*1.2*1.05</f>
        <v>18.9</v>
      </c>
      <c r="F101" s="157">
        <f>E101*F100</f>
        <v>217.4</v>
      </c>
      <c r="G101" s="9"/>
      <c r="H101" s="160">
        <f>F101*G101</f>
        <v>0</v>
      </c>
      <c r="I101" s="190"/>
    </row>
    <row r="102" spans="1:9" s="161" customFormat="1" ht="21.75" customHeight="1">
      <c r="A102" s="120"/>
      <c r="B102" s="158"/>
      <c r="C102" s="3" t="s">
        <v>441</v>
      </c>
      <c r="D102" s="9" t="s">
        <v>252</v>
      </c>
      <c r="E102" s="9">
        <f>2.16*1.2*1.05</f>
        <v>2.72</v>
      </c>
      <c r="F102" s="157">
        <f>E102*F100</f>
        <v>31.3</v>
      </c>
      <c r="G102" s="9"/>
      <c r="H102" s="160">
        <f>F102*G102</f>
        <v>0</v>
      </c>
      <c r="I102" s="190"/>
    </row>
    <row r="103" spans="1:9" s="161" customFormat="1" ht="21.75" customHeight="1">
      <c r="A103" s="120"/>
      <c r="B103" s="30"/>
      <c r="C103" s="200" t="s">
        <v>442</v>
      </c>
      <c r="D103" s="9" t="s">
        <v>9</v>
      </c>
      <c r="E103" s="9">
        <f>2.73*1.2*1.05</f>
        <v>3.44</v>
      </c>
      <c r="F103" s="20">
        <f>E103*F100</f>
        <v>39.56</v>
      </c>
      <c r="G103" s="9"/>
      <c r="H103" s="160">
        <f>F103*G103</f>
        <v>0</v>
      </c>
      <c r="I103" s="190"/>
    </row>
    <row r="104" spans="1:9" s="161" customFormat="1" ht="21.75" customHeight="1">
      <c r="A104" s="120"/>
      <c r="B104" s="158"/>
      <c r="C104" s="3" t="s">
        <v>443</v>
      </c>
      <c r="D104" s="9" t="s">
        <v>252</v>
      </c>
      <c r="E104" s="9">
        <f>0.97*1.2*1.05</f>
        <v>1.22</v>
      </c>
      <c r="F104" s="157">
        <f>F100*E104</f>
        <v>14</v>
      </c>
      <c r="G104" s="9"/>
      <c r="H104" s="160">
        <f>F104*G104</f>
        <v>0</v>
      </c>
      <c r="I104" s="190"/>
    </row>
    <row r="105" spans="1:9" s="161" customFormat="1" ht="21.75" customHeight="1">
      <c r="A105" s="120"/>
      <c r="B105" s="158"/>
      <c r="C105" s="3" t="s">
        <v>482</v>
      </c>
      <c r="D105" s="9" t="s">
        <v>252</v>
      </c>
      <c r="E105" s="9"/>
      <c r="F105" s="157">
        <v>880</v>
      </c>
      <c r="G105" s="9"/>
      <c r="H105" s="160">
        <f>F105*G105</f>
        <v>0</v>
      </c>
      <c r="I105" s="190"/>
    </row>
    <row r="106" spans="1:11" s="308" customFormat="1" ht="34.5" customHeight="1">
      <c r="A106" s="93"/>
      <c r="B106" s="66"/>
      <c r="C106" s="66" t="s">
        <v>50</v>
      </c>
      <c r="D106" s="66" t="s">
        <v>9</v>
      </c>
      <c r="E106" s="66"/>
      <c r="F106" s="66"/>
      <c r="G106" s="66"/>
      <c r="H106" s="69">
        <f>I106</f>
        <v>0</v>
      </c>
      <c r="I106" s="363">
        <f>SUM(I9:I105)</f>
        <v>0</v>
      </c>
      <c r="J106" s="258">
        <f>SUM(J9:J105)</f>
        <v>0</v>
      </c>
      <c r="K106" s="307">
        <f>SUM(K9:K105)</f>
        <v>0</v>
      </c>
    </row>
    <row r="107" spans="1:9" s="308" customFormat="1" ht="21" customHeight="1">
      <c r="A107" s="93"/>
      <c r="B107" s="66"/>
      <c r="C107" s="66" t="s">
        <v>51</v>
      </c>
      <c r="D107" s="66" t="s">
        <v>9</v>
      </c>
      <c r="E107" s="66"/>
      <c r="F107" s="66"/>
      <c r="G107" s="66"/>
      <c r="H107" s="70">
        <f>J106</f>
        <v>0</v>
      </c>
      <c r="I107" s="306"/>
    </row>
    <row r="108" spans="1:9" s="308" customFormat="1" ht="23.25" customHeight="1">
      <c r="A108" s="93"/>
      <c r="B108" s="66"/>
      <c r="C108" s="66" t="s">
        <v>32</v>
      </c>
      <c r="D108" s="66" t="s">
        <v>9</v>
      </c>
      <c r="E108" s="66"/>
      <c r="F108" s="66"/>
      <c r="G108" s="66"/>
      <c r="H108" s="70">
        <f>K106</f>
        <v>0</v>
      </c>
      <c r="I108" s="306"/>
    </row>
    <row r="109" spans="1:9" s="308" customFormat="1" ht="24.75" customHeight="1">
      <c r="A109" s="93"/>
      <c r="B109" s="66"/>
      <c r="C109" s="66" t="s">
        <v>52</v>
      </c>
      <c r="D109" s="66" t="s">
        <v>9</v>
      </c>
      <c r="E109" s="66"/>
      <c r="F109" s="66"/>
      <c r="G109" s="66"/>
      <c r="H109" s="70">
        <f>H106-H107-H108</f>
        <v>0</v>
      </c>
      <c r="I109" s="306"/>
    </row>
    <row r="110" spans="1:9" s="308" customFormat="1" ht="42.75" customHeight="1">
      <c r="A110" s="93"/>
      <c r="B110" s="66"/>
      <c r="C110" s="66" t="s">
        <v>140</v>
      </c>
      <c r="D110" s="66" t="s">
        <v>9</v>
      </c>
      <c r="E110" s="66"/>
      <c r="F110" s="66"/>
      <c r="G110" s="66"/>
      <c r="H110" s="69">
        <f>SUM(H107:H109)</f>
        <v>0</v>
      </c>
      <c r="I110" s="306"/>
    </row>
    <row r="111" spans="1:9" s="308" customFormat="1" ht="28.5" customHeight="1">
      <c r="A111" s="93"/>
      <c r="B111" s="66"/>
      <c r="C111" s="66" t="s">
        <v>39</v>
      </c>
      <c r="D111" s="94">
        <v>0.03</v>
      </c>
      <c r="E111" s="66"/>
      <c r="F111" s="66"/>
      <c r="G111" s="66"/>
      <c r="H111" s="69">
        <f>H109*D111</f>
        <v>0</v>
      </c>
      <c r="I111" s="306"/>
    </row>
    <row r="112" spans="1:9" s="308" customFormat="1" ht="21" customHeight="1">
      <c r="A112" s="93"/>
      <c r="B112" s="66"/>
      <c r="C112" s="66" t="s">
        <v>40</v>
      </c>
      <c r="D112" s="66" t="s">
        <v>9</v>
      </c>
      <c r="E112" s="66"/>
      <c r="F112" s="66"/>
      <c r="G112" s="66"/>
      <c r="H112" s="69">
        <f>SUM(H110:H111)</f>
        <v>0</v>
      </c>
      <c r="I112" s="306"/>
    </row>
    <row r="113" spans="1:9" s="308" customFormat="1" ht="24" customHeight="1">
      <c r="A113" s="93"/>
      <c r="B113" s="66"/>
      <c r="C113" s="367" t="s">
        <v>551</v>
      </c>
      <c r="D113" s="94">
        <v>0.1</v>
      </c>
      <c r="E113" s="66"/>
      <c r="F113" s="66"/>
      <c r="G113" s="66"/>
      <c r="H113" s="69">
        <f>D113*H112</f>
        <v>0</v>
      </c>
      <c r="I113" s="306"/>
    </row>
    <row r="114" spans="1:9" s="308" customFormat="1" ht="21" customHeight="1">
      <c r="A114" s="93"/>
      <c r="B114" s="66"/>
      <c r="C114" s="66" t="s">
        <v>40</v>
      </c>
      <c r="D114" s="66" t="s">
        <v>9</v>
      </c>
      <c r="E114" s="66"/>
      <c r="F114" s="66"/>
      <c r="G114" s="66"/>
      <c r="H114" s="69">
        <f>SUM(H112:H113)</f>
        <v>0</v>
      </c>
      <c r="I114" s="306"/>
    </row>
    <row r="115" spans="1:9" s="308" customFormat="1" ht="24" customHeight="1">
      <c r="A115" s="93"/>
      <c r="B115" s="66"/>
      <c r="C115" s="367" t="s">
        <v>552</v>
      </c>
      <c r="D115" s="94">
        <v>0.08</v>
      </c>
      <c r="E115" s="66"/>
      <c r="F115" s="66"/>
      <c r="G115" s="66"/>
      <c r="H115" s="69">
        <f>D115*H114</f>
        <v>0</v>
      </c>
      <c r="I115" s="306"/>
    </row>
    <row r="116" spans="1:9" s="308" customFormat="1" ht="21.75" customHeight="1">
      <c r="A116" s="93"/>
      <c r="B116" s="66"/>
      <c r="C116" s="66" t="s">
        <v>40</v>
      </c>
      <c r="D116" s="66" t="s">
        <v>9</v>
      </c>
      <c r="E116" s="66"/>
      <c r="F116" s="66"/>
      <c r="G116" s="66"/>
      <c r="H116" s="69">
        <f>SUM(H114:H115)</f>
        <v>0</v>
      </c>
      <c r="I116" s="306"/>
    </row>
    <row r="117" spans="1:9" s="308" customFormat="1" ht="24" customHeight="1">
      <c r="A117" s="382" t="s">
        <v>123</v>
      </c>
      <c r="B117" s="382"/>
      <c r="C117" s="382"/>
      <c r="D117" s="382"/>
      <c r="E117" s="382"/>
      <c r="F117" s="382"/>
      <c r="G117" s="382"/>
      <c r="H117" s="382"/>
      <c r="I117" s="306"/>
    </row>
    <row r="118" spans="1:9" s="308" customFormat="1" ht="40.5" customHeight="1">
      <c r="A118" s="398" t="s">
        <v>553</v>
      </c>
      <c r="B118" s="398"/>
      <c r="C118" s="398"/>
      <c r="D118" s="398"/>
      <c r="E118" s="398"/>
      <c r="F118" s="398"/>
      <c r="G118" s="398"/>
      <c r="H118" s="398"/>
      <c r="I118" s="306"/>
    </row>
  </sheetData>
  <sheetProtection/>
  <mergeCells count="16">
    <mergeCell ref="B5:C5"/>
    <mergeCell ref="E5:F5"/>
    <mergeCell ref="A6:A7"/>
    <mergeCell ref="B6:B7"/>
    <mergeCell ref="C6:C7"/>
    <mergeCell ref="D6:D7"/>
    <mergeCell ref="A118:H118"/>
    <mergeCell ref="E6:F6"/>
    <mergeCell ref="G6:H6"/>
    <mergeCell ref="A1:H1"/>
    <mergeCell ref="A2:H2"/>
    <mergeCell ref="B3:C3"/>
    <mergeCell ref="E3:F3"/>
    <mergeCell ref="B4:C4"/>
    <mergeCell ref="E4:F4"/>
    <mergeCell ref="A117:H1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97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3.375" style="54" customWidth="1"/>
    <col min="2" max="2" width="9.375" style="54" customWidth="1"/>
    <col min="3" max="3" width="37.25390625" style="54" customWidth="1"/>
    <col min="4" max="4" width="8.875" style="54" customWidth="1"/>
    <col min="5" max="5" width="7.375" style="54" customWidth="1"/>
    <col min="6" max="6" width="8.875" style="54" customWidth="1"/>
    <col min="7" max="7" width="8.625" style="54" customWidth="1"/>
    <col min="8" max="8" width="10.375" style="54" customWidth="1"/>
    <col min="9" max="9" width="13.75390625" style="54" bestFit="1" customWidth="1"/>
    <col min="10" max="10" width="9.125" style="54" customWidth="1"/>
    <col min="11" max="11" width="11.625" style="54" bestFit="1" customWidth="1"/>
    <col min="12" max="12" width="12.75390625" style="54" bestFit="1" customWidth="1"/>
    <col min="13" max="13" width="12.875" style="54" bestFit="1" customWidth="1"/>
    <col min="14" max="14" width="12.25390625" style="54" bestFit="1" customWidth="1"/>
    <col min="15" max="16384" width="9.125" style="54" customWidth="1"/>
  </cols>
  <sheetData>
    <row r="1" spans="1:10" s="126" customFormat="1" ht="54.75" customHeight="1">
      <c r="A1" s="375" t="s">
        <v>142</v>
      </c>
      <c r="B1" s="376"/>
      <c r="C1" s="376"/>
      <c r="D1" s="376"/>
      <c r="E1" s="376"/>
      <c r="F1" s="376"/>
      <c r="G1" s="376"/>
      <c r="H1" s="376"/>
      <c r="I1" s="115"/>
      <c r="J1" s="115"/>
    </row>
    <row r="2" spans="1:8" ht="23.25" customHeight="1">
      <c r="A2" s="377" t="s">
        <v>141</v>
      </c>
      <c r="B2" s="377"/>
      <c r="C2" s="377"/>
      <c r="D2" s="377"/>
      <c r="E2" s="377"/>
      <c r="F2" s="377"/>
      <c r="G2" s="377"/>
      <c r="H2" s="377"/>
    </row>
    <row r="3" spans="1:12" ht="15.75" customHeight="1">
      <c r="A3" s="377" t="s">
        <v>107</v>
      </c>
      <c r="B3" s="377"/>
      <c r="C3" s="377"/>
      <c r="D3" s="377"/>
      <c r="E3" s="377"/>
      <c r="F3" s="377"/>
      <c r="G3" s="377"/>
      <c r="H3" s="377"/>
      <c r="I3" s="53"/>
      <c r="L3" s="59"/>
    </row>
    <row r="4" spans="1:6" ht="22.5" customHeight="1">
      <c r="A4" s="52"/>
      <c r="B4" s="377" t="s">
        <v>45</v>
      </c>
      <c r="C4" s="377"/>
      <c r="D4" s="182">
        <f>H71</f>
        <v>0</v>
      </c>
      <c r="E4" s="381" t="s">
        <v>9</v>
      </c>
      <c r="F4" s="381"/>
    </row>
    <row r="5" spans="1:6" ht="21" customHeight="1">
      <c r="A5" s="52"/>
      <c r="B5" s="377" t="s">
        <v>46</v>
      </c>
      <c r="C5" s="377"/>
      <c r="D5" s="183">
        <f>H62</f>
        <v>0</v>
      </c>
      <c r="E5" s="381" t="s">
        <v>9</v>
      </c>
      <c r="F5" s="381"/>
    </row>
    <row r="6" spans="1:6" ht="13.5" customHeight="1">
      <c r="A6" s="52"/>
      <c r="B6" s="377"/>
      <c r="C6" s="377"/>
      <c r="D6" s="50"/>
      <c r="E6" s="377"/>
      <c r="F6" s="377"/>
    </row>
    <row r="7" spans="1:8" ht="33.75" customHeight="1">
      <c r="A7" s="379" t="s">
        <v>3</v>
      </c>
      <c r="B7" s="380" t="s">
        <v>4</v>
      </c>
      <c r="C7" s="379" t="s">
        <v>47</v>
      </c>
      <c r="D7" s="380" t="s">
        <v>48</v>
      </c>
      <c r="E7" s="379" t="s">
        <v>11</v>
      </c>
      <c r="F7" s="379"/>
      <c r="G7" s="379" t="s">
        <v>49</v>
      </c>
      <c r="H7" s="379"/>
    </row>
    <row r="8" spans="1:8" ht="81" customHeight="1">
      <c r="A8" s="379"/>
      <c r="B8" s="380"/>
      <c r="C8" s="379"/>
      <c r="D8" s="380"/>
      <c r="E8" s="55" t="s">
        <v>28</v>
      </c>
      <c r="F8" s="55" t="s">
        <v>29</v>
      </c>
      <c r="G8" s="55" t="s">
        <v>28</v>
      </c>
      <c r="H8" s="55" t="s">
        <v>6</v>
      </c>
    </row>
    <row r="9" spans="1:8" ht="14.25" customHeight="1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</row>
    <row r="10" spans="1:16" s="39" customFormat="1" ht="47.25" customHeight="1">
      <c r="A10" s="69">
        <v>1</v>
      </c>
      <c r="B10" s="82" t="s">
        <v>110</v>
      </c>
      <c r="C10" s="66" t="s">
        <v>436</v>
      </c>
      <c r="D10" s="66" t="s">
        <v>8</v>
      </c>
      <c r="E10" s="291"/>
      <c r="F10" s="71">
        <v>560</v>
      </c>
      <c r="G10" s="291"/>
      <c r="H10" s="365">
        <f>H11+0</f>
        <v>0</v>
      </c>
      <c r="I10" s="57"/>
      <c r="K10" s="57"/>
      <c r="N10" s="40"/>
      <c r="P10" s="41"/>
    </row>
    <row r="11" spans="1:11" s="293" customFormat="1" ht="19.5" customHeight="1">
      <c r="A11" s="72"/>
      <c r="B11" s="291"/>
      <c r="C11" s="291" t="s">
        <v>13</v>
      </c>
      <c r="D11" s="291" t="s">
        <v>25</v>
      </c>
      <c r="E11" s="291">
        <v>2.99</v>
      </c>
      <c r="F11" s="68">
        <f>F10*E11</f>
        <v>1674.4</v>
      </c>
      <c r="G11" s="291"/>
      <c r="H11" s="68">
        <f>F11*G11</f>
        <v>0</v>
      </c>
      <c r="I11" s="35"/>
      <c r="J11" s="26"/>
      <c r="K11" s="26"/>
    </row>
    <row r="12" spans="1:8" s="119" customFormat="1" ht="60.75" customHeight="1">
      <c r="A12" s="113" t="s">
        <v>255</v>
      </c>
      <c r="B12" s="113" t="s">
        <v>250</v>
      </c>
      <c r="C12" s="299" t="s">
        <v>403</v>
      </c>
      <c r="D12" s="113" t="s">
        <v>216</v>
      </c>
      <c r="E12" s="178"/>
      <c r="F12" s="118">
        <v>210</v>
      </c>
      <c r="G12" s="178"/>
      <c r="H12" s="366">
        <f>H13+H14++H15</f>
        <v>0</v>
      </c>
    </row>
    <row r="13" spans="1:8" s="161" customFormat="1" ht="21.75" customHeight="1">
      <c r="A13" s="120"/>
      <c r="B13" s="158"/>
      <c r="C13" s="3" t="s">
        <v>138</v>
      </c>
      <c r="D13" s="9" t="s">
        <v>30</v>
      </c>
      <c r="E13" s="9">
        <v>3</v>
      </c>
      <c r="F13" s="157">
        <f>E13*F12</f>
        <v>630</v>
      </c>
      <c r="G13" s="9"/>
      <c r="H13" s="216">
        <f>F13*G13</f>
        <v>0</v>
      </c>
    </row>
    <row r="14" spans="1:8" s="161" customFormat="1" ht="21.75" customHeight="1">
      <c r="A14" s="120"/>
      <c r="B14" s="158"/>
      <c r="C14" s="3" t="s">
        <v>251</v>
      </c>
      <c r="D14" s="9" t="s">
        <v>252</v>
      </c>
      <c r="E14" s="9">
        <v>1.25</v>
      </c>
      <c r="F14" s="157">
        <f>E14*F12</f>
        <v>262.5</v>
      </c>
      <c r="G14" s="9"/>
      <c r="H14" s="216">
        <f>F14*G14</f>
        <v>0</v>
      </c>
    </row>
    <row r="15" spans="1:8" s="161" customFormat="1" ht="21.75" customHeight="1">
      <c r="A15" s="120"/>
      <c r="B15" s="30"/>
      <c r="C15" s="200" t="s">
        <v>181</v>
      </c>
      <c r="D15" s="9" t="s">
        <v>9</v>
      </c>
      <c r="E15" s="9">
        <v>0.01</v>
      </c>
      <c r="F15" s="20">
        <f>E15*F12</f>
        <v>2.1</v>
      </c>
      <c r="G15" s="9"/>
      <c r="H15" s="216">
        <f>F15*G15</f>
        <v>0</v>
      </c>
    </row>
    <row r="16" spans="1:8" s="126" customFormat="1" ht="43.5" customHeight="1">
      <c r="A16" s="69">
        <v>16</v>
      </c>
      <c r="B16" s="66" t="s">
        <v>104</v>
      </c>
      <c r="C16" s="74" t="s">
        <v>132</v>
      </c>
      <c r="D16" s="66" t="s">
        <v>37</v>
      </c>
      <c r="E16" s="128"/>
      <c r="F16" s="71">
        <v>750</v>
      </c>
      <c r="G16" s="128"/>
      <c r="H16" s="365">
        <f>H17+H18+H19+H20</f>
        <v>0</v>
      </c>
    </row>
    <row r="17" spans="1:8" s="126" customFormat="1" ht="20.25" customHeight="1">
      <c r="A17" s="128"/>
      <c r="B17" s="128"/>
      <c r="C17" s="128" t="s">
        <v>13</v>
      </c>
      <c r="D17" s="128" t="s">
        <v>30</v>
      </c>
      <c r="E17" s="128">
        <v>0.8</v>
      </c>
      <c r="F17" s="128">
        <f>E17*F16</f>
        <v>600</v>
      </c>
      <c r="G17" s="68"/>
      <c r="H17" s="68">
        <f>F17*G17</f>
        <v>0</v>
      </c>
    </row>
    <row r="18" spans="1:8" s="126" customFormat="1" ht="21.75" customHeight="1">
      <c r="A18" s="128"/>
      <c r="B18" s="128"/>
      <c r="C18" s="128" t="s">
        <v>14</v>
      </c>
      <c r="D18" s="128" t="s">
        <v>9</v>
      </c>
      <c r="E18" s="128">
        <v>0.0291</v>
      </c>
      <c r="F18" s="128">
        <f>E18*F16</f>
        <v>21.825</v>
      </c>
      <c r="G18" s="128"/>
      <c r="H18" s="68">
        <f>F18*G18</f>
        <v>0</v>
      </c>
    </row>
    <row r="19" spans="1:8" s="126" customFormat="1" ht="21.75" customHeight="1">
      <c r="A19" s="128"/>
      <c r="B19" s="128"/>
      <c r="C19" s="128" t="s">
        <v>99</v>
      </c>
      <c r="D19" s="128" t="s">
        <v>37</v>
      </c>
      <c r="E19" s="128">
        <v>1</v>
      </c>
      <c r="F19" s="128">
        <f>E19*F16</f>
        <v>750</v>
      </c>
      <c r="G19" s="128"/>
      <c r="H19" s="68">
        <f>F19*G19</f>
        <v>0</v>
      </c>
    </row>
    <row r="20" spans="1:11" s="126" customFormat="1" ht="21.75" customHeight="1">
      <c r="A20" s="128"/>
      <c r="B20" s="128"/>
      <c r="C20" s="128" t="s">
        <v>15</v>
      </c>
      <c r="D20" s="128" t="s">
        <v>9</v>
      </c>
      <c r="E20" s="128">
        <v>0.18</v>
      </c>
      <c r="F20" s="128">
        <f>E20*F16</f>
        <v>135</v>
      </c>
      <c r="G20" s="128"/>
      <c r="H20" s="68">
        <f>F20*G20</f>
        <v>0</v>
      </c>
      <c r="I20" s="37"/>
      <c r="J20" s="26"/>
      <c r="K20" s="37"/>
    </row>
    <row r="21" spans="1:8" s="126" customFormat="1" ht="54.75" customHeight="1">
      <c r="A21" s="69">
        <v>19</v>
      </c>
      <c r="B21" s="66" t="s">
        <v>133</v>
      </c>
      <c r="C21" s="74" t="s">
        <v>149</v>
      </c>
      <c r="D21" s="66" t="s">
        <v>37</v>
      </c>
      <c r="E21" s="128"/>
      <c r="F21" s="71">
        <v>80</v>
      </c>
      <c r="G21" s="128"/>
      <c r="H21" s="365">
        <f>H22+H23+H24+H25</f>
        <v>0</v>
      </c>
    </row>
    <row r="22" spans="1:8" s="126" customFormat="1" ht="21" customHeight="1">
      <c r="A22" s="128"/>
      <c r="B22" s="128"/>
      <c r="C22" s="128" t="s">
        <v>13</v>
      </c>
      <c r="D22" s="128" t="s">
        <v>30</v>
      </c>
      <c r="E22" s="128">
        <v>1.583</v>
      </c>
      <c r="F22" s="128">
        <f>E22*F21</f>
        <v>126.64</v>
      </c>
      <c r="G22" s="68"/>
      <c r="H22" s="68">
        <f>F22*G22</f>
        <v>0</v>
      </c>
    </row>
    <row r="23" spans="1:8" s="126" customFormat="1" ht="21.75" customHeight="1">
      <c r="A23" s="128"/>
      <c r="B23" s="128"/>
      <c r="C23" s="128" t="s">
        <v>14</v>
      </c>
      <c r="D23" s="128" t="s">
        <v>9</v>
      </c>
      <c r="E23" s="128">
        <v>0.0291</v>
      </c>
      <c r="F23" s="128">
        <f>E23*F21</f>
        <v>2.328</v>
      </c>
      <c r="G23" s="128"/>
      <c r="H23" s="68">
        <f>F23*G23</f>
        <v>0</v>
      </c>
    </row>
    <row r="24" spans="1:8" s="126" customFormat="1" ht="21.75" customHeight="1">
      <c r="A24" s="128"/>
      <c r="B24" s="128"/>
      <c r="C24" s="128" t="s">
        <v>150</v>
      </c>
      <c r="D24" s="128" t="s">
        <v>37</v>
      </c>
      <c r="E24" s="128">
        <v>1</v>
      </c>
      <c r="F24" s="128">
        <f>E24*F21</f>
        <v>80</v>
      </c>
      <c r="G24" s="129"/>
      <c r="H24" s="68">
        <f>F24*G24</f>
        <v>0</v>
      </c>
    </row>
    <row r="25" spans="1:11" s="126" customFormat="1" ht="24.75" customHeight="1">
      <c r="A25" s="128"/>
      <c r="B25" s="128"/>
      <c r="C25" s="128" t="s">
        <v>15</v>
      </c>
      <c r="D25" s="128" t="s">
        <v>9</v>
      </c>
      <c r="E25" s="128">
        <v>0.18</v>
      </c>
      <c r="F25" s="128">
        <f>E25*F21</f>
        <v>14.4</v>
      </c>
      <c r="G25" s="128"/>
      <c r="H25" s="68">
        <f>F25*G25</f>
        <v>0</v>
      </c>
      <c r="I25" s="37"/>
      <c r="J25" s="26"/>
      <c r="K25" s="37"/>
    </row>
    <row r="26" spans="1:8" s="126" customFormat="1" ht="54.75" customHeight="1">
      <c r="A26" s="69">
        <v>20</v>
      </c>
      <c r="B26" s="66" t="s">
        <v>133</v>
      </c>
      <c r="C26" s="74" t="s">
        <v>148</v>
      </c>
      <c r="D26" s="66" t="s">
        <v>37</v>
      </c>
      <c r="E26" s="128"/>
      <c r="F26" s="71">
        <v>170</v>
      </c>
      <c r="G26" s="128"/>
      <c r="H26" s="365">
        <f>H27+H28+H29+H30</f>
        <v>0</v>
      </c>
    </row>
    <row r="27" spans="1:8" s="126" customFormat="1" ht="23.25" customHeight="1">
      <c r="A27" s="128"/>
      <c r="B27" s="128"/>
      <c r="C27" s="128" t="s">
        <v>13</v>
      </c>
      <c r="D27" s="128" t="s">
        <v>30</v>
      </c>
      <c r="E27" s="128">
        <v>1.583</v>
      </c>
      <c r="F27" s="128">
        <f>E27*F26</f>
        <v>269.11</v>
      </c>
      <c r="G27" s="68"/>
      <c r="H27" s="68">
        <f>F27*G27</f>
        <v>0</v>
      </c>
    </row>
    <row r="28" spans="1:8" s="126" customFormat="1" ht="21.75" customHeight="1">
      <c r="A28" s="128"/>
      <c r="B28" s="128"/>
      <c r="C28" s="128" t="s">
        <v>14</v>
      </c>
      <c r="D28" s="128" t="s">
        <v>9</v>
      </c>
      <c r="E28" s="128">
        <v>0.0291</v>
      </c>
      <c r="F28" s="128">
        <f>E28*F26</f>
        <v>4.947</v>
      </c>
      <c r="G28" s="128"/>
      <c r="H28" s="68">
        <f>F28*G28</f>
        <v>0</v>
      </c>
    </row>
    <row r="29" spans="1:8" s="126" customFormat="1" ht="30" customHeight="1">
      <c r="A29" s="128"/>
      <c r="B29" s="128"/>
      <c r="C29" s="128" t="s">
        <v>151</v>
      </c>
      <c r="D29" s="128" t="s">
        <v>37</v>
      </c>
      <c r="E29" s="128">
        <v>1</v>
      </c>
      <c r="F29" s="128">
        <f>E29*F26</f>
        <v>170</v>
      </c>
      <c r="G29" s="129"/>
      <c r="H29" s="68">
        <f>F29*G29</f>
        <v>0</v>
      </c>
    </row>
    <row r="30" spans="1:11" s="126" customFormat="1" ht="24.75" customHeight="1">
      <c r="A30" s="128"/>
      <c r="B30" s="128"/>
      <c r="C30" s="128" t="s">
        <v>15</v>
      </c>
      <c r="D30" s="128" t="s">
        <v>9</v>
      </c>
      <c r="E30" s="128">
        <v>0.18</v>
      </c>
      <c r="F30" s="128">
        <f>E30*F26</f>
        <v>30.6</v>
      </c>
      <c r="G30" s="128"/>
      <c r="H30" s="68">
        <f>F30*G30</f>
        <v>0</v>
      </c>
      <c r="I30" s="37"/>
      <c r="J30" s="26"/>
      <c r="K30" s="37"/>
    </row>
    <row r="31" spans="1:8" s="126" customFormat="1" ht="59.25" customHeight="1">
      <c r="A31" s="69">
        <v>21</v>
      </c>
      <c r="B31" s="66" t="s">
        <v>102</v>
      </c>
      <c r="C31" s="74" t="s">
        <v>152</v>
      </c>
      <c r="D31" s="66" t="s">
        <v>114</v>
      </c>
      <c r="E31" s="128"/>
      <c r="F31" s="71">
        <v>250</v>
      </c>
      <c r="G31" s="128"/>
      <c r="H31" s="365">
        <f>SUM(H32:H35)</f>
        <v>0</v>
      </c>
    </row>
    <row r="32" spans="1:8" s="126" customFormat="1" ht="22.5" customHeight="1">
      <c r="A32" s="128"/>
      <c r="B32" s="128"/>
      <c r="C32" s="128" t="s">
        <v>13</v>
      </c>
      <c r="D32" s="128" t="s">
        <v>30</v>
      </c>
      <c r="E32" s="128">
        <v>3.1</v>
      </c>
      <c r="F32" s="68">
        <f>F31*E32</f>
        <v>775</v>
      </c>
      <c r="G32" s="128"/>
      <c r="H32" s="68">
        <f>F32*G32</f>
        <v>0</v>
      </c>
    </row>
    <row r="33" spans="1:8" s="126" customFormat="1" ht="22.5" customHeight="1">
      <c r="A33" s="128"/>
      <c r="B33" s="128"/>
      <c r="C33" s="128" t="s">
        <v>14</v>
      </c>
      <c r="D33" s="128" t="s">
        <v>18</v>
      </c>
      <c r="E33" s="128">
        <v>0.33</v>
      </c>
      <c r="F33" s="68">
        <f>E33*F31</f>
        <v>82.5</v>
      </c>
      <c r="G33" s="128"/>
      <c r="H33" s="68">
        <f>F33*G33</f>
        <v>0</v>
      </c>
    </row>
    <row r="34" spans="1:8" s="126" customFormat="1" ht="45.75" customHeight="1">
      <c r="A34" s="128"/>
      <c r="B34" s="128"/>
      <c r="C34" s="128" t="s">
        <v>400</v>
      </c>
      <c r="D34" s="128" t="s">
        <v>44</v>
      </c>
      <c r="E34" s="128">
        <v>1</v>
      </c>
      <c r="F34" s="128">
        <f>F31*E34</f>
        <v>250</v>
      </c>
      <c r="G34" s="128"/>
      <c r="H34" s="68">
        <f>F34*G34</f>
        <v>0</v>
      </c>
    </row>
    <row r="35" spans="1:8" s="126" customFormat="1" ht="22.5" customHeight="1">
      <c r="A35" s="128"/>
      <c r="B35" s="128"/>
      <c r="C35" s="128" t="s">
        <v>1</v>
      </c>
      <c r="D35" s="128" t="s">
        <v>18</v>
      </c>
      <c r="E35" s="128">
        <v>1.3</v>
      </c>
      <c r="F35" s="68">
        <f>E35*F31</f>
        <v>325</v>
      </c>
      <c r="G35" s="128"/>
      <c r="H35" s="68">
        <f>F35*G35</f>
        <v>0</v>
      </c>
    </row>
    <row r="36" spans="1:8" s="126" customFormat="1" ht="30.75" customHeight="1">
      <c r="A36" s="66">
        <v>22</v>
      </c>
      <c r="B36" s="66" t="s">
        <v>124</v>
      </c>
      <c r="C36" s="74" t="s">
        <v>153</v>
      </c>
      <c r="D36" s="66" t="s">
        <v>37</v>
      </c>
      <c r="E36" s="128"/>
      <c r="F36" s="71">
        <v>250</v>
      </c>
      <c r="G36" s="128"/>
      <c r="H36" s="365">
        <f>SUM(H37:H40)</f>
        <v>0</v>
      </c>
    </row>
    <row r="37" spans="1:8" s="126" customFormat="1" ht="21.75" customHeight="1">
      <c r="A37" s="128"/>
      <c r="B37" s="128"/>
      <c r="C37" s="128" t="s">
        <v>13</v>
      </c>
      <c r="D37" s="128" t="s">
        <v>30</v>
      </c>
      <c r="E37" s="128">
        <v>3.54</v>
      </c>
      <c r="F37" s="128">
        <f>E37*F36</f>
        <v>885</v>
      </c>
      <c r="G37" s="128"/>
      <c r="H37" s="68">
        <f>F37*G37</f>
        <v>0</v>
      </c>
    </row>
    <row r="38" spans="1:8" s="126" customFormat="1" ht="20.25" customHeight="1">
      <c r="A38" s="128"/>
      <c r="B38" s="128"/>
      <c r="C38" s="128" t="s">
        <v>14</v>
      </c>
      <c r="D38" s="128" t="s">
        <v>9</v>
      </c>
      <c r="E38" s="73">
        <v>0.15</v>
      </c>
      <c r="F38" s="128">
        <f>E38*F36</f>
        <v>37.5</v>
      </c>
      <c r="G38" s="128"/>
      <c r="H38" s="68">
        <f>F38*G38</f>
        <v>0</v>
      </c>
    </row>
    <row r="39" spans="1:8" s="126" customFormat="1" ht="30.75" customHeight="1">
      <c r="A39" s="128"/>
      <c r="B39" s="128"/>
      <c r="C39" s="128" t="s">
        <v>154</v>
      </c>
      <c r="D39" s="128" t="s">
        <v>37</v>
      </c>
      <c r="E39" s="128">
        <v>1</v>
      </c>
      <c r="F39" s="128">
        <f>E39*F36</f>
        <v>250</v>
      </c>
      <c r="G39" s="129"/>
      <c r="H39" s="68">
        <f>F39*G39</f>
        <v>0</v>
      </c>
    </row>
    <row r="40" spans="1:12" s="126" customFormat="1" ht="20.25" customHeight="1">
      <c r="A40" s="128"/>
      <c r="B40" s="128"/>
      <c r="C40" s="128" t="s">
        <v>15</v>
      </c>
      <c r="D40" s="128" t="s">
        <v>9</v>
      </c>
      <c r="E40" s="128">
        <v>1.36</v>
      </c>
      <c r="F40" s="128">
        <f>E40*F36</f>
        <v>340</v>
      </c>
      <c r="G40" s="128"/>
      <c r="H40" s="68">
        <f>F40*G40</f>
        <v>0</v>
      </c>
      <c r="I40" s="35"/>
      <c r="J40" s="26"/>
      <c r="K40" s="26"/>
      <c r="L40" s="29"/>
    </row>
    <row r="41" spans="1:12" s="126" customFormat="1" ht="31.5" customHeight="1">
      <c r="A41" s="66">
        <v>24</v>
      </c>
      <c r="B41" s="66" t="s">
        <v>129</v>
      </c>
      <c r="C41" s="74" t="s">
        <v>155</v>
      </c>
      <c r="D41" s="66" t="s">
        <v>43</v>
      </c>
      <c r="E41" s="128"/>
      <c r="F41" s="71">
        <v>900</v>
      </c>
      <c r="G41" s="128"/>
      <c r="H41" s="365">
        <f>SUM(H42:H45)</f>
        <v>0</v>
      </c>
      <c r="I41" s="35"/>
      <c r="J41" s="26"/>
      <c r="K41" s="36"/>
      <c r="L41" s="127"/>
    </row>
    <row r="42" spans="1:8" s="126" customFormat="1" ht="21" customHeight="1">
      <c r="A42" s="128"/>
      <c r="B42" s="128"/>
      <c r="C42" s="128" t="s">
        <v>13</v>
      </c>
      <c r="D42" s="128" t="s">
        <v>30</v>
      </c>
      <c r="E42" s="128">
        <v>0.0959</v>
      </c>
      <c r="F42" s="70">
        <f>E42*F41</f>
        <v>86</v>
      </c>
      <c r="G42" s="128"/>
      <c r="H42" s="68">
        <f>F42*G42</f>
        <v>0</v>
      </c>
    </row>
    <row r="43" spans="1:8" s="126" customFormat="1" ht="21" customHeight="1">
      <c r="A43" s="128"/>
      <c r="B43" s="128"/>
      <c r="C43" s="128" t="s">
        <v>14</v>
      </c>
      <c r="D43" s="128" t="s">
        <v>9</v>
      </c>
      <c r="E43" s="73">
        <v>0.045</v>
      </c>
      <c r="F43" s="70">
        <f>E43*F41</f>
        <v>41</v>
      </c>
      <c r="G43" s="128"/>
      <c r="H43" s="68">
        <f>F43*G43</f>
        <v>0</v>
      </c>
    </row>
    <row r="44" spans="1:8" s="126" customFormat="1" ht="21" customHeight="1">
      <c r="A44" s="128"/>
      <c r="B44" s="128"/>
      <c r="C44" s="128" t="s">
        <v>156</v>
      </c>
      <c r="D44" s="128" t="s">
        <v>43</v>
      </c>
      <c r="E44" s="128">
        <v>1.01</v>
      </c>
      <c r="F44" s="70">
        <f>E44*F41</f>
        <v>909</v>
      </c>
      <c r="G44" s="68"/>
      <c r="H44" s="68">
        <f>F44*G44</f>
        <v>0</v>
      </c>
    </row>
    <row r="45" spans="1:11" s="126" customFormat="1" ht="21" customHeight="1">
      <c r="A45" s="128"/>
      <c r="B45" s="128"/>
      <c r="C45" s="128" t="s">
        <v>15</v>
      </c>
      <c r="D45" s="128" t="s">
        <v>9</v>
      </c>
      <c r="E45" s="90">
        <v>0.0006</v>
      </c>
      <c r="F45" s="68">
        <f>E45*F41</f>
        <v>0.54</v>
      </c>
      <c r="G45" s="128"/>
      <c r="H45" s="68">
        <f>F45*G45</f>
        <v>0</v>
      </c>
      <c r="I45" s="35"/>
      <c r="J45" s="26"/>
      <c r="K45" s="26"/>
    </row>
    <row r="46" spans="1:12" s="126" customFormat="1" ht="35.25" customHeight="1">
      <c r="A46" s="66">
        <v>25</v>
      </c>
      <c r="B46" s="66" t="s">
        <v>129</v>
      </c>
      <c r="C46" s="74" t="s">
        <v>157</v>
      </c>
      <c r="D46" s="66" t="s">
        <v>43</v>
      </c>
      <c r="E46" s="128"/>
      <c r="F46" s="71">
        <v>660</v>
      </c>
      <c r="G46" s="128"/>
      <c r="H46" s="365">
        <f>SUM(H47:H50)</f>
        <v>0</v>
      </c>
      <c r="I46" s="35"/>
      <c r="J46" s="26"/>
      <c r="K46" s="36"/>
      <c r="L46" s="127"/>
    </row>
    <row r="47" spans="1:8" s="126" customFormat="1" ht="21.75" customHeight="1">
      <c r="A47" s="128"/>
      <c r="B47" s="128"/>
      <c r="C47" s="128" t="s">
        <v>13</v>
      </c>
      <c r="D47" s="128" t="s">
        <v>30</v>
      </c>
      <c r="E47" s="128">
        <v>0.0959</v>
      </c>
      <c r="F47" s="70">
        <f>E47*F46</f>
        <v>63</v>
      </c>
      <c r="G47" s="128"/>
      <c r="H47" s="68">
        <f>F47*G47</f>
        <v>0</v>
      </c>
    </row>
    <row r="48" spans="1:8" s="126" customFormat="1" ht="21.75" customHeight="1">
      <c r="A48" s="128"/>
      <c r="B48" s="128"/>
      <c r="C48" s="128" t="s">
        <v>14</v>
      </c>
      <c r="D48" s="128" t="s">
        <v>9</v>
      </c>
      <c r="E48" s="73">
        <v>0.045</v>
      </c>
      <c r="F48" s="70">
        <f>E48*F46</f>
        <v>30</v>
      </c>
      <c r="G48" s="128"/>
      <c r="H48" s="68">
        <f>F48*G48</f>
        <v>0</v>
      </c>
    </row>
    <row r="49" spans="1:8" s="126" customFormat="1" ht="21.75" customHeight="1">
      <c r="A49" s="128"/>
      <c r="B49" s="128"/>
      <c r="C49" s="128" t="s">
        <v>158</v>
      </c>
      <c r="D49" s="128" t="s">
        <v>43</v>
      </c>
      <c r="E49" s="128">
        <v>1.01</v>
      </c>
      <c r="F49" s="70">
        <f>E49*F46</f>
        <v>667</v>
      </c>
      <c r="G49" s="68"/>
      <c r="H49" s="68">
        <f>F49*G49</f>
        <v>0</v>
      </c>
    </row>
    <row r="50" spans="1:11" s="126" customFormat="1" ht="21.75" customHeight="1">
      <c r="A50" s="128"/>
      <c r="B50" s="128"/>
      <c r="C50" s="128" t="s">
        <v>15</v>
      </c>
      <c r="D50" s="128" t="s">
        <v>9</v>
      </c>
      <c r="E50" s="90">
        <v>0.0006</v>
      </c>
      <c r="F50" s="70">
        <f>E50*F46</f>
        <v>0</v>
      </c>
      <c r="G50" s="128"/>
      <c r="H50" s="68">
        <f>F50*G50</f>
        <v>0</v>
      </c>
      <c r="I50" s="35"/>
      <c r="J50" s="26"/>
      <c r="K50" s="26"/>
    </row>
    <row r="51" spans="1:8" s="126" customFormat="1" ht="33" customHeight="1">
      <c r="A51" s="66">
        <v>26</v>
      </c>
      <c r="B51" s="66" t="s">
        <v>131</v>
      </c>
      <c r="C51" s="74" t="s">
        <v>159</v>
      </c>
      <c r="D51" s="66" t="s">
        <v>12</v>
      </c>
      <c r="E51" s="128"/>
      <c r="F51" s="71">
        <v>250</v>
      </c>
      <c r="G51" s="128"/>
      <c r="H51" s="365">
        <f>SUM(H52:H55)</f>
        <v>0</v>
      </c>
    </row>
    <row r="52" spans="1:8" s="126" customFormat="1" ht="21.75" customHeight="1">
      <c r="A52" s="128"/>
      <c r="B52" s="128"/>
      <c r="C52" s="128" t="s">
        <v>13</v>
      </c>
      <c r="D52" s="128" t="s">
        <v>30</v>
      </c>
      <c r="E52" s="128">
        <v>1.38</v>
      </c>
      <c r="F52" s="68">
        <f>F51*E52</f>
        <v>345</v>
      </c>
      <c r="G52" s="128"/>
      <c r="H52" s="68">
        <f>F52*G52</f>
        <v>0</v>
      </c>
    </row>
    <row r="53" spans="1:8" s="126" customFormat="1" ht="21.75" customHeight="1">
      <c r="A53" s="128"/>
      <c r="B53" s="128"/>
      <c r="C53" s="128" t="s">
        <v>14</v>
      </c>
      <c r="D53" s="128" t="s">
        <v>18</v>
      </c>
      <c r="E53" s="128">
        <v>0.006</v>
      </c>
      <c r="F53" s="68">
        <f>E53*F51</f>
        <v>1.5</v>
      </c>
      <c r="G53" s="128"/>
      <c r="H53" s="68">
        <f>F53*G53</f>
        <v>0</v>
      </c>
    </row>
    <row r="54" spans="1:8" s="126" customFormat="1" ht="21" customHeight="1">
      <c r="A54" s="128"/>
      <c r="B54" s="128"/>
      <c r="C54" s="128" t="s">
        <v>130</v>
      </c>
      <c r="D54" s="128" t="s">
        <v>12</v>
      </c>
      <c r="E54" s="128">
        <v>1</v>
      </c>
      <c r="F54" s="128">
        <f>F51*E54</f>
        <v>250</v>
      </c>
      <c r="G54" s="128"/>
      <c r="H54" s="68">
        <f>F54*G54</f>
        <v>0</v>
      </c>
    </row>
    <row r="55" spans="1:8" s="126" customFormat="1" ht="21.75" customHeight="1">
      <c r="A55" s="128"/>
      <c r="B55" s="128"/>
      <c r="C55" s="128" t="s">
        <v>1</v>
      </c>
      <c r="D55" s="128" t="s">
        <v>18</v>
      </c>
      <c r="E55" s="128">
        <v>0.00038</v>
      </c>
      <c r="F55" s="68">
        <f>E55*F51</f>
        <v>0.1</v>
      </c>
      <c r="G55" s="128"/>
      <c r="H55" s="68">
        <f>F55*G55</f>
        <v>0</v>
      </c>
    </row>
    <row r="56" spans="1:8" s="126" customFormat="1" ht="40.5" customHeight="1">
      <c r="A56" s="69">
        <v>27</v>
      </c>
      <c r="B56" s="66" t="s">
        <v>104</v>
      </c>
      <c r="C56" s="74" t="s">
        <v>160</v>
      </c>
      <c r="D56" s="66" t="s">
        <v>37</v>
      </c>
      <c r="E56" s="128"/>
      <c r="F56" s="71">
        <v>250</v>
      </c>
      <c r="G56" s="128"/>
      <c r="H56" s="365">
        <f>H57+H58+H59+H60</f>
        <v>0</v>
      </c>
    </row>
    <row r="57" spans="1:8" s="126" customFormat="1" ht="20.25" customHeight="1">
      <c r="A57" s="128"/>
      <c r="B57" s="128"/>
      <c r="C57" s="128" t="s">
        <v>13</v>
      </c>
      <c r="D57" s="128" t="s">
        <v>30</v>
      </c>
      <c r="E57" s="128">
        <v>0.8</v>
      </c>
      <c r="F57" s="128">
        <f>E57*F56</f>
        <v>200</v>
      </c>
      <c r="G57" s="68"/>
      <c r="H57" s="68">
        <f>F57*G57</f>
        <v>0</v>
      </c>
    </row>
    <row r="58" spans="1:8" s="126" customFormat="1" ht="21.75" customHeight="1">
      <c r="A58" s="128"/>
      <c r="B58" s="128"/>
      <c r="C58" s="128" t="s">
        <v>14</v>
      </c>
      <c r="D58" s="128" t="s">
        <v>9</v>
      </c>
      <c r="E58" s="128">
        <v>0.0291</v>
      </c>
      <c r="F58" s="128">
        <f>E58*F56</f>
        <v>7.275</v>
      </c>
      <c r="G58" s="128"/>
      <c r="H58" s="68">
        <f>F58*G58</f>
        <v>0</v>
      </c>
    </row>
    <row r="59" spans="1:8" s="126" customFormat="1" ht="21.75" customHeight="1">
      <c r="A59" s="128"/>
      <c r="B59" s="128"/>
      <c r="C59" s="128" t="s">
        <v>161</v>
      </c>
      <c r="D59" s="128" t="s">
        <v>37</v>
      </c>
      <c r="E59" s="128">
        <v>1</v>
      </c>
      <c r="F59" s="128">
        <f>E59*F56</f>
        <v>250</v>
      </c>
      <c r="G59" s="128"/>
      <c r="H59" s="68">
        <f>F59*G59</f>
        <v>0</v>
      </c>
    </row>
    <row r="60" spans="1:11" s="126" customFormat="1" ht="21.75" customHeight="1">
      <c r="A60" s="128"/>
      <c r="B60" s="128"/>
      <c r="C60" s="128" t="s">
        <v>15</v>
      </c>
      <c r="D60" s="128" t="s">
        <v>9</v>
      </c>
      <c r="E60" s="128">
        <v>0.18</v>
      </c>
      <c r="F60" s="128">
        <f>E60*F56</f>
        <v>45</v>
      </c>
      <c r="G60" s="128"/>
      <c r="H60" s="68">
        <f>F60*G60</f>
        <v>0</v>
      </c>
      <c r="I60" s="37"/>
      <c r="J60" s="26"/>
      <c r="K60" s="37"/>
    </row>
    <row r="61" spans="1:8" s="131" customFormat="1" ht="22.5" customHeight="1">
      <c r="A61" s="93"/>
      <c r="B61" s="66"/>
      <c r="C61" s="66" t="s">
        <v>50</v>
      </c>
      <c r="D61" s="66" t="s">
        <v>9</v>
      </c>
      <c r="E61" s="66"/>
      <c r="F61" s="66"/>
      <c r="G61" s="66"/>
      <c r="H61" s="71">
        <f>H56+H51+H46+H41+H36+H31+H26+H21+H16+H12+H10</f>
        <v>0</v>
      </c>
    </row>
    <row r="62" spans="1:8" s="131" customFormat="1" ht="17.25" customHeight="1">
      <c r="A62" s="93"/>
      <c r="B62" s="66"/>
      <c r="C62" s="66" t="s">
        <v>51</v>
      </c>
      <c r="D62" s="66" t="s">
        <v>9</v>
      </c>
      <c r="E62" s="66"/>
      <c r="F62" s="66"/>
      <c r="G62" s="66"/>
      <c r="H62" s="68">
        <f>H52+H47+H42+H37+H32+H27+H22+H557+H57+H17+H11+H13</f>
        <v>0</v>
      </c>
    </row>
    <row r="63" spans="1:8" s="131" customFormat="1" ht="19.5" customHeight="1">
      <c r="A63" s="93"/>
      <c r="B63" s="66"/>
      <c r="C63" s="66" t="s">
        <v>32</v>
      </c>
      <c r="D63" s="66" t="s">
        <v>9</v>
      </c>
      <c r="E63" s="66"/>
      <c r="F63" s="66"/>
      <c r="G63" s="66"/>
      <c r="H63" s="68">
        <f>H57+H52+H47+H42+H37+H32+H27+H22+H17</f>
        <v>0</v>
      </c>
    </row>
    <row r="64" spans="1:8" s="131" customFormat="1" ht="21" customHeight="1">
      <c r="A64" s="93"/>
      <c r="B64" s="66"/>
      <c r="C64" s="66" t="s">
        <v>52</v>
      </c>
      <c r="D64" s="66" t="s">
        <v>9</v>
      </c>
      <c r="E64" s="66"/>
      <c r="F64" s="66"/>
      <c r="G64" s="66"/>
      <c r="H64" s="68">
        <f>H61-H62-H63</f>
        <v>0</v>
      </c>
    </row>
    <row r="65" spans="1:8" s="131" customFormat="1" ht="30" customHeight="1">
      <c r="A65" s="93"/>
      <c r="B65" s="66"/>
      <c r="C65" s="66" t="s">
        <v>140</v>
      </c>
      <c r="D65" s="66" t="s">
        <v>9</v>
      </c>
      <c r="E65" s="66"/>
      <c r="F65" s="66"/>
      <c r="G65" s="66"/>
      <c r="H65" s="71">
        <f>SUM(H62:H64)</f>
        <v>0</v>
      </c>
    </row>
    <row r="66" spans="1:8" s="131" customFormat="1" ht="23.25" customHeight="1">
      <c r="A66" s="93"/>
      <c r="B66" s="66"/>
      <c r="C66" s="66" t="s">
        <v>39</v>
      </c>
      <c r="D66" s="94">
        <v>0.03</v>
      </c>
      <c r="E66" s="66"/>
      <c r="F66" s="66"/>
      <c r="G66" s="66"/>
      <c r="H66" s="71">
        <f>H64*D66</f>
        <v>0</v>
      </c>
    </row>
    <row r="67" spans="1:8" s="131" customFormat="1" ht="20.25" customHeight="1">
      <c r="A67" s="93"/>
      <c r="B67" s="66"/>
      <c r="C67" s="66" t="s">
        <v>40</v>
      </c>
      <c r="D67" s="66" t="s">
        <v>9</v>
      </c>
      <c r="E67" s="66"/>
      <c r="F67" s="66"/>
      <c r="G67" s="66"/>
      <c r="H67" s="71">
        <f>SUM(H65:H66)</f>
        <v>0</v>
      </c>
    </row>
    <row r="68" spans="1:8" s="131" customFormat="1" ht="19.5" customHeight="1">
      <c r="A68" s="93"/>
      <c r="B68" s="66"/>
      <c r="C68" s="66" t="s">
        <v>551</v>
      </c>
      <c r="D68" s="94">
        <v>0.1</v>
      </c>
      <c r="E68" s="66"/>
      <c r="F68" s="66"/>
      <c r="G68" s="66"/>
      <c r="H68" s="71">
        <f>D68*H67</f>
        <v>0</v>
      </c>
    </row>
    <row r="69" spans="1:8" s="131" customFormat="1" ht="18.75" customHeight="1">
      <c r="A69" s="93"/>
      <c r="B69" s="66"/>
      <c r="C69" s="66" t="s">
        <v>40</v>
      </c>
      <c r="D69" s="66" t="s">
        <v>9</v>
      </c>
      <c r="E69" s="66"/>
      <c r="F69" s="66"/>
      <c r="G69" s="66"/>
      <c r="H69" s="71">
        <f>SUM(H67:H68)</f>
        <v>0</v>
      </c>
    </row>
    <row r="70" spans="1:8" s="131" customFormat="1" ht="17.25" customHeight="1">
      <c r="A70" s="93"/>
      <c r="B70" s="66"/>
      <c r="C70" s="66" t="s">
        <v>552</v>
      </c>
      <c r="D70" s="94">
        <v>0.08</v>
      </c>
      <c r="E70" s="66"/>
      <c r="F70" s="66"/>
      <c r="G70" s="66"/>
      <c r="H70" s="71">
        <f>D70*H69</f>
        <v>0</v>
      </c>
    </row>
    <row r="71" spans="1:8" s="131" customFormat="1" ht="21" customHeight="1">
      <c r="A71" s="93"/>
      <c r="B71" s="66"/>
      <c r="C71" s="66" t="s">
        <v>40</v>
      </c>
      <c r="D71" s="66" t="s">
        <v>9</v>
      </c>
      <c r="E71" s="66"/>
      <c r="F71" s="66"/>
      <c r="G71" s="66"/>
      <c r="H71" s="71">
        <f>SUM(H69:H70)</f>
        <v>0</v>
      </c>
    </row>
    <row r="72" spans="1:8" s="131" customFormat="1" ht="24" customHeight="1">
      <c r="A72" s="382" t="s">
        <v>123</v>
      </c>
      <c r="B72" s="382"/>
      <c r="C72" s="382"/>
      <c r="D72" s="382"/>
      <c r="E72" s="382"/>
      <c r="F72" s="382"/>
      <c r="G72" s="382"/>
      <c r="H72" s="382"/>
    </row>
    <row r="73" spans="1:8" s="131" customFormat="1" ht="40.5" customHeight="1">
      <c r="A73" s="384" t="s">
        <v>553</v>
      </c>
      <c r="B73" s="384"/>
      <c r="C73" s="384"/>
      <c r="D73" s="384"/>
      <c r="E73" s="384"/>
      <c r="F73" s="384"/>
      <c r="G73" s="384"/>
      <c r="H73" s="384"/>
    </row>
    <row r="74" spans="1:8" s="131" customFormat="1" ht="42" customHeight="1">
      <c r="A74" s="100"/>
      <c r="B74" s="109"/>
      <c r="C74" s="132"/>
      <c r="D74" s="110"/>
      <c r="E74" s="110"/>
      <c r="F74" s="383"/>
      <c r="G74" s="383"/>
      <c r="H74" s="109"/>
    </row>
    <row r="75" spans="1:8" ht="16.5" customHeight="1">
      <c r="A75" s="100"/>
      <c r="B75" s="92"/>
      <c r="C75" s="88"/>
      <c r="D75" s="89"/>
      <c r="E75" s="89"/>
      <c r="F75" s="378"/>
      <c r="G75" s="378"/>
      <c r="H75" s="92"/>
    </row>
    <row r="76" spans="1:8" ht="16.5">
      <c r="A76" s="100"/>
      <c r="B76" s="92"/>
      <c r="C76" s="88"/>
      <c r="D76" s="89"/>
      <c r="E76" s="89"/>
      <c r="F76" s="378"/>
      <c r="G76" s="378"/>
      <c r="H76" s="92"/>
    </row>
    <row r="77" spans="1:8" ht="16.5">
      <c r="A77" s="100"/>
      <c r="B77" s="92"/>
      <c r="C77" s="92"/>
      <c r="D77" s="92"/>
      <c r="E77" s="92"/>
      <c r="F77" s="92"/>
      <c r="G77" s="92"/>
      <c r="H77" s="92"/>
    </row>
    <row r="78" spans="1:8" ht="16.5">
      <c r="A78" s="100"/>
      <c r="B78" s="92"/>
      <c r="C78" s="92"/>
      <c r="D78" s="92"/>
      <c r="E78" s="92"/>
      <c r="F78" s="92"/>
      <c r="G78" s="92"/>
      <c r="H78" s="92"/>
    </row>
    <row r="79" spans="1:8" ht="16.5">
      <c r="A79" s="100"/>
      <c r="B79" s="92"/>
      <c r="C79" s="92"/>
      <c r="D79" s="92"/>
      <c r="E79" s="92"/>
      <c r="F79" s="92"/>
      <c r="G79" s="92"/>
      <c r="H79" s="92"/>
    </row>
    <row r="80" spans="1:8" ht="16.5">
      <c r="A80" s="100"/>
      <c r="B80" s="92"/>
      <c r="C80" s="92"/>
      <c r="D80" s="92"/>
      <c r="E80" s="92"/>
      <c r="F80" s="92"/>
      <c r="G80" s="92"/>
      <c r="H80" s="92"/>
    </row>
    <row r="81" spans="1:8" ht="16.5">
      <c r="A81" s="100"/>
      <c r="B81" s="92"/>
      <c r="C81" s="92"/>
      <c r="D81" s="92"/>
      <c r="E81" s="92"/>
      <c r="F81" s="92"/>
      <c r="G81" s="92"/>
      <c r="H81" s="92"/>
    </row>
    <row r="82" spans="1:8" ht="16.5">
      <c r="A82" s="100"/>
      <c r="B82" s="92"/>
      <c r="C82" s="92"/>
      <c r="D82" s="92"/>
      <c r="E82" s="92"/>
      <c r="F82" s="92"/>
      <c r="G82" s="92"/>
      <c r="H82" s="92"/>
    </row>
    <row r="83" spans="1:8" ht="16.5">
      <c r="A83" s="100"/>
      <c r="B83" s="92"/>
      <c r="C83" s="92"/>
      <c r="D83" s="92"/>
      <c r="E83" s="92"/>
      <c r="F83" s="92"/>
      <c r="G83" s="92"/>
      <c r="H83" s="92"/>
    </row>
    <row r="84" spans="1:8" ht="16.5">
      <c r="A84" s="100"/>
      <c r="B84" s="92"/>
      <c r="C84" s="92"/>
      <c r="D84" s="92"/>
      <c r="E84" s="92"/>
      <c r="F84" s="92"/>
      <c r="G84" s="92"/>
      <c r="H84" s="92"/>
    </row>
    <row r="85" spans="1:8" ht="16.5">
      <c r="A85" s="100"/>
      <c r="B85" s="92"/>
      <c r="C85" s="92"/>
      <c r="D85" s="92"/>
      <c r="E85" s="92"/>
      <c r="F85" s="92"/>
      <c r="G85" s="92"/>
      <c r="H85" s="92"/>
    </row>
    <row r="86" spans="1:8" ht="16.5">
      <c r="A86" s="100"/>
      <c r="B86" s="92"/>
      <c r="C86" s="92"/>
      <c r="D86" s="92"/>
      <c r="E86" s="92"/>
      <c r="F86" s="92"/>
      <c r="G86" s="92"/>
      <c r="H86" s="92"/>
    </row>
    <row r="87" spans="1:8" ht="16.5">
      <c r="A87" s="100"/>
      <c r="B87" s="92"/>
      <c r="C87" s="92"/>
      <c r="D87" s="92"/>
      <c r="E87" s="92"/>
      <c r="F87" s="92"/>
      <c r="G87" s="92"/>
      <c r="H87" s="92"/>
    </row>
    <row r="88" spans="1:8" ht="16.5">
      <c r="A88" s="100"/>
      <c r="B88" s="92"/>
      <c r="C88" s="92"/>
      <c r="D88" s="92"/>
      <c r="E88" s="92"/>
      <c r="F88" s="92"/>
      <c r="G88" s="92"/>
      <c r="H88" s="92"/>
    </row>
    <row r="89" spans="1:8" ht="16.5">
      <c r="A89" s="100"/>
      <c r="B89" s="92"/>
      <c r="C89" s="92"/>
      <c r="D89" s="92"/>
      <c r="E89" s="92"/>
      <c r="F89" s="92"/>
      <c r="G89" s="92"/>
      <c r="H89" s="92"/>
    </row>
    <row r="90" spans="1:8" ht="16.5">
      <c r="A90" s="100"/>
      <c r="B90" s="92"/>
      <c r="C90" s="92"/>
      <c r="D90" s="92"/>
      <c r="E90" s="92"/>
      <c r="F90" s="92"/>
      <c r="G90" s="92"/>
      <c r="H90" s="92"/>
    </row>
    <row r="91" ht="16.5">
      <c r="A91" s="61"/>
    </row>
    <row r="92" ht="16.5">
      <c r="A92" s="61"/>
    </row>
    <row r="93" ht="16.5">
      <c r="A93" s="61"/>
    </row>
    <row r="94" ht="16.5">
      <c r="A94" s="61"/>
    </row>
    <row r="95" ht="16.5">
      <c r="A95" s="61"/>
    </row>
    <row r="96" ht="16.5">
      <c r="A96" s="61"/>
    </row>
    <row r="97" ht="16.5">
      <c r="A97" s="61"/>
    </row>
  </sheetData>
  <sheetProtection/>
  <mergeCells count="20">
    <mergeCell ref="E7:F7"/>
    <mergeCell ref="A72:H72"/>
    <mergeCell ref="F74:G74"/>
    <mergeCell ref="A73:H73"/>
    <mergeCell ref="A2:H2"/>
    <mergeCell ref="A3:H3"/>
    <mergeCell ref="B4:C4"/>
    <mergeCell ref="B5:C5"/>
    <mergeCell ref="B6:C6"/>
    <mergeCell ref="E4:F4"/>
    <mergeCell ref="A1:H1"/>
    <mergeCell ref="E6:F6"/>
    <mergeCell ref="F76:G76"/>
    <mergeCell ref="A7:A8"/>
    <mergeCell ref="B7:B8"/>
    <mergeCell ref="F75:G75"/>
    <mergeCell ref="C7:C8"/>
    <mergeCell ref="E5:F5"/>
    <mergeCell ref="G7:H7"/>
    <mergeCell ref="D7:D8"/>
  </mergeCells>
  <printOptions/>
  <pageMargins left="0.7874015748031497" right="0.15748031496062992" top="0.3937007874015748" bottom="0.3937007874015748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9"/>
  <sheetViews>
    <sheetView zoomScalePageLayoutView="0" workbookViewId="0" topLeftCell="A1">
      <selection activeCell="K106" sqref="K106"/>
    </sheetView>
  </sheetViews>
  <sheetFormatPr defaultColWidth="9.00390625" defaultRowHeight="12.75"/>
  <cols>
    <col min="1" max="1" width="4.00390625" style="54" customWidth="1"/>
    <col min="2" max="2" width="8.375" style="54" customWidth="1"/>
    <col min="3" max="3" width="38.25390625" style="54" customWidth="1"/>
    <col min="4" max="4" width="7.25390625" style="54" customWidth="1"/>
    <col min="5" max="5" width="8.875" style="54" customWidth="1"/>
    <col min="6" max="6" width="9.125" style="54" customWidth="1"/>
    <col min="7" max="7" width="8.375" style="54" customWidth="1"/>
    <col min="8" max="8" width="9.625" style="54" customWidth="1"/>
    <col min="9" max="9" width="10.375" style="54" bestFit="1" customWidth="1"/>
    <col min="10" max="10" width="7.875" style="54" customWidth="1"/>
    <col min="11" max="11" width="8.75390625" style="54" customWidth="1"/>
    <col min="12" max="16384" width="9.125" style="54" customWidth="1"/>
  </cols>
  <sheetData>
    <row r="1" spans="1:11" s="131" customFormat="1" ht="24" customHeight="1">
      <c r="A1" s="375" t="s">
        <v>163</v>
      </c>
      <c r="B1" s="376"/>
      <c r="C1" s="376"/>
      <c r="D1" s="376"/>
      <c r="E1" s="376"/>
      <c r="F1" s="376"/>
      <c r="G1" s="376"/>
      <c r="H1" s="376"/>
      <c r="I1" s="115"/>
      <c r="J1" s="115"/>
      <c r="K1" s="115"/>
    </row>
    <row r="2" spans="1:8" ht="8.25" customHeight="1" hidden="1">
      <c r="A2" s="91"/>
      <c r="B2" s="91"/>
      <c r="C2" s="91"/>
      <c r="D2" s="87"/>
      <c r="E2" s="87"/>
      <c r="F2" s="87"/>
      <c r="G2" s="87"/>
      <c r="H2" s="87"/>
    </row>
    <row r="3" spans="1:8" ht="26.25" customHeight="1">
      <c r="A3" s="389" t="s">
        <v>162</v>
      </c>
      <c r="B3" s="389"/>
      <c r="C3" s="389"/>
      <c r="D3" s="389"/>
      <c r="E3" s="389"/>
      <c r="F3" s="389"/>
      <c r="G3" s="389"/>
      <c r="H3" s="389"/>
    </row>
    <row r="4" spans="1:8" ht="60.75" customHeight="1">
      <c r="A4" s="389" t="s">
        <v>164</v>
      </c>
      <c r="B4" s="389"/>
      <c r="C4" s="389"/>
      <c r="D4" s="389"/>
      <c r="E4" s="389"/>
      <c r="F4" s="389"/>
      <c r="G4" s="389"/>
      <c r="H4" s="389"/>
    </row>
    <row r="5" spans="1:8" ht="21.75" customHeight="1">
      <c r="A5" s="386" t="s">
        <v>21</v>
      </c>
      <c r="B5" s="386"/>
      <c r="C5" s="386"/>
      <c r="D5" s="181">
        <f>H103</f>
        <v>0</v>
      </c>
      <c r="E5" s="385" t="s">
        <v>108</v>
      </c>
      <c r="F5" s="385"/>
      <c r="G5" s="385"/>
      <c r="H5" s="385"/>
    </row>
    <row r="6" spans="1:9" ht="19.5" customHeight="1">
      <c r="A6" s="63"/>
      <c r="B6" s="386" t="s">
        <v>36</v>
      </c>
      <c r="C6" s="386"/>
      <c r="D6" s="181">
        <f>H94</f>
        <v>0</v>
      </c>
      <c r="E6" s="385" t="s">
        <v>9</v>
      </c>
      <c r="F6" s="385"/>
      <c r="G6" s="385"/>
      <c r="H6" s="385"/>
      <c r="I6" s="23"/>
    </row>
    <row r="7" spans="1:8" ht="30.75" customHeight="1">
      <c r="A7" s="388" t="s">
        <v>3</v>
      </c>
      <c r="B7" s="387" t="s">
        <v>4</v>
      </c>
      <c r="C7" s="388" t="s">
        <v>5</v>
      </c>
      <c r="D7" s="387" t="s">
        <v>26</v>
      </c>
      <c r="E7" s="388" t="s">
        <v>11</v>
      </c>
      <c r="F7" s="388"/>
      <c r="G7" s="388" t="s">
        <v>27</v>
      </c>
      <c r="H7" s="388"/>
    </row>
    <row r="8" spans="1:8" ht="71.25" customHeight="1">
      <c r="A8" s="388"/>
      <c r="B8" s="387"/>
      <c r="C8" s="388"/>
      <c r="D8" s="387"/>
      <c r="E8" s="64" t="s">
        <v>28</v>
      </c>
      <c r="F8" s="64" t="s">
        <v>29</v>
      </c>
      <c r="G8" s="64" t="s">
        <v>28</v>
      </c>
      <c r="H8" s="64" t="s">
        <v>6</v>
      </c>
    </row>
    <row r="9" spans="1:8" ht="13.5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</row>
    <row r="10" spans="1:10" s="131" customFormat="1" ht="43.5" customHeight="1">
      <c r="A10" s="69">
        <v>1</v>
      </c>
      <c r="B10" s="66" t="s">
        <v>105</v>
      </c>
      <c r="C10" s="66" t="s">
        <v>207</v>
      </c>
      <c r="D10" s="66" t="s">
        <v>113</v>
      </c>
      <c r="E10" s="66"/>
      <c r="F10" s="71">
        <v>60</v>
      </c>
      <c r="G10" s="66"/>
      <c r="H10" s="74">
        <f>H11+H12+H13+H14</f>
        <v>0</v>
      </c>
      <c r="I10" s="97"/>
      <c r="J10" s="33"/>
    </row>
    <row r="11" spans="1:10" s="131" customFormat="1" ht="24.75" customHeight="1">
      <c r="A11" s="72"/>
      <c r="B11" s="133"/>
      <c r="C11" s="133" t="s">
        <v>13</v>
      </c>
      <c r="D11" s="133" t="s">
        <v>30</v>
      </c>
      <c r="E11" s="177">
        <v>0.426</v>
      </c>
      <c r="F11" s="68">
        <f>E11*F10</f>
        <v>25.56</v>
      </c>
      <c r="G11" s="68"/>
      <c r="H11" s="70">
        <f>F11*G11</f>
        <v>0</v>
      </c>
      <c r="I11" s="97"/>
      <c r="J11" s="33"/>
    </row>
    <row r="12" spans="1:12" s="131" customFormat="1" ht="21.75" customHeight="1">
      <c r="A12" s="72"/>
      <c r="B12" s="133"/>
      <c r="C12" s="133" t="s">
        <v>14</v>
      </c>
      <c r="D12" s="133" t="s">
        <v>9</v>
      </c>
      <c r="E12" s="177">
        <v>0.217</v>
      </c>
      <c r="F12" s="68">
        <f>E12*F10</f>
        <v>13.02</v>
      </c>
      <c r="G12" s="133"/>
      <c r="H12" s="70">
        <f>F12*G12</f>
        <v>0</v>
      </c>
      <c r="I12" s="96"/>
      <c r="J12" s="35"/>
      <c r="K12" s="26"/>
      <c r="L12" s="26"/>
    </row>
    <row r="13" spans="1:9" s="131" customFormat="1" ht="24.75" customHeight="1">
      <c r="A13" s="72"/>
      <c r="B13" s="133"/>
      <c r="C13" s="133" t="s">
        <v>165</v>
      </c>
      <c r="D13" s="133" t="s">
        <v>43</v>
      </c>
      <c r="E13" s="177">
        <v>0.999</v>
      </c>
      <c r="F13" s="68">
        <f>E13*F10</f>
        <v>59.94</v>
      </c>
      <c r="G13" s="68"/>
      <c r="H13" s="70">
        <f>F13*G13</f>
        <v>0</v>
      </c>
      <c r="I13" s="98"/>
    </row>
    <row r="14" spans="1:9" s="131" customFormat="1" ht="27.75" customHeight="1">
      <c r="A14" s="104"/>
      <c r="B14" s="133"/>
      <c r="C14" s="133" t="s">
        <v>15</v>
      </c>
      <c r="D14" s="133" t="s">
        <v>9</v>
      </c>
      <c r="E14" s="177">
        <v>0.108</v>
      </c>
      <c r="F14" s="68">
        <f>E14*F10</f>
        <v>6.48</v>
      </c>
      <c r="G14" s="133"/>
      <c r="H14" s="70">
        <f>F14*G14</f>
        <v>0</v>
      </c>
      <c r="I14" s="98"/>
    </row>
    <row r="15" spans="1:13" s="131" customFormat="1" ht="38.25" customHeight="1">
      <c r="A15" s="66">
        <v>2</v>
      </c>
      <c r="B15" s="66" t="s">
        <v>101</v>
      </c>
      <c r="C15" s="66" t="s">
        <v>166</v>
      </c>
      <c r="D15" s="66" t="s">
        <v>44</v>
      </c>
      <c r="E15" s="66"/>
      <c r="F15" s="71">
        <v>1</v>
      </c>
      <c r="G15" s="66"/>
      <c r="H15" s="81">
        <f>H16+H17+H18+H19</f>
        <v>0</v>
      </c>
      <c r="I15" s="97"/>
      <c r="J15" s="29"/>
      <c r="K15" s="29"/>
      <c r="L15" s="29"/>
      <c r="M15" s="29"/>
    </row>
    <row r="16" spans="1:9" s="29" customFormat="1" ht="27.75" customHeight="1">
      <c r="A16" s="133"/>
      <c r="B16" s="133"/>
      <c r="C16" s="133" t="s">
        <v>13</v>
      </c>
      <c r="D16" s="133" t="s">
        <v>30</v>
      </c>
      <c r="E16" s="133">
        <v>3.1</v>
      </c>
      <c r="F16" s="70">
        <f>E16*F15</f>
        <v>3</v>
      </c>
      <c r="G16" s="133"/>
      <c r="H16" s="70">
        <f>F16*G16</f>
        <v>0</v>
      </c>
      <c r="I16" s="97"/>
    </row>
    <row r="17" spans="1:9" s="29" customFormat="1" ht="27.75" customHeight="1">
      <c r="A17" s="133"/>
      <c r="B17" s="133"/>
      <c r="C17" s="133" t="s">
        <v>14</v>
      </c>
      <c r="D17" s="133" t="s">
        <v>9</v>
      </c>
      <c r="E17" s="133">
        <v>1.23</v>
      </c>
      <c r="F17" s="70">
        <f>E17*F15</f>
        <v>1</v>
      </c>
      <c r="G17" s="133"/>
      <c r="H17" s="70">
        <f>F17*G17</f>
        <v>0</v>
      </c>
      <c r="I17" s="97"/>
    </row>
    <row r="18" spans="1:9" s="29" customFormat="1" ht="27" customHeight="1">
      <c r="A18" s="133"/>
      <c r="B18" s="133"/>
      <c r="C18" s="133" t="s">
        <v>126</v>
      </c>
      <c r="D18" s="133" t="s">
        <v>44</v>
      </c>
      <c r="E18" s="133">
        <v>1</v>
      </c>
      <c r="F18" s="70">
        <f>E18*F15</f>
        <v>1</v>
      </c>
      <c r="G18" s="133"/>
      <c r="H18" s="70">
        <f>F18*G18</f>
        <v>0</v>
      </c>
      <c r="I18" s="97"/>
    </row>
    <row r="19" spans="1:9" s="130" customFormat="1" ht="22.5" customHeight="1">
      <c r="A19" s="133"/>
      <c r="B19" s="133"/>
      <c r="C19" s="133" t="s">
        <v>15</v>
      </c>
      <c r="D19" s="133" t="s">
        <v>9</v>
      </c>
      <c r="E19" s="133">
        <v>1.18</v>
      </c>
      <c r="F19" s="70">
        <f>E19*F15</f>
        <v>1</v>
      </c>
      <c r="G19" s="133"/>
      <c r="H19" s="70">
        <f>F19*G19</f>
        <v>0</v>
      </c>
      <c r="I19" s="97"/>
    </row>
    <row r="20" spans="1:9" s="131" customFormat="1" ht="56.25" customHeight="1">
      <c r="A20" s="66">
        <v>3</v>
      </c>
      <c r="B20" s="66" t="s">
        <v>115</v>
      </c>
      <c r="C20" s="66" t="s">
        <v>168</v>
      </c>
      <c r="D20" s="66" t="s">
        <v>8</v>
      </c>
      <c r="E20" s="66"/>
      <c r="F20" s="114">
        <v>33.6</v>
      </c>
      <c r="G20" s="66"/>
      <c r="H20" s="81">
        <f>H21</f>
        <v>0</v>
      </c>
      <c r="I20" s="134"/>
    </row>
    <row r="21" spans="1:9" s="131" customFormat="1" ht="27" customHeight="1">
      <c r="A21" s="133"/>
      <c r="B21" s="133"/>
      <c r="C21" s="133" t="s">
        <v>167</v>
      </c>
      <c r="D21" s="133" t="s">
        <v>30</v>
      </c>
      <c r="E21" s="133">
        <v>1</v>
      </c>
      <c r="F21" s="133">
        <f>E21*F20</f>
        <v>33.6</v>
      </c>
      <c r="G21" s="133"/>
      <c r="H21" s="70">
        <f>F21*G21</f>
        <v>0</v>
      </c>
      <c r="I21" s="134"/>
    </row>
    <row r="22" spans="1:8" s="119" customFormat="1" ht="67.5">
      <c r="A22" s="113" t="s">
        <v>172</v>
      </c>
      <c r="B22" s="113" t="s">
        <v>170</v>
      </c>
      <c r="C22" s="66" t="s">
        <v>174</v>
      </c>
      <c r="D22" s="66" t="s">
        <v>173</v>
      </c>
      <c r="E22" s="118"/>
      <c r="F22" s="118">
        <v>0.2</v>
      </c>
      <c r="G22" s="118"/>
      <c r="H22" s="136">
        <f>H23+H24</f>
        <v>0</v>
      </c>
    </row>
    <row r="23" spans="1:8" ht="19.5" customHeight="1">
      <c r="A23" s="120"/>
      <c r="B23" s="121"/>
      <c r="C23" s="137" t="s">
        <v>138</v>
      </c>
      <c r="D23" s="121" t="s">
        <v>30</v>
      </c>
      <c r="E23" s="138">
        <v>5</v>
      </c>
      <c r="F23" s="120">
        <f>E23*F22</f>
        <v>1</v>
      </c>
      <c r="G23" s="139"/>
      <c r="H23" s="122">
        <f>F23*G23</f>
        <v>0</v>
      </c>
    </row>
    <row r="24" spans="1:8" ht="15.75" customHeight="1">
      <c r="A24" s="120"/>
      <c r="B24" s="121"/>
      <c r="C24" s="137" t="s">
        <v>171</v>
      </c>
      <c r="D24" s="121" t="s">
        <v>136</v>
      </c>
      <c r="E24" s="138">
        <v>0.4</v>
      </c>
      <c r="F24" s="120">
        <f>E24*F22</f>
        <v>0.1</v>
      </c>
      <c r="G24" s="120"/>
      <c r="H24" s="122">
        <f>F24*G24</f>
        <v>0</v>
      </c>
    </row>
    <row r="25" spans="1:10" s="131" customFormat="1" ht="43.5" customHeight="1">
      <c r="A25" s="69">
        <v>5</v>
      </c>
      <c r="B25" s="66" t="s">
        <v>105</v>
      </c>
      <c r="C25" s="66" t="s">
        <v>175</v>
      </c>
      <c r="D25" s="66" t="s">
        <v>113</v>
      </c>
      <c r="E25" s="66"/>
      <c r="F25" s="71">
        <v>22.5</v>
      </c>
      <c r="G25" s="66"/>
      <c r="H25" s="74">
        <f>H26+H27+H28+H29</f>
        <v>0</v>
      </c>
      <c r="I25" s="97"/>
      <c r="J25" s="33"/>
    </row>
    <row r="26" spans="1:10" s="131" customFormat="1" ht="24.75" customHeight="1">
      <c r="A26" s="72"/>
      <c r="B26" s="133"/>
      <c r="C26" s="133" t="s">
        <v>13</v>
      </c>
      <c r="D26" s="133" t="s">
        <v>30</v>
      </c>
      <c r="E26" s="177">
        <v>0.426</v>
      </c>
      <c r="F26" s="68">
        <f>E26*F25</f>
        <v>9.59</v>
      </c>
      <c r="G26" s="68"/>
      <c r="H26" s="70">
        <f>F26*G26</f>
        <v>0</v>
      </c>
      <c r="I26" s="97"/>
      <c r="J26" s="33"/>
    </row>
    <row r="27" spans="1:12" s="131" customFormat="1" ht="21.75" customHeight="1">
      <c r="A27" s="72"/>
      <c r="B27" s="133"/>
      <c r="C27" s="133" t="s">
        <v>14</v>
      </c>
      <c r="D27" s="133" t="s">
        <v>9</v>
      </c>
      <c r="E27" s="177">
        <v>0.217</v>
      </c>
      <c r="F27" s="68">
        <f>E27*F25</f>
        <v>4.88</v>
      </c>
      <c r="G27" s="133"/>
      <c r="H27" s="70">
        <f>F27*G27</f>
        <v>0</v>
      </c>
      <c r="I27" s="96"/>
      <c r="J27" s="35"/>
      <c r="K27" s="26"/>
      <c r="L27" s="26"/>
    </row>
    <row r="28" spans="1:9" s="131" customFormat="1" ht="24.75" customHeight="1">
      <c r="A28" s="72"/>
      <c r="B28" s="133"/>
      <c r="C28" s="133" t="s">
        <v>165</v>
      </c>
      <c r="D28" s="133" t="s">
        <v>43</v>
      </c>
      <c r="E28" s="177">
        <v>0.999</v>
      </c>
      <c r="F28" s="68">
        <f>E28*F25</f>
        <v>22.48</v>
      </c>
      <c r="G28" s="68"/>
      <c r="H28" s="70">
        <f>F28*G28</f>
        <v>0</v>
      </c>
      <c r="I28" s="98"/>
    </row>
    <row r="29" spans="1:9" s="131" customFormat="1" ht="27.75" customHeight="1">
      <c r="A29" s="104"/>
      <c r="B29" s="133"/>
      <c r="C29" s="133" t="s">
        <v>15</v>
      </c>
      <c r="D29" s="133" t="s">
        <v>9</v>
      </c>
      <c r="E29" s="177">
        <v>0.108</v>
      </c>
      <c r="F29" s="68">
        <f>E29*F25</f>
        <v>2.43</v>
      </c>
      <c r="G29" s="133"/>
      <c r="H29" s="70">
        <f>F29*G29</f>
        <v>0</v>
      </c>
      <c r="I29" s="98"/>
    </row>
    <row r="30" spans="1:13" s="131" customFormat="1" ht="38.25" customHeight="1">
      <c r="A30" s="66">
        <v>6</v>
      </c>
      <c r="B30" s="66" t="s">
        <v>101</v>
      </c>
      <c r="C30" s="66" t="s">
        <v>166</v>
      </c>
      <c r="D30" s="66" t="s">
        <v>44</v>
      </c>
      <c r="E30" s="66"/>
      <c r="F30" s="71">
        <v>7</v>
      </c>
      <c r="G30" s="66"/>
      <c r="H30" s="81">
        <f>H31+H32+H33+H34</f>
        <v>0</v>
      </c>
      <c r="I30" s="97"/>
      <c r="J30" s="29"/>
      <c r="K30" s="29"/>
      <c r="L30" s="29"/>
      <c r="M30" s="29"/>
    </row>
    <row r="31" spans="1:9" s="29" customFormat="1" ht="18.75" customHeight="1">
      <c r="A31" s="133"/>
      <c r="B31" s="133"/>
      <c r="C31" s="133" t="s">
        <v>13</v>
      </c>
      <c r="D31" s="133" t="s">
        <v>30</v>
      </c>
      <c r="E31" s="133">
        <v>3.1</v>
      </c>
      <c r="F31" s="70">
        <f>E31*F30</f>
        <v>22</v>
      </c>
      <c r="G31" s="133"/>
      <c r="H31" s="70">
        <f>F31*G31</f>
        <v>0</v>
      </c>
      <c r="I31" s="97"/>
    </row>
    <row r="32" spans="1:9" s="29" customFormat="1" ht="18" customHeight="1">
      <c r="A32" s="133"/>
      <c r="B32" s="133"/>
      <c r="C32" s="133" t="s">
        <v>14</v>
      </c>
      <c r="D32" s="133" t="s">
        <v>9</v>
      </c>
      <c r="E32" s="133">
        <v>1.23</v>
      </c>
      <c r="F32" s="70">
        <f>E32*F30</f>
        <v>9</v>
      </c>
      <c r="G32" s="133"/>
      <c r="H32" s="70">
        <f>F32*G32</f>
        <v>0</v>
      </c>
      <c r="I32" s="97"/>
    </row>
    <row r="33" spans="1:9" s="29" customFormat="1" ht="20.25" customHeight="1">
      <c r="A33" s="133"/>
      <c r="B33" s="133"/>
      <c r="C33" s="133" t="s">
        <v>126</v>
      </c>
      <c r="D33" s="133" t="s">
        <v>44</v>
      </c>
      <c r="E33" s="133">
        <v>1</v>
      </c>
      <c r="F33" s="70">
        <f>E33*F30</f>
        <v>7</v>
      </c>
      <c r="G33" s="133"/>
      <c r="H33" s="70">
        <f>F33*G33</f>
        <v>0</v>
      </c>
      <c r="I33" s="97"/>
    </row>
    <row r="34" spans="1:9" s="130" customFormat="1" ht="22.5" customHeight="1">
      <c r="A34" s="133"/>
      <c r="B34" s="133"/>
      <c r="C34" s="133" t="s">
        <v>15</v>
      </c>
      <c r="D34" s="133" t="s">
        <v>9</v>
      </c>
      <c r="E34" s="133">
        <v>1.18</v>
      </c>
      <c r="F34" s="70">
        <f>E34*F30</f>
        <v>8</v>
      </c>
      <c r="G34" s="133"/>
      <c r="H34" s="70">
        <f>F34*G34</f>
        <v>0</v>
      </c>
      <c r="I34" s="97"/>
    </row>
    <row r="35" spans="1:13" s="131" customFormat="1" ht="30" customHeight="1">
      <c r="A35" s="66">
        <v>7</v>
      </c>
      <c r="B35" s="66" t="s">
        <v>100</v>
      </c>
      <c r="C35" s="66" t="s">
        <v>176</v>
      </c>
      <c r="D35" s="66" t="s">
        <v>44</v>
      </c>
      <c r="E35" s="66"/>
      <c r="F35" s="71">
        <v>7</v>
      </c>
      <c r="G35" s="66"/>
      <c r="H35" s="81">
        <f>H36+H37+H38+H39</f>
        <v>0</v>
      </c>
      <c r="I35" s="97"/>
      <c r="J35" s="29"/>
      <c r="K35" s="29"/>
      <c r="L35" s="29"/>
      <c r="M35" s="29"/>
    </row>
    <row r="36" spans="1:9" s="29" customFormat="1" ht="20.25" customHeight="1">
      <c r="A36" s="133"/>
      <c r="B36" s="133"/>
      <c r="C36" s="133" t="s">
        <v>13</v>
      </c>
      <c r="D36" s="133" t="s">
        <v>30</v>
      </c>
      <c r="E36" s="133">
        <v>2.29</v>
      </c>
      <c r="F36" s="70">
        <f>E36*F35</f>
        <v>16</v>
      </c>
      <c r="G36" s="133"/>
      <c r="H36" s="70">
        <f>F36*G36</f>
        <v>0</v>
      </c>
      <c r="I36" s="97"/>
    </row>
    <row r="37" spans="1:9" s="29" customFormat="1" ht="22.5" customHeight="1">
      <c r="A37" s="133"/>
      <c r="B37" s="133"/>
      <c r="C37" s="133" t="s">
        <v>14</v>
      </c>
      <c r="D37" s="133" t="s">
        <v>9</v>
      </c>
      <c r="E37" s="133">
        <v>0.09</v>
      </c>
      <c r="F37" s="70">
        <f>E37*F35</f>
        <v>1</v>
      </c>
      <c r="G37" s="133"/>
      <c r="H37" s="70">
        <f>F37*G37</f>
        <v>0</v>
      </c>
      <c r="I37" s="97"/>
    </row>
    <row r="38" spans="1:9" s="29" customFormat="1" ht="21" customHeight="1">
      <c r="A38" s="133"/>
      <c r="B38" s="133" t="s">
        <v>109</v>
      </c>
      <c r="C38" s="133" t="s">
        <v>176</v>
      </c>
      <c r="D38" s="133" t="s">
        <v>114</v>
      </c>
      <c r="E38" s="133">
        <v>1</v>
      </c>
      <c r="F38" s="70">
        <f>E38*F35</f>
        <v>7</v>
      </c>
      <c r="G38" s="133"/>
      <c r="H38" s="70">
        <f>F38*G38</f>
        <v>0</v>
      </c>
      <c r="I38" s="97"/>
    </row>
    <row r="39" spans="1:9" s="130" customFormat="1" ht="23.25" customHeight="1">
      <c r="A39" s="133"/>
      <c r="B39" s="133"/>
      <c r="C39" s="133" t="s">
        <v>15</v>
      </c>
      <c r="D39" s="133" t="s">
        <v>9</v>
      </c>
      <c r="E39" s="133">
        <v>0.68</v>
      </c>
      <c r="F39" s="70">
        <f>E39*F35</f>
        <v>5</v>
      </c>
      <c r="G39" s="133"/>
      <c r="H39" s="70">
        <f>F39*G39</f>
        <v>0</v>
      </c>
      <c r="I39" s="97"/>
    </row>
    <row r="40" spans="1:13" s="131" customFormat="1" ht="45" customHeight="1">
      <c r="A40" s="66">
        <v>8</v>
      </c>
      <c r="B40" s="66" t="s">
        <v>125</v>
      </c>
      <c r="C40" s="66" t="s">
        <v>143</v>
      </c>
      <c r="D40" s="66" t="s">
        <v>44</v>
      </c>
      <c r="E40" s="66"/>
      <c r="F40" s="71">
        <v>42</v>
      </c>
      <c r="G40" s="66"/>
      <c r="H40" s="81">
        <f>H41+H42+H43+H44</f>
        <v>0</v>
      </c>
      <c r="I40" s="97"/>
      <c r="J40" s="29"/>
      <c r="K40" s="29"/>
      <c r="L40" s="29"/>
      <c r="M40" s="29"/>
    </row>
    <row r="41" spans="1:9" s="29" customFormat="1" ht="22.5" customHeight="1">
      <c r="A41" s="133"/>
      <c r="B41" s="133"/>
      <c r="C41" s="133" t="s">
        <v>13</v>
      </c>
      <c r="D41" s="133" t="s">
        <v>30</v>
      </c>
      <c r="E41" s="133">
        <v>0.25</v>
      </c>
      <c r="F41" s="70">
        <f>E41*F40</f>
        <v>11</v>
      </c>
      <c r="G41" s="133"/>
      <c r="H41" s="70">
        <f>F41*G41</f>
        <v>0</v>
      </c>
      <c r="I41" s="97"/>
    </row>
    <row r="42" spans="1:9" s="29" customFormat="1" ht="23.25" customHeight="1">
      <c r="A42" s="133"/>
      <c r="B42" s="133"/>
      <c r="C42" s="133" t="s">
        <v>14</v>
      </c>
      <c r="D42" s="133" t="s">
        <v>9</v>
      </c>
      <c r="E42" s="133">
        <v>0.05</v>
      </c>
      <c r="F42" s="70">
        <f>E42*F40</f>
        <v>2</v>
      </c>
      <c r="G42" s="133"/>
      <c r="H42" s="70">
        <f>F42*G42</f>
        <v>0</v>
      </c>
      <c r="I42" s="97"/>
    </row>
    <row r="43" spans="1:9" s="29" customFormat="1" ht="25.5" customHeight="1">
      <c r="A43" s="133"/>
      <c r="B43" s="133" t="s">
        <v>109</v>
      </c>
      <c r="C43" s="133" t="s">
        <v>127</v>
      </c>
      <c r="D43" s="133" t="s">
        <v>114</v>
      </c>
      <c r="E43" s="133">
        <v>1</v>
      </c>
      <c r="F43" s="70">
        <f>E43*F40</f>
        <v>42</v>
      </c>
      <c r="G43" s="133"/>
      <c r="H43" s="70">
        <f>F43*G43</f>
        <v>0</v>
      </c>
      <c r="I43" s="97"/>
    </row>
    <row r="44" spans="1:9" s="130" customFormat="1" ht="22.5" customHeight="1">
      <c r="A44" s="133"/>
      <c r="B44" s="133"/>
      <c r="C44" s="133" t="s">
        <v>15</v>
      </c>
      <c r="D44" s="133" t="s">
        <v>9</v>
      </c>
      <c r="E44" s="133">
        <v>0.038</v>
      </c>
      <c r="F44" s="70">
        <f>E44*F40</f>
        <v>2</v>
      </c>
      <c r="G44" s="133"/>
      <c r="H44" s="70">
        <f>F44*G44</f>
        <v>0</v>
      </c>
      <c r="I44" s="97"/>
    </row>
    <row r="45" spans="1:8" s="119" customFormat="1" ht="53.25" customHeight="1">
      <c r="A45" s="140" t="s">
        <v>182</v>
      </c>
      <c r="B45" s="140" t="s">
        <v>186</v>
      </c>
      <c r="C45" s="140" t="s">
        <v>217</v>
      </c>
      <c r="D45" s="140" t="s">
        <v>8</v>
      </c>
      <c r="E45" s="141"/>
      <c r="F45" s="142">
        <v>4.09</v>
      </c>
      <c r="G45" s="141"/>
      <c r="H45" s="124">
        <f>H46+H47+H48+H49+H50+H51+H52</f>
        <v>0</v>
      </c>
    </row>
    <row r="46" spans="1:8" ht="19.5" customHeight="1">
      <c r="A46" s="143"/>
      <c r="B46" s="144"/>
      <c r="C46" s="148" t="s">
        <v>138</v>
      </c>
      <c r="D46" s="145" t="s">
        <v>30</v>
      </c>
      <c r="E46" s="146">
        <v>6.66</v>
      </c>
      <c r="F46" s="143">
        <f>E46*F45</f>
        <v>27.2</v>
      </c>
      <c r="G46" s="146"/>
      <c r="H46" s="143">
        <f aca="true" t="shared" si="0" ref="H46:H52">F46*G46</f>
        <v>0</v>
      </c>
    </row>
    <row r="47" spans="1:8" ht="18.75" customHeight="1">
      <c r="A47" s="143"/>
      <c r="B47" s="144"/>
      <c r="C47" s="148" t="s">
        <v>171</v>
      </c>
      <c r="D47" s="145" t="s">
        <v>178</v>
      </c>
      <c r="E47" s="146">
        <v>0.59</v>
      </c>
      <c r="F47" s="143">
        <f>E47*F45</f>
        <v>2.4</v>
      </c>
      <c r="G47" s="146"/>
      <c r="H47" s="143">
        <f t="shared" si="0"/>
        <v>0</v>
      </c>
    </row>
    <row r="48" spans="1:8" ht="21" customHeight="1">
      <c r="A48" s="143"/>
      <c r="B48" s="144"/>
      <c r="C48" s="148" t="s">
        <v>179</v>
      </c>
      <c r="D48" s="145" t="s">
        <v>180</v>
      </c>
      <c r="E48" s="146">
        <v>1.02</v>
      </c>
      <c r="F48" s="143">
        <f>E48*F45</f>
        <v>4.2</v>
      </c>
      <c r="G48" s="146"/>
      <c r="H48" s="143">
        <f t="shared" si="0"/>
        <v>0</v>
      </c>
    </row>
    <row r="49" spans="1:8" ht="33" customHeight="1">
      <c r="A49" s="143"/>
      <c r="B49" s="144"/>
      <c r="C49" s="148" t="s">
        <v>183</v>
      </c>
      <c r="D49" s="145" t="s">
        <v>180</v>
      </c>
      <c r="E49" s="146"/>
      <c r="F49" s="147">
        <v>2.34</v>
      </c>
      <c r="G49" s="146"/>
      <c r="H49" s="143">
        <f>F49*G49</f>
        <v>0</v>
      </c>
    </row>
    <row r="50" spans="1:8" ht="28.5" customHeight="1">
      <c r="A50" s="143"/>
      <c r="B50" s="144"/>
      <c r="C50" s="148" t="s">
        <v>184</v>
      </c>
      <c r="D50" s="145" t="s">
        <v>180</v>
      </c>
      <c r="E50" s="146"/>
      <c r="F50" s="151">
        <v>1.04</v>
      </c>
      <c r="G50" s="146"/>
      <c r="H50" s="143">
        <f t="shared" si="0"/>
        <v>0</v>
      </c>
    </row>
    <row r="51" spans="1:8" ht="24.75" customHeight="1">
      <c r="A51" s="143"/>
      <c r="B51" s="144"/>
      <c r="C51" s="148" t="s">
        <v>185</v>
      </c>
      <c r="D51" s="145" t="s">
        <v>16</v>
      </c>
      <c r="E51" s="146"/>
      <c r="F51" s="143">
        <v>12</v>
      </c>
      <c r="G51" s="146"/>
      <c r="H51" s="143">
        <f t="shared" si="0"/>
        <v>0</v>
      </c>
    </row>
    <row r="52" spans="1:8" ht="24.75" customHeight="1">
      <c r="A52" s="143"/>
      <c r="B52" s="144"/>
      <c r="C52" s="148" t="s">
        <v>181</v>
      </c>
      <c r="D52" s="145" t="s">
        <v>9</v>
      </c>
      <c r="E52" s="146">
        <v>0.18</v>
      </c>
      <c r="F52" s="143">
        <f>E52*F45</f>
        <v>0.7</v>
      </c>
      <c r="G52" s="146"/>
      <c r="H52" s="143">
        <f t="shared" si="0"/>
        <v>0</v>
      </c>
    </row>
    <row r="53" spans="1:8" s="131" customFormat="1" ht="30.75" customHeight="1">
      <c r="A53" s="166">
        <v>10</v>
      </c>
      <c r="B53" s="167" t="s">
        <v>109</v>
      </c>
      <c r="C53" s="76" t="s">
        <v>202</v>
      </c>
      <c r="D53" s="76" t="s">
        <v>42</v>
      </c>
      <c r="E53" s="76"/>
      <c r="F53" s="168">
        <v>0.266</v>
      </c>
      <c r="G53" s="76"/>
      <c r="H53" s="77">
        <f>SUM(H54:H56)</f>
        <v>0</v>
      </c>
    </row>
    <row r="54" spans="1:9" s="131" customFormat="1" ht="18.75" customHeight="1">
      <c r="A54" s="78"/>
      <c r="B54" s="169" t="s">
        <v>109</v>
      </c>
      <c r="C54" s="79" t="s">
        <v>203</v>
      </c>
      <c r="D54" s="79" t="s">
        <v>42</v>
      </c>
      <c r="E54" s="79">
        <v>1.01</v>
      </c>
      <c r="F54" s="149">
        <f>F53*E54</f>
        <v>0.269</v>
      </c>
      <c r="G54" s="79"/>
      <c r="H54" s="80">
        <f>F54*G54</f>
        <v>0</v>
      </c>
      <c r="I54" s="23"/>
    </row>
    <row r="55" spans="1:10" s="131" customFormat="1" ht="21" customHeight="1">
      <c r="A55" s="78"/>
      <c r="B55" s="169" t="s">
        <v>109</v>
      </c>
      <c r="C55" s="79" t="s">
        <v>204</v>
      </c>
      <c r="D55" s="79" t="s">
        <v>37</v>
      </c>
      <c r="E55" s="79">
        <v>3</v>
      </c>
      <c r="F55" s="149">
        <f>F53*E55</f>
        <v>0.798</v>
      </c>
      <c r="G55" s="79"/>
      <c r="H55" s="80">
        <f>F55*G55</f>
        <v>0</v>
      </c>
      <c r="I55" s="27"/>
      <c r="J55" s="38"/>
    </row>
    <row r="56" spans="1:14" s="131" customFormat="1" ht="23.25" customHeight="1">
      <c r="A56" s="78"/>
      <c r="B56" s="169" t="s">
        <v>109</v>
      </c>
      <c r="C56" s="79" t="s">
        <v>205</v>
      </c>
      <c r="D56" s="79" t="s">
        <v>37</v>
      </c>
      <c r="E56" s="79">
        <v>4</v>
      </c>
      <c r="F56" s="149">
        <f>F53*E56</f>
        <v>1.064</v>
      </c>
      <c r="G56" s="79"/>
      <c r="H56" s="80">
        <f>F56*G56</f>
        <v>0</v>
      </c>
      <c r="I56" s="130"/>
      <c r="J56" s="170"/>
      <c r="K56" s="26"/>
      <c r="L56" s="130"/>
      <c r="M56" s="130"/>
      <c r="N56" s="130"/>
    </row>
    <row r="57" spans="1:8" s="119" customFormat="1" ht="54.75" customHeight="1">
      <c r="A57" s="140" t="s">
        <v>169</v>
      </c>
      <c r="B57" s="140" t="s">
        <v>177</v>
      </c>
      <c r="C57" s="140" t="s">
        <v>187</v>
      </c>
      <c r="D57" s="140" t="s">
        <v>8</v>
      </c>
      <c r="E57" s="141"/>
      <c r="F57" s="142">
        <v>0.05</v>
      </c>
      <c r="G57" s="141"/>
      <c r="H57" s="124">
        <f>H58+H59+H60+H61</f>
        <v>0</v>
      </c>
    </row>
    <row r="58" spans="1:8" ht="24.75" customHeight="1">
      <c r="A58" s="143"/>
      <c r="B58" s="144"/>
      <c r="C58" s="148" t="s">
        <v>138</v>
      </c>
      <c r="D58" s="145" t="s">
        <v>30</v>
      </c>
      <c r="E58" s="146">
        <v>4.5</v>
      </c>
      <c r="F58" s="143">
        <f>E58*F57</f>
        <v>0.2</v>
      </c>
      <c r="G58" s="146"/>
      <c r="H58" s="143">
        <f>F58*G58</f>
        <v>0</v>
      </c>
    </row>
    <row r="59" spans="1:8" ht="24.75" customHeight="1">
      <c r="A59" s="143"/>
      <c r="B59" s="144"/>
      <c r="C59" s="148" t="s">
        <v>171</v>
      </c>
      <c r="D59" s="145" t="s">
        <v>178</v>
      </c>
      <c r="E59" s="146">
        <v>0.59</v>
      </c>
      <c r="F59" s="147">
        <f>E59*F57</f>
        <v>0.03</v>
      </c>
      <c r="G59" s="146"/>
      <c r="H59" s="147">
        <f>F59*G59</f>
        <v>0</v>
      </c>
    </row>
    <row r="60" spans="1:8" ht="24.75" customHeight="1">
      <c r="A60" s="143"/>
      <c r="B60" s="144"/>
      <c r="C60" s="148" t="s">
        <v>179</v>
      </c>
      <c r="D60" s="145" t="s">
        <v>180</v>
      </c>
      <c r="E60" s="146">
        <v>1.02</v>
      </c>
      <c r="F60" s="143">
        <f>E60*F57</f>
        <v>0.1</v>
      </c>
      <c r="G60" s="146"/>
      <c r="H60" s="143">
        <f>F60*G60</f>
        <v>0</v>
      </c>
    </row>
    <row r="61" spans="1:8" ht="24.75" customHeight="1">
      <c r="A61" s="143"/>
      <c r="B61" s="144"/>
      <c r="C61" s="148" t="s">
        <v>181</v>
      </c>
      <c r="D61" s="145" t="s">
        <v>9</v>
      </c>
      <c r="E61" s="146">
        <v>0.18</v>
      </c>
      <c r="F61" s="147">
        <f>E61*F57</f>
        <v>0.009</v>
      </c>
      <c r="G61" s="146"/>
      <c r="H61" s="147">
        <f>F61*G61</f>
        <v>0</v>
      </c>
    </row>
    <row r="62" spans="1:8" s="119" customFormat="1" ht="55.5" customHeight="1">
      <c r="A62" s="140" t="s">
        <v>209</v>
      </c>
      <c r="B62" s="140" t="s">
        <v>177</v>
      </c>
      <c r="C62" s="140" t="s">
        <v>188</v>
      </c>
      <c r="D62" s="140" t="s">
        <v>8</v>
      </c>
      <c r="E62" s="141"/>
      <c r="F62" s="142">
        <v>1.4</v>
      </c>
      <c r="G62" s="141"/>
      <c r="H62" s="124">
        <f>H63+H64+H65+H66+H67</f>
        <v>0</v>
      </c>
    </row>
    <row r="63" spans="1:8" ht="24.75" customHeight="1">
      <c r="A63" s="143"/>
      <c r="B63" s="144"/>
      <c r="C63" s="148" t="s">
        <v>138</v>
      </c>
      <c r="D63" s="145" t="s">
        <v>30</v>
      </c>
      <c r="E63" s="146">
        <v>4.5</v>
      </c>
      <c r="F63" s="143">
        <f>E63*F62</f>
        <v>6.3</v>
      </c>
      <c r="G63" s="146"/>
      <c r="H63" s="143">
        <f>F63*G63</f>
        <v>0</v>
      </c>
    </row>
    <row r="64" spans="1:8" ht="24.75" customHeight="1">
      <c r="A64" s="143"/>
      <c r="B64" s="144"/>
      <c r="C64" s="148" t="s">
        <v>171</v>
      </c>
      <c r="D64" s="145" t="s">
        <v>178</v>
      </c>
      <c r="E64" s="146">
        <v>0.59</v>
      </c>
      <c r="F64" s="147">
        <f>E64*F62</f>
        <v>0.826</v>
      </c>
      <c r="G64" s="146"/>
      <c r="H64" s="147">
        <f>F64*G64</f>
        <v>0</v>
      </c>
    </row>
    <row r="65" spans="1:8" ht="24.75" customHeight="1">
      <c r="A65" s="143"/>
      <c r="B65" s="144"/>
      <c r="C65" s="148" t="s">
        <v>179</v>
      </c>
      <c r="D65" s="145" t="s">
        <v>180</v>
      </c>
      <c r="E65" s="146">
        <v>1.02</v>
      </c>
      <c r="F65" s="143">
        <f>E65*F62</f>
        <v>1.4</v>
      </c>
      <c r="G65" s="146"/>
      <c r="H65" s="143">
        <f>F65*G65</f>
        <v>0</v>
      </c>
    </row>
    <row r="66" spans="1:8" ht="23.25" customHeight="1">
      <c r="A66" s="143"/>
      <c r="B66" s="144"/>
      <c r="C66" s="148" t="s">
        <v>189</v>
      </c>
      <c r="D66" s="145" t="s">
        <v>180</v>
      </c>
      <c r="E66" s="146"/>
      <c r="F66" s="147">
        <v>0.08</v>
      </c>
      <c r="G66" s="146"/>
      <c r="H66" s="143">
        <f>F66*G66</f>
        <v>0</v>
      </c>
    </row>
    <row r="67" spans="1:8" ht="24.75" customHeight="1">
      <c r="A67" s="143"/>
      <c r="B67" s="144"/>
      <c r="C67" s="148" t="s">
        <v>181</v>
      </c>
      <c r="D67" s="145" t="s">
        <v>9</v>
      </c>
      <c r="E67" s="146">
        <v>0.18</v>
      </c>
      <c r="F67" s="147">
        <f>E67*F62</f>
        <v>0.252</v>
      </c>
      <c r="G67" s="146"/>
      <c r="H67" s="147">
        <f>F67*G67</f>
        <v>0</v>
      </c>
    </row>
    <row r="68" spans="1:8" s="119" customFormat="1" ht="75.75" customHeight="1">
      <c r="A68" s="152" t="s">
        <v>210</v>
      </c>
      <c r="B68" s="153" t="s">
        <v>190</v>
      </c>
      <c r="C68" s="135" t="s">
        <v>194</v>
      </c>
      <c r="D68" s="165" t="s">
        <v>197</v>
      </c>
      <c r="E68" s="154"/>
      <c r="F68" s="155">
        <v>49</v>
      </c>
      <c r="G68" s="156"/>
      <c r="H68" s="180">
        <f>H69+H70+H71+H72</f>
        <v>0</v>
      </c>
    </row>
    <row r="69" spans="1:10" ht="24.75" customHeight="1">
      <c r="A69" s="157"/>
      <c r="B69" s="158"/>
      <c r="C69" s="123" t="s">
        <v>191</v>
      </c>
      <c r="D69" s="9" t="s">
        <v>30</v>
      </c>
      <c r="E69" s="20">
        <v>0.556</v>
      </c>
      <c r="F69" s="157">
        <f>E69*F68</f>
        <v>27.2</v>
      </c>
      <c r="G69" s="159"/>
      <c r="H69" s="160">
        <f>F69*G69</f>
        <v>0</v>
      </c>
      <c r="I69" s="161"/>
      <c r="J69" s="161"/>
    </row>
    <row r="70" spans="1:10" ht="24.75" customHeight="1">
      <c r="A70" s="157"/>
      <c r="B70" s="158"/>
      <c r="C70" s="123" t="s">
        <v>171</v>
      </c>
      <c r="D70" s="162" t="s">
        <v>192</v>
      </c>
      <c r="E70" s="20">
        <v>0.002</v>
      </c>
      <c r="F70" s="163">
        <f>E70*F68</f>
        <v>0.098</v>
      </c>
      <c r="G70" s="157"/>
      <c r="H70" s="160">
        <f>F70*G70</f>
        <v>0</v>
      </c>
      <c r="I70" s="161"/>
      <c r="J70" s="161"/>
    </row>
    <row r="71" spans="1:10" ht="24.75" customHeight="1">
      <c r="A71" s="157"/>
      <c r="B71" s="30"/>
      <c r="C71" s="123" t="s">
        <v>195</v>
      </c>
      <c r="D71" s="9" t="s">
        <v>16</v>
      </c>
      <c r="E71" s="9"/>
      <c r="F71" s="157">
        <v>20</v>
      </c>
      <c r="G71" s="157"/>
      <c r="H71" s="160">
        <f>F71*G71</f>
        <v>0</v>
      </c>
      <c r="I71" s="161"/>
      <c r="J71" s="161"/>
    </row>
    <row r="72" spans="1:10" ht="24.75" customHeight="1">
      <c r="A72" s="157"/>
      <c r="B72" s="30"/>
      <c r="C72" s="123" t="s">
        <v>193</v>
      </c>
      <c r="D72" s="9" t="s">
        <v>9</v>
      </c>
      <c r="E72" s="163">
        <v>0.0016</v>
      </c>
      <c r="F72" s="157">
        <f>E72*F68</f>
        <v>0.1</v>
      </c>
      <c r="G72" s="157"/>
      <c r="H72" s="164">
        <f>F72*G72</f>
        <v>0</v>
      </c>
      <c r="I72" s="161"/>
      <c r="J72" s="161"/>
    </row>
    <row r="73" spans="1:13" s="131" customFormat="1" ht="51.75" customHeight="1">
      <c r="A73" s="69">
        <v>14</v>
      </c>
      <c r="B73" s="66" t="s">
        <v>144</v>
      </c>
      <c r="C73" s="66" t="s">
        <v>196</v>
      </c>
      <c r="D73" s="165" t="s">
        <v>197</v>
      </c>
      <c r="E73" s="66"/>
      <c r="F73" s="71">
        <v>91.1</v>
      </c>
      <c r="G73" s="66"/>
      <c r="H73" s="81">
        <f>H74+H75+H76+H77</f>
        <v>0</v>
      </c>
      <c r="I73" s="27"/>
      <c r="J73" s="57"/>
      <c r="L73" s="43"/>
      <c r="M73" s="56"/>
    </row>
    <row r="74" spans="1:12" s="130" customFormat="1" ht="20.25" customHeight="1">
      <c r="A74" s="133"/>
      <c r="B74" s="75"/>
      <c r="C74" s="133" t="s">
        <v>13</v>
      </c>
      <c r="D74" s="133" t="s">
        <v>30</v>
      </c>
      <c r="E74" s="133">
        <v>0.478</v>
      </c>
      <c r="F74" s="68">
        <f>F73*E74</f>
        <v>43.55</v>
      </c>
      <c r="G74" s="68"/>
      <c r="H74" s="70">
        <f>F74*G74</f>
        <v>0</v>
      </c>
      <c r="I74" s="33"/>
      <c r="J74" s="38"/>
      <c r="K74" s="26"/>
      <c r="L74" s="26"/>
    </row>
    <row r="75" spans="1:9" s="130" customFormat="1" ht="22.5" customHeight="1">
      <c r="A75" s="133"/>
      <c r="B75" s="133"/>
      <c r="C75" s="133" t="s">
        <v>14</v>
      </c>
      <c r="D75" s="133" t="s">
        <v>18</v>
      </c>
      <c r="E75" s="133">
        <v>0.0333</v>
      </c>
      <c r="F75" s="68">
        <f>F73*E75</f>
        <v>3.03</v>
      </c>
      <c r="G75" s="68"/>
      <c r="H75" s="70">
        <f>F75*G75</f>
        <v>0</v>
      </c>
      <c r="I75" s="33"/>
    </row>
    <row r="76" spans="1:9" s="130" customFormat="1" ht="21" customHeight="1">
      <c r="A76" s="133"/>
      <c r="B76" s="133"/>
      <c r="C76" s="133" t="s">
        <v>145</v>
      </c>
      <c r="D76" s="133" t="s">
        <v>16</v>
      </c>
      <c r="E76" s="133">
        <v>0.3</v>
      </c>
      <c r="F76" s="68">
        <f>F73*E76</f>
        <v>27.33</v>
      </c>
      <c r="G76" s="133"/>
      <c r="H76" s="70">
        <f>F76*G76</f>
        <v>0</v>
      </c>
      <c r="I76" s="33"/>
    </row>
    <row r="77" spans="1:11" s="130" customFormat="1" ht="27" customHeight="1">
      <c r="A77" s="133"/>
      <c r="B77" s="75"/>
      <c r="C77" s="133" t="s">
        <v>15</v>
      </c>
      <c r="D77" s="133" t="s">
        <v>18</v>
      </c>
      <c r="E77" s="133">
        <v>0.0768</v>
      </c>
      <c r="F77" s="68">
        <f>E77*F73</f>
        <v>7</v>
      </c>
      <c r="G77" s="68"/>
      <c r="H77" s="70">
        <f>F77*G77</f>
        <v>0</v>
      </c>
      <c r="J77" s="38"/>
      <c r="K77" s="26"/>
    </row>
    <row r="78" spans="1:10" s="131" customFormat="1" ht="41.25" customHeight="1">
      <c r="A78" s="69">
        <v>15</v>
      </c>
      <c r="B78" s="66" t="s">
        <v>105</v>
      </c>
      <c r="C78" s="66" t="s">
        <v>198</v>
      </c>
      <c r="D78" s="66" t="s">
        <v>113</v>
      </c>
      <c r="E78" s="66"/>
      <c r="F78" s="71">
        <v>8</v>
      </c>
      <c r="G78" s="66"/>
      <c r="H78" s="74">
        <f>H79+H80+H81+H82</f>
        <v>0</v>
      </c>
      <c r="I78" s="97"/>
      <c r="J78" s="33"/>
    </row>
    <row r="79" spans="1:10" s="131" customFormat="1" ht="19.5" customHeight="1">
      <c r="A79" s="72"/>
      <c r="B79" s="133"/>
      <c r="C79" s="133" t="s">
        <v>13</v>
      </c>
      <c r="D79" s="133" t="s">
        <v>30</v>
      </c>
      <c r="E79" s="133">
        <v>0.594</v>
      </c>
      <c r="F79" s="68">
        <f>E79*F78</f>
        <v>4.75</v>
      </c>
      <c r="G79" s="68"/>
      <c r="H79" s="70">
        <f>F79*G79</f>
        <v>0</v>
      </c>
      <c r="I79" s="97"/>
      <c r="J79" s="33"/>
    </row>
    <row r="80" spans="1:12" s="131" customFormat="1" ht="15.75" customHeight="1">
      <c r="A80" s="72"/>
      <c r="B80" s="133"/>
      <c r="C80" s="133" t="s">
        <v>14</v>
      </c>
      <c r="D80" s="133" t="s">
        <v>9</v>
      </c>
      <c r="E80" s="133">
        <v>0.236</v>
      </c>
      <c r="F80" s="68">
        <f>E80*F78</f>
        <v>1.89</v>
      </c>
      <c r="G80" s="133"/>
      <c r="H80" s="70">
        <f>F80*G80</f>
        <v>0</v>
      </c>
      <c r="I80" s="96"/>
      <c r="J80" s="35"/>
      <c r="K80" s="26"/>
      <c r="L80" s="26"/>
    </row>
    <row r="81" spans="1:9" s="131" customFormat="1" ht="19.5" customHeight="1">
      <c r="A81" s="72"/>
      <c r="B81" s="133"/>
      <c r="C81" s="133" t="s">
        <v>199</v>
      </c>
      <c r="D81" s="133" t="s">
        <v>43</v>
      </c>
      <c r="E81" s="133">
        <v>0.995</v>
      </c>
      <c r="F81" s="68">
        <f>E81*F78</f>
        <v>7.96</v>
      </c>
      <c r="G81" s="68"/>
      <c r="H81" s="70">
        <f>F81*G81</f>
        <v>0</v>
      </c>
      <c r="I81" s="98"/>
    </row>
    <row r="82" spans="1:9" s="131" customFormat="1" ht="23.25" customHeight="1">
      <c r="A82" s="104"/>
      <c r="B82" s="133"/>
      <c r="C82" s="133" t="s">
        <v>15</v>
      </c>
      <c r="D82" s="133" t="s">
        <v>9</v>
      </c>
      <c r="E82" s="133">
        <v>0.14</v>
      </c>
      <c r="F82" s="68">
        <f>E82*F78</f>
        <v>1.12</v>
      </c>
      <c r="G82" s="133"/>
      <c r="H82" s="70">
        <f>F82*G82</f>
        <v>0</v>
      </c>
      <c r="I82" s="98"/>
    </row>
    <row r="83" spans="1:8" s="119" customFormat="1" ht="53.25" customHeight="1">
      <c r="A83" s="140" t="s">
        <v>211</v>
      </c>
      <c r="B83" s="140" t="s">
        <v>177</v>
      </c>
      <c r="C83" s="140" t="s">
        <v>208</v>
      </c>
      <c r="D83" s="140" t="s">
        <v>8</v>
      </c>
      <c r="E83" s="141"/>
      <c r="F83" s="142">
        <v>4.5</v>
      </c>
      <c r="G83" s="141"/>
      <c r="H83" s="124">
        <f>H84+H85+H86+H87+H88</f>
        <v>0</v>
      </c>
    </row>
    <row r="84" spans="1:8" ht="24.75" customHeight="1">
      <c r="A84" s="143"/>
      <c r="B84" s="144"/>
      <c r="C84" s="148" t="s">
        <v>138</v>
      </c>
      <c r="D84" s="145" t="s">
        <v>30</v>
      </c>
      <c r="E84" s="146">
        <v>4.5</v>
      </c>
      <c r="F84" s="143">
        <f>E84*F83</f>
        <v>20.3</v>
      </c>
      <c r="G84" s="146"/>
      <c r="H84" s="143">
        <f>F84*G84</f>
        <v>0</v>
      </c>
    </row>
    <row r="85" spans="1:8" ht="24.75" customHeight="1">
      <c r="A85" s="143"/>
      <c r="B85" s="144"/>
      <c r="C85" s="148" t="s">
        <v>171</v>
      </c>
      <c r="D85" s="145" t="s">
        <v>178</v>
      </c>
      <c r="E85" s="146">
        <v>0.59</v>
      </c>
      <c r="F85" s="147">
        <f>E85*F83</f>
        <v>2.655</v>
      </c>
      <c r="G85" s="146"/>
      <c r="H85" s="147">
        <f>F85*G85</f>
        <v>0</v>
      </c>
    </row>
    <row r="86" spans="1:8" ht="24.75" customHeight="1">
      <c r="A86" s="143"/>
      <c r="B86" s="144"/>
      <c r="C86" s="148" t="s">
        <v>179</v>
      </c>
      <c r="D86" s="145" t="s">
        <v>180</v>
      </c>
      <c r="E86" s="146">
        <v>1.02</v>
      </c>
      <c r="F86" s="143">
        <f>E86*F83</f>
        <v>4.6</v>
      </c>
      <c r="G86" s="146"/>
      <c r="H86" s="143">
        <f>F86*G86</f>
        <v>0</v>
      </c>
    </row>
    <row r="87" spans="1:8" ht="23.25" customHeight="1">
      <c r="A87" s="143"/>
      <c r="B87" s="144"/>
      <c r="C87" s="148" t="s">
        <v>189</v>
      </c>
      <c r="D87" s="145" t="s">
        <v>180</v>
      </c>
      <c r="E87" s="146"/>
      <c r="F87" s="147">
        <v>0.03</v>
      </c>
      <c r="G87" s="146"/>
      <c r="H87" s="143">
        <f>F87*G87</f>
        <v>0</v>
      </c>
    </row>
    <row r="88" spans="1:8" ht="24.75" customHeight="1">
      <c r="A88" s="143"/>
      <c r="B88" s="144"/>
      <c r="C88" s="148" t="s">
        <v>181</v>
      </c>
      <c r="D88" s="145" t="s">
        <v>9</v>
      </c>
      <c r="E88" s="146">
        <v>0.18</v>
      </c>
      <c r="F88" s="147">
        <f>E88*F83</f>
        <v>0.81</v>
      </c>
      <c r="G88" s="146"/>
      <c r="H88" s="147">
        <f>F88*G88</f>
        <v>0</v>
      </c>
    </row>
    <row r="89" spans="1:9" s="131" customFormat="1" ht="54" customHeight="1">
      <c r="A89" s="66">
        <v>17</v>
      </c>
      <c r="B89" s="66" t="s">
        <v>115</v>
      </c>
      <c r="C89" s="66" t="s">
        <v>200</v>
      </c>
      <c r="D89" s="66" t="s">
        <v>8</v>
      </c>
      <c r="E89" s="66"/>
      <c r="F89" s="114">
        <v>100</v>
      </c>
      <c r="G89" s="66"/>
      <c r="H89" s="81">
        <f>H90+H91+H92</f>
        <v>0</v>
      </c>
      <c r="I89" s="134"/>
    </row>
    <row r="90" spans="1:9" s="131" customFormat="1" ht="21" customHeight="1">
      <c r="A90" s="133"/>
      <c r="B90" s="133"/>
      <c r="C90" s="133" t="s">
        <v>13</v>
      </c>
      <c r="D90" s="133" t="s">
        <v>30</v>
      </c>
      <c r="E90" s="133">
        <v>0.1849</v>
      </c>
      <c r="F90" s="133">
        <f>E90*F89</f>
        <v>18.49</v>
      </c>
      <c r="G90" s="133"/>
      <c r="H90" s="70">
        <f>F90*G90</f>
        <v>0</v>
      </c>
      <c r="I90" s="134"/>
    </row>
    <row r="91" spans="1:9" s="131" customFormat="1" ht="21" customHeight="1">
      <c r="A91" s="133"/>
      <c r="B91" s="133"/>
      <c r="C91" s="133" t="s">
        <v>128</v>
      </c>
      <c r="D91" s="133" t="s">
        <v>0</v>
      </c>
      <c r="E91" s="133">
        <v>0.448</v>
      </c>
      <c r="F91" s="133">
        <f>E91*F89</f>
        <v>44.8</v>
      </c>
      <c r="G91" s="133"/>
      <c r="H91" s="70">
        <f>F91*G91</f>
        <v>0</v>
      </c>
      <c r="I91" s="134"/>
    </row>
    <row r="92" spans="1:9" s="131" customFormat="1" ht="21.75" customHeight="1">
      <c r="A92" s="133"/>
      <c r="B92" s="133"/>
      <c r="C92" s="133" t="s">
        <v>15</v>
      </c>
      <c r="D92" s="133" t="s">
        <v>9</v>
      </c>
      <c r="E92" s="133">
        <v>0.035</v>
      </c>
      <c r="F92" s="133">
        <f>E92*F89</f>
        <v>3.5</v>
      </c>
      <c r="G92" s="133"/>
      <c r="H92" s="70">
        <f>F92*G92</f>
        <v>0</v>
      </c>
      <c r="I92" s="134"/>
    </row>
    <row r="93" spans="1:9" s="131" customFormat="1" ht="22.5" customHeight="1">
      <c r="A93" s="93"/>
      <c r="B93" s="66"/>
      <c r="C93" s="66" t="s">
        <v>50</v>
      </c>
      <c r="D93" s="66" t="s">
        <v>9</v>
      </c>
      <c r="E93" s="66"/>
      <c r="F93" s="66"/>
      <c r="G93" s="66"/>
      <c r="H93" s="69">
        <f>H89+H83+H78+H73+H68+H62+H57+H53+H45+H40+H35+H30+H25+H22+H20+H15+H10</f>
        <v>0</v>
      </c>
      <c r="I93" s="134"/>
    </row>
    <row r="94" spans="1:9" s="131" customFormat="1" ht="21" customHeight="1">
      <c r="A94" s="93"/>
      <c r="B94" s="66"/>
      <c r="C94" s="66" t="s">
        <v>51</v>
      </c>
      <c r="D94" s="66" t="s">
        <v>9</v>
      </c>
      <c r="E94" s="66"/>
      <c r="F94" s="66"/>
      <c r="G94" s="66"/>
      <c r="H94" s="70">
        <f>H90+H84+H79+H74+H69+H63+H58+H54+H46+H41+H36+H31+H26+H23+H21+H16+H11</f>
        <v>0</v>
      </c>
      <c r="I94" s="134"/>
    </row>
    <row r="95" spans="1:9" s="131" customFormat="1" ht="23.25" customHeight="1">
      <c r="A95" s="93"/>
      <c r="B95" s="66"/>
      <c r="C95" s="66" t="s">
        <v>32</v>
      </c>
      <c r="D95" s="66" t="s">
        <v>9</v>
      </c>
      <c r="E95" s="66"/>
      <c r="F95" s="66"/>
      <c r="G95" s="66"/>
      <c r="H95" s="70">
        <f>H85+H80+H75+H70+H64+H59+H47+H42+H37+H32+H27+H24+H17+H12</f>
        <v>0</v>
      </c>
      <c r="I95" s="134"/>
    </row>
    <row r="96" spans="1:9" s="131" customFormat="1" ht="24.75" customHeight="1">
      <c r="A96" s="93"/>
      <c r="B96" s="66"/>
      <c r="C96" s="66" t="s">
        <v>52</v>
      </c>
      <c r="D96" s="66" t="s">
        <v>9</v>
      </c>
      <c r="E96" s="66"/>
      <c r="F96" s="66"/>
      <c r="G96" s="66"/>
      <c r="H96" s="70">
        <f>H93-H94-H95</f>
        <v>0</v>
      </c>
      <c r="I96" s="134"/>
    </row>
    <row r="97" spans="1:9" s="131" customFormat="1" ht="35.25" customHeight="1">
      <c r="A97" s="93"/>
      <c r="B97" s="66"/>
      <c r="C97" s="66" t="s">
        <v>140</v>
      </c>
      <c r="D97" s="66" t="s">
        <v>9</v>
      </c>
      <c r="E97" s="66"/>
      <c r="F97" s="66"/>
      <c r="G97" s="66"/>
      <c r="H97" s="69">
        <f>SUM(H94:H96)</f>
        <v>0</v>
      </c>
      <c r="I97" s="134"/>
    </row>
    <row r="98" spans="1:9" s="131" customFormat="1" ht="23.25" customHeight="1">
      <c r="A98" s="93"/>
      <c r="B98" s="66"/>
      <c r="C98" s="66" t="s">
        <v>39</v>
      </c>
      <c r="D98" s="94">
        <v>0.03</v>
      </c>
      <c r="E98" s="66"/>
      <c r="F98" s="66"/>
      <c r="G98" s="66"/>
      <c r="H98" s="69">
        <f>H96*D98</f>
        <v>0</v>
      </c>
      <c r="I98" s="134"/>
    </row>
    <row r="99" spans="1:9" s="131" customFormat="1" ht="21.75" customHeight="1">
      <c r="A99" s="93"/>
      <c r="B99" s="66"/>
      <c r="C99" s="66" t="s">
        <v>40</v>
      </c>
      <c r="D99" s="66" t="s">
        <v>9</v>
      </c>
      <c r="E99" s="66"/>
      <c r="F99" s="66"/>
      <c r="G99" s="66"/>
      <c r="H99" s="69">
        <f>SUM(H97:H98)</f>
        <v>0</v>
      </c>
      <c r="I99" s="134"/>
    </row>
    <row r="100" spans="1:9" s="131" customFormat="1" ht="24" customHeight="1">
      <c r="A100" s="93"/>
      <c r="B100" s="66"/>
      <c r="C100" s="66" t="s">
        <v>551</v>
      </c>
      <c r="D100" s="94">
        <v>0.1</v>
      </c>
      <c r="E100" s="66"/>
      <c r="F100" s="66"/>
      <c r="G100" s="66"/>
      <c r="H100" s="69">
        <f>D100*H99</f>
        <v>0</v>
      </c>
      <c r="I100" s="134"/>
    </row>
    <row r="101" spans="1:9" s="131" customFormat="1" ht="24.75" customHeight="1">
      <c r="A101" s="93"/>
      <c r="B101" s="66"/>
      <c r="C101" s="66" t="s">
        <v>40</v>
      </c>
      <c r="D101" s="66" t="s">
        <v>9</v>
      </c>
      <c r="E101" s="66"/>
      <c r="F101" s="66"/>
      <c r="G101" s="66"/>
      <c r="H101" s="69">
        <f>SUM(H99:H100)</f>
        <v>0</v>
      </c>
      <c r="I101" s="134"/>
    </row>
    <row r="102" spans="1:9" s="131" customFormat="1" ht="24" customHeight="1">
      <c r="A102" s="93"/>
      <c r="B102" s="66"/>
      <c r="C102" s="66" t="s">
        <v>552</v>
      </c>
      <c r="D102" s="94">
        <v>0.08</v>
      </c>
      <c r="E102" s="66"/>
      <c r="F102" s="66"/>
      <c r="G102" s="66"/>
      <c r="H102" s="69">
        <f>D102*H101</f>
        <v>0</v>
      </c>
      <c r="I102" s="134"/>
    </row>
    <row r="103" spans="1:9" s="131" customFormat="1" ht="28.5" customHeight="1">
      <c r="A103" s="93"/>
      <c r="B103" s="66"/>
      <c r="C103" s="66" t="s">
        <v>40</v>
      </c>
      <c r="D103" s="66" t="s">
        <v>9</v>
      </c>
      <c r="E103" s="66"/>
      <c r="F103" s="66"/>
      <c r="G103" s="66"/>
      <c r="H103" s="69">
        <f>SUM(H101:H102)</f>
        <v>0</v>
      </c>
      <c r="I103" s="134"/>
    </row>
    <row r="104" spans="1:9" s="131" customFormat="1" ht="24" customHeight="1">
      <c r="A104" s="382" t="s">
        <v>123</v>
      </c>
      <c r="B104" s="382"/>
      <c r="C104" s="382"/>
      <c r="D104" s="382"/>
      <c r="E104" s="382"/>
      <c r="F104" s="382"/>
      <c r="G104" s="382"/>
      <c r="H104" s="382"/>
      <c r="I104" s="134"/>
    </row>
    <row r="105" spans="1:9" s="131" customFormat="1" ht="6" customHeight="1">
      <c r="A105" s="100"/>
      <c r="B105" s="134"/>
      <c r="C105" s="134"/>
      <c r="D105" s="134"/>
      <c r="E105" s="134"/>
      <c r="F105" s="134"/>
      <c r="G105" s="134"/>
      <c r="H105" s="134"/>
      <c r="I105" s="134"/>
    </row>
    <row r="106" spans="1:9" s="131" customFormat="1" ht="40.5" customHeight="1">
      <c r="A106" s="384" t="s">
        <v>553</v>
      </c>
      <c r="B106" s="384"/>
      <c r="C106" s="384"/>
      <c r="D106" s="384"/>
      <c r="E106" s="384"/>
      <c r="F106" s="384"/>
      <c r="G106" s="384"/>
      <c r="H106" s="384"/>
      <c r="I106" s="134"/>
    </row>
    <row r="107" spans="1:9" s="131" customFormat="1" ht="42" customHeight="1">
      <c r="A107" s="100"/>
      <c r="B107" s="109"/>
      <c r="C107" s="132"/>
      <c r="D107" s="110"/>
      <c r="E107" s="110"/>
      <c r="F107" s="383"/>
      <c r="G107" s="383"/>
      <c r="H107" s="109"/>
      <c r="I107" s="134"/>
    </row>
    <row r="108" spans="1:8" ht="19.5" customHeight="1">
      <c r="A108" s="63"/>
      <c r="B108" s="63"/>
      <c r="C108" s="63"/>
      <c r="D108" s="63"/>
      <c r="E108" s="63"/>
      <c r="F108" s="63"/>
      <c r="G108" s="63"/>
      <c r="H108" s="63"/>
    </row>
    <row r="109" spans="1:8" ht="19.5" customHeight="1">
      <c r="A109" s="63"/>
      <c r="B109" s="63"/>
      <c r="C109" s="63"/>
      <c r="D109" s="63"/>
      <c r="E109" s="63"/>
      <c r="F109" s="63"/>
      <c r="G109" s="63"/>
      <c r="H109" s="63"/>
    </row>
    <row r="110" spans="1:8" ht="19.5" customHeight="1">
      <c r="A110" s="63"/>
      <c r="B110" s="63"/>
      <c r="C110" s="63"/>
      <c r="D110" s="63"/>
      <c r="E110" s="63"/>
      <c r="F110" s="63"/>
      <c r="G110" s="63"/>
      <c r="H110" s="63"/>
    </row>
    <row r="111" spans="1:8" ht="19.5" customHeight="1">
      <c r="A111" s="63"/>
      <c r="B111" s="63"/>
      <c r="C111" s="63"/>
      <c r="D111" s="63"/>
      <c r="E111" s="63"/>
      <c r="F111" s="63"/>
      <c r="G111" s="63"/>
      <c r="H111" s="63"/>
    </row>
    <row r="112" spans="1:8" ht="19.5" customHeight="1">
      <c r="A112" s="63"/>
      <c r="B112" s="63"/>
      <c r="C112" s="63"/>
      <c r="D112" s="63"/>
      <c r="E112" s="63"/>
      <c r="F112" s="63"/>
      <c r="G112" s="63"/>
      <c r="H112" s="63"/>
    </row>
    <row r="113" spans="1:8" ht="19.5" customHeight="1">
      <c r="A113" s="63"/>
      <c r="B113" s="63"/>
      <c r="C113" s="63"/>
      <c r="D113" s="63"/>
      <c r="E113" s="63"/>
      <c r="F113" s="63"/>
      <c r="G113" s="63"/>
      <c r="H113" s="63"/>
    </row>
    <row r="114" spans="1:8" ht="19.5" customHeight="1">
      <c r="A114" s="63"/>
      <c r="B114" s="63"/>
      <c r="C114" s="63"/>
      <c r="D114" s="63"/>
      <c r="E114" s="63"/>
      <c r="F114" s="63"/>
      <c r="G114" s="63"/>
      <c r="H114" s="63"/>
    </row>
    <row r="115" spans="1:8" ht="19.5" customHeight="1">
      <c r="A115" s="63"/>
      <c r="B115" s="63"/>
      <c r="C115" s="63"/>
      <c r="D115" s="63"/>
      <c r="E115" s="63"/>
      <c r="F115" s="63"/>
      <c r="G115" s="63"/>
      <c r="H115" s="63"/>
    </row>
    <row r="116" spans="1:8" ht="19.5" customHeight="1">
      <c r="A116" s="63"/>
      <c r="B116" s="63"/>
      <c r="C116" s="63"/>
      <c r="D116" s="63"/>
      <c r="E116" s="63"/>
      <c r="F116" s="63"/>
      <c r="G116" s="63"/>
      <c r="H116" s="63"/>
    </row>
    <row r="117" spans="1:8" ht="19.5" customHeight="1">
      <c r="A117" s="63"/>
      <c r="B117" s="63"/>
      <c r="C117" s="63"/>
      <c r="D117" s="63"/>
      <c r="E117" s="63"/>
      <c r="F117" s="63"/>
      <c r="G117" s="63"/>
      <c r="H117" s="63"/>
    </row>
    <row r="118" spans="1:8" ht="19.5" customHeight="1">
      <c r="A118" s="63"/>
      <c r="B118" s="63"/>
      <c r="C118" s="63"/>
      <c r="D118" s="63"/>
      <c r="E118" s="63"/>
      <c r="F118" s="63"/>
      <c r="G118" s="63"/>
      <c r="H118" s="63"/>
    </row>
    <row r="119" spans="1:8" ht="19.5" customHeight="1">
      <c r="A119" s="63"/>
      <c r="B119" s="63"/>
      <c r="C119" s="63"/>
      <c r="D119" s="63"/>
      <c r="E119" s="63"/>
      <c r="F119" s="63"/>
      <c r="G119" s="63"/>
      <c r="H119" s="63"/>
    </row>
    <row r="120" spans="1:8" ht="19.5" customHeight="1">
      <c r="A120" s="63"/>
      <c r="B120" s="63"/>
      <c r="C120" s="63"/>
      <c r="D120" s="63"/>
      <c r="E120" s="63"/>
      <c r="F120" s="63"/>
      <c r="G120" s="63"/>
      <c r="H120" s="63"/>
    </row>
    <row r="121" spans="1:8" ht="19.5" customHeight="1">
      <c r="A121" s="63"/>
      <c r="B121" s="63"/>
      <c r="C121" s="63"/>
      <c r="D121" s="63"/>
      <c r="E121" s="63"/>
      <c r="F121" s="63"/>
      <c r="G121" s="63"/>
      <c r="H121" s="63"/>
    </row>
    <row r="122" spans="1:8" ht="19.5" customHeight="1">
      <c r="A122" s="63"/>
      <c r="B122" s="63"/>
      <c r="C122" s="63"/>
      <c r="D122" s="63"/>
      <c r="E122" s="63"/>
      <c r="F122" s="63"/>
      <c r="G122" s="63"/>
      <c r="H122" s="63"/>
    </row>
    <row r="123" spans="1:8" ht="19.5" customHeight="1">
      <c r="A123" s="63"/>
      <c r="B123" s="63"/>
      <c r="C123" s="63"/>
      <c r="D123" s="63"/>
      <c r="E123" s="63"/>
      <c r="F123" s="63"/>
      <c r="G123" s="63"/>
      <c r="H123" s="63"/>
    </row>
    <row r="124" spans="1:8" ht="19.5" customHeight="1">
      <c r="A124" s="63"/>
      <c r="B124" s="63"/>
      <c r="C124" s="63"/>
      <c r="D124" s="63"/>
      <c r="E124" s="63"/>
      <c r="F124" s="63"/>
      <c r="G124" s="63"/>
      <c r="H124" s="63"/>
    </row>
    <row r="125" spans="1:8" ht="19.5" customHeight="1">
      <c r="A125" s="63"/>
      <c r="B125" s="63"/>
      <c r="C125" s="63"/>
      <c r="D125" s="63"/>
      <c r="E125" s="63"/>
      <c r="F125" s="63"/>
      <c r="G125" s="63"/>
      <c r="H125" s="63"/>
    </row>
    <row r="126" spans="1:8" ht="19.5" customHeight="1">
      <c r="A126" s="63"/>
      <c r="B126" s="63"/>
      <c r="C126" s="63"/>
      <c r="D126" s="63"/>
      <c r="E126" s="63"/>
      <c r="F126" s="63"/>
      <c r="G126" s="63"/>
      <c r="H126" s="63"/>
    </row>
    <row r="127" spans="1:8" ht="19.5" customHeight="1">
      <c r="A127" s="63"/>
      <c r="B127" s="63"/>
      <c r="C127" s="63"/>
      <c r="D127" s="63"/>
      <c r="E127" s="63"/>
      <c r="F127" s="63"/>
      <c r="G127" s="63"/>
      <c r="H127" s="63"/>
    </row>
    <row r="128" spans="1:8" ht="19.5" customHeight="1">
      <c r="A128" s="63"/>
      <c r="B128" s="63"/>
      <c r="C128" s="63"/>
      <c r="D128" s="63"/>
      <c r="E128" s="63"/>
      <c r="F128" s="63"/>
      <c r="G128" s="63"/>
      <c r="H128" s="63"/>
    </row>
    <row r="129" spans="1:8" ht="19.5" customHeight="1">
      <c r="A129" s="63"/>
      <c r="B129" s="63"/>
      <c r="C129" s="63"/>
      <c r="D129" s="63"/>
      <c r="E129" s="63"/>
      <c r="F129" s="63"/>
      <c r="G129" s="63"/>
      <c r="H129" s="63"/>
    </row>
    <row r="130" spans="1:8" ht="19.5" customHeight="1">
      <c r="A130" s="63"/>
      <c r="B130" s="63"/>
      <c r="C130" s="63"/>
      <c r="D130" s="63"/>
      <c r="E130" s="63"/>
      <c r="F130" s="63"/>
      <c r="G130" s="63"/>
      <c r="H130" s="63"/>
    </row>
    <row r="131" spans="1:8" ht="19.5" customHeight="1">
      <c r="A131" s="63"/>
      <c r="B131" s="63"/>
      <c r="C131" s="63"/>
      <c r="D131" s="63"/>
      <c r="E131" s="63"/>
      <c r="F131" s="63"/>
      <c r="G131" s="63"/>
      <c r="H131" s="63"/>
    </row>
    <row r="132" spans="1:8" ht="19.5" customHeight="1">
      <c r="A132" s="63"/>
      <c r="B132" s="63"/>
      <c r="C132" s="63"/>
      <c r="D132" s="63"/>
      <c r="E132" s="63"/>
      <c r="F132" s="63"/>
      <c r="G132" s="63"/>
      <c r="H132" s="63"/>
    </row>
    <row r="133" spans="1:8" ht="19.5" customHeight="1">
      <c r="A133" s="63"/>
      <c r="B133" s="63"/>
      <c r="C133" s="63"/>
      <c r="D133" s="63"/>
      <c r="E133" s="63"/>
      <c r="F133" s="63"/>
      <c r="G133" s="63"/>
      <c r="H133" s="63"/>
    </row>
    <row r="134" spans="1:8" ht="19.5" customHeight="1">
      <c r="A134" s="63"/>
      <c r="B134" s="63"/>
      <c r="C134" s="63"/>
      <c r="D134" s="63"/>
      <c r="E134" s="63"/>
      <c r="F134" s="63"/>
      <c r="G134" s="63"/>
      <c r="H134" s="63"/>
    </row>
    <row r="135" spans="1:8" ht="19.5" customHeight="1">
      <c r="A135" s="63"/>
      <c r="B135" s="63"/>
      <c r="C135" s="63"/>
      <c r="D135" s="63"/>
      <c r="E135" s="63"/>
      <c r="F135" s="63"/>
      <c r="G135" s="63"/>
      <c r="H135" s="63"/>
    </row>
    <row r="136" spans="1:8" ht="19.5" customHeight="1">
      <c r="A136" s="63"/>
      <c r="B136" s="63"/>
      <c r="C136" s="63"/>
      <c r="D136" s="63"/>
      <c r="E136" s="63"/>
      <c r="F136" s="63"/>
      <c r="G136" s="63"/>
      <c r="H136" s="63"/>
    </row>
    <row r="137" spans="1:8" ht="19.5" customHeight="1">
      <c r="A137" s="63"/>
      <c r="B137" s="63"/>
      <c r="C137" s="63"/>
      <c r="D137" s="63"/>
      <c r="E137" s="63"/>
      <c r="F137" s="63"/>
      <c r="G137" s="63"/>
      <c r="H137" s="63"/>
    </row>
    <row r="138" spans="1:8" ht="19.5" customHeight="1">
      <c r="A138" s="63"/>
      <c r="B138" s="63"/>
      <c r="C138" s="63"/>
      <c r="D138" s="63"/>
      <c r="E138" s="63"/>
      <c r="F138" s="63"/>
      <c r="G138" s="63"/>
      <c r="H138" s="63"/>
    </row>
    <row r="139" spans="1:8" ht="19.5" customHeight="1">
      <c r="A139" s="63"/>
      <c r="B139" s="63"/>
      <c r="C139" s="63"/>
      <c r="D139" s="63"/>
      <c r="E139" s="63"/>
      <c r="F139" s="63"/>
      <c r="G139" s="63"/>
      <c r="H139" s="63"/>
    </row>
    <row r="140" spans="1:8" ht="19.5" customHeight="1">
      <c r="A140" s="63"/>
      <c r="B140" s="63"/>
      <c r="C140" s="63"/>
      <c r="D140" s="63"/>
      <c r="E140" s="63"/>
      <c r="F140" s="63"/>
      <c r="G140" s="63"/>
      <c r="H140" s="63"/>
    </row>
    <row r="141" spans="1:8" ht="19.5" customHeight="1">
      <c r="A141" s="63"/>
      <c r="B141" s="63"/>
      <c r="C141" s="63"/>
      <c r="D141" s="63"/>
      <c r="E141" s="63"/>
      <c r="F141" s="63"/>
      <c r="G141" s="63"/>
      <c r="H141" s="63"/>
    </row>
    <row r="142" spans="1:8" ht="19.5" customHeight="1">
      <c r="A142" s="63"/>
      <c r="B142" s="63"/>
      <c r="C142" s="63"/>
      <c r="D142" s="63"/>
      <c r="E142" s="63"/>
      <c r="F142" s="63"/>
      <c r="G142" s="63"/>
      <c r="H142" s="63"/>
    </row>
    <row r="143" spans="1:8" ht="19.5" customHeight="1">
      <c r="A143" s="63"/>
      <c r="B143" s="63"/>
      <c r="C143" s="63"/>
      <c r="D143" s="63"/>
      <c r="E143" s="63"/>
      <c r="F143" s="63"/>
      <c r="G143" s="63"/>
      <c r="H143" s="63"/>
    </row>
    <row r="144" spans="1:8" ht="19.5" customHeight="1">
      <c r="A144" s="63"/>
      <c r="B144" s="63"/>
      <c r="C144" s="63"/>
      <c r="D144" s="63"/>
      <c r="E144" s="63"/>
      <c r="F144" s="63"/>
      <c r="G144" s="63"/>
      <c r="H144" s="63"/>
    </row>
    <row r="145" spans="1:8" ht="19.5" customHeight="1">
      <c r="A145" s="63"/>
      <c r="B145" s="63"/>
      <c r="C145" s="63"/>
      <c r="D145" s="63"/>
      <c r="E145" s="63"/>
      <c r="F145" s="63"/>
      <c r="G145" s="63"/>
      <c r="H145" s="63"/>
    </row>
    <row r="146" spans="1:8" ht="19.5" customHeight="1">
      <c r="A146" s="63"/>
      <c r="B146" s="63"/>
      <c r="C146" s="63"/>
      <c r="D146" s="63"/>
      <c r="E146" s="63"/>
      <c r="F146" s="63"/>
      <c r="G146" s="63"/>
      <c r="H146" s="63"/>
    </row>
    <row r="147" spans="1:8" ht="19.5" customHeight="1">
      <c r="A147" s="63"/>
      <c r="B147" s="63"/>
      <c r="C147" s="63"/>
      <c r="D147" s="63"/>
      <c r="E147" s="63"/>
      <c r="F147" s="63"/>
      <c r="G147" s="63"/>
      <c r="H147" s="63"/>
    </row>
    <row r="148" spans="1:8" ht="19.5" customHeight="1">
      <c r="A148" s="63"/>
      <c r="B148" s="63"/>
      <c r="C148" s="63"/>
      <c r="D148" s="63"/>
      <c r="E148" s="63"/>
      <c r="F148" s="63"/>
      <c r="G148" s="63"/>
      <c r="H148" s="63"/>
    </row>
    <row r="149" spans="1:8" ht="19.5" customHeight="1">
      <c r="A149" s="63"/>
      <c r="B149" s="63"/>
      <c r="C149" s="63"/>
      <c r="D149" s="63"/>
      <c r="E149" s="63"/>
      <c r="F149" s="63"/>
      <c r="G149" s="63"/>
      <c r="H149" s="63"/>
    </row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</sheetData>
  <sheetProtection/>
  <mergeCells count="16">
    <mergeCell ref="A106:H106"/>
    <mergeCell ref="F107:G107"/>
    <mergeCell ref="E7:F7"/>
    <mergeCell ref="G7:H7"/>
    <mergeCell ref="A3:H3"/>
    <mergeCell ref="A4:H4"/>
    <mergeCell ref="A5:C5"/>
    <mergeCell ref="A7:A8"/>
    <mergeCell ref="E5:H5"/>
    <mergeCell ref="B6:C6"/>
    <mergeCell ref="E6:H6"/>
    <mergeCell ref="A1:H1"/>
    <mergeCell ref="A104:H104"/>
    <mergeCell ref="B7:B8"/>
    <mergeCell ref="C7:C8"/>
    <mergeCell ref="D7:D8"/>
  </mergeCell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H54" sqref="H54"/>
    </sheetView>
  </sheetViews>
  <sheetFormatPr defaultColWidth="9.00390625" defaultRowHeight="12.75"/>
  <cols>
    <col min="1" max="1" width="3.875" style="0" customWidth="1"/>
    <col min="2" max="2" width="9.625" style="0" customWidth="1"/>
    <col min="3" max="3" width="30.75390625" style="0" customWidth="1"/>
    <col min="4" max="4" width="7.25390625" style="0" customWidth="1"/>
    <col min="9" max="9" width="12.25390625" style="0" bestFit="1" customWidth="1"/>
  </cols>
  <sheetData>
    <row r="1" spans="1:8" s="131" customFormat="1" ht="27.75" customHeight="1">
      <c r="A1" s="377" t="s">
        <v>537</v>
      </c>
      <c r="B1" s="377"/>
      <c r="C1" s="377"/>
      <c r="D1" s="377"/>
      <c r="E1" s="377"/>
      <c r="F1" s="377"/>
      <c r="G1" s="377"/>
      <c r="H1" s="377"/>
    </row>
    <row r="2" spans="1:13" s="131" customFormat="1" ht="48.75" customHeight="1">
      <c r="A2" s="377" t="s">
        <v>218</v>
      </c>
      <c r="B2" s="377"/>
      <c r="C2" s="377"/>
      <c r="D2" s="377"/>
      <c r="E2" s="377"/>
      <c r="F2" s="377"/>
      <c r="G2" s="377"/>
      <c r="H2" s="377"/>
      <c r="I2" s="53"/>
      <c r="J2" s="53"/>
      <c r="M2" s="59"/>
    </row>
    <row r="3" spans="1:6" s="131" customFormat="1" ht="22.5" customHeight="1">
      <c r="A3" s="191"/>
      <c r="B3" s="377" t="s">
        <v>45</v>
      </c>
      <c r="C3" s="377"/>
      <c r="D3" s="182">
        <f>H65</f>
        <v>0</v>
      </c>
      <c r="E3" s="381" t="s">
        <v>9</v>
      </c>
      <c r="F3" s="381"/>
    </row>
    <row r="4" spans="1:6" s="131" customFormat="1" ht="21" customHeight="1">
      <c r="A4" s="191"/>
      <c r="B4" s="377" t="s">
        <v>46</v>
      </c>
      <c r="C4" s="377"/>
      <c r="D4" s="183">
        <f>H56</f>
        <v>0</v>
      </c>
      <c r="E4" s="381" t="s">
        <v>9</v>
      </c>
      <c r="F4" s="381"/>
    </row>
    <row r="5" spans="1:6" s="131" customFormat="1" ht="13.5" customHeight="1">
      <c r="A5" s="191"/>
      <c r="B5" s="377"/>
      <c r="C5" s="377"/>
      <c r="D5" s="50"/>
      <c r="E5" s="377"/>
      <c r="F5" s="377"/>
    </row>
    <row r="6" spans="1:8" s="131" customFormat="1" ht="33.75" customHeight="1">
      <c r="A6" s="379" t="s">
        <v>3</v>
      </c>
      <c r="B6" s="380" t="s">
        <v>4</v>
      </c>
      <c r="C6" s="379" t="s">
        <v>47</v>
      </c>
      <c r="D6" s="380" t="s">
        <v>48</v>
      </c>
      <c r="E6" s="379" t="s">
        <v>11</v>
      </c>
      <c r="F6" s="379"/>
      <c r="G6" s="379" t="s">
        <v>49</v>
      </c>
      <c r="H6" s="379"/>
    </row>
    <row r="7" spans="1:8" s="131" customFormat="1" ht="81" customHeight="1">
      <c r="A7" s="379"/>
      <c r="B7" s="380"/>
      <c r="C7" s="379"/>
      <c r="D7" s="380"/>
      <c r="E7" s="193" t="s">
        <v>28</v>
      </c>
      <c r="F7" s="193" t="s">
        <v>29</v>
      </c>
      <c r="G7" s="193" t="s">
        <v>28</v>
      </c>
      <c r="H7" s="193" t="s">
        <v>6</v>
      </c>
    </row>
    <row r="8" spans="1:8" s="131" customFormat="1" ht="14.25" customHeight="1">
      <c r="A8" s="192">
        <v>1</v>
      </c>
      <c r="B8" s="192">
        <v>2</v>
      </c>
      <c r="C8" s="192">
        <v>3</v>
      </c>
      <c r="D8" s="192">
        <v>4</v>
      </c>
      <c r="E8" s="192">
        <v>5</v>
      </c>
      <c r="F8" s="192">
        <v>6</v>
      </c>
      <c r="G8" s="192">
        <v>7</v>
      </c>
      <c r="H8" s="192">
        <v>8</v>
      </c>
    </row>
    <row r="9" spans="1:17" s="39" customFormat="1" ht="45.75" customHeight="1">
      <c r="A9" s="69">
        <v>1</v>
      </c>
      <c r="B9" s="82" t="s">
        <v>110</v>
      </c>
      <c r="C9" s="74" t="s">
        <v>436</v>
      </c>
      <c r="D9" s="66" t="s">
        <v>111</v>
      </c>
      <c r="E9" s="194"/>
      <c r="F9" s="71">
        <v>436</v>
      </c>
      <c r="G9" s="194"/>
      <c r="H9" s="81">
        <f>H10+0</f>
        <v>0</v>
      </c>
      <c r="I9" s="97"/>
      <c r="J9" s="57"/>
      <c r="L9" s="57"/>
      <c r="O9" s="40"/>
      <c r="Q9" s="41"/>
    </row>
    <row r="10" spans="1:12" s="131" customFormat="1" ht="19.5" customHeight="1">
      <c r="A10" s="72"/>
      <c r="B10" s="194"/>
      <c r="C10" s="194" t="s">
        <v>13</v>
      </c>
      <c r="D10" s="194" t="s">
        <v>25</v>
      </c>
      <c r="E10" s="194">
        <v>2.99</v>
      </c>
      <c r="F10" s="68">
        <f>F9*E10</f>
        <v>1303.64</v>
      </c>
      <c r="G10" s="194"/>
      <c r="H10" s="70">
        <f>F10*G10</f>
        <v>0</v>
      </c>
      <c r="I10" s="96"/>
      <c r="J10" s="35"/>
      <c r="K10" s="26"/>
      <c r="L10" s="26"/>
    </row>
    <row r="11" spans="1:9" s="119" customFormat="1" ht="60.75" customHeight="1">
      <c r="A11" s="113" t="s">
        <v>255</v>
      </c>
      <c r="B11" s="113" t="s">
        <v>250</v>
      </c>
      <c r="C11" s="299" t="s">
        <v>403</v>
      </c>
      <c r="D11" s="113" t="s">
        <v>216</v>
      </c>
      <c r="E11" s="178"/>
      <c r="F11" s="118">
        <v>139</v>
      </c>
      <c r="G11" s="178"/>
      <c r="H11" s="172">
        <f>H12+H13++H14</f>
        <v>0</v>
      </c>
      <c r="I11" s="227"/>
    </row>
    <row r="12" spans="1:9" s="161" customFormat="1" ht="21.75" customHeight="1">
      <c r="A12" s="120"/>
      <c r="B12" s="158"/>
      <c r="C12" s="3" t="s">
        <v>138</v>
      </c>
      <c r="D12" s="9" t="s">
        <v>30</v>
      </c>
      <c r="E12" s="9">
        <v>3</v>
      </c>
      <c r="F12" s="157">
        <f>E12*F11</f>
        <v>417</v>
      </c>
      <c r="G12" s="9"/>
      <c r="H12" s="228">
        <f>F12*G12</f>
        <v>0</v>
      </c>
      <c r="I12" s="190"/>
    </row>
    <row r="13" spans="1:9" s="161" customFormat="1" ht="21.75" customHeight="1">
      <c r="A13" s="120"/>
      <c r="B13" s="158"/>
      <c r="C13" s="3" t="s">
        <v>251</v>
      </c>
      <c r="D13" s="9" t="s">
        <v>252</v>
      </c>
      <c r="E13" s="9">
        <v>1.25</v>
      </c>
      <c r="F13" s="157">
        <f>E13*F11</f>
        <v>173.8</v>
      </c>
      <c r="G13" s="9"/>
      <c r="H13" s="228">
        <f>F13*G13</f>
        <v>0</v>
      </c>
      <c r="I13" s="190"/>
    </row>
    <row r="14" spans="1:9" s="161" customFormat="1" ht="21.75" customHeight="1">
      <c r="A14" s="120"/>
      <c r="B14" s="30"/>
      <c r="C14" s="200" t="s">
        <v>181</v>
      </c>
      <c r="D14" s="9" t="s">
        <v>9</v>
      </c>
      <c r="E14" s="9">
        <v>0.01</v>
      </c>
      <c r="F14" s="20">
        <f>E14*F11</f>
        <v>1.39</v>
      </c>
      <c r="G14" s="9"/>
      <c r="H14" s="228">
        <f>F14*G14</f>
        <v>0</v>
      </c>
      <c r="I14" s="190"/>
    </row>
    <row r="15" spans="1:9" s="131" customFormat="1" ht="49.5" customHeight="1">
      <c r="A15" s="66">
        <v>16</v>
      </c>
      <c r="B15" s="66" t="s">
        <v>131</v>
      </c>
      <c r="C15" s="74" t="s">
        <v>219</v>
      </c>
      <c r="D15" s="66" t="s">
        <v>12</v>
      </c>
      <c r="E15" s="194"/>
      <c r="F15" s="71">
        <v>165</v>
      </c>
      <c r="G15" s="194"/>
      <c r="H15" s="81">
        <f>SUM(H16:H19)</f>
        <v>0</v>
      </c>
      <c r="I15" s="195"/>
    </row>
    <row r="16" spans="1:9" s="131" customFormat="1" ht="22.5" customHeight="1">
      <c r="A16" s="194"/>
      <c r="B16" s="194"/>
      <c r="C16" s="194" t="s">
        <v>13</v>
      </c>
      <c r="D16" s="194" t="s">
        <v>30</v>
      </c>
      <c r="E16" s="194">
        <v>1.38</v>
      </c>
      <c r="F16" s="68">
        <f>F15*E16</f>
        <v>227.7</v>
      </c>
      <c r="G16" s="194"/>
      <c r="H16" s="70">
        <f>F16*G16</f>
        <v>0</v>
      </c>
      <c r="I16" s="195"/>
    </row>
    <row r="17" spans="1:9" s="131" customFormat="1" ht="18.75" customHeight="1">
      <c r="A17" s="194"/>
      <c r="B17" s="194"/>
      <c r="C17" s="194" t="s">
        <v>14</v>
      </c>
      <c r="D17" s="194" t="s">
        <v>18</v>
      </c>
      <c r="E17" s="194">
        <v>0.006</v>
      </c>
      <c r="F17" s="68">
        <f>E17*F15</f>
        <v>0.99</v>
      </c>
      <c r="G17" s="194"/>
      <c r="H17" s="70">
        <f>F17*G17</f>
        <v>0</v>
      </c>
      <c r="I17" s="195"/>
    </row>
    <row r="18" spans="1:9" s="131" customFormat="1" ht="25.5" customHeight="1">
      <c r="A18" s="194"/>
      <c r="B18" s="194"/>
      <c r="C18" s="194" t="s">
        <v>130</v>
      </c>
      <c r="D18" s="194" t="s">
        <v>12</v>
      </c>
      <c r="E18" s="194">
        <v>1</v>
      </c>
      <c r="F18" s="194">
        <f>F15*E18</f>
        <v>165</v>
      </c>
      <c r="G18" s="194"/>
      <c r="H18" s="70">
        <f>F18*G18</f>
        <v>0</v>
      </c>
      <c r="I18" s="195"/>
    </row>
    <row r="19" spans="1:9" s="131" customFormat="1" ht="18.75" customHeight="1">
      <c r="A19" s="194"/>
      <c r="B19" s="194"/>
      <c r="C19" s="194" t="s">
        <v>1</v>
      </c>
      <c r="D19" s="194" t="s">
        <v>18</v>
      </c>
      <c r="E19" s="194">
        <v>0.00038</v>
      </c>
      <c r="F19" s="68">
        <f>E19*F15</f>
        <v>0.06</v>
      </c>
      <c r="G19" s="194"/>
      <c r="H19" s="68">
        <f>F19*G19</f>
        <v>0</v>
      </c>
      <c r="I19" s="195"/>
    </row>
    <row r="20" spans="1:9" s="293" customFormat="1" ht="54.75" customHeight="1">
      <c r="A20" s="69">
        <v>20</v>
      </c>
      <c r="B20" s="66" t="s">
        <v>133</v>
      </c>
      <c r="C20" s="74" t="s">
        <v>401</v>
      </c>
      <c r="D20" s="66" t="s">
        <v>37</v>
      </c>
      <c r="E20" s="291"/>
      <c r="F20" s="71">
        <v>165</v>
      </c>
      <c r="G20" s="291"/>
      <c r="H20" s="81">
        <f>H21+H22+H23+H24</f>
        <v>0</v>
      </c>
      <c r="I20" s="99"/>
    </row>
    <row r="21" spans="1:9" s="293" customFormat="1" ht="23.25" customHeight="1">
      <c r="A21" s="291"/>
      <c r="B21" s="291"/>
      <c r="C21" s="291" t="s">
        <v>13</v>
      </c>
      <c r="D21" s="291" t="s">
        <v>30</v>
      </c>
      <c r="E21" s="291">
        <v>1.583</v>
      </c>
      <c r="F21" s="291">
        <f>E21*F20</f>
        <v>261.195</v>
      </c>
      <c r="G21" s="68"/>
      <c r="H21" s="70">
        <f>F21*G21</f>
        <v>0</v>
      </c>
      <c r="I21" s="99"/>
    </row>
    <row r="22" spans="1:9" s="293" customFormat="1" ht="21.75" customHeight="1">
      <c r="A22" s="291"/>
      <c r="B22" s="291"/>
      <c r="C22" s="291" t="s">
        <v>14</v>
      </c>
      <c r="D22" s="291" t="s">
        <v>9</v>
      </c>
      <c r="E22" s="291">
        <v>0.0291</v>
      </c>
      <c r="F22" s="291">
        <f>E22*F20</f>
        <v>4.8015</v>
      </c>
      <c r="G22" s="291"/>
      <c r="H22" s="70">
        <f>F22*G22</f>
        <v>0</v>
      </c>
      <c r="I22" s="292"/>
    </row>
    <row r="23" spans="1:9" s="293" customFormat="1" ht="30" customHeight="1">
      <c r="A23" s="291"/>
      <c r="B23" s="291"/>
      <c r="C23" s="291" t="s">
        <v>402</v>
      </c>
      <c r="D23" s="291" t="s">
        <v>37</v>
      </c>
      <c r="E23" s="291">
        <v>1</v>
      </c>
      <c r="F23" s="291">
        <f>E23*F20</f>
        <v>165</v>
      </c>
      <c r="G23" s="291"/>
      <c r="H23" s="70">
        <f>F23*G23</f>
        <v>0</v>
      </c>
      <c r="I23" s="292"/>
    </row>
    <row r="24" spans="1:12" s="293" customFormat="1" ht="24.75" customHeight="1">
      <c r="A24" s="291"/>
      <c r="B24" s="291"/>
      <c r="C24" s="291" t="s">
        <v>15</v>
      </c>
      <c r="D24" s="291" t="s">
        <v>9</v>
      </c>
      <c r="E24" s="291">
        <v>0.18</v>
      </c>
      <c r="F24" s="291">
        <f>E24*F20</f>
        <v>29.7</v>
      </c>
      <c r="G24" s="291"/>
      <c r="H24" s="70">
        <f>F24*G24</f>
        <v>0</v>
      </c>
      <c r="I24" s="292"/>
      <c r="J24" s="37"/>
      <c r="K24" s="26"/>
      <c r="L24" s="37"/>
    </row>
    <row r="25" spans="1:9" s="293" customFormat="1" ht="30.75" customHeight="1">
      <c r="A25" s="66">
        <v>22</v>
      </c>
      <c r="B25" s="66" t="s">
        <v>124</v>
      </c>
      <c r="C25" s="74" t="s">
        <v>153</v>
      </c>
      <c r="D25" s="66" t="s">
        <v>37</v>
      </c>
      <c r="E25" s="291"/>
      <c r="F25" s="71">
        <v>165</v>
      </c>
      <c r="G25" s="291"/>
      <c r="H25" s="81">
        <f>SUM(H26:H29)</f>
        <v>0</v>
      </c>
      <c r="I25" s="97"/>
    </row>
    <row r="26" spans="1:9" s="293" customFormat="1" ht="21.75" customHeight="1">
      <c r="A26" s="291"/>
      <c r="B26" s="291"/>
      <c r="C26" s="291" t="s">
        <v>13</v>
      </c>
      <c r="D26" s="291" t="s">
        <v>30</v>
      </c>
      <c r="E26" s="291">
        <v>3.54</v>
      </c>
      <c r="F26" s="291">
        <f>E26*F25</f>
        <v>584.1</v>
      </c>
      <c r="G26" s="291"/>
      <c r="H26" s="70">
        <f>F26*G26</f>
        <v>0</v>
      </c>
      <c r="I26" s="97"/>
    </row>
    <row r="27" spans="1:9" s="293" customFormat="1" ht="20.25" customHeight="1">
      <c r="A27" s="291"/>
      <c r="B27" s="291"/>
      <c r="C27" s="291" t="s">
        <v>14</v>
      </c>
      <c r="D27" s="291" t="s">
        <v>9</v>
      </c>
      <c r="E27" s="73">
        <v>0.15</v>
      </c>
      <c r="F27" s="291">
        <f>E27*F25</f>
        <v>24.75</v>
      </c>
      <c r="G27" s="291"/>
      <c r="H27" s="68">
        <f>F27*G27</f>
        <v>0</v>
      </c>
      <c r="I27" s="97"/>
    </row>
    <row r="28" spans="1:9" s="293" customFormat="1" ht="30.75" customHeight="1">
      <c r="A28" s="291"/>
      <c r="B28" s="291"/>
      <c r="C28" s="291" t="s">
        <v>154</v>
      </c>
      <c r="D28" s="291" t="s">
        <v>37</v>
      </c>
      <c r="E28" s="291">
        <v>1</v>
      </c>
      <c r="F28" s="291">
        <f>E28*F25</f>
        <v>165</v>
      </c>
      <c r="G28" s="291"/>
      <c r="H28" s="70">
        <f>F28*G28</f>
        <v>0</v>
      </c>
      <c r="I28" s="97"/>
    </row>
    <row r="29" spans="1:13" s="293" customFormat="1" ht="20.25" customHeight="1">
      <c r="A29" s="291"/>
      <c r="B29" s="291"/>
      <c r="C29" s="291" t="s">
        <v>15</v>
      </c>
      <c r="D29" s="291" t="s">
        <v>9</v>
      </c>
      <c r="E29" s="291">
        <v>1.36</v>
      </c>
      <c r="F29" s="291">
        <f>E29*F25</f>
        <v>224.4</v>
      </c>
      <c r="G29" s="291"/>
      <c r="H29" s="70">
        <f>F29*G29</f>
        <v>0</v>
      </c>
      <c r="I29" s="96"/>
      <c r="J29" s="35"/>
      <c r="K29" s="26"/>
      <c r="L29" s="26"/>
      <c r="M29" s="29"/>
    </row>
    <row r="30" spans="1:13" s="293" customFormat="1" ht="43.5" customHeight="1">
      <c r="A30" s="66">
        <v>24</v>
      </c>
      <c r="B30" s="66" t="s">
        <v>129</v>
      </c>
      <c r="C30" s="74" t="s">
        <v>155</v>
      </c>
      <c r="D30" s="66" t="s">
        <v>43</v>
      </c>
      <c r="E30" s="291"/>
      <c r="F30" s="71">
        <v>700</v>
      </c>
      <c r="G30" s="291"/>
      <c r="H30" s="81">
        <f>SUM(H31:H34)</f>
        <v>0</v>
      </c>
      <c r="I30" s="96"/>
      <c r="J30" s="35"/>
      <c r="K30" s="26"/>
      <c r="L30" s="36"/>
      <c r="M30" s="294"/>
    </row>
    <row r="31" spans="1:9" s="293" customFormat="1" ht="23.25" customHeight="1">
      <c r="A31" s="291"/>
      <c r="B31" s="291"/>
      <c r="C31" s="291" t="s">
        <v>13</v>
      </c>
      <c r="D31" s="291" t="s">
        <v>30</v>
      </c>
      <c r="E31" s="291">
        <v>0.0959</v>
      </c>
      <c r="F31" s="70">
        <f>E31*F30</f>
        <v>67</v>
      </c>
      <c r="G31" s="291"/>
      <c r="H31" s="70">
        <f>F31*G31</f>
        <v>0</v>
      </c>
      <c r="I31" s="97"/>
    </row>
    <row r="32" spans="1:9" s="293" customFormat="1" ht="23.25" customHeight="1">
      <c r="A32" s="291"/>
      <c r="B32" s="291"/>
      <c r="C32" s="291" t="s">
        <v>14</v>
      </c>
      <c r="D32" s="291" t="s">
        <v>9</v>
      </c>
      <c r="E32" s="73">
        <v>0.045</v>
      </c>
      <c r="F32" s="70">
        <f>E32*F30</f>
        <v>32</v>
      </c>
      <c r="G32" s="291"/>
      <c r="H32" s="70">
        <f>F32*G32</f>
        <v>0</v>
      </c>
      <c r="I32" s="97"/>
    </row>
    <row r="33" spans="1:9" s="293" customFormat="1" ht="23.25" customHeight="1">
      <c r="A33" s="291"/>
      <c r="B33" s="291"/>
      <c r="C33" s="291" t="s">
        <v>156</v>
      </c>
      <c r="D33" s="291" t="s">
        <v>43</v>
      </c>
      <c r="E33" s="291">
        <v>1.01</v>
      </c>
      <c r="F33" s="70">
        <f>E33*F30</f>
        <v>707</v>
      </c>
      <c r="G33" s="68"/>
      <c r="H33" s="70">
        <f>F33*G33</f>
        <v>0</v>
      </c>
      <c r="I33" s="97"/>
    </row>
    <row r="34" spans="1:12" s="293" customFormat="1" ht="23.25" customHeight="1">
      <c r="A34" s="291"/>
      <c r="B34" s="291"/>
      <c r="C34" s="291" t="s">
        <v>15</v>
      </c>
      <c r="D34" s="291" t="s">
        <v>9</v>
      </c>
      <c r="E34" s="90">
        <v>0.0006</v>
      </c>
      <c r="F34" s="68">
        <f>E34*F30</f>
        <v>0.42</v>
      </c>
      <c r="G34" s="291"/>
      <c r="H34" s="70">
        <f>F34*G34</f>
        <v>0</v>
      </c>
      <c r="I34" s="96"/>
      <c r="J34" s="35"/>
      <c r="K34" s="26"/>
      <c r="L34" s="26"/>
    </row>
    <row r="35" spans="1:13" s="293" customFormat="1" ht="43.5" customHeight="1">
      <c r="A35" s="66">
        <v>25</v>
      </c>
      <c r="B35" s="66" t="s">
        <v>129</v>
      </c>
      <c r="C35" s="74" t="s">
        <v>157</v>
      </c>
      <c r="D35" s="66" t="s">
        <v>43</v>
      </c>
      <c r="E35" s="291"/>
      <c r="F35" s="71">
        <v>455</v>
      </c>
      <c r="G35" s="291"/>
      <c r="H35" s="81">
        <f>SUM(H36:H39)</f>
        <v>0</v>
      </c>
      <c r="I35" s="96"/>
      <c r="J35" s="35"/>
      <c r="K35" s="26"/>
      <c r="L35" s="36"/>
      <c r="M35" s="294"/>
    </row>
    <row r="36" spans="1:9" s="293" customFormat="1" ht="23.25" customHeight="1">
      <c r="A36" s="291"/>
      <c r="B36" s="291"/>
      <c r="C36" s="291" t="s">
        <v>13</v>
      </c>
      <c r="D36" s="291" t="s">
        <v>30</v>
      </c>
      <c r="E36" s="291">
        <v>0.0959</v>
      </c>
      <c r="F36" s="70">
        <f>E36*F35</f>
        <v>44</v>
      </c>
      <c r="G36" s="291"/>
      <c r="H36" s="70">
        <f>F36*G36</f>
        <v>0</v>
      </c>
      <c r="I36" s="97"/>
    </row>
    <row r="37" spans="1:9" s="293" customFormat="1" ht="23.25" customHeight="1">
      <c r="A37" s="291"/>
      <c r="B37" s="291"/>
      <c r="C37" s="291" t="s">
        <v>14</v>
      </c>
      <c r="D37" s="291" t="s">
        <v>9</v>
      </c>
      <c r="E37" s="73">
        <v>0.045</v>
      </c>
      <c r="F37" s="70">
        <f>E37*F35</f>
        <v>20</v>
      </c>
      <c r="G37" s="291"/>
      <c r="H37" s="70">
        <f>F37*G37</f>
        <v>0</v>
      </c>
      <c r="I37" s="97"/>
    </row>
    <row r="38" spans="1:9" s="293" customFormat="1" ht="23.25" customHeight="1">
      <c r="A38" s="291"/>
      <c r="B38" s="291"/>
      <c r="C38" s="291" t="s">
        <v>158</v>
      </c>
      <c r="D38" s="291" t="s">
        <v>43</v>
      </c>
      <c r="E38" s="291">
        <v>1.01</v>
      </c>
      <c r="F38" s="70">
        <f>E38*F35</f>
        <v>460</v>
      </c>
      <c r="G38" s="68"/>
      <c r="H38" s="70">
        <f>F38*G38</f>
        <v>0</v>
      </c>
      <c r="I38" s="97"/>
    </row>
    <row r="39" spans="1:12" s="293" customFormat="1" ht="23.25" customHeight="1">
      <c r="A39" s="291"/>
      <c r="B39" s="291"/>
      <c r="C39" s="291" t="s">
        <v>15</v>
      </c>
      <c r="D39" s="291" t="s">
        <v>9</v>
      </c>
      <c r="E39" s="90">
        <v>0.0006</v>
      </c>
      <c r="F39" s="70">
        <f>E39*F35</f>
        <v>0</v>
      </c>
      <c r="G39" s="291"/>
      <c r="H39" s="70">
        <f>F39*G39</f>
        <v>0</v>
      </c>
      <c r="I39" s="96"/>
      <c r="J39" s="35"/>
      <c r="K39" s="26"/>
      <c r="L39" s="26"/>
    </row>
    <row r="40" spans="1:8" s="131" customFormat="1" ht="38.25" customHeight="1">
      <c r="A40" s="69">
        <v>17</v>
      </c>
      <c r="B40" s="66" t="s">
        <v>102</v>
      </c>
      <c r="C40" s="74" t="s">
        <v>224</v>
      </c>
      <c r="D40" s="66" t="s">
        <v>114</v>
      </c>
      <c r="E40" s="194"/>
      <c r="F40" s="71">
        <v>165</v>
      </c>
      <c r="G40" s="194"/>
      <c r="H40" s="81">
        <f>SUM(H41:H44)</f>
        <v>0</v>
      </c>
    </row>
    <row r="41" spans="1:8" s="131" customFormat="1" ht="22.5" customHeight="1">
      <c r="A41" s="194"/>
      <c r="B41" s="194"/>
      <c r="C41" s="194" t="s">
        <v>13</v>
      </c>
      <c r="D41" s="194" t="s">
        <v>30</v>
      </c>
      <c r="E41" s="194">
        <v>3.1</v>
      </c>
      <c r="F41" s="68">
        <f>F40*E41</f>
        <v>511.5</v>
      </c>
      <c r="G41" s="194"/>
      <c r="H41" s="70">
        <f>F41*G41</f>
        <v>0</v>
      </c>
    </row>
    <row r="42" spans="1:8" s="131" customFormat="1" ht="22.5" customHeight="1">
      <c r="A42" s="194"/>
      <c r="B42" s="194"/>
      <c r="C42" s="194" t="s">
        <v>14</v>
      </c>
      <c r="D42" s="194" t="s">
        <v>18</v>
      </c>
      <c r="E42" s="194">
        <v>0.33</v>
      </c>
      <c r="F42" s="68">
        <f>E42*F40</f>
        <v>54.45</v>
      </c>
      <c r="G42" s="194"/>
      <c r="H42" s="70">
        <f>F42*G42</f>
        <v>0</v>
      </c>
    </row>
    <row r="43" spans="1:8" s="131" customFormat="1" ht="22.5" customHeight="1">
      <c r="A43" s="194"/>
      <c r="B43" s="194"/>
      <c r="C43" s="194" t="s">
        <v>225</v>
      </c>
      <c r="D43" s="194" t="s">
        <v>44</v>
      </c>
      <c r="E43" s="194">
        <v>1</v>
      </c>
      <c r="F43" s="194">
        <f>F40*E43</f>
        <v>165</v>
      </c>
      <c r="G43" s="194"/>
      <c r="H43" s="70">
        <f>F43*G43</f>
        <v>0</v>
      </c>
    </row>
    <row r="44" spans="1:8" s="131" customFormat="1" ht="22.5" customHeight="1">
      <c r="A44" s="194"/>
      <c r="B44" s="194"/>
      <c r="C44" s="194" t="s">
        <v>1</v>
      </c>
      <c r="D44" s="194" t="s">
        <v>18</v>
      </c>
      <c r="E44" s="194">
        <v>1.3</v>
      </c>
      <c r="F44" s="68">
        <f>E44*F40</f>
        <v>214.5</v>
      </c>
      <c r="G44" s="194"/>
      <c r="H44" s="70">
        <f>F44*G44</f>
        <v>0</v>
      </c>
    </row>
    <row r="45" spans="1:8" s="131" customFormat="1" ht="59.25" customHeight="1">
      <c r="A45" s="69">
        <v>18</v>
      </c>
      <c r="B45" s="66" t="s">
        <v>102</v>
      </c>
      <c r="C45" s="74" t="s">
        <v>220</v>
      </c>
      <c r="D45" s="66" t="s">
        <v>12</v>
      </c>
      <c r="E45" s="196"/>
      <c r="F45" s="67">
        <v>165</v>
      </c>
      <c r="G45" s="196"/>
      <c r="H45" s="81">
        <f>SUM(H46:H49)</f>
        <v>0</v>
      </c>
    </row>
    <row r="46" spans="1:8" s="131" customFormat="1" ht="18.75" customHeight="1">
      <c r="A46" s="196"/>
      <c r="B46" s="196"/>
      <c r="C46" s="196" t="s">
        <v>13</v>
      </c>
      <c r="D46" s="196" t="s">
        <v>30</v>
      </c>
      <c r="E46" s="196">
        <v>0.8</v>
      </c>
      <c r="F46" s="68">
        <f>F45*E46</f>
        <v>132</v>
      </c>
      <c r="G46" s="196"/>
      <c r="H46" s="70">
        <f>F46*G46</f>
        <v>0</v>
      </c>
    </row>
    <row r="47" spans="1:8" s="131" customFormat="1" ht="18.75" customHeight="1">
      <c r="A47" s="196"/>
      <c r="B47" s="196"/>
      <c r="C47" s="196" t="s">
        <v>14</v>
      </c>
      <c r="D47" s="196" t="s">
        <v>18</v>
      </c>
      <c r="E47" s="196">
        <v>0.33</v>
      </c>
      <c r="F47" s="68">
        <f>E47*F45</f>
        <v>54.45</v>
      </c>
      <c r="G47" s="196"/>
      <c r="H47" s="70">
        <f>F47*G47</f>
        <v>0</v>
      </c>
    </row>
    <row r="48" spans="1:8" s="131" customFormat="1" ht="48" customHeight="1">
      <c r="A48" s="196"/>
      <c r="B48" s="196"/>
      <c r="C48" s="196" t="s">
        <v>221</v>
      </c>
      <c r="D48" s="196" t="s">
        <v>44</v>
      </c>
      <c r="E48" s="196">
        <v>1</v>
      </c>
      <c r="F48" s="196">
        <f>F45*E48</f>
        <v>165</v>
      </c>
      <c r="G48" s="196"/>
      <c r="H48" s="70">
        <f>F48*G48</f>
        <v>0</v>
      </c>
    </row>
    <row r="49" spans="1:8" s="131" customFormat="1" ht="19.5" customHeight="1">
      <c r="A49" s="196"/>
      <c r="B49" s="196"/>
      <c r="C49" s="196" t="s">
        <v>1</v>
      </c>
      <c r="D49" s="196" t="s">
        <v>18</v>
      </c>
      <c r="E49" s="196">
        <v>1.3</v>
      </c>
      <c r="F49" s="68">
        <f>E49*F45</f>
        <v>214.5</v>
      </c>
      <c r="G49" s="196"/>
      <c r="H49" s="70">
        <f>F49*G49</f>
        <v>0</v>
      </c>
    </row>
    <row r="50" spans="1:9" s="131" customFormat="1" ht="40.5" customHeight="1">
      <c r="A50" s="69">
        <v>21</v>
      </c>
      <c r="B50" s="66" t="s">
        <v>104</v>
      </c>
      <c r="C50" s="74" t="s">
        <v>132</v>
      </c>
      <c r="D50" s="66" t="s">
        <v>37</v>
      </c>
      <c r="E50" s="194"/>
      <c r="F50" s="71">
        <v>495</v>
      </c>
      <c r="G50" s="194"/>
      <c r="H50" s="81">
        <f>H51+H52+H53+H54</f>
        <v>0</v>
      </c>
      <c r="I50" s="99"/>
    </row>
    <row r="51" spans="1:9" s="131" customFormat="1" ht="20.25" customHeight="1">
      <c r="A51" s="194"/>
      <c r="B51" s="194"/>
      <c r="C51" s="194" t="s">
        <v>13</v>
      </c>
      <c r="D51" s="194" t="s">
        <v>30</v>
      </c>
      <c r="E51" s="194">
        <v>0.8</v>
      </c>
      <c r="F51" s="194">
        <f>E51*F50</f>
        <v>396</v>
      </c>
      <c r="G51" s="68"/>
      <c r="H51" s="70">
        <f>F51*G51</f>
        <v>0</v>
      </c>
      <c r="I51" s="99"/>
    </row>
    <row r="52" spans="1:9" s="131" customFormat="1" ht="21.75" customHeight="1">
      <c r="A52" s="194"/>
      <c r="B52" s="194"/>
      <c r="C52" s="194" t="s">
        <v>14</v>
      </c>
      <c r="D52" s="194" t="s">
        <v>9</v>
      </c>
      <c r="E52" s="194">
        <v>0.0291</v>
      </c>
      <c r="F52" s="194">
        <f>E52*F50</f>
        <v>14.4045</v>
      </c>
      <c r="G52" s="194"/>
      <c r="H52" s="70">
        <f>F52*G52</f>
        <v>0</v>
      </c>
      <c r="I52" s="195"/>
    </row>
    <row r="53" spans="1:9" s="131" customFormat="1" ht="21.75" customHeight="1">
      <c r="A53" s="194"/>
      <c r="B53" s="194"/>
      <c r="C53" s="194" t="s">
        <v>99</v>
      </c>
      <c r="D53" s="194" t="s">
        <v>37</v>
      </c>
      <c r="E53" s="194">
        <v>1</v>
      </c>
      <c r="F53" s="194">
        <f>E53*F50</f>
        <v>495</v>
      </c>
      <c r="G53" s="194"/>
      <c r="H53" s="70">
        <f>F53*G53</f>
        <v>0</v>
      </c>
      <c r="I53" s="195"/>
    </row>
    <row r="54" spans="1:12" s="131" customFormat="1" ht="21.75" customHeight="1">
      <c r="A54" s="194"/>
      <c r="B54" s="194"/>
      <c r="C54" s="194" t="s">
        <v>15</v>
      </c>
      <c r="D54" s="194" t="s">
        <v>9</v>
      </c>
      <c r="E54" s="194">
        <v>0.18</v>
      </c>
      <c r="F54" s="194">
        <f>E54*F50</f>
        <v>89.1</v>
      </c>
      <c r="G54" s="194"/>
      <c r="H54" s="70">
        <f>F54*G54</f>
        <v>0</v>
      </c>
      <c r="I54" s="195"/>
      <c r="J54" s="37"/>
      <c r="K54" s="26"/>
      <c r="L54" s="37"/>
    </row>
    <row r="55" spans="1:9" s="131" customFormat="1" ht="34.5" customHeight="1">
      <c r="A55" s="93"/>
      <c r="B55" s="66"/>
      <c r="C55" s="66" t="s">
        <v>50</v>
      </c>
      <c r="D55" s="66" t="s">
        <v>9</v>
      </c>
      <c r="E55" s="66"/>
      <c r="F55" s="66"/>
      <c r="G55" s="66"/>
      <c r="H55" s="69">
        <f>H50+H45+H40+H15+H9+H11+H20+H25+H30+H35</f>
        <v>0</v>
      </c>
      <c r="I55" s="195"/>
    </row>
    <row r="56" spans="1:9" s="131" customFormat="1" ht="21" customHeight="1">
      <c r="A56" s="93"/>
      <c r="B56" s="66"/>
      <c r="C56" s="66" t="s">
        <v>51</v>
      </c>
      <c r="D56" s="66" t="s">
        <v>9</v>
      </c>
      <c r="E56" s="66"/>
      <c r="F56" s="66"/>
      <c r="G56" s="66"/>
      <c r="H56" s="70">
        <f>H51+H46+H41+H16+H10+H12+H21+H26+H31+H36</f>
        <v>0</v>
      </c>
      <c r="I56" s="195"/>
    </row>
    <row r="57" spans="1:9" s="131" customFormat="1" ht="23.25" customHeight="1">
      <c r="A57" s="93"/>
      <c r="B57" s="66"/>
      <c r="C57" s="66" t="s">
        <v>32</v>
      </c>
      <c r="D57" s="66" t="s">
        <v>9</v>
      </c>
      <c r="E57" s="66"/>
      <c r="F57" s="66"/>
      <c r="G57" s="66"/>
      <c r="H57" s="70">
        <f>H52+H47+H42+H17++H22+H27+H32+H37</f>
        <v>0</v>
      </c>
      <c r="I57" s="195"/>
    </row>
    <row r="58" spans="1:9" s="131" customFormat="1" ht="24.75" customHeight="1">
      <c r="A58" s="93"/>
      <c r="B58" s="66"/>
      <c r="C58" s="66" t="s">
        <v>52</v>
      </c>
      <c r="D58" s="66" t="s">
        <v>9</v>
      </c>
      <c r="E58" s="66"/>
      <c r="F58" s="66"/>
      <c r="G58" s="66"/>
      <c r="H58" s="70">
        <f>H55-H56-H57</f>
        <v>0</v>
      </c>
      <c r="I58" s="195"/>
    </row>
    <row r="59" spans="1:9" s="131" customFormat="1" ht="42.75" customHeight="1">
      <c r="A59" s="93"/>
      <c r="B59" s="66"/>
      <c r="C59" s="66" t="s">
        <v>140</v>
      </c>
      <c r="D59" s="66" t="s">
        <v>9</v>
      </c>
      <c r="E59" s="66"/>
      <c r="F59" s="66"/>
      <c r="G59" s="66"/>
      <c r="H59" s="69">
        <f>SUM(H56:H58)</f>
        <v>0</v>
      </c>
      <c r="I59" s="195"/>
    </row>
    <row r="60" spans="1:9" s="131" customFormat="1" ht="30" customHeight="1">
      <c r="A60" s="93"/>
      <c r="B60" s="66"/>
      <c r="C60" s="66" t="s">
        <v>39</v>
      </c>
      <c r="D60" s="94">
        <v>0.03</v>
      </c>
      <c r="E60" s="66"/>
      <c r="F60" s="66"/>
      <c r="G60" s="66"/>
      <c r="H60" s="69">
        <f>H58*D60</f>
        <v>0</v>
      </c>
      <c r="I60" s="195"/>
    </row>
    <row r="61" spans="1:9" s="131" customFormat="1" ht="21.75" customHeight="1">
      <c r="A61" s="93"/>
      <c r="B61" s="66"/>
      <c r="C61" s="66" t="s">
        <v>40</v>
      </c>
      <c r="D61" s="66" t="s">
        <v>9</v>
      </c>
      <c r="E61" s="66"/>
      <c r="F61" s="66"/>
      <c r="G61" s="66"/>
      <c r="H61" s="69">
        <f>SUM(H59:H60)</f>
        <v>0</v>
      </c>
      <c r="I61" s="195"/>
    </row>
    <row r="62" spans="1:9" s="131" customFormat="1" ht="21.75" customHeight="1">
      <c r="A62" s="93"/>
      <c r="B62" s="66"/>
      <c r="C62" s="66" t="s">
        <v>33</v>
      </c>
      <c r="D62" s="94">
        <v>0.1</v>
      </c>
      <c r="E62" s="66"/>
      <c r="F62" s="66"/>
      <c r="G62" s="66"/>
      <c r="H62" s="69">
        <f>D62*H61</f>
        <v>0</v>
      </c>
      <c r="I62" s="195"/>
    </row>
    <row r="63" spans="1:9" s="131" customFormat="1" ht="21.75" customHeight="1">
      <c r="A63" s="93"/>
      <c r="B63" s="66"/>
      <c r="C63" s="66" t="s">
        <v>40</v>
      </c>
      <c r="D63" s="66" t="s">
        <v>9</v>
      </c>
      <c r="E63" s="66"/>
      <c r="F63" s="66"/>
      <c r="G63" s="66"/>
      <c r="H63" s="69">
        <f>SUM(H61:H62)</f>
        <v>0</v>
      </c>
      <c r="I63" s="195"/>
    </row>
    <row r="64" spans="1:9" s="131" customFormat="1" ht="22.5" customHeight="1">
      <c r="A64" s="93"/>
      <c r="B64" s="66"/>
      <c r="C64" s="66" t="s">
        <v>41</v>
      </c>
      <c r="D64" s="94">
        <v>0.08</v>
      </c>
      <c r="E64" s="66"/>
      <c r="F64" s="66"/>
      <c r="G64" s="66"/>
      <c r="H64" s="69">
        <f>D64*H63</f>
        <v>0</v>
      </c>
      <c r="I64" s="195"/>
    </row>
    <row r="65" spans="1:9" s="131" customFormat="1" ht="25.5" customHeight="1">
      <c r="A65" s="93"/>
      <c r="B65" s="66"/>
      <c r="C65" s="66" t="s">
        <v>40</v>
      </c>
      <c r="D65" s="66" t="s">
        <v>9</v>
      </c>
      <c r="E65" s="66"/>
      <c r="F65" s="66"/>
      <c r="G65" s="66"/>
      <c r="H65" s="69">
        <f>SUM(H63:H64)</f>
        <v>0</v>
      </c>
      <c r="I65" s="195"/>
    </row>
    <row r="66" spans="1:9" s="131" customFormat="1" ht="24" customHeight="1">
      <c r="A66" s="382" t="s">
        <v>123</v>
      </c>
      <c r="B66" s="382"/>
      <c r="C66" s="382"/>
      <c r="D66" s="382"/>
      <c r="E66" s="382"/>
      <c r="F66" s="382"/>
      <c r="G66" s="382"/>
      <c r="H66" s="382"/>
      <c r="I66" s="195"/>
    </row>
    <row r="67" spans="1:9" s="131" customFormat="1" ht="6" customHeight="1">
      <c r="A67" s="100"/>
      <c r="B67" s="195"/>
      <c r="C67" s="195"/>
      <c r="D67" s="195"/>
      <c r="E67" s="195"/>
      <c r="F67" s="195"/>
      <c r="G67" s="195"/>
      <c r="H67" s="195"/>
      <c r="I67" s="195"/>
    </row>
    <row r="68" spans="1:9" s="131" customFormat="1" ht="40.5" customHeight="1">
      <c r="A68" s="384" t="s">
        <v>553</v>
      </c>
      <c r="B68" s="384"/>
      <c r="C68" s="384"/>
      <c r="D68" s="384"/>
      <c r="E68" s="384"/>
      <c r="F68" s="384"/>
      <c r="G68" s="384"/>
      <c r="H68" s="384"/>
      <c r="I68" s="195"/>
    </row>
  </sheetData>
  <sheetProtection/>
  <mergeCells count="16">
    <mergeCell ref="B5:C5"/>
    <mergeCell ref="E5:F5"/>
    <mergeCell ref="A6:A7"/>
    <mergeCell ref="B6:B7"/>
    <mergeCell ref="C6:C7"/>
    <mergeCell ref="D6:D7"/>
    <mergeCell ref="A68:H68"/>
    <mergeCell ref="E6:F6"/>
    <mergeCell ref="G6:H6"/>
    <mergeCell ref="A1:H1"/>
    <mergeCell ref="A2:H2"/>
    <mergeCell ref="B3:C3"/>
    <mergeCell ref="E3:F3"/>
    <mergeCell ref="B4:C4"/>
    <mergeCell ref="E4:F4"/>
    <mergeCell ref="A66:H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7"/>
  <sheetViews>
    <sheetView zoomScalePageLayoutView="0" workbookViewId="0" topLeftCell="A1">
      <selection activeCell="C173" sqref="C173"/>
    </sheetView>
  </sheetViews>
  <sheetFormatPr defaultColWidth="9.00390625" defaultRowHeight="12.75"/>
  <cols>
    <col min="1" max="1" width="3.875" style="0" customWidth="1"/>
    <col min="2" max="2" width="8.625" style="0" customWidth="1"/>
    <col min="3" max="3" width="30.75390625" style="0" customWidth="1"/>
    <col min="4" max="4" width="7.25390625" style="0" customWidth="1"/>
  </cols>
  <sheetData>
    <row r="1" spans="1:8" s="293" customFormat="1" ht="27.75" customHeight="1">
      <c r="A1" s="377" t="s">
        <v>538</v>
      </c>
      <c r="B1" s="377"/>
      <c r="C1" s="377"/>
      <c r="D1" s="377"/>
      <c r="E1" s="377"/>
      <c r="F1" s="377"/>
      <c r="G1" s="377"/>
      <c r="H1" s="377"/>
    </row>
    <row r="2" spans="1:13" s="293" customFormat="1" ht="39" customHeight="1">
      <c r="A2" s="377" t="s">
        <v>226</v>
      </c>
      <c r="B2" s="377"/>
      <c r="C2" s="377"/>
      <c r="D2" s="377"/>
      <c r="E2" s="377"/>
      <c r="F2" s="377"/>
      <c r="G2" s="377"/>
      <c r="H2" s="377"/>
      <c r="I2" s="53"/>
      <c r="J2" s="53"/>
      <c r="M2" s="59"/>
    </row>
    <row r="3" spans="1:6" s="293" customFormat="1" ht="22.5" customHeight="1">
      <c r="A3" s="288"/>
      <c r="B3" s="377" t="s">
        <v>45</v>
      </c>
      <c r="C3" s="377"/>
      <c r="D3" s="182">
        <f>H174</f>
        <v>0</v>
      </c>
      <c r="E3" s="381" t="s">
        <v>9</v>
      </c>
      <c r="F3" s="381"/>
    </row>
    <row r="4" spans="1:6" s="293" customFormat="1" ht="21" customHeight="1">
      <c r="A4" s="288"/>
      <c r="B4" s="377" t="s">
        <v>46</v>
      </c>
      <c r="C4" s="377"/>
      <c r="D4" s="183">
        <f>H165</f>
        <v>0</v>
      </c>
      <c r="E4" s="381" t="s">
        <v>9</v>
      </c>
      <c r="F4" s="381"/>
    </row>
    <row r="5" spans="1:6" s="293" customFormat="1" ht="13.5" customHeight="1">
      <c r="A5" s="288"/>
      <c r="B5" s="377"/>
      <c r="C5" s="377"/>
      <c r="D5" s="50"/>
      <c r="E5" s="377"/>
      <c r="F5" s="377"/>
    </row>
    <row r="6" spans="1:8" s="293" customFormat="1" ht="33.75" customHeight="1">
      <c r="A6" s="379" t="s">
        <v>3</v>
      </c>
      <c r="B6" s="380" t="s">
        <v>4</v>
      </c>
      <c r="C6" s="379" t="s">
        <v>47</v>
      </c>
      <c r="D6" s="380" t="s">
        <v>48</v>
      </c>
      <c r="E6" s="379" t="s">
        <v>11</v>
      </c>
      <c r="F6" s="379"/>
      <c r="G6" s="379" t="s">
        <v>49</v>
      </c>
      <c r="H6" s="379"/>
    </row>
    <row r="7" spans="1:8" s="293" customFormat="1" ht="81" customHeight="1">
      <c r="A7" s="379"/>
      <c r="B7" s="380"/>
      <c r="C7" s="379"/>
      <c r="D7" s="380"/>
      <c r="E7" s="290" t="s">
        <v>28</v>
      </c>
      <c r="F7" s="290" t="s">
        <v>29</v>
      </c>
      <c r="G7" s="290" t="s">
        <v>28</v>
      </c>
      <c r="H7" s="290" t="s">
        <v>6</v>
      </c>
    </row>
    <row r="8" spans="1:8" s="293" customFormat="1" ht="14.25" customHeight="1">
      <c r="A8" s="289">
        <v>1</v>
      </c>
      <c r="B8" s="289">
        <v>2</v>
      </c>
      <c r="C8" s="289">
        <v>3</v>
      </c>
      <c r="D8" s="289">
        <v>4</v>
      </c>
      <c r="E8" s="289">
        <v>5</v>
      </c>
      <c r="F8" s="289">
        <v>6</v>
      </c>
      <c r="G8" s="289">
        <v>7</v>
      </c>
      <c r="H8" s="289">
        <v>8</v>
      </c>
    </row>
    <row r="9" spans="1:17" s="39" customFormat="1" ht="41.25" customHeight="1">
      <c r="A9" s="69">
        <v>1</v>
      </c>
      <c r="B9" s="82" t="s">
        <v>110</v>
      </c>
      <c r="C9" s="66" t="s">
        <v>437</v>
      </c>
      <c r="D9" s="66" t="s">
        <v>111</v>
      </c>
      <c r="E9" s="291"/>
      <c r="F9" s="71">
        <v>942</v>
      </c>
      <c r="G9" s="291"/>
      <c r="H9" s="81">
        <f>H10+0</f>
        <v>0</v>
      </c>
      <c r="I9" s="97"/>
      <c r="J9" s="57"/>
      <c r="L9" s="57"/>
      <c r="O9" s="40"/>
      <c r="Q9" s="41"/>
    </row>
    <row r="10" spans="1:12" s="293" customFormat="1" ht="19.5" customHeight="1">
      <c r="A10" s="72"/>
      <c r="B10" s="291"/>
      <c r="C10" s="291" t="s">
        <v>13</v>
      </c>
      <c r="D10" s="291" t="s">
        <v>25</v>
      </c>
      <c r="E10" s="291">
        <v>2.99</v>
      </c>
      <c r="F10" s="68">
        <f>F9*E10</f>
        <v>2816.58</v>
      </c>
      <c r="G10" s="291"/>
      <c r="H10" s="70">
        <f>F10*G10</f>
        <v>0</v>
      </c>
      <c r="I10" s="96"/>
      <c r="J10" s="35"/>
      <c r="K10" s="26"/>
      <c r="L10" s="26"/>
    </row>
    <row r="11" spans="1:8" s="119" customFormat="1" ht="43.5" customHeight="1">
      <c r="A11" s="201" t="s">
        <v>201</v>
      </c>
      <c r="B11" s="201" t="s">
        <v>214</v>
      </c>
      <c r="C11" s="201" t="s">
        <v>438</v>
      </c>
      <c r="D11" s="201" t="s">
        <v>212</v>
      </c>
      <c r="E11" s="202"/>
      <c r="F11" s="203">
        <v>2.607</v>
      </c>
      <c r="G11" s="202"/>
      <c r="H11" s="204">
        <f>H12+H13++H14</f>
        <v>0</v>
      </c>
    </row>
    <row r="12" spans="1:8" ht="21.75" customHeight="1">
      <c r="A12" s="120"/>
      <c r="B12" s="179"/>
      <c r="C12" s="137" t="s">
        <v>138</v>
      </c>
      <c r="D12" s="121" t="s">
        <v>30</v>
      </c>
      <c r="E12" s="139">
        <v>35.5</v>
      </c>
      <c r="F12" s="120">
        <f>E12*F11</f>
        <v>92.5</v>
      </c>
      <c r="G12" s="139"/>
      <c r="H12" s="122">
        <f>F12*G12</f>
        <v>0</v>
      </c>
    </row>
    <row r="13" spans="1:8" ht="21.75" customHeight="1">
      <c r="A13" s="120"/>
      <c r="B13" s="179"/>
      <c r="C13" s="137" t="s">
        <v>215</v>
      </c>
      <c r="D13" s="291" t="s">
        <v>136</v>
      </c>
      <c r="E13" s="139">
        <v>79.5</v>
      </c>
      <c r="F13" s="120">
        <f>E13*F11</f>
        <v>207.3</v>
      </c>
      <c r="G13" s="139"/>
      <c r="H13" s="122">
        <f>F13*G13</f>
        <v>0</v>
      </c>
    </row>
    <row r="14" spans="1:8" ht="21.75" customHeight="1">
      <c r="A14" s="120"/>
      <c r="B14" s="179"/>
      <c r="C14" s="137" t="s">
        <v>213</v>
      </c>
      <c r="D14" s="121" t="s">
        <v>9</v>
      </c>
      <c r="E14" s="139">
        <v>0.07</v>
      </c>
      <c r="F14" s="176">
        <f>E14*F11</f>
        <v>0.182</v>
      </c>
      <c r="G14" s="139"/>
      <c r="H14" s="184">
        <f>F14*G14</f>
        <v>0</v>
      </c>
    </row>
    <row r="15" spans="1:13" s="293" customFormat="1" ht="46.5" customHeight="1">
      <c r="A15" s="66">
        <v>4</v>
      </c>
      <c r="B15" s="66" t="s">
        <v>98</v>
      </c>
      <c r="C15" s="66" t="s">
        <v>404</v>
      </c>
      <c r="D15" s="66" t="s">
        <v>43</v>
      </c>
      <c r="E15" s="291"/>
      <c r="F15" s="71">
        <v>2600</v>
      </c>
      <c r="G15" s="291"/>
      <c r="H15" s="81">
        <f>SUM(H16:H19)</f>
        <v>0</v>
      </c>
      <c r="I15" s="96"/>
      <c r="J15" s="35"/>
      <c r="K15" s="26"/>
      <c r="L15" s="36"/>
      <c r="M15" s="294"/>
    </row>
    <row r="16" spans="1:9" s="293" customFormat="1" ht="18" customHeight="1">
      <c r="A16" s="291"/>
      <c r="B16" s="291"/>
      <c r="C16" s="291" t="s">
        <v>13</v>
      </c>
      <c r="D16" s="291" t="s">
        <v>30</v>
      </c>
      <c r="E16" s="291">
        <v>0.245</v>
      </c>
      <c r="F16" s="70">
        <f>E16*F15</f>
        <v>637</v>
      </c>
      <c r="G16" s="291"/>
      <c r="H16" s="70">
        <f>F16*G16</f>
        <v>0</v>
      </c>
      <c r="I16" s="97"/>
    </row>
    <row r="17" spans="1:9" s="293" customFormat="1" ht="18" customHeight="1">
      <c r="A17" s="291"/>
      <c r="B17" s="291"/>
      <c r="C17" s="291" t="s">
        <v>14</v>
      </c>
      <c r="D17" s="291" t="s">
        <v>136</v>
      </c>
      <c r="E17" s="73">
        <v>0.109</v>
      </c>
      <c r="F17" s="70">
        <f>E17*F15</f>
        <v>283</v>
      </c>
      <c r="G17" s="291"/>
      <c r="H17" s="70">
        <f>F17*G17</f>
        <v>0</v>
      </c>
      <c r="I17" s="97"/>
    </row>
    <row r="18" spans="1:9" s="293" customFormat="1" ht="24" customHeight="1">
      <c r="A18" s="291"/>
      <c r="B18" s="291"/>
      <c r="C18" s="291" t="s">
        <v>447</v>
      </c>
      <c r="D18" s="291" t="s">
        <v>43</v>
      </c>
      <c r="E18" s="291">
        <v>1.01</v>
      </c>
      <c r="F18" s="70">
        <f>E18*F15</f>
        <v>2626</v>
      </c>
      <c r="G18" s="68"/>
      <c r="H18" s="70">
        <f>F18*G18</f>
        <v>0</v>
      </c>
      <c r="I18" s="97"/>
    </row>
    <row r="19" spans="1:12" s="293" customFormat="1" ht="19.5" customHeight="1">
      <c r="A19" s="291"/>
      <c r="B19" s="291"/>
      <c r="C19" s="291" t="s">
        <v>15</v>
      </c>
      <c r="D19" s="291" t="s">
        <v>9</v>
      </c>
      <c r="E19" s="73">
        <v>0.009</v>
      </c>
      <c r="F19" s="70">
        <f>E19*F15</f>
        <v>23</v>
      </c>
      <c r="G19" s="291"/>
      <c r="H19" s="70">
        <f>F19*G19</f>
        <v>0</v>
      </c>
      <c r="I19" s="96"/>
      <c r="J19" s="35"/>
      <c r="K19" s="26"/>
      <c r="L19" s="26"/>
    </row>
    <row r="20" spans="1:13" s="293" customFormat="1" ht="54.75" customHeight="1">
      <c r="A20" s="66">
        <v>8</v>
      </c>
      <c r="B20" s="66" t="s">
        <v>227</v>
      </c>
      <c r="C20" s="66" t="s">
        <v>405</v>
      </c>
      <c r="D20" s="66" t="s">
        <v>43</v>
      </c>
      <c r="E20" s="291"/>
      <c r="F20" s="71">
        <v>640</v>
      </c>
      <c r="G20" s="291"/>
      <c r="H20" s="81">
        <f>SUM(H21:H24)</f>
        <v>0</v>
      </c>
      <c r="I20" s="96"/>
      <c r="J20" s="35"/>
      <c r="K20" s="26"/>
      <c r="L20" s="36"/>
      <c r="M20" s="294"/>
    </row>
    <row r="21" spans="1:9" s="293" customFormat="1" ht="18.75" customHeight="1">
      <c r="A21" s="291"/>
      <c r="B21" s="291"/>
      <c r="C21" s="291" t="s">
        <v>13</v>
      </c>
      <c r="D21" s="291" t="s">
        <v>30</v>
      </c>
      <c r="E21" s="291">
        <v>0.181</v>
      </c>
      <c r="F21" s="70">
        <f>E21*F20</f>
        <v>116</v>
      </c>
      <c r="G21" s="291"/>
      <c r="H21" s="70">
        <f>F21*G21</f>
        <v>0</v>
      </c>
      <c r="I21" s="97"/>
    </row>
    <row r="22" spans="1:9" s="293" customFormat="1" ht="16.5" customHeight="1">
      <c r="A22" s="291"/>
      <c r="B22" s="291"/>
      <c r="C22" s="291" t="s">
        <v>14</v>
      </c>
      <c r="D22" s="291" t="s">
        <v>136</v>
      </c>
      <c r="E22" s="73">
        <v>0.092</v>
      </c>
      <c r="F22" s="70">
        <f>E22*F20</f>
        <v>59</v>
      </c>
      <c r="G22" s="291"/>
      <c r="H22" s="70">
        <f>F22*G22</f>
        <v>0</v>
      </c>
      <c r="I22" s="97"/>
    </row>
    <row r="23" spans="1:9" s="293" customFormat="1" ht="28.5" customHeight="1">
      <c r="A23" s="291"/>
      <c r="B23" s="291"/>
      <c r="C23" s="291" t="s">
        <v>406</v>
      </c>
      <c r="D23" s="291" t="s">
        <v>43</v>
      </c>
      <c r="E23" s="291">
        <v>1.01</v>
      </c>
      <c r="F23" s="70">
        <f>E23*F20</f>
        <v>646</v>
      </c>
      <c r="G23" s="68"/>
      <c r="H23" s="70">
        <f>F23*G23</f>
        <v>0</v>
      </c>
      <c r="I23" s="97"/>
    </row>
    <row r="24" spans="1:12" s="293" customFormat="1" ht="19.5" customHeight="1">
      <c r="A24" s="291"/>
      <c r="B24" s="291"/>
      <c r="C24" s="291" t="s">
        <v>15</v>
      </c>
      <c r="D24" s="291" t="s">
        <v>9</v>
      </c>
      <c r="E24" s="73">
        <v>0.005</v>
      </c>
      <c r="F24" s="70">
        <f>E24*F20</f>
        <v>3</v>
      </c>
      <c r="G24" s="291"/>
      <c r="H24" s="70">
        <f>F24*G24</f>
        <v>0</v>
      </c>
      <c r="I24" s="96"/>
      <c r="J24" s="35"/>
      <c r="K24" s="26"/>
      <c r="L24" s="26"/>
    </row>
    <row r="25" spans="1:13" s="293" customFormat="1" ht="46.5" customHeight="1">
      <c r="A25" s="66">
        <v>9</v>
      </c>
      <c r="B25" s="66" t="s">
        <v>228</v>
      </c>
      <c r="C25" s="66" t="s">
        <v>407</v>
      </c>
      <c r="D25" s="66" t="s">
        <v>43</v>
      </c>
      <c r="E25" s="291"/>
      <c r="F25" s="71">
        <v>610</v>
      </c>
      <c r="G25" s="291"/>
      <c r="H25" s="81">
        <f>SUM(H26:H29)</f>
        <v>0</v>
      </c>
      <c r="I25" s="96"/>
      <c r="J25" s="35"/>
      <c r="K25" s="26"/>
      <c r="L25" s="36"/>
      <c r="M25" s="294"/>
    </row>
    <row r="26" spans="1:9" s="293" customFormat="1" ht="19.5" customHeight="1">
      <c r="A26" s="291"/>
      <c r="B26" s="291"/>
      <c r="C26" s="291" t="s">
        <v>13</v>
      </c>
      <c r="D26" s="291" t="s">
        <v>30</v>
      </c>
      <c r="E26" s="291">
        <v>0.17</v>
      </c>
      <c r="F26" s="70">
        <f>E26*F25</f>
        <v>104</v>
      </c>
      <c r="G26" s="291"/>
      <c r="H26" s="70">
        <f>F26*G26</f>
        <v>0</v>
      </c>
      <c r="I26" s="97"/>
    </row>
    <row r="27" spans="1:9" s="293" customFormat="1" ht="21.75" customHeight="1">
      <c r="A27" s="291"/>
      <c r="B27" s="291"/>
      <c r="C27" s="291" t="s">
        <v>14</v>
      </c>
      <c r="D27" s="291" t="s">
        <v>136</v>
      </c>
      <c r="E27" s="73">
        <v>0.082</v>
      </c>
      <c r="F27" s="70">
        <f>E27*F25</f>
        <v>50</v>
      </c>
      <c r="G27" s="291"/>
      <c r="H27" s="70">
        <f>F27*G27</f>
        <v>0</v>
      </c>
      <c r="I27" s="97"/>
    </row>
    <row r="28" spans="1:9" s="293" customFormat="1" ht="27.75" customHeight="1">
      <c r="A28" s="291"/>
      <c r="B28" s="291"/>
      <c r="C28" s="291" t="s">
        <v>408</v>
      </c>
      <c r="D28" s="291" t="s">
        <v>43</v>
      </c>
      <c r="E28" s="291">
        <v>1.01</v>
      </c>
      <c r="F28" s="70">
        <f>E28*F25</f>
        <v>616</v>
      </c>
      <c r="G28" s="68"/>
      <c r="H28" s="70">
        <f>F28*G28</f>
        <v>0</v>
      </c>
      <c r="I28" s="97"/>
    </row>
    <row r="29" spans="1:12" s="293" customFormat="1" ht="17.25" customHeight="1">
      <c r="A29" s="291"/>
      <c r="B29" s="291"/>
      <c r="C29" s="291" t="s">
        <v>15</v>
      </c>
      <c r="D29" s="291" t="s">
        <v>9</v>
      </c>
      <c r="E29" s="205">
        <v>0.00348</v>
      </c>
      <c r="F29" s="70">
        <f>E29*F25</f>
        <v>2</v>
      </c>
      <c r="G29" s="291"/>
      <c r="H29" s="70">
        <f>F29*G29</f>
        <v>0</v>
      </c>
      <c r="I29" s="96"/>
      <c r="J29" s="35"/>
      <c r="K29" s="26"/>
      <c r="L29" s="26"/>
    </row>
    <row r="30" spans="1:13" s="293" customFormat="1" ht="47.25" customHeight="1">
      <c r="A30" s="66">
        <v>10</v>
      </c>
      <c r="B30" s="66" t="s">
        <v>228</v>
      </c>
      <c r="C30" s="66" t="s">
        <v>409</v>
      </c>
      <c r="D30" s="66" t="s">
        <v>43</v>
      </c>
      <c r="E30" s="291"/>
      <c r="F30" s="71">
        <v>1155</v>
      </c>
      <c r="G30" s="291"/>
      <c r="H30" s="81">
        <f>SUM(H31:H34)</f>
        <v>0</v>
      </c>
      <c r="I30" s="96"/>
      <c r="J30" s="35"/>
      <c r="K30" s="26"/>
      <c r="L30" s="36"/>
      <c r="M30" s="294"/>
    </row>
    <row r="31" spans="1:9" s="293" customFormat="1" ht="22.5" customHeight="1">
      <c r="A31" s="291"/>
      <c r="B31" s="291"/>
      <c r="C31" s="291" t="s">
        <v>13</v>
      </c>
      <c r="D31" s="291" t="s">
        <v>30</v>
      </c>
      <c r="E31" s="291">
        <v>0.17</v>
      </c>
      <c r="F31" s="70">
        <f>E31*F30</f>
        <v>196</v>
      </c>
      <c r="G31" s="291"/>
      <c r="H31" s="70">
        <f>F31*G31</f>
        <v>0</v>
      </c>
      <c r="I31" s="97"/>
    </row>
    <row r="32" spans="1:9" s="293" customFormat="1" ht="21.75" customHeight="1">
      <c r="A32" s="291"/>
      <c r="B32" s="291"/>
      <c r="C32" s="291" t="s">
        <v>14</v>
      </c>
      <c r="D32" s="291" t="s">
        <v>136</v>
      </c>
      <c r="E32" s="73">
        <v>0.082</v>
      </c>
      <c r="F32" s="70">
        <f>E32*F30</f>
        <v>95</v>
      </c>
      <c r="G32" s="291"/>
      <c r="H32" s="70">
        <f>F32*G32</f>
        <v>0</v>
      </c>
      <c r="I32" s="97"/>
    </row>
    <row r="33" spans="1:9" s="293" customFormat="1" ht="30" customHeight="1">
      <c r="A33" s="291"/>
      <c r="B33" s="291"/>
      <c r="C33" s="291" t="s">
        <v>410</v>
      </c>
      <c r="D33" s="291" t="s">
        <v>43</v>
      </c>
      <c r="E33" s="291">
        <v>1.01</v>
      </c>
      <c r="F33" s="70">
        <f>E33*F30</f>
        <v>1167</v>
      </c>
      <c r="G33" s="68"/>
      <c r="H33" s="70">
        <f>F33*G33</f>
        <v>0</v>
      </c>
      <c r="I33" s="97"/>
    </row>
    <row r="34" spans="1:12" s="293" customFormat="1" ht="23.25" customHeight="1">
      <c r="A34" s="291"/>
      <c r="B34" s="291"/>
      <c r="C34" s="291" t="s">
        <v>15</v>
      </c>
      <c r="D34" s="291" t="s">
        <v>9</v>
      </c>
      <c r="E34" s="205">
        <v>0.00348</v>
      </c>
      <c r="F34" s="70">
        <f>E34*F30</f>
        <v>4</v>
      </c>
      <c r="G34" s="291"/>
      <c r="H34" s="70">
        <f>F34*G34</f>
        <v>0</v>
      </c>
      <c r="I34" s="96"/>
      <c r="J34" s="35"/>
      <c r="K34" s="26"/>
      <c r="L34" s="26"/>
    </row>
    <row r="35" spans="1:13" s="293" customFormat="1" ht="45" customHeight="1">
      <c r="A35" s="66">
        <v>11</v>
      </c>
      <c r="B35" s="66" t="s">
        <v>228</v>
      </c>
      <c r="C35" s="66" t="s">
        <v>411</v>
      </c>
      <c r="D35" s="66" t="s">
        <v>43</v>
      </c>
      <c r="E35" s="291"/>
      <c r="F35" s="71">
        <v>720</v>
      </c>
      <c r="G35" s="291"/>
      <c r="H35" s="81">
        <f>SUM(H36:H39)</f>
        <v>0</v>
      </c>
      <c r="I35" s="96"/>
      <c r="J35" s="35"/>
      <c r="K35" s="26"/>
      <c r="L35" s="36"/>
      <c r="M35" s="294"/>
    </row>
    <row r="36" spans="1:9" s="293" customFormat="1" ht="22.5" customHeight="1">
      <c r="A36" s="291"/>
      <c r="B36" s="291"/>
      <c r="C36" s="291" t="s">
        <v>13</v>
      </c>
      <c r="D36" s="291" t="s">
        <v>30</v>
      </c>
      <c r="E36" s="291">
        <v>0.17</v>
      </c>
      <c r="F36" s="70">
        <f>E36*F35</f>
        <v>122</v>
      </c>
      <c r="G36" s="291"/>
      <c r="H36" s="70">
        <f>F36*G36</f>
        <v>0</v>
      </c>
      <c r="I36" s="97"/>
    </row>
    <row r="37" spans="1:9" s="293" customFormat="1" ht="21.75" customHeight="1">
      <c r="A37" s="291"/>
      <c r="B37" s="291"/>
      <c r="C37" s="291" t="s">
        <v>14</v>
      </c>
      <c r="D37" s="291" t="s">
        <v>136</v>
      </c>
      <c r="E37" s="73">
        <v>0.082</v>
      </c>
      <c r="F37" s="70">
        <f>E37*F35</f>
        <v>59</v>
      </c>
      <c r="G37" s="291"/>
      <c r="H37" s="70">
        <f>F37*G37</f>
        <v>0</v>
      </c>
      <c r="I37" s="97"/>
    </row>
    <row r="38" spans="1:9" s="293" customFormat="1" ht="24" customHeight="1">
      <c r="A38" s="291"/>
      <c r="B38" s="291"/>
      <c r="C38" s="291" t="s">
        <v>412</v>
      </c>
      <c r="D38" s="291" t="s">
        <v>43</v>
      </c>
      <c r="E38" s="291">
        <v>1.01</v>
      </c>
      <c r="F38" s="70">
        <f>E38*F35</f>
        <v>727</v>
      </c>
      <c r="G38" s="68"/>
      <c r="H38" s="70">
        <f>F38*G38</f>
        <v>0</v>
      </c>
      <c r="I38" s="97"/>
    </row>
    <row r="39" spans="1:12" s="293" customFormat="1" ht="23.25" customHeight="1">
      <c r="A39" s="291"/>
      <c r="B39" s="291"/>
      <c r="C39" s="291" t="s">
        <v>15</v>
      </c>
      <c r="D39" s="291" t="s">
        <v>9</v>
      </c>
      <c r="E39" s="205">
        <v>0.00348</v>
      </c>
      <c r="F39" s="70">
        <f>E39*F35</f>
        <v>3</v>
      </c>
      <c r="G39" s="291"/>
      <c r="H39" s="70">
        <f>F39*G39</f>
        <v>0</v>
      </c>
      <c r="I39" s="96"/>
      <c r="J39" s="35"/>
      <c r="K39" s="26"/>
      <c r="L39" s="26"/>
    </row>
    <row r="40" spans="1:13" s="293" customFormat="1" ht="51" customHeight="1">
      <c r="A40" s="66">
        <v>12</v>
      </c>
      <c r="B40" s="66" t="s">
        <v>228</v>
      </c>
      <c r="C40" s="66" t="s">
        <v>413</v>
      </c>
      <c r="D40" s="66" t="s">
        <v>43</v>
      </c>
      <c r="E40" s="291"/>
      <c r="F40" s="71">
        <v>1190</v>
      </c>
      <c r="G40" s="291"/>
      <c r="H40" s="81">
        <f>SUM(H41:H44)</f>
        <v>0</v>
      </c>
      <c r="I40" s="96"/>
      <c r="J40" s="35"/>
      <c r="K40" s="26"/>
      <c r="L40" s="36"/>
      <c r="M40" s="294"/>
    </row>
    <row r="41" spans="1:9" s="293" customFormat="1" ht="22.5" customHeight="1">
      <c r="A41" s="291"/>
      <c r="B41" s="291"/>
      <c r="C41" s="291" t="s">
        <v>13</v>
      </c>
      <c r="D41" s="291" t="s">
        <v>30</v>
      </c>
      <c r="E41" s="291">
        <v>0.17</v>
      </c>
      <c r="F41" s="70">
        <f>E41*F40</f>
        <v>202</v>
      </c>
      <c r="G41" s="291"/>
      <c r="H41" s="70">
        <f>F41*G41</f>
        <v>0</v>
      </c>
      <c r="I41" s="97"/>
    </row>
    <row r="42" spans="1:9" s="293" customFormat="1" ht="21.75" customHeight="1">
      <c r="A42" s="291"/>
      <c r="B42" s="291"/>
      <c r="C42" s="291" t="s">
        <v>14</v>
      </c>
      <c r="D42" s="291" t="s">
        <v>136</v>
      </c>
      <c r="E42" s="73">
        <v>0.082</v>
      </c>
      <c r="F42" s="70">
        <f>E42*F40</f>
        <v>98</v>
      </c>
      <c r="G42" s="291"/>
      <c r="H42" s="70">
        <f>F42*G42</f>
        <v>0</v>
      </c>
      <c r="I42" s="97"/>
    </row>
    <row r="43" spans="1:9" s="293" customFormat="1" ht="30" customHeight="1">
      <c r="A43" s="291"/>
      <c r="B43" s="291"/>
      <c r="C43" s="291" t="s">
        <v>414</v>
      </c>
      <c r="D43" s="291" t="s">
        <v>43</v>
      </c>
      <c r="E43" s="291">
        <v>1.01</v>
      </c>
      <c r="F43" s="70">
        <f>E43*F40</f>
        <v>1202</v>
      </c>
      <c r="G43" s="68"/>
      <c r="H43" s="70">
        <f>F43*G43</f>
        <v>0</v>
      </c>
      <c r="I43" s="97"/>
    </row>
    <row r="44" spans="1:12" s="293" customFormat="1" ht="27" customHeight="1">
      <c r="A44" s="291"/>
      <c r="B44" s="291"/>
      <c r="C44" s="291" t="s">
        <v>15</v>
      </c>
      <c r="D44" s="291" t="s">
        <v>9</v>
      </c>
      <c r="E44" s="205">
        <v>0.00348</v>
      </c>
      <c r="F44" s="70">
        <f>E44*F40</f>
        <v>4</v>
      </c>
      <c r="G44" s="291"/>
      <c r="H44" s="70">
        <f>F44*G44</f>
        <v>0</v>
      </c>
      <c r="I44" s="96"/>
      <c r="J44" s="35"/>
      <c r="K44" s="26"/>
      <c r="L44" s="26"/>
    </row>
    <row r="45" spans="1:13" s="293" customFormat="1" ht="47.25" customHeight="1">
      <c r="A45" s="66">
        <v>13</v>
      </c>
      <c r="B45" s="66" t="s">
        <v>228</v>
      </c>
      <c r="C45" s="66" t="s">
        <v>415</v>
      </c>
      <c r="D45" s="66" t="s">
        <v>43</v>
      </c>
      <c r="E45" s="291"/>
      <c r="F45" s="71">
        <v>1775</v>
      </c>
      <c r="G45" s="291"/>
      <c r="H45" s="81">
        <f>SUM(H46:H49)</f>
        <v>0</v>
      </c>
      <c r="I45" s="96"/>
      <c r="J45" s="35"/>
      <c r="K45" s="26"/>
      <c r="L45" s="36"/>
      <c r="M45" s="294"/>
    </row>
    <row r="46" spans="1:9" s="293" customFormat="1" ht="21" customHeight="1">
      <c r="A46" s="291"/>
      <c r="B46" s="291"/>
      <c r="C46" s="291" t="s">
        <v>13</v>
      </c>
      <c r="D46" s="291" t="s">
        <v>30</v>
      </c>
      <c r="E46" s="90">
        <v>0.0959</v>
      </c>
      <c r="F46" s="70">
        <f>E46*F45</f>
        <v>170</v>
      </c>
      <c r="G46" s="291"/>
      <c r="H46" s="70">
        <f>F46*G46</f>
        <v>0</v>
      </c>
      <c r="I46" s="97"/>
    </row>
    <row r="47" spans="1:9" s="293" customFormat="1" ht="21.75" customHeight="1">
      <c r="A47" s="291"/>
      <c r="B47" s="291"/>
      <c r="C47" s="291" t="s">
        <v>14</v>
      </c>
      <c r="D47" s="291" t="s">
        <v>136</v>
      </c>
      <c r="E47" s="73">
        <v>0.082</v>
      </c>
      <c r="F47" s="70">
        <f>E47*F45</f>
        <v>146</v>
      </c>
      <c r="G47" s="291"/>
      <c r="H47" s="70">
        <f>F47*G47</f>
        <v>0</v>
      </c>
      <c r="I47" s="97"/>
    </row>
    <row r="48" spans="1:9" s="293" customFormat="1" ht="25.5" customHeight="1">
      <c r="A48" s="291"/>
      <c r="B48" s="291"/>
      <c r="C48" s="291" t="s">
        <v>416</v>
      </c>
      <c r="D48" s="291" t="s">
        <v>43</v>
      </c>
      <c r="E48" s="291">
        <v>1.01</v>
      </c>
      <c r="F48" s="70">
        <f>E48*F45</f>
        <v>1793</v>
      </c>
      <c r="G48" s="68"/>
      <c r="H48" s="70">
        <f>F48*G48</f>
        <v>0</v>
      </c>
      <c r="I48" s="97"/>
    </row>
    <row r="49" spans="1:12" s="293" customFormat="1" ht="22.5" customHeight="1">
      <c r="A49" s="291"/>
      <c r="B49" s="291"/>
      <c r="C49" s="291" t="s">
        <v>15</v>
      </c>
      <c r="D49" s="291" t="s">
        <v>9</v>
      </c>
      <c r="E49" s="205">
        <v>0.00348</v>
      </c>
      <c r="F49" s="70">
        <f>E49*F45</f>
        <v>6</v>
      </c>
      <c r="G49" s="291"/>
      <c r="H49" s="70">
        <f>F49*G49</f>
        <v>0</v>
      </c>
      <c r="I49" s="96"/>
      <c r="J49" s="35"/>
      <c r="K49" s="26"/>
      <c r="L49" s="26"/>
    </row>
    <row r="50" spans="1:13" s="293" customFormat="1" ht="42.75" customHeight="1">
      <c r="A50" s="66">
        <v>14</v>
      </c>
      <c r="B50" s="66" t="s">
        <v>228</v>
      </c>
      <c r="C50" s="66" t="s">
        <v>417</v>
      </c>
      <c r="D50" s="66" t="s">
        <v>43</v>
      </c>
      <c r="E50" s="291"/>
      <c r="F50" s="71">
        <v>370</v>
      </c>
      <c r="G50" s="291"/>
      <c r="H50" s="81">
        <f>SUM(H51:H54)</f>
        <v>0</v>
      </c>
      <c r="I50" s="96"/>
      <c r="J50" s="35"/>
      <c r="K50" s="26"/>
      <c r="L50" s="36"/>
      <c r="M50" s="294"/>
    </row>
    <row r="51" spans="1:9" s="293" customFormat="1" ht="22.5" customHeight="1">
      <c r="A51" s="291"/>
      <c r="B51" s="291"/>
      <c r="C51" s="291" t="s">
        <v>13</v>
      </c>
      <c r="D51" s="291" t="s">
        <v>30</v>
      </c>
      <c r="E51" s="90">
        <v>0.0959</v>
      </c>
      <c r="F51" s="70">
        <f>E51*F50</f>
        <v>35</v>
      </c>
      <c r="G51" s="291"/>
      <c r="H51" s="70">
        <f>F51*G51</f>
        <v>0</v>
      </c>
      <c r="I51" s="97"/>
    </row>
    <row r="52" spans="1:9" s="293" customFormat="1" ht="21.75" customHeight="1">
      <c r="A52" s="291"/>
      <c r="B52" s="291"/>
      <c r="C52" s="291" t="s">
        <v>14</v>
      </c>
      <c r="D52" s="291" t="s">
        <v>136</v>
      </c>
      <c r="E52" s="73">
        <v>0.082</v>
      </c>
      <c r="F52" s="70">
        <f>E52*F50</f>
        <v>30</v>
      </c>
      <c r="G52" s="291"/>
      <c r="H52" s="70">
        <f>F52*G52</f>
        <v>0</v>
      </c>
      <c r="I52" s="97"/>
    </row>
    <row r="53" spans="1:9" s="293" customFormat="1" ht="27" customHeight="1">
      <c r="A53" s="291"/>
      <c r="B53" s="291"/>
      <c r="C53" s="291" t="s">
        <v>418</v>
      </c>
      <c r="D53" s="291" t="s">
        <v>43</v>
      </c>
      <c r="E53" s="291">
        <v>1.01</v>
      </c>
      <c r="F53" s="70">
        <f>E53*F50</f>
        <v>374</v>
      </c>
      <c r="G53" s="68"/>
      <c r="H53" s="70">
        <f>F53*G53</f>
        <v>0</v>
      </c>
      <c r="I53" s="97"/>
    </row>
    <row r="54" spans="1:12" s="293" customFormat="1" ht="22.5" customHeight="1">
      <c r="A54" s="291"/>
      <c r="B54" s="291"/>
      <c r="C54" s="291" t="s">
        <v>15</v>
      </c>
      <c r="D54" s="291" t="s">
        <v>9</v>
      </c>
      <c r="E54" s="205">
        <v>0.00348</v>
      </c>
      <c r="F54" s="70">
        <f>E54*F50</f>
        <v>1</v>
      </c>
      <c r="G54" s="291"/>
      <c r="H54" s="70">
        <f>F54*G54</f>
        <v>0</v>
      </c>
      <c r="I54" s="96"/>
      <c r="J54" s="35"/>
      <c r="K54" s="26"/>
      <c r="L54" s="26"/>
    </row>
    <row r="55" spans="1:13" s="293" customFormat="1" ht="47.25" customHeight="1">
      <c r="A55" s="66">
        <v>15</v>
      </c>
      <c r="B55" s="66" t="s">
        <v>228</v>
      </c>
      <c r="C55" s="66" t="s">
        <v>419</v>
      </c>
      <c r="D55" s="66" t="s">
        <v>43</v>
      </c>
      <c r="E55" s="291"/>
      <c r="F55" s="71">
        <v>925</v>
      </c>
      <c r="G55" s="291"/>
      <c r="H55" s="81">
        <f>SUM(H56:H59)</f>
        <v>0</v>
      </c>
      <c r="I55" s="96"/>
      <c r="J55" s="35"/>
      <c r="K55" s="26"/>
      <c r="L55" s="36"/>
      <c r="M55" s="294"/>
    </row>
    <row r="56" spans="1:9" s="293" customFormat="1" ht="22.5" customHeight="1">
      <c r="A56" s="291"/>
      <c r="B56" s="291"/>
      <c r="C56" s="291" t="s">
        <v>13</v>
      </c>
      <c r="D56" s="291" t="s">
        <v>30</v>
      </c>
      <c r="E56" s="90">
        <v>0.0959</v>
      </c>
      <c r="F56" s="70">
        <f>E56*F55</f>
        <v>89</v>
      </c>
      <c r="G56" s="291"/>
      <c r="H56" s="70">
        <f>F56*G56</f>
        <v>0</v>
      </c>
      <c r="I56" s="97"/>
    </row>
    <row r="57" spans="1:9" s="293" customFormat="1" ht="21.75" customHeight="1">
      <c r="A57" s="291"/>
      <c r="B57" s="291"/>
      <c r="C57" s="291" t="s">
        <v>14</v>
      </c>
      <c r="D57" s="291" t="s">
        <v>136</v>
      </c>
      <c r="E57" s="73">
        <v>0.082</v>
      </c>
      <c r="F57" s="70">
        <f>E57*F55</f>
        <v>76</v>
      </c>
      <c r="G57" s="291"/>
      <c r="H57" s="70">
        <f>F57*G57</f>
        <v>0</v>
      </c>
      <c r="I57" s="97"/>
    </row>
    <row r="58" spans="1:9" s="293" customFormat="1" ht="27.75" customHeight="1">
      <c r="A58" s="291"/>
      <c r="B58" s="291"/>
      <c r="C58" s="291" t="s">
        <v>420</v>
      </c>
      <c r="D58" s="291" t="s">
        <v>43</v>
      </c>
      <c r="E58" s="291">
        <v>1.01</v>
      </c>
      <c r="F58" s="70">
        <f>E58*F55</f>
        <v>934</v>
      </c>
      <c r="G58" s="68"/>
      <c r="H58" s="70">
        <f>F58*G58</f>
        <v>0</v>
      </c>
      <c r="I58" s="97"/>
    </row>
    <row r="59" spans="1:12" s="293" customFormat="1" ht="21" customHeight="1">
      <c r="A59" s="291"/>
      <c r="B59" s="291"/>
      <c r="C59" s="291" t="s">
        <v>15</v>
      </c>
      <c r="D59" s="291" t="s">
        <v>9</v>
      </c>
      <c r="E59" s="205">
        <v>0.00348</v>
      </c>
      <c r="F59" s="70">
        <f>E59*F55</f>
        <v>3</v>
      </c>
      <c r="G59" s="291"/>
      <c r="H59" s="70">
        <f>F59*G59</f>
        <v>0</v>
      </c>
      <c r="I59" s="96"/>
      <c r="J59" s="35"/>
      <c r="K59" s="26"/>
      <c r="L59" s="26"/>
    </row>
    <row r="60" spans="1:13" s="293" customFormat="1" ht="47.25" customHeight="1">
      <c r="A60" s="66">
        <v>16</v>
      </c>
      <c r="B60" s="66" t="s">
        <v>228</v>
      </c>
      <c r="C60" s="66" t="s">
        <v>421</v>
      </c>
      <c r="D60" s="66" t="s">
        <v>43</v>
      </c>
      <c r="E60" s="291"/>
      <c r="F60" s="71">
        <v>1460</v>
      </c>
      <c r="G60" s="291"/>
      <c r="H60" s="81">
        <f>SUM(H61:H64)</f>
        <v>0</v>
      </c>
      <c r="I60" s="96"/>
      <c r="J60" s="35"/>
      <c r="K60" s="26"/>
      <c r="L60" s="36"/>
      <c r="M60" s="294"/>
    </row>
    <row r="61" spans="1:9" s="293" customFormat="1" ht="22.5" customHeight="1">
      <c r="A61" s="291"/>
      <c r="B61" s="291"/>
      <c r="C61" s="291" t="s">
        <v>13</v>
      </c>
      <c r="D61" s="291" t="s">
        <v>30</v>
      </c>
      <c r="E61" s="90">
        <v>0.0959</v>
      </c>
      <c r="F61" s="70">
        <f>E61*F60</f>
        <v>140</v>
      </c>
      <c r="G61" s="291"/>
      <c r="H61" s="70">
        <f>F61*G61</f>
        <v>0</v>
      </c>
      <c r="I61" s="97"/>
    </row>
    <row r="62" spans="1:9" s="293" customFormat="1" ht="21.75" customHeight="1">
      <c r="A62" s="291"/>
      <c r="B62" s="291"/>
      <c r="C62" s="291" t="s">
        <v>14</v>
      </c>
      <c r="D62" s="291" t="s">
        <v>136</v>
      </c>
      <c r="E62" s="73">
        <v>0.082</v>
      </c>
      <c r="F62" s="70">
        <f>E62*F60</f>
        <v>120</v>
      </c>
      <c r="G62" s="291"/>
      <c r="H62" s="70">
        <f>F62*G62</f>
        <v>0</v>
      </c>
      <c r="I62" s="97"/>
    </row>
    <row r="63" spans="1:9" s="293" customFormat="1" ht="30" customHeight="1">
      <c r="A63" s="291"/>
      <c r="B63" s="291"/>
      <c r="C63" s="291" t="s">
        <v>422</v>
      </c>
      <c r="D63" s="291" t="s">
        <v>43</v>
      </c>
      <c r="E63" s="291">
        <v>1.01</v>
      </c>
      <c r="F63" s="70">
        <f>E63*F60</f>
        <v>1475</v>
      </c>
      <c r="G63" s="68"/>
      <c r="H63" s="70">
        <f>F63*G63</f>
        <v>0</v>
      </c>
      <c r="I63" s="97"/>
    </row>
    <row r="64" spans="1:12" s="293" customFormat="1" ht="27" customHeight="1">
      <c r="A64" s="291"/>
      <c r="B64" s="291"/>
      <c r="C64" s="291" t="s">
        <v>15</v>
      </c>
      <c r="D64" s="291" t="s">
        <v>9</v>
      </c>
      <c r="E64" s="205">
        <v>0.00348</v>
      </c>
      <c r="F64" s="70">
        <f>E64*F60</f>
        <v>5</v>
      </c>
      <c r="G64" s="291"/>
      <c r="H64" s="70">
        <f>F64*G64</f>
        <v>0</v>
      </c>
      <c r="I64" s="96"/>
      <c r="J64" s="35"/>
      <c r="K64" s="26"/>
      <c r="L64" s="26"/>
    </row>
    <row r="65" spans="1:13" s="293" customFormat="1" ht="42.75" customHeight="1">
      <c r="A65" s="66">
        <v>17</v>
      </c>
      <c r="B65" s="66" t="s">
        <v>100</v>
      </c>
      <c r="C65" s="66" t="s">
        <v>423</v>
      </c>
      <c r="D65" s="66" t="s">
        <v>37</v>
      </c>
      <c r="E65" s="66"/>
      <c r="F65" s="71">
        <v>1</v>
      </c>
      <c r="G65" s="66"/>
      <c r="H65" s="81">
        <f>H66+H67+H68+H69</f>
        <v>0</v>
      </c>
      <c r="I65" s="97"/>
      <c r="J65" s="29"/>
      <c r="K65" s="29"/>
      <c r="L65" s="29"/>
      <c r="M65" s="29"/>
    </row>
    <row r="66" spans="1:9" s="29" customFormat="1" ht="24.75" customHeight="1">
      <c r="A66" s="291"/>
      <c r="B66" s="291"/>
      <c r="C66" s="291" t="s">
        <v>13</v>
      </c>
      <c r="D66" s="291" t="s">
        <v>30</v>
      </c>
      <c r="E66" s="291">
        <v>2.29</v>
      </c>
      <c r="F66" s="70">
        <f>E66*F65</f>
        <v>2</v>
      </c>
      <c r="G66" s="291"/>
      <c r="H66" s="70">
        <f>F66*G66</f>
        <v>0</v>
      </c>
      <c r="I66" s="97"/>
    </row>
    <row r="67" spans="1:9" s="29" customFormat="1" ht="25.5" customHeight="1">
      <c r="A67" s="291"/>
      <c r="B67" s="291"/>
      <c r="C67" s="291" t="s">
        <v>14</v>
      </c>
      <c r="D67" s="291" t="s">
        <v>136</v>
      </c>
      <c r="E67" s="291">
        <v>0.09</v>
      </c>
      <c r="F67" s="68">
        <f>E67*F65</f>
        <v>0.09</v>
      </c>
      <c r="G67" s="291"/>
      <c r="H67" s="68">
        <f>F67*G67</f>
        <v>0</v>
      </c>
      <c r="I67" s="97"/>
    </row>
    <row r="68" spans="1:9" s="29" customFormat="1" ht="24" customHeight="1">
      <c r="A68" s="291"/>
      <c r="B68" s="291" t="s">
        <v>109</v>
      </c>
      <c r="C68" s="291" t="s">
        <v>229</v>
      </c>
      <c r="D68" s="291" t="s">
        <v>114</v>
      </c>
      <c r="E68" s="291">
        <v>1</v>
      </c>
      <c r="F68" s="70">
        <f>E68*F65</f>
        <v>1</v>
      </c>
      <c r="G68" s="291"/>
      <c r="H68" s="70">
        <f>F68*G68</f>
        <v>0</v>
      </c>
      <c r="I68" s="97"/>
    </row>
    <row r="69" spans="1:9" s="294" customFormat="1" ht="24" customHeight="1">
      <c r="A69" s="291"/>
      <c r="B69" s="291"/>
      <c r="C69" s="291" t="s">
        <v>15</v>
      </c>
      <c r="D69" s="291" t="s">
        <v>9</v>
      </c>
      <c r="E69" s="291">
        <v>0.68</v>
      </c>
      <c r="F69" s="70">
        <f>E69*F65</f>
        <v>1</v>
      </c>
      <c r="G69" s="291"/>
      <c r="H69" s="70">
        <f>F69*G69</f>
        <v>0</v>
      </c>
      <c r="I69" s="97"/>
    </row>
    <row r="70" spans="1:13" s="293" customFormat="1" ht="42.75" customHeight="1">
      <c r="A70" s="66">
        <v>18</v>
      </c>
      <c r="B70" s="66" t="s">
        <v>100</v>
      </c>
      <c r="C70" s="66" t="s">
        <v>424</v>
      </c>
      <c r="D70" s="66" t="s">
        <v>37</v>
      </c>
      <c r="E70" s="66"/>
      <c r="F70" s="71">
        <v>5</v>
      </c>
      <c r="G70" s="66"/>
      <c r="H70" s="81">
        <f>H71+H72+H73+H74</f>
        <v>0</v>
      </c>
      <c r="I70" s="97"/>
      <c r="J70" s="29"/>
      <c r="K70" s="29"/>
      <c r="L70" s="29"/>
      <c r="M70" s="29"/>
    </row>
    <row r="71" spans="1:9" s="29" customFormat="1" ht="24.75" customHeight="1">
      <c r="A71" s="291"/>
      <c r="B71" s="291"/>
      <c r="C71" s="291" t="s">
        <v>13</v>
      </c>
      <c r="D71" s="291" t="s">
        <v>30</v>
      </c>
      <c r="E71" s="291">
        <v>2.29</v>
      </c>
      <c r="F71" s="70">
        <f>E71*F70</f>
        <v>11</v>
      </c>
      <c r="G71" s="291"/>
      <c r="H71" s="70">
        <f>F71*G71</f>
        <v>0</v>
      </c>
      <c r="I71" s="97"/>
    </row>
    <row r="72" spans="1:9" s="29" customFormat="1" ht="25.5" customHeight="1">
      <c r="A72" s="291"/>
      <c r="B72" s="291"/>
      <c r="C72" s="291" t="s">
        <v>14</v>
      </c>
      <c r="D72" s="291" t="s">
        <v>136</v>
      </c>
      <c r="E72" s="291">
        <v>0.09</v>
      </c>
      <c r="F72" s="68">
        <f>E72*F70</f>
        <v>0.45</v>
      </c>
      <c r="G72" s="291"/>
      <c r="H72" s="68">
        <f>F72*G72</f>
        <v>0</v>
      </c>
      <c r="I72" s="97"/>
    </row>
    <row r="73" spans="1:9" s="29" customFormat="1" ht="24" customHeight="1">
      <c r="A73" s="291"/>
      <c r="B73" s="291" t="s">
        <v>109</v>
      </c>
      <c r="C73" s="291" t="s">
        <v>230</v>
      </c>
      <c r="D73" s="291" t="s">
        <v>114</v>
      </c>
      <c r="E73" s="291">
        <v>1</v>
      </c>
      <c r="F73" s="70">
        <f>E73*F70</f>
        <v>5</v>
      </c>
      <c r="G73" s="291"/>
      <c r="H73" s="70">
        <f>F73*G73</f>
        <v>0</v>
      </c>
      <c r="I73" s="97"/>
    </row>
    <row r="74" spans="1:9" s="294" customFormat="1" ht="24" customHeight="1">
      <c r="A74" s="291"/>
      <c r="B74" s="291"/>
      <c r="C74" s="291" t="s">
        <v>15</v>
      </c>
      <c r="D74" s="291" t="s">
        <v>9</v>
      </c>
      <c r="E74" s="291">
        <v>0.68</v>
      </c>
      <c r="F74" s="70">
        <f>E74*F70</f>
        <v>3</v>
      </c>
      <c r="G74" s="291"/>
      <c r="H74" s="70">
        <f>F74*G74</f>
        <v>0</v>
      </c>
      <c r="I74" s="97"/>
    </row>
    <row r="75" spans="1:13" s="293" customFormat="1" ht="42.75" customHeight="1">
      <c r="A75" s="66">
        <v>19</v>
      </c>
      <c r="B75" s="66" t="s">
        <v>100</v>
      </c>
      <c r="C75" s="66" t="s">
        <v>425</v>
      </c>
      <c r="D75" s="66" t="s">
        <v>37</v>
      </c>
      <c r="E75" s="66"/>
      <c r="F75" s="71">
        <v>1</v>
      </c>
      <c r="G75" s="66"/>
      <c r="H75" s="81">
        <f>H76+H77+H78+H79</f>
        <v>0</v>
      </c>
      <c r="I75" s="97"/>
      <c r="J75" s="29"/>
      <c r="K75" s="29"/>
      <c r="L75" s="29"/>
      <c r="M75" s="29"/>
    </row>
    <row r="76" spans="1:9" s="29" customFormat="1" ht="24.75" customHeight="1">
      <c r="A76" s="291"/>
      <c r="B76" s="291"/>
      <c r="C76" s="291" t="s">
        <v>13</v>
      </c>
      <c r="D76" s="291" t="s">
        <v>30</v>
      </c>
      <c r="E76" s="291">
        <v>1.8</v>
      </c>
      <c r="F76" s="70">
        <f>E76*F75</f>
        <v>2</v>
      </c>
      <c r="G76" s="291"/>
      <c r="H76" s="70">
        <f>F76*G76</f>
        <v>0</v>
      </c>
      <c r="I76" s="97"/>
    </row>
    <row r="77" spans="1:9" s="29" customFormat="1" ht="25.5" customHeight="1">
      <c r="A77" s="291"/>
      <c r="B77" s="291"/>
      <c r="C77" s="291" t="s">
        <v>14</v>
      </c>
      <c r="D77" s="291" t="s">
        <v>136</v>
      </c>
      <c r="E77" s="291">
        <v>0.09</v>
      </c>
      <c r="F77" s="68">
        <f>E77*F75</f>
        <v>0.09</v>
      </c>
      <c r="G77" s="291"/>
      <c r="H77" s="68">
        <f>F77*G77</f>
        <v>0</v>
      </c>
      <c r="I77" s="97"/>
    </row>
    <row r="78" spans="1:9" s="29" customFormat="1" ht="24" customHeight="1">
      <c r="A78" s="291"/>
      <c r="B78" s="291" t="s">
        <v>109</v>
      </c>
      <c r="C78" s="291" t="s">
        <v>231</v>
      </c>
      <c r="D78" s="291" t="s">
        <v>114</v>
      </c>
      <c r="E78" s="291">
        <v>1</v>
      </c>
      <c r="F78" s="70">
        <f>E78*F75</f>
        <v>1</v>
      </c>
      <c r="G78" s="291"/>
      <c r="H78" s="70">
        <f>F78*G78</f>
        <v>0</v>
      </c>
      <c r="I78" s="97"/>
    </row>
    <row r="79" spans="1:9" s="294" customFormat="1" ht="24" customHeight="1">
      <c r="A79" s="291"/>
      <c r="B79" s="291"/>
      <c r="C79" s="291" t="s">
        <v>15</v>
      </c>
      <c r="D79" s="291" t="s">
        <v>9</v>
      </c>
      <c r="E79" s="291">
        <v>0.68</v>
      </c>
      <c r="F79" s="70">
        <f>E79*F75</f>
        <v>1</v>
      </c>
      <c r="G79" s="291"/>
      <c r="H79" s="70">
        <f>F79*G79</f>
        <v>0</v>
      </c>
      <c r="I79" s="97"/>
    </row>
    <row r="80" spans="1:13" s="293" customFormat="1" ht="42.75" customHeight="1">
      <c r="A80" s="66">
        <v>20</v>
      </c>
      <c r="B80" s="66" t="s">
        <v>100</v>
      </c>
      <c r="C80" s="66" t="s">
        <v>426</v>
      </c>
      <c r="D80" s="66" t="s">
        <v>37</v>
      </c>
      <c r="E80" s="66"/>
      <c r="F80" s="71">
        <v>7</v>
      </c>
      <c r="G80" s="66"/>
      <c r="H80" s="81">
        <f>H81+H82+H83+H84</f>
        <v>0</v>
      </c>
      <c r="I80" s="97"/>
      <c r="J80" s="29"/>
      <c r="K80" s="29"/>
      <c r="L80" s="29"/>
      <c r="M80" s="29"/>
    </row>
    <row r="81" spans="1:9" s="29" customFormat="1" ht="24.75" customHeight="1">
      <c r="A81" s="291"/>
      <c r="B81" s="291"/>
      <c r="C81" s="291" t="s">
        <v>13</v>
      </c>
      <c r="D81" s="291" t="s">
        <v>30</v>
      </c>
      <c r="E81" s="291">
        <v>1.8</v>
      </c>
      <c r="F81" s="70">
        <f>E81*F80</f>
        <v>13</v>
      </c>
      <c r="G81" s="291"/>
      <c r="H81" s="70">
        <f>F81*G81</f>
        <v>0</v>
      </c>
      <c r="I81" s="97"/>
    </row>
    <row r="82" spans="1:9" s="29" customFormat="1" ht="25.5" customHeight="1">
      <c r="A82" s="291"/>
      <c r="B82" s="291"/>
      <c r="C82" s="291" t="s">
        <v>14</v>
      </c>
      <c r="D82" s="291" t="s">
        <v>136</v>
      </c>
      <c r="E82" s="291">
        <v>0.09</v>
      </c>
      <c r="F82" s="68">
        <f>E82*F80</f>
        <v>0.63</v>
      </c>
      <c r="G82" s="291"/>
      <c r="H82" s="68">
        <f>F82*G82</f>
        <v>0</v>
      </c>
      <c r="I82" s="97"/>
    </row>
    <row r="83" spans="1:9" s="29" customFormat="1" ht="24" customHeight="1">
      <c r="A83" s="291"/>
      <c r="B83" s="291" t="s">
        <v>109</v>
      </c>
      <c r="C83" s="291" t="s">
        <v>232</v>
      </c>
      <c r="D83" s="291" t="s">
        <v>114</v>
      </c>
      <c r="E83" s="291">
        <v>1</v>
      </c>
      <c r="F83" s="70">
        <f>E83*F80</f>
        <v>7</v>
      </c>
      <c r="G83" s="291"/>
      <c r="H83" s="70">
        <f>F83*G83</f>
        <v>0</v>
      </c>
      <c r="I83" s="97"/>
    </row>
    <row r="84" spans="1:9" s="294" customFormat="1" ht="24" customHeight="1">
      <c r="A84" s="291"/>
      <c r="B84" s="291"/>
      <c r="C84" s="291" t="s">
        <v>15</v>
      </c>
      <c r="D84" s="291" t="s">
        <v>9</v>
      </c>
      <c r="E84" s="291">
        <v>0.68</v>
      </c>
      <c r="F84" s="70">
        <f>E84*F80</f>
        <v>5</v>
      </c>
      <c r="G84" s="291"/>
      <c r="H84" s="70">
        <f>F84*G84</f>
        <v>0</v>
      </c>
      <c r="I84" s="97"/>
    </row>
    <row r="85" spans="1:9" s="298" customFormat="1" ht="54.75" customHeight="1">
      <c r="A85" s="69">
        <v>20</v>
      </c>
      <c r="B85" s="66" t="s">
        <v>133</v>
      </c>
      <c r="C85" s="66" t="s">
        <v>401</v>
      </c>
      <c r="D85" s="66" t="s">
        <v>37</v>
      </c>
      <c r="E85" s="296"/>
      <c r="F85" s="71">
        <v>195</v>
      </c>
      <c r="G85" s="296"/>
      <c r="H85" s="81">
        <f>H86+H87+H88+H89</f>
        <v>0</v>
      </c>
      <c r="I85" s="99"/>
    </row>
    <row r="86" spans="1:9" s="298" customFormat="1" ht="23.25" customHeight="1">
      <c r="A86" s="296"/>
      <c r="B86" s="296"/>
      <c r="C86" s="296" t="s">
        <v>13</v>
      </c>
      <c r="D86" s="296" t="s">
        <v>30</v>
      </c>
      <c r="E86" s="296">
        <v>1.583</v>
      </c>
      <c r="F86" s="296">
        <f>E86*F85</f>
        <v>308.685</v>
      </c>
      <c r="G86" s="68"/>
      <c r="H86" s="70">
        <f>F86*G86</f>
        <v>0</v>
      </c>
      <c r="I86" s="99"/>
    </row>
    <row r="87" spans="1:9" s="298" customFormat="1" ht="21.75" customHeight="1">
      <c r="A87" s="296"/>
      <c r="B87" s="296"/>
      <c r="C87" s="296" t="s">
        <v>14</v>
      </c>
      <c r="D87" s="296" t="s">
        <v>9</v>
      </c>
      <c r="E87" s="296">
        <v>0.0291</v>
      </c>
      <c r="F87" s="296">
        <f>E87*F85</f>
        <v>5.6745</v>
      </c>
      <c r="G87" s="296"/>
      <c r="H87" s="70">
        <f>F87*G87</f>
        <v>0</v>
      </c>
      <c r="I87" s="297"/>
    </row>
    <row r="88" spans="1:9" s="298" customFormat="1" ht="30" customHeight="1">
      <c r="A88" s="296"/>
      <c r="B88" s="296"/>
      <c r="C88" s="296" t="s">
        <v>402</v>
      </c>
      <c r="D88" s="296" t="s">
        <v>37</v>
      </c>
      <c r="E88" s="296">
        <v>1</v>
      </c>
      <c r="F88" s="296">
        <f>E88*F85</f>
        <v>195</v>
      </c>
      <c r="G88" s="296"/>
      <c r="H88" s="70">
        <f>F88*G88</f>
        <v>0</v>
      </c>
      <c r="I88" s="297"/>
    </row>
    <row r="89" spans="1:12" s="298" customFormat="1" ht="24.75" customHeight="1">
      <c r="A89" s="296"/>
      <c r="B89" s="296"/>
      <c r="C89" s="296" t="s">
        <v>15</v>
      </c>
      <c r="D89" s="296" t="s">
        <v>9</v>
      </c>
      <c r="E89" s="296">
        <v>0.18</v>
      </c>
      <c r="F89" s="296">
        <f>E89*F85</f>
        <v>35.1</v>
      </c>
      <c r="G89" s="296"/>
      <c r="H89" s="70">
        <f>F89*G89</f>
        <v>0</v>
      </c>
      <c r="I89" s="297"/>
      <c r="J89" s="37"/>
      <c r="K89" s="26"/>
      <c r="L89" s="37"/>
    </row>
    <row r="90" spans="1:13" s="293" customFormat="1" ht="60" customHeight="1">
      <c r="A90" s="66">
        <v>21</v>
      </c>
      <c r="B90" s="66" t="s">
        <v>228</v>
      </c>
      <c r="C90" s="66" t="s">
        <v>427</v>
      </c>
      <c r="D90" s="66" t="s">
        <v>43</v>
      </c>
      <c r="E90" s="291"/>
      <c r="F90" s="71">
        <v>1170</v>
      </c>
      <c r="G90" s="291"/>
      <c r="H90" s="81">
        <f>SUM(H91:H94)</f>
        <v>0</v>
      </c>
      <c r="I90" s="96"/>
      <c r="J90" s="35"/>
      <c r="K90" s="26"/>
      <c r="L90" s="36"/>
      <c r="M90" s="294"/>
    </row>
    <row r="91" spans="1:9" s="293" customFormat="1" ht="22.5" customHeight="1">
      <c r="A91" s="291"/>
      <c r="B91" s="291"/>
      <c r="C91" s="291" t="s">
        <v>13</v>
      </c>
      <c r="D91" s="291" t="s">
        <v>30</v>
      </c>
      <c r="E91" s="90">
        <v>0.0959</v>
      </c>
      <c r="F91" s="70">
        <f>E91*F90</f>
        <v>112</v>
      </c>
      <c r="G91" s="291"/>
      <c r="H91" s="70">
        <f>F91*G91</f>
        <v>0</v>
      </c>
      <c r="I91" s="97"/>
    </row>
    <row r="92" spans="1:9" s="293" customFormat="1" ht="21.75" customHeight="1">
      <c r="A92" s="291"/>
      <c r="B92" s="291"/>
      <c r="C92" s="291" t="s">
        <v>14</v>
      </c>
      <c r="D92" s="291" t="s">
        <v>136</v>
      </c>
      <c r="E92" s="73">
        <v>0.082</v>
      </c>
      <c r="F92" s="70">
        <f>E92*F90</f>
        <v>96</v>
      </c>
      <c r="G92" s="291"/>
      <c r="H92" s="70">
        <f>F92*G92</f>
        <v>0</v>
      </c>
      <c r="I92" s="97"/>
    </row>
    <row r="93" spans="1:9" s="293" customFormat="1" ht="30" customHeight="1">
      <c r="A93" s="291"/>
      <c r="B93" s="291"/>
      <c r="C93" s="291" t="s">
        <v>422</v>
      </c>
      <c r="D93" s="291" t="s">
        <v>43</v>
      </c>
      <c r="E93" s="291">
        <v>1.01</v>
      </c>
      <c r="F93" s="70">
        <f>E93*F90</f>
        <v>1182</v>
      </c>
      <c r="G93" s="68"/>
      <c r="H93" s="70">
        <f>F93*G93</f>
        <v>0</v>
      </c>
      <c r="I93" s="97"/>
    </row>
    <row r="94" spans="1:12" s="293" customFormat="1" ht="27" customHeight="1">
      <c r="A94" s="291"/>
      <c r="B94" s="291"/>
      <c r="C94" s="291" t="s">
        <v>15</v>
      </c>
      <c r="D94" s="291" t="s">
        <v>9</v>
      </c>
      <c r="E94" s="205">
        <v>0.00348</v>
      </c>
      <c r="F94" s="70">
        <f>E94*F90</f>
        <v>4</v>
      </c>
      <c r="G94" s="291"/>
      <c r="H94" s="70">
        <f>F94*G94</f>
        <v>0</v>
      </c>
      <c r="I94" s="96"/>
      <c r="J94" s="35"/>
      <c r="K94" s="26"/>
      <c r="L94" s="26"/>
    </row>
    <row r="95" spans="1:9" s="293" customFormat="1" ht="33" customHeight="1">
      <c r="A95" s="66">
        <v>22</v>
      </c>
      <c r="B95" s="66" t="s">
        <v>131</v>
      </c>
      <c r="C95" s="66" t="s">
        <v>398</v>
      </c>
      <c r="D95" s="66" t="s">
        <v>12</v>
      </c>
      <c r="E95" s="291"/>
      <c r="F95" s="71">
        <v>195</v>
      </c>
      <c r="G95" s="291"/>
      <c r="H95" s="81">
        <f>SUM(H96:H99)</f>
        <v>0</v>
      </c>
      <c r="I95" s="292"/>
    </row>
    <row r="96" spans="1:9" s="293" customFormat="1" ht="28.5" customHeight="1">
      <c r="A96" s="291"/>
      <c r="B96" s="291"/>
      <c r="C96" s="291" t="s">
        <v>13</v>
      </c>
      <c r="D96" s="291" t="s">
        <v>30</v>
      </c>
      <c r="E96" s="291">
        <v>1.38</v>
      </c>
      <c r="F96" s="68">
        <f>F95*E96</f>
        <v>269.1</v>
      </c>
      <c r="G96" s="291"/>
      <c r="H96" s="70">
        <f>F96*G96</f>
        <v>0</v>
      </c>
      <c r="I96" s="292"/>
    </row>
    <row r="97" spans="1:9" s="293" customFormat="1" ht="26.25" customHeight="1">
      <c r="A97" s="291"/>
      <c r="B97" s="291"/>
      <c r="C97" s="291" t="s">
        <v>14</v>
      </c>
      <c r="D97" s="291" t="s">
        <v>136</v>
      </c>
      <c r="E97" s="291">
        <v>0.006</v>
      </c>
      <c r="F97" s="68">
        <f>E97*F95</f>
        <v>1.17</v>
      </c>
      <c r="G97" s="291"/>
      <c r="H97" s="70">
        <f>F97*G97</f>
        <v>0</v>
      </c>
      <c r="I97" s="292"/>
    </row>
    <row r="98" spans="1:9" s="293" customFormat="1" ht="25.5" customHeight="1">
      <c r="A98" s="291"/>
      <c r="B98" s="291"/>
      <c r="C98" s="291" t="s">
        <v>233</v>
      </c>
      <c r="D98" s="291" t="s">
        <v>12</v>
      </c>
      <c r="E98" s="291">
        <v>1</v>
      </c>
      <c r="F98" s="291">
        <f>F95*E98</f>
        <v>195</v>
      </c>
      <c r="G98" s="291"/>
      <c r="H98" s="70">
        <f>F98*G98</f>
        <v>0</v>
      </c>
      <c r="I98" s="292"/>
    </row>
    <row r="99" spans="1:9" s="293" customFormat="1" ht="28.5" customHeight="1">
      <c r="A99" s="291"/>
      <c r="B99" s="291"/>
      <c r="C99" s="291" t="s">
        <v>1</v>
      </c>
      <c r="D99" s="291" t="s">
        <v>18</v>
      </c>
      <c r="E99" s="291">
        <v>0.00038</v>
      </c>
      <c r="F99" s="68">
        <f>E99*F95</f>
        <v>0.07</v>
      </c>
      <c r="G99" s="291"/>
      <c r="H99" s="68">
        <f>F99*G99</f>
        <v>0</v>
      </c>
      <c r="I99" s="292"/>
    </row>
    <row r="100" spans="1:9" s="298" customFormat="1" ht="40.5" customHeight="1">
      <c r="A100" s="66">
        <v>22</v>
      </c>
      <c r="B100" s="66" t="s">
        <v>124</v>
      </c>
      <c r="C100" s="66" t="s">
        <v>153</v>
      </c>
      <c r="D100" s="66" t="s">
        <v>37</v>
      </c>
      <c r="E100" s="296"/>
      <c r="F100" s="71">
        <v>195</v>
      </c>
      <c r="G100" s="296"/>
      <c r="H100" s="81">
        <f>SUM(H101:H104)</f>
        <v>0</v>
      </c>
      <c r="I100" s="97"/>
    </row>
    <row r="101" spans="1:9" s="298" customFormat="1" ht="21.75" customHeight="1">
      <c r="A101" s="296"/>
      <c r="B101" s="296"/>
      <c r="C101" s="296" t="s">
        <v>13</v>
      </c>
      <c r="D101" s="296" t="s">
        <v>30</v>
      </c>
      <c r="E101" s="296">
        <v>3.54</v>
      </c>
      <c r="F101" s="296">
        <f>E101*F100</f>
        <v>690.3</v>
      </c>
      <c r="G101" s="296"/>
      <c r="H101" s="70">
        <f>F101*G101</f>
        <v>0</v>
      </c>
      <c r="I101" s="97"/>
    </row>
    <row r="102" spans="1:9" s="298" customFormat="1" ht="20.25" customHeight="1">
      <c r="A102" s="296"/>
      <c r="B102" s="296"/>
      <c r="C102" s="296" t="s">
        <v>14</v>
      </c>
      <c r="D102" s="296" t="s">
        <v>9</v>
      </c>
      <c r="E102" s="73">
        <v>0.15</v>
      </c>
      <c r="F102" s="296">
        <f>E102*F100</f>
        <v>29.25</v>
      </c>
      <c r="G102" s="296"/>
      <c r="H102" s="68">
        <f>F102*G102</f>
        <v>0</v>
      </c>
      <c r="I102" s="97"/>
    </row>
    <row r="103" spans="1:9" s="298" customFormat="1" ht="30.75" customHeight="1">
      <c r="A103" s="296"/>
      <c r="B103" s="296"/>
      <c r="C103" s="296" t="s">
        <v>154</v>
      </c>
      <c r="D103" s="296" t="s">
        <v>37</v>
      </c>
      <c r="E103" s="296">
        <v>1</v>
      </c>
      <c r="F103" s="296">
        <f>E103*F100</f>
        <v>195</v>
      </c>
      <c r="G103" s="296"/>
      <c r="H103" s="70">
        <f>F103*G103</f>
        <v>0</v>
      </c>
      <c r="I103" s="97"/>
    </row>
    <row r="104" spans="1:13" s="298" customFormat="1" ht="20.25" customHeight="1">
      <c r="A104" s="296"/>
      <c r="B104" s="296"/>
      <c r="C104" s="296" t="s">
        <v>15</v>
      </c>
      <c r="D104" s="296" t="s">
        <v>9</v>
      </c>
      <c r="E104" s="296">
        <v>1.36</v>
      </c>
      <c r="F104" s="296">
        <f>E104*F100</f>
        <v>265.2</v>
      </c>
      <c r="G104" s="296"/>
      <c r="H104" s="70">
        <f>F104*G104</f>
        <v>0</v>
      </c>
      <c r="I104" s="96"/>
      <c r="J104" s="35"/>
      <c r="K104" s="26"/>
      <c r="L104" s="26"/>
      <c r="M104" s="29"/>
    </row>
    <row r="105" spans="1:8" s="293" customFormat="1" ht="33" customHeight="1">
      <c r="A105" s="69">
        <v>23</v>
      </c>
      <c r="B105" s="66" t="s">
        <v>102</v>
      </c>
      <c r="C105" s="66" t="s">
        <v>234</v>
      </c>
      <c r="D105" s="66" t="s">
        <v>12</v>
      </c>
      <c r="E105" s="291"/>
      <c r="F105" s="67">
        <v>195</v>
      </c>
      <c r="G105" s="291"/>
      <c r="H105" s="81">
        <f>SUM(H106:H109)</f>
        <v>0</v>
      </c>
    </row>
    <row r="106" spans="1:8" s="293" customFormat="1" ht="22.5" customHeight="1">
      <c r="A106" s="291"/>
      <c r="B106" s="291"/>
      <c r="C106" s="291" t="s">
        <v>13</v>
      </c>
      <c r="D106" s="291" t="s">
        <v>30</v>
      </c>
      <c r="E106" s="291">
        <v>0.8</v>
      </c>
      <c r="F106" s="68">
        <f>F105*E106</f>
        <v>156</v>
      </c>
      <c r="G106" s="291"/>
      <c r="H106" s="70">
        <f>F106*G106</f>
        <v>0</v>
      </c>
    </row>
    <row r="107" spans="1:8" s="293" customFormat="1" ht="22.5" customHeight="1">
      <c r="A107" s="291"/>
      <c r="B107" s="291"/>
      <c r="C107" s="291" t="s">
        <v>14</v>
      </c>
      <c r="D107" s="291" t="s">
        <v>136</v>
      </c>
      <c r="E107" s="291">
        <v>0.33</v>
      </c>
      <c r="F107" s="68">
        <f>E107*F105</f>
        <v>64.35</v>
      </c>
      <c r="G107" s="291"/>
      <c r="H107" s="70">
        <f>F107*G107</f>
        <v>0</v>
      </c>
    </row>
    <row r="108" spans="1:8" s="293" customFormat="1" ht="22.5" customHeight="1">
      <c r="A108" s="291"/>
      <c r="B108" s="291"/>
      <c r="C108" s="291" t="s">
        <v>235</v>
      </c>
      <c r="D108" s="291" t="s">
        <v>44</v>
      </c>
      <c r="E108" s="291">
        <v>1</v>
      </c>
      <c r="F108" s="291">
        <f>F105*E108</f>
        <v>195</v>
      </c>
      <c r="G108" s="291"/>
      <c r="H108" s="70">
        <f>F108*G108</f>
        <v>0</v>
      </c>
    </row>
    <row r="109" spans="1:8" s="293" customFormat="1" ht="22.5" customHeight="1">
      <c r="A109" s="291"/>
      <c r="B109" s="291"/>
      <c r="C109" s="291" t="s">
        <v>1</v>
      </c>
      <c r="D109" s="291" t="s">
        <v>18</v>
      </c>
      <c r="E109" s="291">
        <v>1.3</v>
      </c>
      <c r="F109" s="68">
        <f>E109*F105</f>
        <v>253.5</v>
      </c>
      <c r="G109" s="291"/>
      <c r="H109" s="70">
        <f>F109*G109</f>
        <v>0</v>
      </c>
    </row>
    <row r="110" spans="1:8" s="293" customFormat="1" ht="55.5" customHeight="1">
      <c r="A110" s="69">
        <v>24</v>
      </c>
      <c r="B110" s="66" t="s">
        <v>102</v>
      </c>
      <c r="C110" s="66" t="s">
        <v>237</v>
      </c>
      <c r="D110" s="66" t="s">
        <v>12</v>
      </c>
      <c r="E110" s="291"/>
      <c r="F110" s="67">
        <v>195</v>
      </c>
      <c r="G110" s="291"/>
      <c r="H110" s="81">
        <f>SUM(H111:H114)</f>
        <v>0</v>
      </c>
    </row>
    <row r="111" spans="1:8" s="293" customFormat="1" ht="22.5" customHeight="1">
      <c r="A111" s="291"/>
      <c r="B111" s="291"/>
      <c r="C111" s="291" t="s">
        <v>13</v>
      </c>
      <c r="D111" s="291" t="s">
        <v>30</v>
      </c>
      <c r="E111" s="291">
        <v>0.8</v>
      </c>
      <c r="F111" s="68">
        <f>F110*E111</f>
        <v>156</v>
      </c>
      <c r="G111" s="291"/>
      <c r="H111" s="70">
        <f>F111*G111</f>
        <v>0</v>
      </c>
    </row>
    <row r="112" spans="1:8" s="293" customFormat="1" ht="22.5" customHeight="1">
      <c r="A112" s="291"/>
      <c r="B112" s="291"/>
      <c r="C112" s="291" t="s">
        <v>14</v>
      </c>
      <c r="D112" s="291" t="s">
        <v>136</v>
      </c>
      <c r="E112" s="291">
        <v>0.33</v>
      </c>
      <c r="F112" s="68">
        <f>E112*F110</f>
        <v>64.35</v>
      </c>
      <c r="G112" s="291"/>
      <c r="H112" s="70">
        <f>F112*G112</f>
        <v>0</v>
      </c>
    </row>
    <row r="113" spans="1:8" s="293" customFormat="1" ht="33" customHeight="1">
      <c r="A113" s="291"/>
      <c r="B113" s="291"/>
      <c r="C113" s="291" t="s">
        <v>236</v>
      </c>
      <c r="D113" s="291" t="s">
        <v>44</v>
      </c>
      <c r="E113" s="291">
        <v>1</v>
      </c>
      <c r="F113" s="291">
        <f>F110*E113</f>
        <v>195</v>
      </c>
      <c r="G113" s="291"/>
      <c r="H113" s="70">
        <f>F113*G113</f>
        <v>0</v>
      </c>
    </row>
    <row r="114" spans="1:8" s="293" customFormat="1" ht="22.5" customHeight="1">
      <c r="A114" s="291"/>
      <c r="B114" s="291"/>
      <c r="C114" s="291" t="s">
        <v>1</v>
      </c>
      <c r="D114" s="291" t="s">
        <v>18</v>
      </c>
      <c r="E114" s="291">
        <v>1.3</v>
      </c>
      <c r="F114" s="68">
        <f>E114*F110</f>
        <v>253.5</v>
      </c>
      <c r="G114" s="291"/>
      <c r="H114" s="70">
        <f>F114*G114</f>
        <v>0</v>
      </c>
    </row>
    <row r="115" spans="1:9" s="293" customFormat="1" ht="43.5" customHeight="1">
      <c r="A115" s="66">
        <v>26</v>
      </c>
      <c r="B115" s="66" t="s">
        <v>124</v>
      </c>
      <c r="C115" s="66" t="s">
        <v>428</v>
      </c>
      <c r="D115" s="66" t="s">
        <v>37</v>
      </c>
      <c r="E115" s="291"/>
      <c r="F115" s="71">
        <v>14</v>
      </c>
      <c r="G115" s="291"/>
      <c r="H115" s="81">
        <f>SUM(H116:H119)</f>
        <v>0</v>
      </c>
      <c r="I115" s="97"/>
    </row>
    <row r="116" spans="1:9" s="293" customFormat="1" ht="27.75" customHeight="1">
      <c r="A116" s="291"/>
      <c r="B116" s="291"/>
      <c r="C116" s="291" t="s">
        <v>13</v>
      </c>
      <c r="D116" s="291" t="s">
        <v>30</v>
      </c>
      <c r="E116" s="291">
        <v>1.68</v>
      </c>
      <c r="F116" s="291">
        <f>E116*F115</f>
        <v>23.52</v>
      </c>
      <c r="G116" s="291"/>
      <c r="H116" s="70">
        <f>F116*G116</f>
        <v>0</v>
      </c>
      <c r="I116" s="97"/>
    </row>
    <row r="117" spans="1:9" s="293" customFormat="1" ht="24" customHeight="1">
      <c r="A117" s="291"/>
      <c r="B117" s="291"/>
      <c r="C117" s="291" t="s">
        <v>14</v>
      </c>
      <c r="D117" s="291" t="s">
        <v>136</v>
      </c>
      <c r="E117" s="68">
        <v>0.15</v>
      </c>
      <c r="F117" s="291">
        <f>E117*F115</f>
        <v>2.1</v>
      </c>
      <c r="G117" s="291"/>
      <c r="H117" s="68">
        <f>F117*G117</f>
        <v>0</v>
      </c>
      <c r="I117" s="97"/>
    </row>
    <row r="118" spans="1:9" s="293" customFormat="1" ht="30" customHeight="1">
      <c r="A118" s="291"/>
      <c r="B118" s="291"/>
      <c r="C118" s="291" t="s">
        <v>429</v>
      </c>
      <c r="D118" s="291" t="s">
        <v>37</v>
      </c>
      <c r="E118" s="291">
        <v>1</v>
      </c>
      <c r="F118" s="291">
        <f>E118*F115</f>
        <v>14</v>
      </c>
      <c r="G118" s="291"/>
      <c r="H118" s="70">
        <f>F118*G118</f>
        <v>0</v>
      </c>
      <c r="I118" s="97"/>
    </row>
    <row r="119" spans="1:13" s="293" customFormat="1" ht="33.75" customHeight="1">
      <c r="A119" s="291"/>
      <c r="B119" s="291"/>
      <c r="C119" s="291" t="s">
        <v>15</v>
      </c>
      <c r="D119" s="291" t="s">
        <v>9</v>
      </c>
      <c r="E119" s="291">
        <v>1.36</v>
      </c>
      <c r="F119" s="291">
        <f>E119*F115</f>
        <v>19.04</v>
      </c>
      <c r="G119" s="291"/>
      <c r="H119" s="70">
        <f>F119*G119</f>
        <v>0</v>
      </c>
      <c r="I119" s="96"/>
      <c r="J119" s="35"/>
      <c r="K119" s="26"/>
      <c r="L119" s="26"/>
      <c r="M119" s="29"/>
    </row>
    <row r="120" spans="1:9" s="293" customFormat="1" ht="46.5" customHeight="1">
      <c r="A120" s="66">
        <v>27</v>
      </c>
      <c r="B120" s="66" t="s">
        <v>124</v>
      </c>
      <c r="C120" s="66" t="s">
        <v>430</v>
      </c>
      <c r="D120" s="66" t="s">
        <v>37</v>
      </c>
      <c r="E120" s="291"/>
      <c r="F120" s="71">
        <v>14</v>
      </c>
      <c r="G120" s="291"/>
      <c r="H120" s="81">
        <f>SUM(H121:H124)</f>
        <v>0</v>
      </c>
      <c r="I120" s="97"/>
    </row>
    <row r="121" spans="1:9" s="293" customFormat="1" ht="20.25" customHeight="1">
      <c r="A121" s="291"/>
      <c r="B121" s="291"/>
      <c r="C121" s="291" t="s">
        <v>13</v>
      </c>
      <c r="D121" s="291" t="s">
        <v>30</v>
      </c>
      <c r="E121" s="291">
        <v>1.68</v>
      </c>
      <c r="F121" s="291">
        <f>E121*F120</f>
        <v>23.52</v>
      </c>
      <c r="G121" s="291"/>
      <c r="H121" s="70">
        <f>F121*G121</f>
        <v>0</v>
      </c>
      <c r="I121" s="97"/>
    </row>
    <row r="122" spans="1:9" s="293" customFormat="1" ht="19.5" customHeight="1">
      <c r="A122" s="291"/>
      <c r="B122" s="291"/>
      <c r="C122" s="291" t="s">
        <v>14</v>
      </c>
      <c r="D122" s="291" t="s">
        <v>136</v>
      </c>
      <c r="E122" s="68">
        <v>0.15</v>
      </c>
      <c r="F122" s="291">
        <f>E122*F120</f>
        <v>2.1</v>
      </c>
      <c r="G122" s="291"/>
      <c r="H122" s="68">
        <f>F122*G122</f>
        <v>0</v>
      </c>
      <c r="I122" s="97"/>
    </row>
    <row r="123" spans="1:9" s="293" customFormat="1" ht="19.5" customHeight="1">
      <c r="A123" s="291"/>
      <c r="B123" s="291"/>
      <c r="C123" s="291" t="s">
        <v>431</v>
      </c>
      <c r="D123" s="291" t="s">
        <v>37</v>
      </c>
      <c r="E123" s="291">
        <v>1</v>
      </c>
      <c r="F123" s="291">
        <f>E123*F120</f>
        <v>14</v>
      </c>
      <c r="G123" s="291"/>
      <c r="H123" s="70">
        <f>F123*G123</f>
        <v>0</v>
      </c>
      <c r="I123" s="97"/>
    </row>
    <row r="124" spans="1:13" s="293" customFormat="1" ht="19.5" customHeight="1">
      <c r="A124" s="291"/>
      <c r="B124" s="291"/>
      <c r="C124" s="291" t="s">
        <v>15</v>
      </c>
      <c r="D124" s="291" t="s">
        <v>9</v>
      </c>
      <c r="E124" s="291">
        <v>1.36</v>
      </c>
      <c r="F124" s="291">
        <f>E124*F120</f>
        <v>19.04</v>
      </c>
      <c r="G124" s="291"/>
      <c r="H124" s="70">
        <f>F124*G124</f>
        <v>0</v>
      </c>
      <c r="I124" s="96"/>
      <c r="J124" s="35"/>
      <c r="K124" s="26"/>
      <c r="L124" s="26"/>
      <c r="M124" s="29"/>
    </row>
    <row r="125" spans="1:9" s="293" customFormat="1" ht="46.5" customHeight="1">
      <c r="A125" s="66">
        <v>28</v>
      </c>
      <c r="B125" s="66" t="s">
        <v>124</v>
      </c>
      <c r="C125" s="66" t="s">
        <v>432</v>
      </c>
      <c r="D125" s="66" t="s">
        <v>37</v>
      </c>
      <c r="E125" s="291"/>
      <c r="F125" s="71">
        <v>14</v>
      </c>
      <c r="G125" s="291"/>
      <c r="H125" s="81">
        <f>SUM(H126:H129)</f>
        <v>0</v>
      </c>
      <c r="I125" s="97"/>
    </row>
    <row r="126" spans="1:9" s="293" customFormat="1" ht="20.25" customHeight="1">
      <c r="A126" s="291"/>
      <c r="B126" s="291"/>
      <c r="C126" s="291" t="s">
        <v>13</v>
      </c>
      <c r="D126" s="291" t="s">
        <v>30</v>
      </c>
      <c r="E126" s="291">
        <v>1.68</v>
      </c>
      <c r="F126" s="291">
        <f>E126*F125</f>
        <v>23.52</v>
      </c>
      <c r="G126" s="291"/>
      <c r="H126" s="70">
        <f>F126*G126</f>
        <v>0</v>
      </c>
      <c r="I126" s="97"/>
    </row>
    <row r="127" spans="1:9" s="293" customFormat="1" ht="19.5" customHeight="1">
      <c r="A127" s="291"/>
      <c r="B127" s="291"/>
      <c r="C127" s="291" t="s">
        <v>14</v>
      </c>
      <c r="D127" s="291" t="s">
        <v>136</v>
      </c>
      <c r="E127" s="68">
        <v>0.15</v>
      </c>
      <c r="F127" s="291">
        <f>E127*F125</f>
        <v>2.1</v>
      </c>
      <c r="G127" s="291"/>
      <c r="H127" s="68">
        <f>F127*G127</f>
        <v>0</v>
      </c>
      <c r="I127" s="97"/>
    </row>
    <row r="128" spans="1:9" s="293" customFormat="1" ht="20.25" customHeight="1">
      <c r="A128" s="291"/>
      <c r="B128" s="291"/>
      <c r="C128" s="291" t="s">
        <v>433</v>
      </c>
      <c r="D128" s="291" t="s">
        <v>37</v>
      </c>
      <c r="E128" s="291">
        <v>1</v>
      </c>
      <c r="F128" s="291">
        <f>E128*F125</f>
        <v>14</v>
      </c>
      <c r="G128" s="291"/>
      <c r="H128" s="70">
        <f>F128*G128</f>
        <v>0</v>
      </c>
      <c r="I128" s="97"/>
    </row>
    <row r="129" spans="1:13" s="293" customFormat="1" ht="19.5" customHeight="1">
      <c r="A129" s="291"/>
      <c r="B129" s="291"/>
      <c r="C129" s="291" t="s">
        <v>15</v>
      </c>
      <c r="D129" s="291" t="s">
        <v>9</v>
      </c>
      <c r="E129" s="291">
        <v>1.36</v>
      </c>
      <c r="F129" s="291">
        <f>E129*F125</f>
        <v>19.04</v>
      </c>
      <c r="G129" s="291"/>
      <c r="H129" s="70">
        <f>F129*G129</f>
        <v>0</v>
      </c>
      <c r="I129" s="96"/>
      <c r="J129" s="35"/>
      <c r="K129" s="26"/>
      <c r="L129" s="26"/>
      <c r="M129" s="29"/>
    </row>
    <row r="130" spans="1:9" s="293" customFormat="1" ht="46.5" customHeight="1">
      <c r="A130" s="66">
        <v>29</v>
      </c>
      <c r="B130" s="66" t="s">
        <v>124</v>
      </c>
      <c r="C130" s="66" t="s">
        <v>434</v>
      </c>
      <c r="D130" s="66" t="s">
        <v>37</v>
      </c>
      <c r="E130" s="291"/>
      <c r="F130" s="71">
        <v>14</v>
      </c>
      <c r="G130" s="291"/>
      <c r="H130" s="81">
        <f>SUM(H131:H134)</f>
        <v>0</v>
      </c>
      <c r="I130" s="97"/>
    </row>
    <row r="131" spans="1:9" s="293" customFormat="1" ht="24" customHeight="1">
      <c r="A131" s="291"/>
      <c r="B131" s="291"/>
      <c r="C131" s="291" t="s">
        <v>13</v>
      </c>
      <c r="D131" s="291" t="s">
        <v>30</v>
      </c>
      <c r="E131" s="291">
        <v>1.68</v>
      </c>
      <c r="F131" s="291">
        <f>E131*F130</f>
        <v>23.52</v>
      </c>
      <c r="G131" s="291"/>
      <c r="H131" s="70">
        <f>F131*G131</f>
        <v>0</v>
      </c>
      <c r="I131" s="97"/>
    </row>
    <row r="132" spans="1:9" s="293" customFormat="1" ht="23.25" customHeight="1">
      <c r="A132" s="291"/>
      <c r="B132" s="291"/>
      <c r="C132" s="291" t="s">
        <v>14</v>
      </c>
      <c r="D132" s="291" t="s">
        <v>136</v>
      </c>
      <c r="E132" s="68">
        <v>0.15</v>
      </c>
      <c r="F132" s="291">
        <f>E132*F130</f>
        <v>2.1</v>
      </c>
      <c r="G132" s="291"/>
      <c r="H132" s="68">
        <f>F132*G132</f>
        <v>0</v>
      </c>
      <c r="I132" s="97"/>
    </row>
    <row r="133" spans="1:9" s="293" customFormat="1" ht="23.25" customHeight="1">
      <c r="A133" s="291"/>
      <c r="B133" s="291"/>
      <c r="C133" s="291" t="s">
        <v>435</v>
      </c>
      <c r="D133" s="291" t="s">
        <v>37</v>
      </c>
      <c r="E133" s="291">
        <v>1</v>
      </c>
      <c r="F133" s="291">
        <f>E133*F130</f>
        <v>14</v>
      </c>
      <c r="G133" s="291"/>
      <c r="H133" s="70">
        <f>F133*G133</f>
        <v>0</v>
      </c>
      <c r="I133" s="97"/>
    </row>
    <row r="134" spans="1:13" s="293" customFormat="1" ht="23.25" customHeight="1">
      <c r="A134" s="291"/>
      <c r="B134" s="291"/>
      <c r="C134" s="291" t="s">
        <v>15</v>
      </c>
      <c r="D134" s="291" t="s">
        <v>9</v>
      </c>
      <c r="E134" s="291">
        <v>1.36</v>
      </c>
      <c r="F134" s="291">
        <f>E134*F130</f>
        <v>19.04</v>
      </c>
      <c r="G134" s="291"/>
      <c r="H134" s="70">
        <f>F134*G134</f>
        <v>0</v>
      </c>
      <c r="I134" s="96"/>
      <c r="J134" s="35"/>
      <c r="K134" s="26"/>
      <c r="L134" s="26"/>
      <c r="M134" s="29"/>
    </row>
    <row r="135" spans="1:9" s="293" customFormat="1" ht="42.75" customHeight="1">
      <c r="A135" s="69">
        <v>30</v>
      </c>
      <c r="B135" s="66" t="s">
        <v>104</v>
      </c>
      <c r="C135" s="66" t="s">
        <v>132</v>
      </c>
      <c r="D135" s="66" t="s">
        <v>37</v>
      </c>
      <c r="E135" s="291"/>
      <c r="F135" s="71">
        <v>540</v>
      </c>
      <c r="G135" s="291"/>
      <c r="H135" s="81">
        <f>H136+H137+H138+H139</f>
        <v>0</v>
      </c>
      <c r="I135" s="99"/>
    </row>
    <row r="136" spans="1:9" s="293" customFormat="1" ht="20.25" customHeight="1">
      <c r="A136" s="291"/>
      <c r="B136" s="291"/>
      <c r="C136" s="291" t="s">
        <v>13</v>
      </c>
      <c r="D136" s="291" t="s">
        <v>30</v>
      </c>
      <c r="E136" s="291">
        <v>0.8</v>
      </c>
      <c r="F136" s="291">
        <f>E136*F135</f>
        <v>432</v>
      </c>
      <c r="G136" s="68"/>
      <c r="H136" s="70">
        <f>F136*G136</f>
        <v>0</v>
      </c>
      <c r="I136" s="99"/>
    </row>
    <row r="137" spans="1:9" s="293" customFormat="1" ht="21.75" customHeight="1">
      <c r="A137" s="291"/>
      <c r="B137" s="291"/>
      <c r="C137" s="291" t="s">
        <v>14</v>
      </c>
      <c r="D137" s="291" t="s">
        <v>136</v>
      </c>
      <c r="E137" s="291">
        <v>0.0291</v>
      </c>
      <c r="F137" s="291">
        <f>E137*F135</f>
        <v>15.714</v>
      </c>
      <c r="G137" s="291"/>
      <c r="H137" s="70">
        <f>F137*G137</f>
        <v>0</v>
      </c>
      <c r="I137" s="292"/>
    </row>
    <row r="138" spans="1:9" s="293" customFormat="1" ht="21.75" customHeight="1">
      <c r="A138" s="291"/>
      <c r="B138" s="291"/>
      <c r="C138" s="291" t="s">
        <v>99</v>
      </c>
      <c r="D138" s="291" t="s">
        <v>37</v>
      </c>
      <c r="E138" s="291">
        <v>1</v>
      </c>
      <c r="F138" s="291">
        <f>E138*F135</f>
        <v>540</v>
      </c>
      <c r="G138" s="291"/>
      <c r="H138" s="70">
        <f>F138*G138</f>
        <v>0</v>
      </c>
      <c r="I138" s="292"/>
    </row>
    <row r="139" spans="1:12" s="293" customFormat="1" ht="21.75" customHeight="1">
      <c r="A139" s="291"/>
      <c r="B139" s="291"/>
      <c r="C139" s="291" t="s">
        <v>15</v>
      </c>
      <c r="D139" s="291" t="s">
        <v>9</v>
      </c>
      <c r="E139" s="291">
        <v>0.18</v>
      </c>
      <c r="F139" s="291">
        <f>E139*F135</f>
        <v>97.2</v>
      </c>
      <c r="G139" s="291"/>
      <c r="H139" s="70">
        <f>F139*G139</f>
        <v>0</v>
      </c>
      <c r="I139" s="292"/>
      <c r="J139" s="37"/>
      <c r="K139" s="26"/>
      <c r="L139" s="37"/>
    </row>
    <row r="140" spans="1:9" s="293" customFormat="1" ht="66.75" customHeight="1">
      <c r="A140" s="66">
        <v>31</v>
      </c>
      <c r="B140" s="66" t="s">
        <v>115</v>
      </c>
      <c r="C140" s="66" t="s">
        <v>238</v>
      </c>
      <c r="D140" s="66" t="s">
        <v>113</v>
      </c>
      <c r="E140" s="66"/>
      <c r="F140" s="114">
        <v>12615</v>
      </c>
      <c r="G140" s="66"/>
      <c r="H140" s="81">
        <f>H141+H142+H143</f>
        <v>0</v>
      </c>
      <c r="I140" s="292"/>
    </row>
    <row r="141" spans="1:9" s="293" customFormat="1" ht="19.5" customHeight="1">
      <c r="A141" s="291"/>
      <c r="B141" s="291"/>
      <c r="C141" s="291" t="s">
        <v>13</v>
      </c>
      <c r="D141" s="291" t="s">
        <v>30</v>
      </c>
      <c r="E141" s="291">
        <v>0.0649</v>
      </c>
      <c r="F141" s="291">
        <f>E141*F140</f>
        <v>818.7135</v>
      </c>
      <c r="G141" s="291"/>
      <c r="H141" s="70">
        <f>F141*G141</f>
        <v>0</v>
      </c>
      <c r="I141" s="292"/>
    </row>
    <row r="142" spans="1:9" s="293" customFormat="1" ht="19.5" customHeight="1">
      <c r="A142" s="291"/>
      <c r="B142" s="291"/>
      <c r="C142" s="291" t="s">
        <v>128</v>
      </c>
      <c r="D142" s="291" t="s">
        <v>0</v>
      </c>
      <c r="E142" s="291">
        <v>0.148</v>
      </c>
      <c r="F142" s="291">
        <f>E142*F140</f>
        <v>1867.02</v>
      </c>
      <c r="G142" s="291"/>
      <c r="H142" s="70">
        <f>F142*G142</f>
        <v>0</v>
      </c>
      <c r="I142" s="292"/>
    </row>
    <row r="143" spans="1:9" s="293" customFormat="1" ht="27" customHeight="1">
      <c r="A143" s="291"/>
      <c r="B143" s="291"/>
      <c r="C143" s="291" t="s">
        <v>15</v>
      </c>
      <c r="D143" s="291" t="s">
        <v>9</v>
      </c>
      <c r="E143" s="291">
        <v>0.00025</v>
      </c>
      <c r="F143" s="291">
        <f>E143*F140</f>
        <v>3.15375</v>
      </c>
      <c r="G143" s="291"/>
      <c r="H143" s="70">
        <f>F143*G143</f>
        <v>0</v>
      </c>
      <c r="I143" s="292"/>
    </row>
    <row r="144" spans="1:17" s="39" customFormat="1" ht="39.75" customHeight="1">
      <c r="A144" s="69">
        <v>32</v>
      </c>
      <c r="B144" s="82" t="s">
        <v>239</v>
      </c>
      <c r="C144" s="66" t="s">
        <v>241</v>
      </c>
      <c r="D144" s="206" t="s">
        <v>240</v>
      </c>
      <c r="E144" s="291"/>
      <c r="F144" s="71">
        <v>4000</v>
      </c>
      <c r="G144" s="291"/>
      <c r="H144" s="81">
        <f>H145+H146</f>
        <v>0</v>
      </c>
      <c r="I144" s="97"/>
      <c r="J144" s="57"/>
      <c r="L144" s="57"/>
      <c r="O144" s="40"/>
      <c r="Q144" s="41"/>
    </row>
    <row r="145" spans="1:12" s="293" customFormat="1" ht="21" customHeight="1">
      <c r="A145" s="72"/>
      <c r="B145" s="291"/>
      <c r="C145" s="291" t="s">
        <v>13</v>
      </c>
      <c r="D145" s="291" t="s">
        <v>30</v>
      </c>
      <c r="E145" s="291">
        <v>0.209</v>
      </c>
      <c r="F145" s="68">
        <f>F144*E145</f>
        <v>836</v>
      </c>
      <c r="G145" s="291"/>
      <c r="H145" s="70">
        <f>F145*G145</f>
        <v>0</v>
      </c>
      <c r="I145" s="96"/>
      <c r="J145" s="35"/>
      <c r="K145" s="26"/>
      <c r="L145" s="26"/>
    </row>
    <row r="146" spans="1:12" s="293" customFormat="1" ht="20.25" customHeight="1">
      <c r="A146" s="104"/>
      <c r="B146" s="197"/>
      <c r="C146" s="197" t="s">
        <v>14</v>
      </c>
      <c r="D146" s="197" t="s">
        <v>136</v>
      </c>
      <c r="E146" s="197">
        <v>0.078</v>
      </c>
      <c r="F146" s="207">
        <f>E146*F144</f>
        <v>312</v>
      </c>
      <c r="G146" s="197"/>
      <c r="H146" s="208">
        <f>F146*G146</f>
        <v>0</v>
      </c>
      <c r="I146" s="96"/>
      <c r="J146" s="35"/>
      <c r="K146" s="26"/>
      <c r="L146" s="26"/>
    </row>
    <row r="147" spans="1:8" s="4" customFormat="1" ht="65.25" customHeight="1">
      <c r="A147" s="209" t="s">
        <v>254</v>
      </c>
      <c r="B147" s="210" t="s">
        <v>242</v>
      </c>
      <c r="C147" s="76" t="s">
        <v>249</v>
      </c>
      <c r="D147" s="206" t="s">
        <v>240</v>
      </c>
      <c r="E147" s="211"/>
      <c r="F147" s="155">
        <v>4000</v>
      </c>
      <c r="G147" s="211"/>
      <c r="H147" s="212">
        <f>H148+H149+H150+H151+H152+H153+H154</f>
        <v>0</v>
      </c>
    </row>
    <row r="148" spans="1:8" s="4" customFormat="1" ht="29.25" customHeight="1">
      <c r="A148" s="213"/>
      <c r="B148" s="214"/>
      <c r="C148" s="79" t="s">
        <v>243</v>
      </c>
      <c r="D148" s="215" t="s">
        <v>119</v>
      </c>
      <c r="E148" s="215">
        <f>(37.5+6*0.07)/1000</f>
        <v>0.03792</v>
      </c>
      <c r="F148" s="216">
        <f>E148*F147</f>
        <v>151.68</v>
      </c>
      <c r="G148" s="217"/>
      <c r="H148" s="218">
        <f>F148*G148</f>
        <v>0</v>
      </c>
    </row>
    <row r="149" spans="1:8" s="222" customFormat="1" ht="21.75" customHeight="1">
      <c r="A149" s="213"/>
      <c r="B149" s="219"/>
      <c r="C149" s="79" t="s">
        <v>244</v>
      </c>
      <c r="D149" s="220" t="s">
        <v>245</v>
      </c>
      <c r="E149" s="215">
        <f>3.02/1000</f>
        <v>0.00302</v>
      </c>
      <c r="F149" s="216">
        <f>F147*E149</f>
        <v>12.08</v>
      </c>
      <c r="G149" s="215"/>
      <c r="H149" s="221">
        <f>G149*F149</f>
        <v>0</v>
      </c>
    </row>
    <row r="150" spans="1:8" s="222" customFormat="1" ht="34.5" customHeight="1">
      <c r="A150" s="213"/>
      <c r="B150" s="219"/>
      <c r="C150" s="79" t="s">
        <v>246</v>
      </c>
      <c r="D150" s="220" t="s">
        <v>245</v>
      </c>
      <c r="E150" s="223">
        <f>3.7/1000</f>
        <v>0.0037</v>
      </c>
      <c r="F150" s="216">
        <f>F147*E150</f>
        <v>14.8</v>
      </c>
      <c r="G150" s="215"/>
      <c r="H150" s="221">
        <f>G150*F150</f>
        <v>0</v>
      </c>
    </row>
    <row r="151" spans="1:8" s="222" customFormat="1" ht="21.75" customHeight="1">
      <c r="A151" s="213"/>
      <c r="B151" s="219"/>
      <c r="C151" s="79" t="s">
        <v>247</v>
      </c>
      <c r="D151" s="220" t="s">
        <v>245</v>
      </c>
      <c r="E151" s="223">
        <f>11.1/1000</f>
        <v>0.0111</v>
      </c>
      <c r="F151" s="216">
        <f>F147*E151</f>
        <v>44.4</v>
      </c>
      <c r="G151" s="215"/>
      <c r="H151" s="221">
        <f>G151*F151</f>
        <v>0</v>
      </c>
    </row>
    <row r="152" spans="1:8" s="225" customFormat="1" ht="21.75" customHeight="1">
      <c r="A152" s="213"/>
      <c r="B152" s="224"/>
      <c r="C152" s="291" t="s">
        <v>213</v>
      </c>
      <c r="D152" s="30" t="s">
        <v>9</v>
      </c>
      <c r="E152" s="30">
        <f>2.3/1000</f>
        <v>0.0023</v>
      </c>
      <c r="F152" s="31">
        <f>F147*E152</f>
        <v>9.2</v>
      </c>
      <c r="G152" s="30"/>
      <c r="H152" s="221">
        <f>F152*G152</f>
        <v>0</v>
      </c>
    </row>
    <row r="153" spans="1:8" s="4" customFormat="1" ht="21.75" customHeight="1">
      <c r="A153" s="213"/>
      <c r="B153" s="226"/>
      <c r="C153" s="79" t="s">
        <v>248</v>
      </c>
      <c r="D153" s="215" t="s">
        <v>42</v>
      </c>
      <c r="E153" s="215">
        <f>(103+6*12.8)/1000</f>
        <v>0.1798</v>
      </c>
      <c r="F153" s="216">
        <f>E153*F147</f>
        <v>719.2</v>
      </c>
      <c r="G153" s="215"/>
      <c r="H153" s="221">
        <f>G153*F153</f>
        <v>0</v>
      </c>
    </row>
    <row r="154" spans="1:8" s="4" customFormat="1" ht="21.75" customHeight="1">
      <c r="A154" s="213"/>
      <c r="B154" s="214"/>
      <c r="C154" s="79" t="s">
        <v>15</v>
      </c>
      <c r="D154" s="215" t="s">
        <v>9</v>
      </c>
      <c r="E154" s="215">
        <f>14.5/1000</f>
        <v>0.0145</v>
      </c>
      <c r="F154" s="216">
        <f>F147*E154</f>
        <v>58</v>
      </c>
      <c r="G154" s="30"/>
      <c r="H154" s="221">
        <f>G154*F154</f>
        <v>0</v>
      </c>
    </row>
    <row r="155" spans="1:9" s="119" customFormat="1" ht="56.25" customHeight="1">
      <c r="A155" s="113" t="s">
        <v>255</v>
      </c>
      <c r="B155" s="113" t="s">
        <v>250</v>
      </c>
      <c r="C155" s="113" t="s">
        <v>403</v>
      </c>
      <c r="D155" s="113" t="s">
        <v>216</v>
      </c>
      <c r="E155" s="178"/>
      <c r="F155" s="118">
        <v>1035</v>
      </c>
      <c r="G155" s="178"/>
      <c r="H155" s="172">
        <f>H156+H157++H158</f>
        <v>0</v>
      </c>
      <c r="I155" s="227"/>
    </row>
    <row r="156" spans="1:9" s="161" customFormat="1" ht="21.75" customHeight="1">
      <c r="A156" s="120"/>
      <c r="B156" s="158"/>
      <c r="C156" s="3" t="s">
        <v>138</v>
      </c>
      <c r="D156" s="9" t="s">
        <v>30</v>
      </c>
      <c r="E156" s="9">
        <v>3</v>
      </c>
      <c r="F156" s="157">
        <f>E156*F155</f>
        <v>3105</v>
      </c>
      <c r="G156" s="9"/>
      <c r="H156" s="228">
        <f>F156*G156</f>
        <v>0</v>
      </c>
      <c r="I156" s="190"/>
    </row>
    <row r="157" spans="1:9" s="161" customFormat="1" ht="21.75" customHeight="1">
      <c r="A157" s="120"/>
      <c r="B157" s="158"/>
      <c r="C157" s="3" t="s">
        <v>251</v>
      </c>
      <c r="D157" s="9" t="s">
        <v>252</v>
      </c>
      <c r="E157" s="9">
        <v>1.25</v>
      </c>
      <c r="F157" s="157">
        <f>E157*F155</f>
        <v>1293.8</v>
      </c>
      <c r="G157" s="9"/>
      <c r="H157" s="228">
        <f>F157*G157</f>
        <v>0</v>
      </c>
      <c r="I157" s="190"/>
    </row>
    <row r="158" spans="1:9" s="161" customFormat="1" ht="21.75" customHeight="1">
      <c r="A158" s="120"/>
      <c r="B158" s="30"/>
      <c r="C158" s="200" t="s">
        <v>181</v>
      </c>
      <c r="D158" s="9" t="s">
        <v>9</v>
      </c>
      <c r="E158" s="9">
        <v>0.01</v>
      </c>
      <c r="F158" s="20">
        <f>E158*F155</f>
        <v>10.35</v>
      </c>
      <c r="G158" s="9"/>
      <c r="H158" s="228">
        <f>F158*G158</f>
        <v>0</v>
      </c>
      <c r="I158" s="190"/>
    </row>
    <row r="159" spans="1:9" s="119" customFormat="1" ht="55.5" customHeight="1">
      <c r="A159" s="113" t="s">
        <v>439</v>
      </c>
      <c r="B159" s="113" t="s">
        <v>250</v>
      </c>
      <c r="C159" s="113" t="s">
        <v>444</v>
      </c>
      <c r="D159" s="113" t="s">
        <v>440</v>
      </c>
      <c r="E159" s="178"/>
      <c r="F159" s="301">
        <v>11.5</v>
      </c>
      <c r="G159" s="178"/>
      <c r="H159" s="124">
        <f>H160+H161++H162+H163</f>
        <v>0</v>
      </c>
      <c r="I159" s="227"/>
    </row>
    <row r="160" spans="1:9" s="161" customFormat="1" ht="21.75" customHeight="1">
      <c r="A160" s="120"/>
      <c r="B160" s="158"/>
      <c r="C160" s="3" t="s">
        <v>138</v>
      </c>
      <c r="D160" s="9" t="s">
        <v>30</v>
      </c>
      <c r="E160" s="157">
        <f>15*1.2*1.05</f>
        <v>18.9</v>
      </c>
      <c r="F160" s="157">
        <f>E160*F159</f>
        <v>217.4</v>
      </c>
      <c r="G160" s="9"/>
      <c r="H160" s="160">
        <f>F160*G160</f>
        <v>0</v>
      </c>
      <c r="I160" s="190"/>
    </row>
    <row r="161" spans="1:9" s="161" customFormat="1" ht="21.75" customHeight="1">
      <c r="A161" s="120"/>
      <c r="B161" s="158"/>
      <c r="C161" s="3" t="s">
        <v>441</v>
      </c>
      <c r="D161" s="9" t="s">
        <v>252</v>
      </c>
      <c r="E161" s="9">
        <f>2.16*1.2*1.05</f>
        <v>2.72</v>
      </c>
      <c r="F161" s="157">
        <f>E161*F159</f>
        <v>31.3</v>
      </c>
      <c r="G161" s="9"/>
      <c r="H161" s="160">
        <f>F161*G161</f>
        <v>0</v>
      </c>
      <c r="I161" s="190"/>
    </row>
    <row r="162" spans="1:9" s="161" customFormat="1" ht="21.75" customHeight="1">
      <c r="A162" s="120"/>
      <c r="B162" s="30"/>
      <c r="C162" s="200" t="s">
        <v>442</v>
      </c>
      <c r="D162" s="9" t="s">
        <v>9</v>
      </c>
      <c r="E162" s="9">
        <f>2.73*1.2*1.05</f>
        <v>3.44</v>
      </c>
      <c r="F162" s="20">
        <f>E162*F159</f>
        <v>39.56</v>
      </c>
      <c r="G162" s="9"/>
      <c r="H162" s="160">
        <f>F162*G162</f>
        <v>0</v>
      </c>
      <c r="I162" s="190"/>
    </row>
    <row r="163" spans="1:9" s="161" customFormat="1" ht="21.75" customHeight="1">
      <c r="A163" s="120"/>
      <c r="B163" s="158"/>
      <c r="C163" s="3" t="s">
        <v>443</v>
      </c>
      <c r="D163" s="9" t="s">
        <v>252</v>
      </c>
      <c r="E163" s="9">
        <f>0.97*1.2*1.05</f>
        <v>1.22</v>
      </c>
      <c r="F163" s="157">
        <f>E163*F161</f>
        <v>38.2</v>
      </c>
      <c r="G163" s="9"/>
      <c r="H163" s="160">
        <f>F163*G163</f>
        <v>0</v>
      </c>
      <c r="I163" s="190"/>
    </row>
    <row r="164" spans="1:9" s="293" customFormat="1" ht="34.5" customHeight="1">
      <c r="A164" s="93"/>
      <c r="B164" s="66"/>
      <c r="C164" s="66" t="s">
        <v>50</v>
      </c>
      <c r="D164" s="66" t="s">
        <v>9</v>
      </c>
      <c r="E164" s="66"/>
      <c r="F164" s="66"/>
      <c r="G164" s="66"/>
      <c r="H164" s="69">
        <f>H155+H147+H144+H140+H135+H130+H125+H120+H115+H110+H105+H95+H90+H80+H75+H70+H65+H60+H55+H50+H45+H40+H35+H30+H25+H20+H15+H11+H9+H159+H100+H85</f>
        <v>0</v>
      </c>
      <c r="I164" s="292"/>
    </row>
    <row r="165" spans="1:9" s="293" customFormat="1" ht="21" customHeight="1">
      <c r="A165" s="93"/>
      <c r="B165" s="66"/>
      <c r="C165" s="66" t="s">
        <v>51</v>
      </c>
      <c r="D165" s="66" t="s">
        <v>9</v>
      </c>
      <c r="E165" s="66"/>
      <c r="F165" s="66"/>
      <c r="G165" s="66"/>
      <c r="H165" s="70">
        <f>H156++H148+H145+H141+H136+H131+H126+H121+H116+H111+H106+H96+H91+H81+H76+H71+H66+H61+H56+H51+H46+H41+H36+H31+H26+H21+H16+H12+H10+H160+H101+H86</f>
        <v>0</v>
      </c>
      <c r="I165" s="292"/>
    </row>
    <row r="166" spans="1:9" s="293" customFormat="1" ht="23.25" customHeight="1">
      <c r="A166" s="93"/>
      <c r="B166" s="66"/>
      <c r="C166" s="66" t="s">
        <v>32</v>
      </c>
      <c r="D166" s="66" t="s">
        <v>9</v>
      </c>
      <c r="E166" s="66"/>
      <c r="F166" s="66"/>
      <c r="G166" s="66"/>
      <c r="H166" s="70">
        <f>H152+H151+H150+H146+H137+H132+H127+H122+H117+H112+H107+H97+H92+H82+H77+H72+H67+H62+H57+H52+H47+H42+H37+H32+H27+H22+H17+H13+H161+H162+H163+H102+H87</f>
        <v>0</v>
      </c>
      <c r="I166" s="292"/>
    </row>
    <row r="167" spans="1:9" s="293" customFormat="1" ht="24.75" customHeight="1">
      <c r="A167" s="93"/>
      <c r="B167" s="66"/>
      <c r="C167" s="66" t="s">
        <v>52</v>
      </c>
      <c r="D167" s="66" t="s">
        <v>9</v>
      </c>
      <c r="E167" s="66"/>
      <c r="F167" s="66"/>
      <c r="G167" s="66"/>
      <c r="H167" s="70">
        <f>H164-H165-H166</f>
        <v>0</v>
      </c>
      <c r="I167" s="292"/>
    </row>
    <row r="168" spans="1:9" s="293" customFormat="1" ht="42.75" customHeight="1">
      <c r="A168" s="93"/>
      <c r="B168" s="66"/>
      <c r="C168" s="66" t="s">
        <v>140</v>
      </c>
      <c r="D168" s="66" t="s">
        <v>9</v>
      </c>
      <c r="E168" s="66"/>
      <c r="F168" s="66"/>
      <c r="G168" s="66"/>
      <c r="H168" s="69">
        <f>SUM(H165:H167)</f>
        <v>0</v>
      </c>
      <c r="I168" s="292"/>
    </row>
    <row r="169" spans="1:9" s="293" customFormat="1" ht="28.5" customHeight="1">
      <c r="A169" s="93"/>
      <c r="B169" s="66"/>
      <c r="C169" s="66" t="s">
        <v>39</v>
      </c>
      <c r="D169" s="94">
        <v>0.03</v>
      </c>
      <c r="E169" s="66"/>
      <c r="F169" s="66"/>
      <c r="G169" s="66"/>
      <c r="H169" s="69">
        <f>H167*D169</f>
        <v>0</v>
      </c>
      <c r="I169" s="292"/>
    </row>
    <row r="170" spans="1:9" s="293" customFormat="1" ht="21" customHeight="1">
      <c r="A170" s="93"/>
      <c r="B170" s="66"/>
      <c r="C170" s="66" t="s">
        <v>40</v>
      </c>
      <c r="D170" s="66" t="s">
        <v>9</v>
      </c>
      <c r="E170" s="66"/>
      <c r="F170" s="66"/>
      <c r="G170" s="66"/>
      <c r="H170" s="69">
        <f>SUM(H168:H169)</f>
        <v>0</v>
      </c>
      <c r="I170" s="292"/>
    </row>
    <row r="171" spans="1:9" s="293" customFormat="1" ht="24" customHeight="1">
      <c r="A171" s="93"/>
      <c r="B171" s="66"/>
      <c r="C171" s="66" t="s">
        <v>551</v>
      </c>
      <c r="D171" s="94">
        <v>0.1</v>
      </c>
      <c r="E171" s="66"/>
      <c r="F171" s="66"/>
      <c r="G171" s="66"/>
      <c r="H171" s="69">
        <f>D171*H170</f>
        <v>0</v>
      </c>
      <c r="I171" s="292"/>
    </row>
    <row r="172" spans="1:9" s="293" customFormat="1" ht="21" customHeight="1">
      <c r="A172" s="93"/>
      <c r="B172" s="66"/>
      <c r="C172" s="66" t="s">
        <v>40</v>
      </c>
      <c r="D172" s="66" t="s">
        <v>9</v>
      </c>
      <c r="E172" s="66"/>
      <c r="F172" s="66"/>
      <c r="G172" s="66"/>
      <c r="H172" s="69">
        <f>SUM(H170:H171)</f>
        <v>0</v>
      </c>
      <c r="I172" s="292"/>
    </row>
    <row r="173" spans="1:9" s="293" customFormat="1" ht="24" customHeight="1">
      <c r="A173" s="93"/>
      <c r="B173" s="66"/>
      <c r="C173" s="66" t="s">
        <v>552</v>
      </c>
      <c r="D173" s="94">
        <v>0.08</v>
      </c>
      <c r="E173" s="66"/>
      <c r="F173" s="66"/>
      <c r="G173" s="66"/>
      <c r="H173" s="69">
        <f>D173*H172</f>
        <v>0</v>
      </c>
      <c r="I173" s="292"/>
    </row>
    <row r="174" spans="1:9" s="293" customFormat="1" ht="21.75" customHeight="1">
      <c r="A174" s="93"/>
      <c r="B174" s="66"/>
      <c r="C174" s="66" t="s">
        <v>40</v>
      </c>
      <c r="D174" s="66" t="s">
        <v>9</v>
      </c>
      <c r="E174" s="66"/>
      <c r="F174" s="66"/>
      <c r="G174" s="66"/>
      <c r="H174" s="69">
        <f>SUM(H172:H173)</f>
        <v>0</v>
      </c>
      <c r="I174" s="292"/>
    </row>
    <row r="175" spans="1:9" s="293" customFormat="1" ht="24" customHeight="1">
      <c r="A175" s="382" t="s">
        <v>123</v>
      </c>
      <c r="B175" s="382"/>
      <c r="C175" s="382"/>
      <c r="D175" s="382"/>
      <c r="E175" s="382"/>
      <c r="F175" s="382"/>
      <c r="G175" s="382"/>
      <c r="H175" s="382"/>
      <c r="I175" s="292"/>
    </row>
    <row r="176" spans="1:9" s="293" customFormat="1" ht="6" customHeight="1">
      <c r="A176" s="100"/>
      <c r="B176" s="292"/>
      <c r="C176" s="292"/>
      <c r="D176" s="292"/>
      <c r="E176" s="292"/>
      <c r="F176" s="292"/>
      <c r="G176" s="292"/>
      <c r="H176" s="292"/>
      <c r="I176" s="292"/>
    </row>
    <row r="177" spans="1:9" s="293" customFormat="1" ht="40.5" customHeight="1">
      <c r="A177" s="384" t="s">
        <v>553</v>
      </c>
      <c r="B177" s="384"/>
      <c r="C177" s="384"/>
      <c r="D177" s="384"/>
      <c r="E177" s="384"/>
      <c r="F177" s="384"/>
      <c r="G177" s="384"/>
      <c r="H177" s="384"/>
      <c r="I177" s="292"/>
    </row>
  </sheetData>
  <sheetProtection/>
  <mergeCells count="16">
    <mergeCell ref="A1:H1"/>
    <mergeCell ref="A2:H2"/>
    <mergeCell ref="B3:C3"/>
    <mergeCell ref="E3:F3"/>
    <mergeCell ref="B4:C4"/>
    <mergeCell ref="E4:F4"/>
    <mergeCell ref="A177:H177"/>
    <mergeCell ref="A175:H175"/>
    <mergeCell ref="B5:C5"/>
    <mergeCell ref="E5:F5"/>
    <mergeCell ref="A6:A7"/>
    <mergeCell ref="B6:B7"/>
    <mergeCell ref="C6:C7"/>
    <mergeCell ref="D6:D7"/>
    <mergeCell ref="E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C43" sqref="C43"/>
    </sheetView>
  </sheetViews>
  <sheetFormatPr defaultColWidth="9.00390625" defaultRowHeight="12.75"/>
  <cols>
    <col min="1" max="1" width="3.125" style="0" customWidth="1"/>
    <col min="2" max="2" width="10.25390625" style="0" customWidth="1"/>
    <col min="3" max="3" width="33.125" style="0" customWidth="1"/>
  </cols>
  <sheetData>
    <row r="1" spans="1:8" s="131" customFormat="1" ht="10.5" customHeight="1">
      <c r="A1" s="62"/>
      <c r="B1" s="62"/>
      <c r="C1" s="62"/>
      <c r="D1" s="62"/>
      <c r="E1" s="62"/>
      <c r="F1" s="62"/>
      <c r="G1" s="62"/>
      <c r="H1" s="62"/>
    </row>
    <row r="2" spans="1:8" s="131" customFormat="1" ht="8.25" customHeight="1" hidden="1">
      <c r="A2" s="91"/>
      <c r="B2" s="91"/>
      <c r="C2" s="91"/>
      <c r="D2" s="231"/>
      <c r="E2" s="231"/>
      <c r="F2" s="231"/>
      <c r="G2" s="231"/>
      <c r="H2" s="231"/>
    </row>
    <row r="3" spans="1:8" s="131" customFormat="1" ht="14.25" customHeight="1">
      <c r="A3" s="391" t="s">
        <v>539</v>
      </c>
      <c r="B3" s="389"/>
      <c r="C3" s="389"/>
      <c r="D3" s="389"/>
      <c r="E3" s="389"/>
      <c r="F3" s="389"/>
      <c r="G3" s="389"/>
      <c r="H3" s="389"/>
    </row>
    <row r="4" spans="1:8" s="131" customFormat="1" ht="21.75" customHeight="1">
      <c r="A4" s="389" t="s">
        <v>504</v>
      </c>
      <c r="B4" s="389"/>
      <c r="C4" s="389"/>
      <c r="D4" s="389"/>
      <c r="E4" s="389"/>
      <c r="F4" s="389"/>
      <c r="G4" s="389"/>
      <c r="H4" s="389"/>
    </row>
    <row r="5" spans="1:8" s="131" customFormat="1" ht="24.75" customHeight="1">
      <c r="A5" s="386" t="s">
        <v>21</v>
      </c>
      <c r="B5" s="386"/>
      <c r="C5" s="386"/>
      <c r="D5" s="111">
        <f>H44</f>
        <v>0</v>
      </c>
      <c r="E5" s="385" t="s">
        <v>108</v>
      </c>
      <c r="F5" s="385"/>
      <c r="G5" s="385"/>
      <c r="H5" s="385"/>
    </row>
    <row r="6" spans="1:9" s="131" customFormat="1" ht="19.5" customHeight="1">
      <c r="A6" s="235"/>
      <c r="B6" s="386" t="s">
        <v>36</v>
      </c>
      <c r="C6" s="386"/>
      <c r="D6" s="111">
        <f>H35</f>
        <v>0</v>
      </c>
      <c r="E6" s="385" t="s">
        <v>9</v>
      </c>
      <c r="F6" s="385"/>
      <c r="G6" s="385"/>
      <c r="H6" s="385"/>
      <c r="I6" s="23"/>
    </row>
    <row r="7" spans="1:8" s="131" customFormat="1" ht="30.75" customHeight="1">
      <c r="A7" s="388" t="s">
        <v>3</v>
      </c>
      <c r="B7" s="387" t="s">
        <v>4</v>
      </c>
      <c r="C7" s="388" t="s">
        <v>5</v>
      </c>
      <c r="D7" s="387" t="s">
        <v>26</v>
      </c>
      <c r="E7" s="388" t="s">
        <v>11</v>
      </c>
      <c r="F7" s="388"/>
      <c r="G7" s="388" t="s">
        <v>27</v>
      </c>
      <c r="H7" s="388"/>
    </row>
    <row r="8" spans="1:8" s="131" customFormat="1" ht="71.25" customHeight="1">
      <c r="A8" s="388"/>
      <c r="B8" s="387"/>
      <c r="C8" s="388"/>
      <c r="D8" s="387"/>
      <c r="E8" s="232" t="s">
        <v>28</v>
      </c>
      <c r="F8" s="232" t="s">
        <v>29</v>
      </c>
      <c r="G8" s="232" t="s">
        <v>28</v>
      </c>
      <c r="H8" s="232" t="s">
        <v>6</v>
      </c>
    </row>
    <row r="9" spans="1:8" s="131" customFormat="1" ht="13.5" customHeight="1">
      <c r="A9" s="233">
        <v>1</v>
      </c>
      <c r="B9" s="233">
        <v>2</v>
      </c>
      <c r="C9" s="233">
        <v>3</v>
      </c>
      <c r="D9" s="233">
        <v>4</v>
      </c>
      <c r="E9" s="233">
        <v>5</v>
      </c>
      <c r="F9" s="233">
        <v>6</v>
      </c>
      <c r="G9" s="233">
        <v>7</v>
      </c>
      <c r="H9" s="233">
        <v>8</v>
      </c>
    </row>
    <row r="10" spans="1:8" ht="51.75" customHeight="1">
      <c r="A10" s="69">
        <v>1</v>
      </c>
      <c r="B10" s="66" t="s">
        <v>260</v>
      </c>
      <c r="C10" s="66" t="s">
        <v>276</v>
      </c>
      <c r="D10" s="66" t="s">
        <v>262</v>
      </c>
      <c r="E10" s="66"/>
      <c r="F10" s="71">
        <v>100</v>
      </c>
      <c r="G10" s="71"/>
      <c r="H10" s="81">
        <f>SUM(H11:H19)</f>
        <v>0</v>
      </c>
    </row>
    <row r="11" spans="1:8" ht="20.25" customHeight="1">
      <c r="A11" s="233"/>
      <c r="B11" s="233" t="s">
        <v>112</v>
      </c>
      <c r="C11" s="233" t="s">
        <v>13</v>
      </c>
      <c r="D11" s="233" t="s">
        <v>30</v>
      </c>
      <c r="E11" s="68">
        <v>2</v>
      </c>
      <c r="F11" s="68">
        <f>F10*E11</f>
        <v>200</v>
      </c>
      <c r="G11" s="68"/>
      <c r="H11" s="70">
        <f aca="true" t="shared" si="0" ref="H11:H17">F11*G11</f>
        <v>0</v>
      </c>
    </row>
    <row r="12" spans="1:8" ht="24.75" customHeight="1">
      <c r="A12" s="233"/>
      <c r="B12" s="233" t="s">
        <v>112</v>
      </c>
      <c r="C12" s="233" t="s">
        <v>14</v>
      </c>
      <c r="D12" s="233" t="s">
        <v>18</v>
      </c>
      <c r="E12" s="233">
        <v>0.407</v>
      </c>
      <c r="F12" s="68">
        <f>F10*E12</f>
        <v>40.7</v>
      </c>
      <c r="G12" s="68"/>
      <c r="H12" s="70">
        <f t="shared" si="0"/>
        <v>0</v>
      </c>
    </row>
    <row r="13" spans="1:8" ht="26.25" customHeight="1">
      <c r="A13" s="233"/>
      <c r="B13" s="75" t="s">
        <v>109</v>
      </c>
      <c r="C13" s="233" t="s">
        <v>505</v>
      </c>
      <c r="D13" s="233" t="s">
        <v>223</v>
      </c>
      <c r="E13" s="70"/>
      <c r="F13" s="68">
        <v>714</v>
      </c>
      <c r="G13" s="68"/>
      <c r="H13" s="70">
        <f t="shared" si="0"/>
        <v>0</v>
      </c>
    </row>
    <row r="14" spans="1:8" ht="21.75" customHeight="1">
      <c r="A14" s="233"/>
      <c r="B14" s="75" t="s">
        <v>109</v>
      </c>
      <c r="C14" s="233" t="s">
        <v>35</v>
      </c>
      <c r="D14" s="233" t="s">
        <v>12</v>
      </c>
      <c r="E14" s="233"/>
      <c r="F14" s="68">
        <v>14</v>
      </c>
      <c r="G14" s="68"/>
      <c r="H14" s="70">
        <f t="shared" si="0"/>
        <v>0</v>
      </c>
    </row>
    <row r="15" spans="1:8" ht="21" customHeight="1">
      <c r="A15" s="233"/>
      <c r="B15" s="75" t="s">
        <v>109</v>
      </c>
      <c r="C15" s="233" t="s">
        <v>263</v>
      </c>
      <c r="D15" s="233" t="s">
        <v>8</v>
      </c>
      <c r="E15" s="233"/>
      <c r="F15" s="68">
        <v>9.6</v>
      </c>
      <c r="G15" s="72"/>
      <c r="H15" s="70">
        <f t="shared" si="0"/>
        <v>0</v>
      </c>
    </row>
    <row r="16" spans="1:8" ht="24" customHeight="1">
      <c r="A16" s="233"/>
      <c r="B16" s="233" t="s">
        <v>109</v>
      </c>
      <c r="C16" s="233" t="s">
        <v>15</v>
      </c>
      <c r="D16" s="233" t="s">
        <v>18</v>
      </c>
      <c r="E16" s="233">
        <v>0.05</v>
      </c>
      <c r="F16" s="233">
        <f>E16*F10</f>
        <v>5</v>
      </c>
      <c r="G16" s="68"/>
      <c r="H16" s="70">
        <f t="shared" si="0"/>
        <v>0</v>
      </c>
    </row>
    <row r="17" spans="1:8" ht="22.5" customHeight="1">
      <c r="A17" s="233"/>
      <c r="B17" s="75" t="s">
        <v>264</v>
      </c>
      <c r="C17" s="233" t="s">
        <v>265</v>
      </c>
      <c r="D17" s="233" t="s">
        <v>223</v>
      </c>
      <c r="E17" s="233"/>
      <c r="F17" s="233">
        <v>80</v>
      </c>
      <c r="G17" s="68"/>
      <c r="H17" s="70">
        <f t="shared" si="0"/>
        <v>0</v>
      </c>
    </row>
    <row r="18" spans="1:8" ht="23.25" customHeight="1">
      <c r="A18" s="233"/>
      <c r="B18" s="233" t="s">
        <v>109</v>
      </c>
      <c r="C18" s="233" t="s">
        <v>269</v>
      </c>
      <c r="D18" s="233" t="s">
        <v>42</v>
      </c>
      <c r="E18" s="233">
        <v>0.0002</v>
      </c>
      <c r="F18" s="73">
        <f>E18*F10</f>
        <v>0.02</v>
      </c>
      <c r="G18" s="233"/>
      <c r="H18" s="70">
        <f>F18*G18</f>
        <v>0</v>
      </c>
    </row>
    <row r="19" spans="1:8" ht="31.5" customHeight="1">
      <c r="A19" s="233"/>
      <c r="B19" s="233" t="s">
        <v>112</v>
      </c>
      <c r="C19" s="233" t="s">
        <v>15</v>
      </c>
      <c r="D19" s="233" t="s">
        <v>9</v>
      </c>
      <c r="E19" s="233">
        <v>0.12</v>
      </c>
      <c r="F19" s="68">
        <f>E19*F10</f>
        <v>12</v>
      </c>
      <c r="G19" s="233"/>
      <c r="H19" s="70">
        <f>F19*G19</f>
        <v>0</v>
      </c>
    </row>
    <row r="20" spans="1:8" ht="45.75" customHeight="1">
      <c r="A20" s="66">
        <v>2</v>
      </c>
      <c r="B20" s="66" t="s">
        <v>270</v>
      </c>
      <c r="C20" s="66" t="s">
        <v>271</v>
      </c>
      <c r="D20" s="66" t="s">
        <v>12</v>
      </c>
      <c r="E20" s="66"/>
      <c r="F20" s="71">
        <v>2</v>
      </c>
      <c r="G20" s="71"/>
      <c r="H20" s="81">
        <f>SUM(H21:H25)</f>
        <v>0</v>
      </c>
    </row>
    <row r="21" spans="1:8" ht="32.25" customHeight="1">
      <c r="A21" s="233"/>
      <c r="B21" s="75" t="s">
        <v>112</v>
      </c>
      <c r="C21" s="233" t="s">
        <v>13</v>
      </c>
      <c r="D21" s="233" t="s">
        <v>30</v>
      </c>
      <c r="E21" s="233">
        <v>7.33</v>
      </c>
      <c r="F21" s="68">
        <f>F20*E21</f>
        <v>14.66</v>
      </c>
      <c r="G21" s="68"/>
      <c r="H21" s="70">
        <f>F21*G21</f>
        <v>0</v>
      </c>
    </row>
    <row r="22" spans="1:8" ht="27" customHeight="1">
      <c r="A22" s="233"/>
      <c r="B22" s="75" t="s">
        <v>112</v>
      </c>
      <c r="C22" s="233" t="s">
        <v>14</v>
      </c>
      <c r="D22" s="233" t="s">
        <v>18</v>
      </c>
      <c r="E22" s="233">
        <v>0.11</v>
      </c>
      <c r="F22" s="68">
        <f>F20*E22</f>
        <v>0.22</v>
      </c>
      <c r="G22" s="68"/>
      <c r="H22" s="70">
        <f>F22*G22</f>
        <v>0</v>
      </c>
    </row>
    <row r="23" spans="1:8" s="173" customFormat="1" ht="28.5" customHeight="1">
      <c r="A23" s="364"/>
      <c r="B23" s="364" t="s">
        <v>109</v>
      </c>
      <c r="C23" s="364" t="s">
        <v>272</v>
      </c>
      <c r="D23" s="364" t="s">
        <v>12</v>
      </c>
      <c r="E23" s="364">
        <v>0.5</v>
      </c>
      <c r="F23" s="68">
        <f>F20*E23</f>
        <v>1</v>
      </c>
      <c r="G23" s="68"/>
      <c r="H23" s="70">
        <f>F23*G23</f>
        <v>0</v>
      </c>
    </row>
    <row r="24" spans="1:8" ht="26.25" customHeight="1">
      <c r="A24" s="233"/>
      <c r="B24" s="75" t="s">
        <v>109</v>
      </c>
      <c r="C24" s="233" t="s">
        <v>35</v>
      </c>
      <c r="D24" s="233" t="s">
        <v>16</v>
      </c>
      <c r="E24" s="233">
        <v>0.7</v>
      </c>
      <c r="F24" s="68">
        <f>E24*F20</f>
        <v>1.4</v>
      </c>
      <c r="G24" s="233"/>
      <c r="H24" s="70">
        <f>F24*G24</f>
        <v>0</v>
      </c>
    </row>
    <row r="25" spans="1:8" ht="30" customHeight="1">
      <c r="A25" s="233"/>
      <c r="B25" s="75" t="s">
        <v>112</v>
      </c>
      <c r="C25" s="233" t="s">
        <v>15</v>
      </c>
      <c r="D25" s="233" t="s">
        <v>18</v>
      </c>
      <c r="E25" s="233">
        <v>0.1</v>
      </c>
      <c r="F25" s="68">
        <f>F20*E25</f>
        <v>0.2</v>
      </c>
      <c r="G25" s="233"/>
      <c r="H25" s="70">
        <f>F25*G25</f>
        <v>0</v>
      </c>
    </row>
    <row r="26" spans="1:8" ht="48">
      <c r="A26" s="93" t="s">
        <v>273</v>
      </c>
      <c r="B26" s="107" t="s">
        <v>116</v>
      </c>
      <c r="C26" s="83" t="s">
        <v>139</v>
      </c>
      <c r="D26" s="66" t="s">
        <v>117</v>
      </c>
      <c r="E26" s="66"/>
      <c r="F26" s="67">
        <v>19</v>
      </c>
      <c r="G26" s="66"/>
      <c r="H26" s="81">
        <f>SUM(H27:H31)</f>
        <v>0</v>
      </c>
    </row>
    <row r="27" spans="1:8" ht="22.5" customHeight="1">
      <c r="A27" s="95"/>
      <c r="B27" s="78" t="s">
        <v>112</v>
      </c>
      <c r="C27" s="79" t="s">
        <v>118</v>
      </c>
      <c r="D27" s="79" t="s">
        <v>119</v>
      </c>
      <c r="E27" s="79">
        <v>0.388</v>
      </c>
      <c r="F27" s="84">
        <f>E27*F26</f>
        <v>7.37</v>
      </c>
      <c r="G27" s="79"/>
      <c r="H27" s="70">
        <f>G27*F27</f>
        <v>0</v>
      </c>
    </row>
    <row r="28" spans="1:8" ht="21" customHeight="1">
      <c r="A28" s="95"/>
      <c r="B28" s="78" t="s">
        <v>112</v>
      </c>
      <c r="C28" s="79" t="s">
        <v>120</v>
      </c>
      <c r="D28" s="79" t="s">
        <v>9</v>
      </c>
      <c r="E28" s="85">
        <v>0.0003</v>
      </c>
      <c r="F28" s="84">
        <f>E28*F26</f>
        <v>0.01</v>
      </c>
      <c r="G28" s="79"/>
      <c r="H28" s="84">
        <f>G28*F28</f>
        <v>0</v>
      </c>
    </row>
    <row r="29" spans="1:8" ht="27.75" customHeight="1">
      <c r="A29" s="95"/>
      <c r="B29" s="86" t="s">
        <v>109</v>
      </c>
      <c r="C29" s="79" t="s">
        <v>121</v>
      </c>
      <c r="D29" s="79" t="s">
        <v>16</v>
      </c>
      <c r="E29" s="79">
        <v>0.246</v>
      </c>
      <c r="F29" s="84">
        <f>E29*F26</f>
        <v>4.67</v>
      </c>
      <c r="G29" s="79"/>
      <c r="H29" s="150">
        <f>G29*F29</f>
        <v>0</v>
      </c>
    </row>
    <row r="30" spans="1:8" ht="21.75" customHeight="1">
      <c r="A30" s="95"/>
      <c r="B30" s="86" t="s">
        <v>109</v>
      </c>
      <c r="C30" s="79" t="s">
        <v>122</v>
      </c>
      <c r="D30" s="79" t="s">
        <v>16</v>
      </c>
      <c r="E30" s="79">
        <v>0.027</v>
      </c>
      <c r="F30" s="84">
        <f>E30*F26</f>
        <v>0.51</v>
      </c>
      <c r="G30" s="79"/>
      <c r="H30" s="150">
        <f>G30*F30</f>
        <v>0</v>
      </c>
    </row>
    <row r="31" spans="1:8" ht="22.5" customHeight="1">
      <c r="A31" s="95"/>
      <c r="B31" s="78" t="s">
        <v>112</v>
      </c>
      <c r="C31" s="79" t="s">
        <v>274</v>
      </c>
      <c r="D31" s="79" t="s">
        <v>9</v>
      </c>
      <c r="E31" s="79">
        <v>0.0019</v>
      </c>
      <c r="F31" s="84">
        <f>E31*F26</f>
        <v>0.04</v>
      </c>
      <c r="G31" s="79"/>
      <c r="H31" s="84">
        <f>G31*F31</f>
        <v>0</v>
      </c>
    </row>
    <row r="32" spans="1:8" ht="44.25" customHeight="1">
      <c r="A32" s="93" t="s">
        <v>172</v>
      </c>
      <c r="B32" s="107" t="s">
        <v>520</v>
      </c>
      <c r="C32" s="83" t="s">
        <v>521</v>
      </c>
      <c r="D32" s="66" t="s">
        <v>42</v>
      </c>
      <c r="E32" s="66"/>
      <c r="F32" s="67">
        <v>21</v>
      </c>
      <c r="G32" s="66"/>
      <c r="H32" s="81">
        <f>SUM(H33)</f>
        <v>0</v>
      </c>
    </row>
    <row r="33" spans="1:8" ht="22.5" customHeight="1">
      <c r="A33" s="95"/>
      <c r="B33" s="78"/>
      <c r="C33" s="79" t="s">
        <v>118</v>
      </c>
      <c r="D33" s="79" t="s">
        <v>119</v>
      </c>
      <c r="E33" s="79">
        <v>1.08</v>
      </c>
      <c r="F33" s="84">
        <f>E33*F32</f>
        <v>22.68</v>
      </c>
      <c r="G33" s="79"/>
      <c r="H33" s="70">
        <f>G33*F33</f>
        <v>0</v>
      </c>
    </row>
    <row r="34" spans="1:8" s="131" customFormat="1" ht="21" customHeight="1">
      <c r="A34" s="233"/>
      <c r="B34" s="233"/>
      <c r="C34" s="66" t="s">
        <v>38</v>
      </c>
      <c r="D34" s="233" t="s">
        <v>9</v>
      </c>
      <c r="E34" s="233"/>
      <c r="F34" s="233"/>
      <c r="G34" s="233"/>
      <c r="H34" s="69">
        <f>H26+H20+H10+H32</f>
        <v>0</v>
      </c>
    </row>
    <row r="35" spans="1:8" s="131" customFormat="1" ht="24" customHeight="1">
      <c r="A35" s="233"/>
      <c r="B35" s="233"/>
      <c r="C35" s="233" t="s">
        <v>31</v>
      </c>
      <c r="D35" s="233" t="s">
        <v>9</v>
      </c>
      <c r="E35" s="233"/>
      <c r="F35" s="233"/>
      <c r="G35" s="233"/>
      <c r="H35" s="70">
        <f>H27+H21+H11+H33</f>
        <v>0</v>
      </c>
    </row>
    <row r="36" spans="1:8" s="131" customFormat="1" ht="25.5" customHeight="1">
      <c r="A36" s="233"/>
      <c r="B36" s="233"/>
      <c r="C36" s="66" t="s">
        <v>32</v>
      </c>
      <c r="D36" s="233" t="s">
        <v>9</v>
      </c>
      <c r="E36" s="233"/>
      <c r="F36" s="233"/>
      <c r="G36" s="233"/>
      <c r="H36" s="70">
        <f>H28+H22+H12</f>
        <v>0</v>
      </c>
    </row>
    <row r="37" spans="1:8" s="131" customFormat="1" ht="24.75" customHeight="1">
      <c r="A37" s="233"/>
      <c r="B37" s="233"/>
      <c r="C37" s="66" t="s">
        <v>2</v>
      </c>
      <c r="D37" s="233" t="s">
        <v>9</v>
      </c>
      <c r="E37" s="233"/>
      <c r="F37" s="233"/>
      <c r="G37" s="233"/>
      <c r="H37" s="70">
        <f>H34-H35-H36</f>
        <v>0</v>
      </c>
    </row>
    <row r="38" spans="1:8" s="131" customFormat="1" ht="39.75" customHeight="1">
      <c r="A38" s="233"/>
      <c r="B38" s="233"/>
      <c r="C38" s="66" t="s">
        <v>140</v>
      </c>
      <c r="D38" s="233" t="s">
        <v>9</v>
      </c>
      <c r="E38" s="233"/>
      <c r="F38" s="233"/>
      <c r="G38" s="233"/>
      <c r="H38" s="69">
        <f>SUM(H35:H37)</f>
        <v>0</v>
      </c>
    </row>
    <row r="39" spans="1:8" s="131" customFormat="1" ht="19.5" customHeight="1">
      <c r="A39" s="93"/>
      <c r="B39" s="66"/>
      <c r="C39" s="66" t="s">
        <v>39</v>
      </c>
      <c r="D39" s="94">
        <v>0.03</v>
      </c>
      <c r="E39" s="66"/>
      <c r="F39" s="66"/>
      <c r="G39" s="66"/>
      <c r="H39" s="69">
        <f>H37*0.03</f>
        <v>0</v>
      </c>
    </row>
    <row r="40" spans="1:8" s="131" customFormat="1" ht="19.5" customHeight="1">
      <c r="A40" s="93"/>
      <c r="B40" s="66"/>
      <c r="C40" s="66" t="s">
        <v>275</v>
      </c>
      <c r="D40" s="66" t="s">
        <v>9</v>
      </c>
      <c r="E40" s="66"/>
      <c r="F40" s="66"/>
      <c r="G40" s="66"/>
      <c r="H40" s="69">
        <f>SUM(H38:H39)</f>
        <v>0</v>
      </c>
    </row>
    <row r="41" spans="1:8" s="131" customFormat="1" ht="19.5" customHeight="1">
      <c r="A41" s="233"/>
      <c r="B41" s="233"/>
      <c r="C41" s="66" t="s">
        <v>554</v>
      </c>
      <c r="D41" s="233" t="s">
        <v>9</v>
      </c>
      <c r="E41" s="233"/>
      <c r="F41" s="233"/>
      <c r="G41" s="233"/>
      <c r="H41" s="70">
        <f>H40*0.1</f>
        <v>0</v>
      </c>
    </row>
    <row r="42" spans="1:8" s="131" customFormat="1" ht="19.5" customHeight="1">
      <c r="A42" s="233"/>
      <c r="B42" s="233"/>
      <c r="C42" s="66" t="s">
        <v>10</v>
      </c>
      <c r="D42" s="233" t="s">
        <v>9</v>
      </c>
      <c r="E42" s="233"/>
      <c r="F42" s="233"/>
      <c r="G42" s="233"/>
      <c r="H42" s="69">
        <f>SUM(H40:H41)</f>
        <v>0</v>
      </c>
    </row>
    <row r="43" spans="1:8" s="131" customFormat="1" ht="23.25" customHeight="1">
      <c r="A43" s="233"/>
      <c r="B43" s="233"/>
      <c r="C43" s="66" t="s">
        <v>555</v>
      </c>
      <c r="D43" s="233" t="s">
        <v>9</v>
      </c>
      <c r="E43" s="233"/>
      <c r="F43" s="233"/>
      <c r="G43" s="233"/>
      <c r="H43" s="70">
        <f>H42*0.08</f>
        <v>0</v>
      </c>
    </row>
    <row r="44" spans="1:8" s="131" customFormat="1" ht="19.5" customHeight="1">
      <c r="A44" s="233"/>
      <c r="B44" s="233"/>
      <c r="C44" s="66" t="s">
        <v>10</v>
      </c>
      <c r="D44" s="233" t="s">
        <v>9</v>
      </c>
      <c r="E44" s="233"/>
      <c r="F44" s="233"/>
      <c r="G44" s="233"/>
      <c r="H44" s="69">
        <f>H42+H43</f>
        <v>0</v>
      </c>
    </row>
    <row r="45" spans="1:8" s="131" customFormat="1" ht="19.5" customHeight="1">
      <c r="A45" s="235"/>
      <c r="B45" s="235"/>
      <c r="C45" s="235"/>
      <c r="D45" s="235"/>
      <c r="E45" s="235"/>
      <c r="F45" s="235"/>
      <c r="G45" s="235"/>
      <c r="H45" s="235"/>
    </row>
    <row r="46" spans="1:9" s="131" customFormat="1" ht="24" customHeight="1">
      <c r="A46" s="235"/>
      <c r="B46" s="382"/>
      <c r="C46" s="382"/>
      <c r="D46" s="382"/>
      <c r="E46" s="382"/>
      <c r="F46" s="382"/>
      <c r="G46" s="382"/>
      <c r="H46" s="382"/>
      <c r="I46" s="382"/>
    </row>
    <row r="47" spans="1:8" s="131" customFormat="1" ht="40.5" customHeight="1">
      <c r="A47" s="390" t="s">
        <v>553</v>
      </c>
      <c r="B47" s="390"/>
      <c r="C47" s="390"/>
      <c r="D47" s="390"/>
      <c r="E47" s="390"/>
      <c r="F47" s="390"/>
      <c r="G47" s="390"/>
      <c r="H47" s="390"/>
    </row>
  </sheetData>
  <sheetProtection/>
  <mergeCells count="14">
    <mergeCell ref="A3:H3"/>
    <mergeCell ref="A4:H4"/>
    <mergeCell ref="A5:C5"/>
    <mergeCell ref="E5:H5"/>
    <mergeCell ref="B6:C6"/>
    <mergeCell ref="E6:H6"/>
    <mergeCell ref="A47:H47"/>
    <mergeCell ref="B46:I46"/>
    <mergeCell ref="A7:A8"/>
    <mergeCell ref="B7:B8"/>
    <mergeCell ref="C7:C8"/>
    <mergeCell ref="D7:D8"/>
    <mergeCell ref="E7:F7"/>
    <mergeCell ref="G7:H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42" sqref="A42:IV42"/>
    </sheetView>
  </sheetViews>
  <sheetFormatPr defaultColWidth="9.00390625" defaultRowHeight="12.75"/>
  <cols>
    <col min="1" max="1" width="5.125" style="0" customWidth="1"/>
    <col min="2" max="2" width="11.00390625" style="0" customWidth="1"/>
    <col min="3" max="3" width="33.125" style="0" customWidth="1"/>
  </cols>
  <sheetData>
    <row r="1" spans="1:8" s="131" customFormat="1" ht="10.5" customHeight="1">
      <c r="A1" s="62"/>
      <c r="B1" s="62"/>
      <c r="C1" s="62"/>
      <c r="D1" s="62"/>
      <c r="E1" s="62"/>
      <c r="F1" s="62"/>
      <c r="G1" s="62"/>
      <c r="H1" s="62"/>
    </row>
    <row r="2" spans="1:8" s="131" customFormat="1" ht="8.25" customHeight="1" hidden="1">
      <c r="A2" s="91"/>
      <c r="B2" s="91"/>
      <c r="C2" s="91"/>
      <c r="D2" s="231"/>
      <c r="E2" s="231"/>
      <c r="F2" s="231"/>
      <c r="G2" s="231"/>
      <c r="H2" s="231"/>
    </row>
    <row r="3" spans="1:8" s="131" customFormat="1" ht="14.25" customHeight="1">
      <c r="A3" s="391" t="s">
        <v>540</v>
      </c>
      <c r="B3" s="389"/>
      <c r="C3" s="389"/>
      <c r="D3" s="389"/>
      <c r="E3" s="389"/>
      <c r="F3" s="389"/>
      <c r="G3" s="389"/>
      <c r="H3" s="389"/>
    </row>
    <row r="4" spans="1:8" s="131" customFormat="1" ht="21.75" customHeight="1">
      <c r="A4" s="389" t="s">
        <v>506</v>
      </c>
      <c r="B4" s="389"/>
      <c r="C4" s="389"/>
      <c r="D4" s="389"/>
      <c r="E4" s="389"/>
      <c r="F4" s="389"/>
      <c r="G4" s="389"/>
      <c r="H4" s="389"/>
    </row>
    <row r="5" spans="1:8" s="131" customFormat="1" ht="6" customHeight="1">
      <c r="A5" s="390"/>
      <c r="B5" s="390"/>
      <c r="C5" s="390"/>
      <c r="D5" s="390"/>
      <c r="E5" s="390"/>
      <c r="F5" s="390"/>
      <c r="G5" s="390"/>
      <c r="H5" s="390"/>
    </row>
    <row r="6" spans="1:8" s="131" customFormat="1" ht="24.75" customHeight="1">
      <c r="A6" s="386" t="s">
        <v>21</v>
      </c>
      <c r="B6" s="386"/>
      <c r="C6" s="386"/>
      <c r="D6" s="111">
        <f>H45</f>
        <v>0</v>
      </c>
      <c r="E6" s="385" t="s">
        <v>108</v>
      </c>
      <c r="F6" s="385"/>
      <c r="G6" s="385"/>
      <c r="H6" s="385"/>
    </row>
    <row r="7" spans="1:9" s="131" customFormat="1" ht="19.5" customHeight="1">
      <c r="A7" s="235"/>
      <c r="B7" s="386" t="s">
        <v>36</v>
      </c>
      <c r="C7" s="386"/>
      <c r="D7" s="111">
        <f>H36</f>
        <v>0</v>
      </c>
      <c r="E7" s="385" t="s">
        <v>9</v>
      </c>
      <c r="F7" s="385"/>
      <c r="G7" s="385"/>
      <c r="H7" s="385"/>
      <c r="I7" s="23"/>
    </row>
    <row r="8" spans="1:8" s="131" customFormat="1" ht="30.75" customHeight="1">
      <c r="A8" s="388" t="s">
        <v>3</v>
      </c>
      <c r="B8" s="387" t="s">
        <v>4</v>
      </c>
      <c r="C8" s="388" t="s">
        <v>5</v>
      </c>
      <c r="D8" s="387" t="s">
        <v>26</v>
      </c>
      <c r="E8" s="388" t="s">
        <v>11</v>
      </c>
      <c r="F8" s="388"/>
      <c r="G8" s="388" t="s">
        <v>27</v>
      </c>
      <c r="H8" s="388"/>
    </row>
    <row r="9" spans="1:8" s="131" customFormat="1" ht="71.25" customHeight="1">
      <c r="A9" s="388"/>
      <c r="B9" s="387"/>
      <c r="C9" s="388"/>
      <c r="D9" s="387"/>
      <c r="E9" s="232" t="s">
        <v>28</v>
      </c>
      <c r="F9" s="232" t="s">
        <v>29</v>
      </c>
      <c r="G9" s="232" t="s">
        <v>28</v>
      </c>
      <c r="H9" s="232" t="s">
        <v>6</v>
      </c>
    </row>
    <row r="10" spans="1:8" s="131" customFormat="1" ht="13.5" customHeight="1">
      <c r="A10" s="233">
        <v>1</v>
      </c>
      <c r="B10" s="233">
        <v>2</v>
      </c>
      <c r="C10" s="233">
        <v>3</v>
      </c>
      <c r="D10" s="233">
        <v>4</v>
      </c>
      <c r="E10" s="233">
        <v>5</v>
      </c>
      <c r="F10" s="233">
        <v>6</v>
      </c>
      <c r="G10" s="233">
        <v>7</v>
      </c>
      <c r="H10" s="233">
        <v>8</v>
      </c>
    </row>
    <row r="11" spans="1:8" ht="57.75" customHeight="1">
      <c r="A11" s="69">
        <v>1</v>
      </c>
      <c r="B11" s="66" t="s">
        <v>260</v>
      </c>
      <c r="C11" s="66" t="s">
        <v>276</v>
      </c>
      <c r="D11" s="66" t="s">
        <v>262</v>
      </c>
      <c r="E11" s="66"/>
      <c r="F11" s="71">
        <v>58</v>
      </c>
      <c r="G11" s="71"/>
      <c r="H11" s="81">
        <f>SUM(H12:H20)</f>
        <v>0</v>
      </c>
    </row>
    <row r="12" spans="1:8" ht="20.25" customHeight="1">
      <c r="A12" s="233"/>
      <c r="B12" s="233" t="s">
        <v>112</v>
      </c>
      <c r="C12" s="233" t="s">
        <v>13</v>
      </c>
      <c r="D12" s="233" t="s">
        <v>30</v>
      </c>
      <c r="E12" s="68">
        <v>2</v>
      </c>
      <c r="F12" s="68">
        <f>F11*E12</f>
        <v>116</v>
      </c>
      <c r="G12" s="68"/>
      <c r="H12" s="70">
        <f aca="true" t="shared" si="0" ref="H12:H18">F12*G12</f>
        <v>0</v>
      </c>
    </row>
    <row r="13" spans="1:8" ht="24.75" customHeight="1">
      <c r="A13" s="233"/>
      <c r="B13" s="233" t="s">
        <v>112</v>
      </c>
      <c r="C13" s="233" t="s">
        <v>14</v>
      </c>
      <c r="D13" s="233" t="s">
        <v>18</v>
      </c>
      <c r="E13" s="233">
        <v>0.407</v>
      </c>
      <c r="F13" s="68">
        <f>F11*E13</f>
        <v>23.61</v>
      </c>
      <c r="G13" s="68"/>
      <c r="H13" s="70">
        <f t="shared" si="0"/>
        <v>0</v>
      </c>
    </row>
    <row r="14" spans="1:8" ht="26.25" customHeight="1">
      <c r="A14" s="233"/>
      <c r="B14" s="75" t="s">
        <v>109</v>
      </c>
      <c r="C14" s="233" t="s">
        <v>512</v>
      </c>
      <c r="D14" s="233" t="s">
        <v>223</v>
      </c>
      <c r="E14" s="70"/>
      <c r="F14" s="68">
        <v>417</v>
      </c>
      <c r="G14" s="68"/>
      <c r="H14" s="70">
        <f t="shared" si="0"/>
        <v>0</v>
      </c>
    </row>
    <row r="15" spans="1:8" ht="21.75" customHeight="1">
      <c r="A15" s="233"/>
      <c r="B15" s="75" t="s">
        <v>109</v>
      </c>
      <c r="C15" s="233" t="s">
        <v>35</v>
      </c>
      <c r="D15" s="233" t="s">
        <v>12</v>
      </c>
      <c r="E15" s="233"/>
      <c r="F15" s="68">
        <v>9</v>
      </c>
      <c r="G15" s="68"/>
      <c r="H15" s="70">
        <f t="shared" si="0"/>
        <v>0</v>
      </c>
    </row>
    <row r="16" spans="1:8" ht="21" customHeight="1">
      <c r="A16" s="233"/>
      <c r="B16" s="75" t="s">
        <v>109</v>
      </c>
      <c r="C16" s="233" t="s">
        <v>263</v>
      </c>
      <c r="D16" s="233" t="s">
        <v>8</v>
      </c>
      <c r="E16" s="233"/>
      <c r="F16" s="68">
        <v>5.6</v>
      </c>
      <c r="G16" s="72"/>
      <c r="H16" s="70">
        <f t="shared" si="0"/>
        <v>0</v>
      </c>
    </row>
    <row r="17" spans="1:8" ht="24" customHeight="1">
      <c r="A17" s="233"/>
      <c r="B17" s="233" t="s">
        <v>109</v>
      </c>
      <c r="C17" s="233" t="s">
        <v>15</v>
      </c>
      <c r="D17" s="233" t="s">
        <v>18</v>
      </c>
      <c r="E17" s="233">
        <v>0.05</v>
      </c>
      <c r="F17" s="233">
        <f>E17*F11</f>
        <v>2.9</v>
      </c>
      <c r="G17" s="68"/>
      <c r="H17" s="70">
        <f t="shared" si="0"/>
        <v>0</v>
      </c>
    </row>
    <row r="18" spans="1:8" ht="22.5" customHeight="1">
      <c r="A18" s="233"/>
      <c r="B18" s="75" t="s">
        <v>264</v>
      </c>
      <c r="C18" s="233" t="s">
        <v>265</v>
      </c>
      <c r="D18" s="233" t="s">
        <v>223</v>
      </c>
      <c r="E18" s="233"/>
      <c r="F18" s="233">
        <v>47</v>
      </c>
      <c r="G18" s="68"/>
      <c r="H18" s="70">
        <f t="shared" si="0"/>
        <v>0</v>
      </c>
    </row>
    <row r="19" spans="1:8" ht="23.25" customHeight="1">
      <c r="A19" s="233"/>
      <c r="B19" s="233" t="s">
        <v>109</v>
      </c>
      <c r="C19" s="233" t="s">
        <v>269</v>
      </c>
      <c r="D19" s="233" t="s">
        <v>42</v>
      </c>
      <c r="E19" s="233">
        <v>0.0002</v>
      </c>
      <c r="F19" s="73">
        <f>E19*F11</f>
        <v>0.012</v>
      </c>
      <c r="G19" s="233"/>
      <c r="H19" s="70">
        <f>F19*G19</f>
        <v>0</v>
      </c>
    </row>
    <row r="20" spans="1:8" ht="31.5" customHeight="1">
      <c r="A20" s="233"/>
      <c r="B20" s="233" t="s">
        <v>112</v>
      </c>
      <c r="C20" s="233" t="s">
        <v>15</v>
      </c>
      <c r="D20" s="233" t="s">
        <v>9</v>
      </c>
      <c r="E20" s="233">
        <v>0.12</v>
      </c>
      <c r="F20" s="68">
        <f>E20*F11</f>
        <v>6.96</v>
      </c>
      <c r="G20" s="233"/>
      <c r="H20" s="70">
        <f>F20*G20</f>
        <v>0</v>
      </c>
    </row>
    <row r="21" spans="1:8" ht="45.75" customHeight="1">
      <c r="A21" s="66">
        <v>2</v>
      </c>
      <c r="B21" s="66" t="s">
        <v>270</v>
      </c>
      <c r="C21" s="66" t="s">
        <v>271</v>
      </c>
      <c r="D21" s="66" t="s">
        <v>12</v>
      </c>
      <c r="E21" s="66"/>
      <c r="F21" s="71">
        <v>1</v>
      </c>
      <c r="G21" s="71"/>
      <c r="H21" s="81">
        <f>SUM(H22:H26)</f>
        <v>0</v>
      </c>
    </row>
    <row r="22" spans="1:8" ht="32.25" customHeight="1">
      <c r="A22" s="233"/>
      <c r="B22" s="75" t="s">
        <v>112</v>
      </c>
      <c r="C22" s="233" t="s">
        <v>13</v>
      </c>
      <c r="D22" s="233" t="s">
        <v>30</v>
      </c>
      <c r="E22" s="233">
        <v>7.33</v>
      </c>
      <c r="F22" s="68">
        <f>F21*E22</f>
        <v>7.33</v>
      </c>
      <c r="G22" s="68"/>
      <c r="H22" s="70">
        <f>F22*G22</f>
        <v>0</v>
      </c>
    </row>
    <row r="23" spans="1:8" ht="27" customHeight="1">
      <c r="A23" s="233"/>
      <c r="B23" s="75" t="s">
        <v>112</v>
      </c>
      <c r="C23" s="233" t="s">
        <v>14</v>
      </c>
      <c r="D23" s="233" t="s">
        <v>18</v>
      </c>
      <c r="E23" s="233">
        <v>0.11</v>
      </c>
      <c r="F23" s="68">
        <f>F21*E23</f>
        <v>0.11</v>
      </c>
      <c r="G23" s="68"/>
      <c r="H23" s="68">
        <f>F23*G23</f>
        <v>0</v>
      </c>
    </row>
    <row r="24" spans="1:8" ht="28.5" customHeight="1">
      <c r="A24" s="233"/>
      <c r="B24" s="233" t="s">
        <v>109</v>
      </c>
      <c r="C24" s="233" t="s">
        <v>272</v>
      </c>
      <c r="D24" s="233" t="s">
        <v>12</v>
      </c>
      <c r="E24" s="233">
        <v>1</v>
      </c>
      <c r="F24" s="68">
        <v>1</v>
      </c>
      <c r="G24" s="68"/>
      <c r="H24" s="70">
        <f>F24*G24</f>
        <v>0</v>
      </c>
    </row>
    <row r="25" spans="1:8" ht="26.25" customHeight="1">
      <c r="A25" s="233"/>
      <c r="B25" s="75" t="s">
        <v>109</v>
      </c>
      <c r="C25" s="233" t="s">
        <v>35</v>
      </c>
      <c r="D25" s="233" t="s">
        <v>16</v>
      </c>
      <c r="E25" s="233">
        <v>0.7</v>
      </c>
      <c r="F25" s="68">
        <f>E25*F21</f>
        <v>0.7</v>
      </c>
      <c r="G25" s="233"/>
      <c r="H25" s="70">
        <f>F25*G25</f>
        <v>0</v>
      </c>
    </row>
    <row r="26" spans="1:8" ht="30" customHeight="1">
      <c r="A26" s="233"/>
      <c r="B26" s="75" t="s">
        <v>112</v>
      </c>
      <c r="C26" s="233" t="s">
        <v>15</v>
      </c>
      <c r="D26" s="233" t="s">
        <v>18</v>
      </c>
      <c r="E26" s="233">
        <v>0.1</v>
      </c>
      <c r="F26" s="68">
        <f>F21*E26</f>
        <v>0.1</v>
      </c>
      <c r="G26" s="233"/>
      <c r="H26" s="70">
        <f>F26*G26</f>
        <v>0</v>
      </c>
    </row>
    <row r="27" spans="1:8" ht="48">
      <c r="A27" s="93" t="s">
        <v>273</v>
      </c>
      <c r="B27" s="107" t="s">
        <v>116</v>
      </c>
      <c r="C27" s="83" t="s">
        <v>139</v>
      </c>
      <c r="D27" s="66" t="s">
        <v>117</v>
      </c>
      <c r="E27" s="66"/>
      <c r="F27" s="67">
        <v>16</v>
      </c>
      <c r="G27" s="66"/>
      <c r="H27" s="81">
        <f>SUM(H28:H32)</f>
        <v>0</v>
      </c>
    </row>
    <row r="28" spans="1:8" ht="22.5" customHeight="1">
      <c r="A28" s="95"/>
      <c r="B28" s="78" t="s">
        <v>112</v>
      </c>
      <c r="C28" s="79" t="s">
        <v>118</v>
      </c>
      <c r="D28" s="79" t="s">
        <v>119</v>
      </c>
      <c r="E28" s="79">
        <v>0.388</v>
      </c>
      <c r="F28" s="84">
        <f>E28*F27</f>
        <v>6.21</v>
      </c>
      <c r="G28" s="79"/>
      <c r="H28" s="70">
        <f>G28*F28</f>
        <v>0</v>
      </c>
    </row>
    <row r="29" spans="1:8" ht="21" customHeight="1">
      <c r="A29" s="95"/>
      <c r="B29" s="78" t="s">
        <v>112</v>
      </c>
      <c r="C29" s="79" t="s">
        <v>120</v>
      </c>
      <c r="D29" s="79" t="s">
        <v>9</v>
      </c>
      <c r="E29" s="85">
        <v>0.0003</v>
      </c>
      <c r="F29" s="84">
        <f>E29*F27</f>
        <v>0</v>
      </c>
      <c r="G29" s="79"/>
      <c r="H29" s="84">
        <f>G29*F29</f>
        <v>0</v>
      </c>
    </row>
    <row r="30" spans="1:8" ht="27.75" customHeight="1">
      <c r="A30" s="95"/>
      <c r="B30" s="86" t="s">
        <v>109</v>
      </c>
      <c r="C30" s="79" t="s">
        <v>121</v>
      </c>
      <c r="D30" s="79" t="s">
        <v>16</v>
      </c>
      <c r="E30" s="79">
        <v>0.246</v>
      </c>
      <c r="F30" s="84">
        <f>E30*F27</f>
        <v>3.94</v>
      </c>
      <c r="G30" s="79"/>
      <c r="H30" s="150">
        <f>G30*F30</f>
        <v>0</v>
      </c>
    </row>
    <row r="31" spans="1:8" ht="21.75" customHeight="1">
      <c r="A31" s="95"/>
      <c r="B31" s="86" t="s">
        <v>109</v>
      </c>
      <c r="C31" s="79" t="s">
        <v>122</v>
      </c>
      <c r="D31" s="79" t="s">
        <v>16</v>
      </c>
      <c r="E31" s="79">
        <v>0.027</v>
      </c>
      <c r="F31" s="84">
        <f>E31*F27</f>
        <v>0.43</v>
      </c>
      <c r="G31" s="79"/>
      <c r="H31" s="150">
        <f>G31*F31</f>
        <v>0</v>
      </c>
    </row>
    <row r="32" spans="1:8" ht="22.5" customHeight="1">
      <c r="A32" s="95"/>
      <c r="B32" s="78" t="s">
        <v>112</v>
      </c>
      <c r="C32" s="79" t="s">
        <v>274</v>
      </c>
      <c r="D32" s="79" t="s">
        <v>9</v>
      </c>
      <c r="E32" s="79">
        <v>0.0019</v>
      </c>
      <c r="F32" s="84">
        <f>E32*F27</f>
        <v>0.03</v>
      </c>
      <c r="G32" s="79"/>
      <c r="H32" s="84">
        <f>G32*F32</f>
        <v>0</v>
      </c>
    </row>
    <row r="33" spans="1:8" ht="44.25" customHeight="1">
      <c r="A33" s="93" t="s">
        <v>172</v>
      </c>
      <c r="B33" s="107" t="s">
        <v>520</v>
      </c>
      <c r="C33" s="83" t="s">
        <v>521</v>
      </c>
      <c r="D33" s="66" t="s">
        <v>42</v>
      </c>
      <c r="E33" s="66"/>
      <c r="F33" s="67">
        <v>18</v>
      </c>
      <c r="G33" s="66"/>
      <c r="H33" s="81">
        <f>SUM(H34)</f>
        <v>0</v>
      </c>
    </row>
    <row r="34" spans="1:8" ht="22.5" customHeight="1">
      <c r="A34" s="95"/>
      <c r="B34" s="78"/>
      <c r="C34" s="79" t="s">
        <v>118</v>
      </c>
      <c r="D34" s="79" t="s">
        <v>119</v>
      </c>
      <c r="E34" s="79">
        <v>1.08</v>
      </c>
      <c r="F34" s="84">
        <f>E34*F33</f>
        <v>19.44</v>
      </c>
      <c r="G34" s="79"/>
      <c r="H34" s="70">
        <f>G34*F34</f>
        <v>0</v>
      </c>
    </row>
    <row r="35" spans="1:8" s="131" customFormat="1" ht="21" customHeight="1">
      <c r="A35" s="233"/>
      <c r="B35" s="233"/>
      <c r="C35" s="66" t="s">
        <v>38</v>
      </c>
      <c r="D35" s="233" t="s">
        <v>9</v>
      </c>
      <c r="E35" s="233"/>
      <c r="F35" s="233"/>
      <c r="G35" s="233"/>
      <c r="H35" s="69">
        <f>H27+H21+H11+H33</f>
        <v>0</v>
      </c>
    </row>
    <row r="36" spans="1:8" s="131" customFormat="1" ht="24" customHeight="1">
      <c r="A36" s="233"/>
      <c r="B36" s="233"/>
      <c r="C36" s="233" t="s">
        <v>31</v>
      </c>
      <c r="D36" s="233" t="s">
        <v>9</v>
      </c>
      <c r="E36" s="233"/>
      <c r="F36" s="233"/>
      <c r="G36" s="233"/>
      <c r="H36" s="70">
        <f>H28+H22+H12+H34</f>
        <v>0</v>
      </c>
    </row>
    <row r="37" spans="1:8" s="131" customFormat="1" ht="25.5" customHeight="1">
      <c r="A37" s="233"/>
      <c r="B37" s="233"/>
      <c r="C37" s="66" t="s">
        <v>32</v>
      </c>
      <c r="D37" s="233" t="s">
        <v>9</v>
      </c>
      <c r="E37" s="233"/>
      <c r="F37" s="233"/>
      <c r="G37" s="233"/>
      <c r="H37" s="70">
        <f>H29+H23+H13</f>
        <v>0</v>
      </c>
    </row>
    <row r="38" spans="1:8" s="131" customFormat="1" ht="24.75" customHeight="1">
      <c r="A38" s="233"/>
      <c r="B38" s="233"/>
      <c r="C38" s="66" t="s">
        <v>2</v>
      </c>
      <c r="D38" s="233" t="s">
        <v>9</v>
      </c>
      <c r="E38" s="233"/>
      <c r="F38" s="233"/>
      <c r="G38" s="233"/>
      <c r="H38" s="70">
        <f>H35-H36-H37</f>
        <v>0</v>
      </c>
    </row>
    <row r="39" spans="1:8" s="131" customFormat="1" ht="39.75" customHeight="1">
      <c r="A39" s="233"/>
      <c r="B39" s="233"/>
      <c r="C39" s="66" t="s">
        <v>140</v>
      </c>
      <c r="D39" s="233" t="s">
        <v>9</v>
      </c>
      <c r="E39" s="233"/>
      <c r="F39" s="233"/>
      <c r="G39" s="233"/>
      <c r="H39" s="69">
        <f>SUM(H36:H38)</f>
        <v>0</v>
      </c>
    </row>
    <row r="40" spans="1:8" s="131" customFormat="1" ht="19.5" customHeight="1">
      <c r="A40" s="93"/>
      <c r="B40" s="66"/>
      <c r="C40" s="66" t="s">
        <v>39</v>
      </c>
      <c r="D40" s="94">
        <v>0.03</v>
      </c>
      <c r="E40" s="66"/>
      <c r="F40" s="66"/>
      <c r="G40" s="66"/>
      <c r="H40" s="69">
        <f>H38*0.03</f>
        <v>0</v>
      </c>
    </row>
    <row r="41" spans="1:8" s="131" customFormat="1" ht="19.5" customHeight="1">
      <c r="A41" s="93"/>
      <c r="B41" s="66"/>
      <c r="C41" s="66" t="s">
        <v>275</v>
      </c>
      <c r="D41" s="66" t="s">
        <v>9</v>
      </c>
      <c r="E41" s="66"/>
      <c r="F41" s="66"/>
      <c r="G41" s="66"/>
      <c r="H41" s="69">
        <f>SUM(H39:H40)</f>
        <v>0</v>
      </c>
    </row>
    <row r="42" spans="1:8" s="131" customFormat="1" ht="27" customHeight="1">
      <c r="A42" s="233"/>
      <c r="B42" s="233"/>
      <c r="C42" s="66" t="s">
        <v>554</v>
      </c>
      <c r="D42" s="233" t="s">
        <v>9</v>
      </c>
      <c r="E42" s="233"/>
      <c r="F42" s="233"/>
      <c r="G42" s="233"/>
      <c r="H42" s="70">
        <f>H41*0.1</f>
        <v>0</v>
      </c>
    </row>
    <row r="43" spans="1:8" s="131" customFormat="1" ht="19.5" customHeight="1">
      <c r="A43" s="233"/>
      <c r="B43" s="233"/>
      <c r="C43" s="66" t="s">
        <v>10</v>
      </c>
      <c r="D43" s="233" t="s">
        <v>9</v>
      </c>
      <c r="E43" s="233"/>
      <c r="F43" s="233"/>
      <c r="G43" s="233"/>
      <c r="H43" s="69">
        <f>SUM(H41:H42)</f>
        <v>0</v>
      </c>
    </row>
    <row r="44" spans="1:8" s="131" customFormat="1" ht="23.25" customHeight="1">
      <c r="A44" s="233"/>
      <c r="B44" s="233"/>
      <c r="C44" s="66" t="s">
        <v>555</v>
      </c>
      <c r="D44" s="233" t="s">
        <v>9</v>
      </c>
      <c r="E44" s="233"/>
      <c r="F44" s="233"/>
      <c r="G44" s="233"/>
      <c r="H44" s="70">
        <f>H43*0.08</f>
        <v>0</v>
      </c>
    </row>
    <row r="45" spans="1:8" s="131" customFormat="1" ht="19.5" customHeight="1">
      <c r="A45" s="233"/>
      <c r="B45" s="233"/>
      <c r="C45" s="66" t="s">
        <v>10</v>
      </c>
      <c r="D45" s="233" t="s">
        <v>9</v>
      </c>
      <c r="E45" s="233"/>
      <c r="F45" s="233"/>
      <c r="G45" s="233"/>
      <c r="H45" s="69">
        <f>H43+H44</f>
        <v>0</v>
      </c>
    </row>
    <row r="46" spans="1:8" s="131" customFormat="1" ht="19.5" customHeight="1">
      <c r="A46" s="235"/>
      <c r="B46" s="235"/>
      <c r="C46" s="235"/>
      <c r="D46" s="235"/>
      <c r="E46" s="235"/>
      <c r="F46" s="235"/>
      <c r="G46" s="235"/>
      <c r="H46" s="235"/>
    </row>
    <row r="47" spans="1:9" s="131" customFormat="1" ht="24" customHeight="1">
      <c r="A47" s="235"/>
      <c r="B47" s="382"/>
      <c r="C47" s="382"/>
      <c r="D47" s="382"/>
      <c r="E47" s="382"/>
      <c r="F47" s="382"/>
      <c r="G47" s="382"/>
      <c r="H47" s="382"/>
      <c r="I47" s="382"/>
    </row>
    <row r="48" spans="1:8" s="131" customFormat="1" ht="40.5" customHeight="1">
      <c r="A48" s="390" t="s">
        <v>553</v>
      </c>
      <c r="B48" s="390"/>
      <c r="C48" s="390"/>
      <c r="D48" s="390"/>
      <c r="E48" s="390"/>
      <c r="F48" s="390"/>
      <c r="G48" s="390"/>
      <c r="H48" s="390"/>
    </row>
  </sheetData>
  <sheetProtection/>
  <mergeCells count="15">
    <mergeCell ref="A3:H3"/>
    <mergeCell ref="A4:H4"/>
    <mergeCell ref="A5:H5"/>
    <mergeCell ref="A6:C6"/>
    <mergeCell ref="E6:H6"/>
    <mergeCell ref="B7:C7"/>
    <mergeCell ref="E7:H7"/>
    <mergeCell ref="A48:H48"/>
    <mergeCell ref="B47:I47"/>
    <mergeCell ref="A8:A9"/>
    <mergeCell ref="B8:B9"/>
    <mergeCell ref="C8:C9"/>
    <mergeCell ref="D8:D9"/>
    <mergeCell ref="E8:F8"/>
    <mergeCell ref="G8:H8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48" sqref="A48:H48"/>
    </sheetView>
  </sheetViews>
  <sheetFormatPr defaultColWidth="9.00390625" defaultRowHeight="12.75"/>
  <cols>
    <col min="1" max="1" width="4.00390625" style="0" customWidth="1"/>
    <col min="3" max="3" width="28.875" style="0" customWidth="1"/>
  </cols>
  <sheetData>
    <row r="1" spans="1:8" s="131" customFormat="1" ht="10.5" customHeight="1">
      <c r="A1" s="62"/>
      <c r="B1" s="62"/>
      <c r="C1" s="62"/>
      <c r="D1" s="62"/>
      <c r="E1" s="62"/>
      <c r="F1" s="62"/>
      <c r="G1" s="62"/>
      <c r="H1" s="62"/>
    </row>
    <row r="2" spans="1:8" s="131" customFormat="1" ht="8.25" customHeight="1" hidden="1">
      <c r="A2" s="91"/>
      <c r="B2" s="91"/>
      <c r="C2" s="91"/>
      <c r="D2" s="231"/>
      <c r="E2" s="231"/>
      <c r="F2" s="231"/>
      <c r="G2" s="231"/>
      <c r="H2" s="231"/>
    </row>
    <row r="3" spans="1:8" s="131" customFormat="1" ht="14.25" customHeight="1">
      <c r="A3" s="391" t="s">
        <v>541</v>
      </c>
      <c r="B3" s="389"/>
      <c r="C3" s="389"/>
      <c r="D3" s="389"/>
      <c r="E3" s="389"/>
      <c r="F3" s="389"/>
      <c r="G3" s="389"/>
      <c r="H3" s="389"/>
    </row>
    <row r="4" spans="1:8" s="131" customFormat="1" ht="21.75" customHeight="1">
      <c r="A4" s="389" t="s">
        <v>513</v>
      </c>
      <c r="B4" s="389"/>
      <c r="C4" s="389"/>
      <c r="D4" s="389"/>
      <c r="E4" s="389"/>
      <c r="F4" s="389"/>
      <c r="G4" s="389"/>
      <c r="H4" s="389"/>
    </row>
    <row r="5" spans="1:8" s="131" customFormat="1" ht="6" customHeight="1">
      <c r="A5" s="390"/>
      <c r="B5" s="390"/>
      <c r="C5" s="390"/>
      <c r="D5" s="390"/>
      <c r="E5" s="390"/>
      <c r="F5" s="390"/>
      <c r="G5" s="390"/>
      <c r="H5" s="390"/>
    </row>
    <row r="6" spans="1:8" s="131" customFormat="1" ht="24.75" customHeight="1">
      <c r="A6" s="386" t="s">
        <v>21</v>
      </c>
      <c r="B6" s="386"/>
      <c r="C6" s="386"/>
      <c r="D6" s="111">
        <f>H45</f>
        <v>0</v>
      </c>
      <c r="E6" s="385" t="s">
        <v>108</v>
      </c>
      <c r="F6" s="385"/>
      <c r="G6" s="385"/>
      <c r="H6" s="385"/>
    </row>
    <row r="7" spans="1:9" s="131" customFormat="1" ht="19.5" customHeight="1">
      <c r="A7" s="235"/>
      <c r="B7" s="386" t="s">
        <v>36</v>
      </c>
      <c r="C7" s="386"/>
      <c r="D7" s="111">
        <f>H36</f>
        <v>0</v>
      </c>
      <c r="E7" s="385" t="s">
        <v>9</v>
      </c>
      <c r="F7" s="385"/>
      <c r="G7" s="385"/>
      <c r="H7" s="385"/>
      <c r="I7" s="23"/>
    </row>
    <row r="8" spans="1:8" s="131" customFormat="1" ht="30.75" customHeight="1">
      <c r="A8" s="388" t="s">
        <v>3</v>
      </c>
      <c r="B8" s="387" t="s">
        <v>4</v>
      </c>
      <c r="C8" s="388" t="s">
        <v>5</v>
      </c>
      <c r="D8" s="387" t="s">
        <v>26</v>
      </c>
      <c r="E8" s="388" t="s">
        <v>11</v>
      </c>
      <c r="F8" s="388"/>
      <c r="G8" s="388" t="s">
        <v>27</v>
      </c>
      <c r="H8" s="388"/>
    </row>
    <row r="9" spans="1:8" s="131" customFormat="1" ht="71.25" customHeight="1">
      <c r="A9" s="388"/>
      <c r="B9" s="387"/>
      <c r="C9" s="388"/>
      <c r="D9" s="387"/>
      <c r="E9" s="232" t="s">
        <v>28</v>
      </c>
      <c r="F9" s="232" t="s">
        <v>29</v>
      </c>
      <c r="G9" s="232" t="s">
        <v>28</v>
      </c>
      <c r="H9" s="232" t="s">
        <v>6</v>
      </c>
    </row>
    <row r="10" spans="1:8" s="131" customFormat="1" ht="13.5" customHeight="1">
      <c r="A10" s="233">
        <v>1</v>
      </c>
      <c r="B10" s="233">
        <v>2</v>
      </c>
      <c r="C10" s="233">
        <v>3</v>
      </c>
      <c r="D10" s="233">
        <v>4</v>
      </c>
      <c r="E10" s="233">
        <v>5</v>
      </c>
      <c r="F10" s="233">
        <v>6</v>
      </c>
      <c r="G10" s="233">
        <v>7</v>
      </c>
      <c r="H10" s="233">
        <v>8</v>
      </c>
    </row>
    <row r="11" spans="1:8" ht="57.75" customHeight="1">
      <c r="A11" s="69">
        <v>1</v>
      </c>
      <c r="B11" s="66" t="s">
        <v>260</v>
      </c>
      <c r="C11" s="66" t="s">
        <v>276</v>
      </c>
      <c r="D11" s="66" t="s">
        <v>262</v>
      </c>
      <c r="E11" s="66"/>
      <c r="F11" s="71">
        <v>67</v>
      </c>
      <c r="G11" s="71"/>
      <c r="H11" s="81">
        <f>SUM(H12:H20)</f>
        <v>0</v>
      </c>
    </row>
    <row r="12" spans="1:8" ht="20.25" customHeight="1">
      <c r="A12" s="233"/>
      <c r="B12" s="233" t="s">
        <v>112</v>
      </c>
      <c r="C12" s="233" t="s">
        <v>13</v>
      </c>
      <c r="D12" s="233" t="s">
        <v>30</v>
      </c>
      <c r="E12" s="68">
        <v>2</v>
      </c>
      <c r="F12" s="68">
        <f>F11*E12</f>
        <v>134</v>
      </c>
      <c r="G12" s="68"/>
      <c r="H12" s="70">
        <f aca="true" t="shared" si="0" ref="H12:H18">F12*G12</f>
        <v>0</v>
      </c>
    </row>
    <row r="13" spans="1:8" ht="24.75" customHeight="1">
      <c r="A13" s="233"/>
      <c r="B13" s="233" t="s">
        <v>112</v>
      </c>
      <c r="C13" s="233" t="s">
        <v>14</v>
      </c>
      <c r="D13" s="233" t="s">
        <v>18</v>
      </c>
      <c r="E13" s="233">
        <v>0.407</v>
      </c>
      <c r="F13" s="68">
        <f>F11*E13</f>
        <v>27.27</v>
      </c>
      <c r="G13" s="68"/>
      <c r="H13" s="70">
        <f t="shared" si="0"/>
        <v>0</v>
      </c>
    </row>
    <row r="14" spans="1:8" ht="26.25" customHeight="1">
      <c r="A14" s="233"/>
      <c r="B14" s="75" t="s">
        <v>109</v>
      </c>
      <c r="C14" s="233" t="s">
        <v>514</v>
      </c>
      <c r="D14" s="233" t="s">
        <v>223</v>
      </c>
      <c r="E14" s="70"/>
      <c r="F14" s="68">
        <v>477</v>
      </c>
      <c r="G14" s="68"/>
      <c r="H14" s="70">
        <f t="shared" si="0"/>
        <v>0</v>
      </c>
    </row>
    <row r="15" spans="1:8" ht="21.75" customHeight="1">
      <c r="A15" s="233"/>
      <c r="B15" s="75" t="s">
        <v>109</v>
      </c>
      <c r="C15" s="233" t="s">
        <v>35</v>
      </c>
      <c r="D15" s="233" t="s">
        <v>12</v>
      </c>
      <c r="E15" s="233"/>
      <c r="F15" s="68">
        <v>12</v>
      </c>
      <c r="G15" s="68"/>
      <c r="H15" s="70">
        <f t="shared" si="0"/>
        <v>0</v>
      </c>
    </row>
    <row r="16" spans="1:8" ht="21" customHeight="1">
      <c r="A16" s="233"/>
      <c r="B16" s="75" t="s">
        <v>109</v>
      </c>
      <c r="C16" s="233" t="s">
        <v>263</v>
      </c>
      <c r="D16" s="233" t="s">
        <v>8</v>
      </c>
      <c r="E16" s="233"/>
      <c r="F16" s="68">
        <v>6.4</v>
      </c>
      <c r="G16" s="72"/>
      <c r="H16" s="70">
        <f t="shared" si="0"/>
        <v>0</v>
      </c>
    </row>
    <row r="17" spans="1:8" ht="24" customHeight="1">
      <c r="A17" s="233"/>
      <c r="B17" s="233" t="s">
        <v>109</v>
      </c>
      <c r="C17" s="233" t="s">
        <v>15</v>
      </c>
      <c r="D17" s="233" t="s">
        <v>18</v>
      </c>
      <c r="E17" s="233">
        <v>0.05</v>
      </c>
      <c r="F17" s="233">
        <f>E17*F11</f>
        <v>3.35</v>
      </c>
      <c r="G17" s="68"/>
      <c r="H17" s="70">
        <f t="shared" si="0"/>
        <v>0</v>
      </c>
    </row>
    <row r="18" spans="1:8" ht="26.25" customHeight="1">
      <c r="A18" s="233"/>
      <c r="B18" s="75" t="s">
        <v>264</v>
      </c>
      <c r="C18" s="233" t="s">
        <v>265</v>
      </c>
      <c r="D18" s="233" t="s">
        <v>223</v>
      </c>
      <c r="E18" s="233"/>
      <c r="F18" s="233">
        <v>80</v>
      </c>
      <c r="G18" s="68"/>
      <c r="H18" s="70">
        <f t="shared" si="0"/>
        <v>0</v>
      </c>
    </row>
    <row r="19" spans="1:8" ht="23.25" customHeight="1">
      <c r="A19" s="233"/>
      <c r="B19" s="233" t="s">
        <v>109</v>
      </c>
      <c r="C19" s="233" t="s">
        <v>269</v>
      </c>
      <c r="D19" s="233" t="s">
        <v>42</v>
      </c>
      <c r="E19" s="233">
        <v>0.0002</v>
      </c>
      <c r="F19" s="73">
        <f>E19*F11</f>
        <v>0.013</v>
      </c>
      <c r="G19" s="233"/>
      <c r="H19" s="70">
        <f>F19*G19</f>
        <v>0</v>
      </c>
    </row>
    <row r="20" spans="1:8" ht="31.5" customHeight="1">
      <c r="A20" s="233"/>
      <c r="B20" s="233" t="s">
        <v>112</v>
      </c>
      <c r="C20" s="233" t="s">
        <v>15</v>
      </c>
      <c r="D20" s="233" t="s">
        <v>9</v>
      </c>
      <c r="E20" s="233">
        <v>0.12</v>
      </c>
      <c r="F20" s="68">
        <f>E20*F11</f>
        <v>8.04</v>
      </c>
      <c r="G20" s="233"/>
      <c r="H20" s="70">
        <f>F20*G20</f>
        <v>0</v>
      </c>
    </row>
    <row r="21" spans="1:8" ht="45.75" customHeight="1">
      <c r="A21" s="66">
        <v>2</v>
      </c>
      <c r="B21" s="66" t="s">
        <v>270</v>
      </c>
      <c r="C21" s="66" t="s">
        <v>271</v>
      </c>
      <c r="D21" s="66" t="s">
        <v>12</v>
      </c>
      <c r="E21" s="66"/>
      <c r="F21" s="71">
        <v>2</v>
      </c>
      <c r="G21" s="71"/>
      <c r="H21" s="81">
        <f>SUM(H22:H26)</f>
        <v>0</v>
      </c>
    </row>
    <row r="22" spans="1:8" ht="32.25" customHeight="1">
      <c r="A22" s="233"/>
      <c r="B22" s="75" t="s">
        <v>112</v>
      </c>
      <c r="C22" s="233" t="s">
        <v>13</v>
      </c>
      <c r="D22" s="233" t="s">
        <v>30</v>
      </c>
      <c r="E22" s="233">
        <v>7.33</v>
      </c>
      <c r="F22" s="68">
        <f>F21*E22</f>
        <v>14.66</v>
      </c>
      <c r="G22" s="68"/>
      <c r="H22" s="70">
        <f>F22*G22</f>
        <v>0</v>
      </c>
    </row>
    <row r="23" spans="1:8" ht="27" customHeight="1">
      <c r="A23" s="233"/>
      <c r="B23" s="75" t="s">
        <v>112</v>
      </c>
      <c r="C23" s="233" t="s">
        <v>14</v>
      </c>
      <c r="D23" s="233" t="s">
        <v>18</v>
      </c>
      <c r="E23" s="233">
        <v>0.11</v>
      </c>
      <c r="F23" s="68">
        <f>F21*E23</f>
        <v>0.22</v>
      </c>
      <c r="G23" s="68"/>
      <c r="H23" s="70">
        <f>F23*G23</f>
        <v>0</v>
      </c>
    </row>
    <row r="24" spans="1:8" s="173" customFormat="1" ht="28.5" customHeight="1">
      <c r="A24" s="364"/>
      <c r="B24" s="364" t="s">
        <v>109</v>
      </c>
      <c r="C24" s="364" t="s">
        <v>272</v>
      </c>
      <c r="D24" s="364" t="s">
        <v>12</v>
      </c>
      <c r="E24" s="364">
        <v>0.5</v>
      </c>
      <c r="F24" s="68">
        <f>F21*E24</f>
        <v>1</v>
      </c>
      <c r="G24" s="68"/>
      <c r="H24" s="70">
        <f>F24*G24</f>
        <v>0</v>
      </c>
    </row>
    <row r="25" spans="1:8" ht="26.25" customHeight="1">
      <c r="A25" s="233"/>
      <c r="B25" s="75" t="s">
        <v>109</v>
      </c>
      <c r="C25" s="233" t="s">
        <v>35</v>
      </c>
      <c r="D25" s="233" t="s">
        <v>16</v>
      </c>
      <c r="E25" s="233">
        <v>0.7</v>
      </c>
      <c r="F25" s="68">
        <f>E25*F21</f>
        <v>1.4</v>
      </c>
      <c r="G25" s="233"/>
      <c r="H25" s="70">
        <f>F25*G25</f>
        <v>0</v>
      </c>
    </row>
    <row r="26" spans="1:8" ht="30" customHeight="1">
      <c r="A26" s="233"/>
      <c r="B26" s="75" t="s">
        <v>112</v>
      </c>
      <c r="C26" s="233" t="s">
        <v>15</v>
      </c>
      <c r="D26" s="233" t="s">
        <v>18</v>
      </c>
      <c r="E26" s="233">
        <v>0.1</v>
      </c>
      <c r="F26" s="68">
        <f>E26*F21</f>
        <v>0.2</v>
      </c>
      <c r="G26" s="233"/>
      <c r="H26" s="70">
        <f>F26*G26</f>
        <v>0</v>
      </c>
    </row>
    <row r="27" spans="1:8" ht="60">
      <c r="A27" s="93" t="s">
        <v>273</v>
      </c>
      <c r="B27" s="107" t="s">
        <v>116</v>
      </c>
      <c r="C27" s="83" t="s">
        <v>139</v>
      </c>
      <c r="D27" s="66" t="s">
        <v>117</v>
      </c>
      <c r="E27" s="66"/>
      <c r="F27" s="67">
        <v>17</v>
      </c>
      <c r="G27" s="66"/>
      <c r="H27" s="81">
        <f>SUM(H28:H32)</f>
        <v>0</v>
      </c>
    </row>
    <row r="28" spans="1:8" ht="22.5" customHeight="1">
      <c r="A28" s="95"/>
      <c r="B28" s="78" t="s">
        <v>112</v>
      </c>
      <c r="C28" s="79" t="s">
        <v>118</v>
      </c>
      <c r="D28" s="79" t="s">
        <v>119</v>
      </c>
      <c r="E28" s="79">
        <v>0.388</v>
      </c>
      <c r="F28" s="84">
        <f>E28*F27</f>
        <v>6.6</v>
      </c>
      <c r="G28" s="79"/>
      <c r="H28" s="70">
        <f>G28*F28</f>
        <v>0</v>
      </c>
    </row>
    <row r="29" spans="1:8" ht="21" customHeight="1">
      <c r="A29" s="95"/>
      <c r="B29" s="78" t="s">
        <v>112</v>
      </c>
      <c r="C29" s="79" t="s">
        <v>120</v>
      </c>
      <c r="D29" s="79" t="s">
        <v>9</v>
      </c>
      <c r="E29" s="85">
        <v>0.0003</v>
      </c>
      <c r="F29" s="84">
        <f>E29*F27</f>
        <v>0.01</v>
      </c>
      <c r="G29" s="79"/>
      <c r="H29" s="84">
        <f>G29*F29</f>
        <v>0</v>
      </c>
    </row>
    <row r="30" spans="1:8" ht="27.75" customHeight="1">
      <c r="A30" s="95"/>
      <c r="B30" s="86" t="s">
        <v>109</v>
      </c>
      <c r="C30" s="79" t="s">
        <v>121</v>
      </c>
      <c r="D30" s="79" t="s">
        <v>16</v>
      </c>
      <c r="E30" s="79">
        <v>0.246</v>
      </c>
      <c r="F30" s="84">
        <f>E30*F27</f>
        <v>4.18</v>
      </c>
      <c r="G30" s="79"/>
      <c r="H30" s="150">
        <f>G30*F30</f>
        <v>0</v>
      </c>
    </row>
    <row r="31" spans="1:8" ht="21.75" customHeight="1">
      <c r="A31" s="95"/>
      <c r="B31" s="86" t="s">
        <v>109</v>
      </c>
      <c r="C31" s="79" t="s">
        <v>122</v>
      </c>
      <c r="D31" s="79" t="s">
        <v>16</v>
      </c>
      <c r="E31" s="79">
        <v>0.027</v>
      </c>
      <c r="F31" s="84">
        <f>E31*F27</f>
        <v>0.46</v>
      </c>
      <c r="G31" s="79"/>
      <c r="H31" s="150">
        <f>G31*F31</f>
        <v>0</v>
      </c>
    </row>
    <row r="32" spans="1:8" ht="22.5" customHeight="1">
      <c r="A32" s="95"/>
      <c r="B32" s="78" t="s">
        <v>112</v>
      </c>
      <c r="C32" s="79" t="s">
        <v>274</v>
      </c>
      <c r="D32" s="79" t="s">
        <v>9</v>
      </c>
      <c r="E32" s="79">
        <v>0.0019</v>
      </c>
      <c r="F32" s="84">
        <f>E32*F27</f>
        <v>0.03</v>
      </c>
      <c r="G32" s="79"/>
      <c r="H32" s="84">
        <f>G32*F32</f>
        <v>0</v>
      </c>
    </row>
    <row r="33" spans="1:8" ht="44.25" customHeight="1">
      <c r="A33" s="93" t="s">
        <v>172</v>
      </c>
      <c r="B33" s="107" t="s">
        <v>520</v>
      </c>
      <c r="C33" s="83" t="s">
        <v>521</v>
      </c>
      <c r="D33" s="66" t="s">
        <v>42</v>
      </c>
      <c r="E33" s="66"/>
      <c r="F33" s="67">
        <v>16.5</v>
      </c>
      <c r="G33" s="66"/>
      <c r="H33" s="81">
        <f>SUM(H34)</f>
        <v>0</v>
      </c>
    </row>
    <row r="34" spans="1:8" ht="22.5" customHeight="1">
      <c r="A34" s="95"/>
      <c r="B34" s="78"/>
      <c r="C34" s="79" t="s">
        <v>118</v>
      </c>
      <c r="D34" s="79" t="s">
        <v>119</v>
      </c>
      <c r="E34" s="79">
        <v>1.08</v>
      </c>
      <c r="F34" s="84">
        <f>E34*F33</f>
        <v>17.82</v>
      </c>
      <c r="G34" s="79"/>
      <c r="H34" s="70">
        <f>G34*F34</f>
        <v>0</v>
      </c>
    </row>
    <row r="35" spans="1:8" s="131" customFormat="1" ht="21" customHeight="1">
      <c r="A35" s="233"/>
      <c r="B35" s="233"/>
      <c r="C35" s="66" t="s">
        <v>38</v>
      </c>
      <c r="D35" s="233" t="s">
        <v>9</v>
      </c>
      <c r="E35" s="233"/>
      <c r="F35" s="233"/>
      <c r="G35" s="233"/>
      <c r="H35" s="69">
        <f>H27+H21+H11+H33</f>
        <v>0</v>
      </c>
    </row>
    <row r="36" spans="1:8" s="131" customFormat="1" ht="24" customHeight="1">
      <c r="A36" s="233"/>
      <c r="B36" s="233"/>
      <c r="C36" s="233" t="s">
        <v>31</v>
      </c>
      <c r="D36" s="233" t="s">
        <v>9</v>
      </c>
      <c r="E36" s="233"/>
      <c r="F36" s="233"/>
      <c r="G36" s="233"/>
      <c r="H36" s="70">
        <f>H28+H22+H12+H34</f>
        <v>0</v>
      </c>
    </row>
    <row r="37" spans="1:8" s="131" customFormat="1" ht="25.5" customHeight="1">
      <c r="A37" s="233"/>
      <c r="B37" s="233"/>
      <c r="C37" s="66" t="s">
        <v>32</v>
      </c>
      <c r="D37" s="233" t="s">
        <v>9</v>
      </c>
      <c r="E37" s="233"/>
      <c r="F37" s="233"/>
      <c r="G37" s="233"/>
      <c r="H37" s="70">
        <f>H29+H23+H13</f>
        <v>0</v>
      </c>
    </row>
    <row r="38" spans="1:8" s="131" customFormat="1" ht="24.75" customHeight="1">
      <c r="A38" s="233"/>
      <c r="B38" s="233"/>
      <c r="C38" s="66" t="s">
        <v>2</v>
      </c>
      <c r="D38" s="233" t="s">
        <v>9</v>
      </c>
      <c r="E38" s="233"/>
      <c r="F38" s="233"/>
      <c r="G38" s="233"/>
      <c r="H38" s="70">
        <f>H35-H36-H37</f>
        <v>0</v>
      </c>
    </row>
    <row r="39" spans="1:8" s="131" customFormat="1" ht="39.75" customHeight="1">
      <c r="A39" s="233"/>
      <c r="B39" s="233"/>
      <c r="C39" s="66" t="s">
        <v>140</v>
      </c>
      <c r="D39" s="233" t="s">
        <v>9</v>
      </c>
      <c r="E39" s="233"/>
      <c r="F39" s="233"/>
      <c r="G39" s="233"/>
      <c r="H39" s="69">
        <f>SUM(H36:H38)</f>
        <v>0</v>
      </c>
    </row>
    <row r="40" spans="1:8" s="131" customFormat="1" ht="27.75" customHeight="1">
      <c r="A40" s="93"/>
      <c r="B40" s="66"/>
      <c r="C40" s="66" t="s">
        <v>39</v>
      </c>
      <c r="D40" s="94">
        <v>0.03</v>
      </c>
      <c r="E40" s="66"/>
      <c r="F40" s="66"/>
      <c r="G40" s="66"/>
      <c r="H40" s="69">
        <f>H38*0.03</f>
        <v>0</v>
      </c>
    </row>
    <row r="41" spans="1:8" s="131" customFormat="1" ht="19.5" customHeight="1">
      <c r="A41" s="93"/>
      <c r="B41" s="66"/>
      <c r="C41" s="66" t="s">
        <v>275</v>
      </c>
      <c r="D41" s="66" t="s">
        <v>9</v>
      </c>
      <c r="E41" s="66"/>
      <c r="F41" s="66"/>
      <c r="G41" s="66"/>
      <c r="H41" s="69">
        <f>SUM(H39:H40)</f>
        <v>0</v>
      </c>
    </row>
    <row r="42" spans="1:8" s="131" customFormat="1" ht="29.25" customHeight="1">
      <c r="A42" s="233"/>
      <c r="B42" s="233"/>
      <c r="C42" s="66" t="s">
        <v>554</v>
      </c>
      <c r="D42" s="233" t="s">
        <v>9</v>
      </c>
      <c r="E42" s="233"/>
      <c r="F42" s="233"/>
      <c r="G42" s="233"/>
      <c r="H42" s="70">
        <f>H41*0.1</f>
        <v>0</v>
      </c>
    </row>
    <row r="43" spans="1:8" s="131" customFormat="1" ht="19.5" customHeight="1">
      <c r="A43" s="233"/>
      <c r="B43" s="233"/>
      <c r="C43" s="66" t="s">
        <v>10</v>
      </c>
      <c r="D43" s="233" t="s">
        <v>9</v>
      </c>
      <c r="E43" s="233"/>
      <c r="F43" s="233"/>
      <c r="G43" s="233"/>
      <c r="H43" s="69">
        <f>SUM(H41:H42)</f>
        <v>0</v>
      </c>
    </row>
    <row r="44" spans="1:8" s="131" customFormat="1" ht="29.25" customHeight="1">
      <c r="A44" s="233"/>
      <c r="B44" s="233"/>
      <c r="C44" s="66" t="s">
        <v>555</v>
      </c>
      <c r="D44" s="233" t="s">
        <v>9</v>
      </c>
      <c r="E44" s="233"/>
      <c r="F44" s="233"/>
      <c r="G44" s="233"/>
      <c r="H44" s="70">
        <f>H43*0.08</f>
        <v>0</v>
      </c>
    </row>
    <row r="45" spans="1:8" s="131" customFormat="1" ht="19.5" customHeight="1">
      <c r="A45" s="233"/>
      <c r="B45" s="233"/>
      <c r="C45" s="66" t="s">
        <v>10</v>
      </c>
      <c r="D45" s="233" t="s">
        <v>9</v>
      </c>
      <c r="E45" s="233"/>
      <c r="F45" s="233"/>
      <c r="G45" s="233"/>
      <c r="H45" s="69">
        <f>H43+H44</f>
        <v>0</v>
      </c>
    </row>
    <row r="46" spans="1:8" s="131" customFormat="1" ht="19.5" customHeight="1">
      <c r="A46" s="235"/>
      <c r="B46" s="235"/>
      <c r="C46" s="235"/>
      <c r="D46" s="235"/>
      <c r="E46" s="235"/>
      <c r="F46" s="235"/>
      <c r="G46" s="235"/>
      <c r="H46" s="235"/>
    </row>
    <row r="47" spans="1:9" s="131" customFormat="1" ht="24" customHeight="1">
      <c r="A47" s="235"/>
      <c r="B47" s="382"/>
      <c r="C47" s="382"/>
      <c r="D47" s="382"/>
      <c r="E47" s="382"/>
      <c r="F47" s="382"/>
      <c r="G47" s="382"/>
      <c r="H47" s="382"/>
      <c r="I47" s="382"/>
    </row>
    <row r="48" spans="1:8" s="131" customFormat="1" ht="40.5" customHeight="1">
      <c r="A48" s="390" t="s">
        <v>553</v>
      </c>
      <c r="B48" s="390"/>
      <c r="C48" s="390"/>
      <c r="D48" s="390"/>
      <c r="E48" s="390"/>
      <c r="F48" s="390"/>
      <c r="G48" s="390"/>
      <c r="H48" s="390"/>
    </row>
  </sheetData>
  <sheetProtection/>
  <mergeCells count="15">
    <mergeCell ref="A3:H3"/>
    <mergeCell ref="A4:H4"/>
    <mergeCell ref="A5:H5"/>
    <mergeCell ref="A6:C6"/>
    <mergeCell ref="E6:H6"/>
    <mergeCell ref="B7:C7"/>
    <mergeCell ref="E7:H7"/>
    <mergeCell ref="A48:H48"/>
    <mergeCell ref="B47:I47"/>
    <mergeCell ref="A8:A9"/>
    <mergeCell ref="B8:B9"/>
    <mergeCell ref="C8:C9"/>
    <mergeCell ref="D8:D9"/>
    <mergeCell ref="E8:F8"/>
    <mergeCell ref="G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G43" sqref="G13:G43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33.875" style="0" customWidth="1"/>
  </cols>
  <sheetData>
    <row r="1" spans="1:8" s="131" customFormat="1" ht="10.5" customHeight="1">
      <c r="A1" s="62"/>
      <c r="B1" s="62"/>
      <c r="C1" s="62"/>
      <c r="D1" s="62"/>
      <c r="E1" s="62"/>
      <c r="F1" s="62"/>
      <c r="G1" s="62"/>
      <c r="H1" s="62"/>
    </row>
    <row r="2" spans="1:8" s="131" customFormat="1" ht="8.25" customHeight="1" hidden="1">
      <c r="A2" s="91"/>
      <c r="B2" s="91"/>
      <c r="C2" s="91"/>
      <c r="D2" s="231"/>
      <c r="E2" s="231"/>
      <c r="F2" s="231"/>
      <c r="G2" s="231"/>
      <c r="H2" s="231"/>
    </row>
    <row r="3" spans="1:8" s="131" customFormat="1" ht="14.25" customHeight="1">
      <c r="A3" s="391" t="s">
        <v>542</v>
      </c>
      <c r="B3" s="389"/>
      <c r="C3" s="389"/>
      <c r="D3" s="389"/>
      <c r="E3" s="389"/>
      <c r="F3" s="389"/>
      <c r="G3" s="389"/>
      <c r="H3" s="389"/>
    </row>
    <row r="4" spans="1:8" s="131" customFormat="1" ht="21.75" customHeight="1">
      <c r="A4" s="389" t="s">
        <v>515</v>
      </c>
      <c r="B4" s="389"/>
      <c r="C4" s="389"/>
      <c r="D4" s="389"/>
      <c r="E4" s="389"/>
      <c r="F4" s="389"/>
      <c r="G4" s="389"/>
      <c r="H4" s="389"/>
    </row>
    <row r="5" spans="1:8" s="131" customFormat="1" ht="6" customHeight="1">
      <c r="A5" s="390"/>
      <c r="B5" s="390"/>
      <c r="C5" s="390"/>
      <c r="D5" s="390"/>
      <c r="E5" s="390"/>
      <c r="F5" s="390"/>
      <c r="G5" s="390"/>
      <c r="H5" s="390"/>
    </row>
    <row r="6" spans="1:8" s="131" customFormat="1" ht="24.75" customHeight="1">
      <c r="A6" s="386" t="s">
        <v>21</v>
      </c>
      <c r="B6" s="386"/>
      <c r="C6" s="386"/>
      <c r="D6" s="111">
        <f>H45</f>
        <v>0</v>
      </c>
      <c r="E6" s="385" t="s">
        <v>108</v>
      </c>
      <c r="F6" s="385"/>
      <c r="G6" s="385"/>
      <c r="H6" s="385"/>
    </row>
    <row r="7" spans="1:9" s="131" customFormat="1" ht="19.5" customHeight="1">
      <c r="A7" s="235"/>
      <c r="B7" s="386" t="s">
        <v>36</v>
      </c>
      <c r="C7" s="386"/>
      <c r="D7" s="111">
        <f>H36</f>
        <v>0</v>
      </c>
      <c r="E7" s="385" t="s">
        <v>9</v>
      </c>
      <c r="F7" s="385"/>
      <c r="G7" s="385"/>
      <c r="H7" s="385"/>
      <c r="I7" s="23"/>
    </row>
    <row r="8" spans="1:8" s="131" customFormat="1" ht="30.75" customHeight="1">
      <c r="A8" s="388" t="s">
        <v>3</v>
      </c>
      <c r="B8" s="387" t="s">
        <v>4</v>
      </c>
      <c r="C8" s="388" t="s">
        <v>5</v>
      </c>
      <c r="D8" s="387" t="s">
        <v>26</v>
      </c>
      <c r="E8" s="388" t="s">
        <v>11</v>
      </c>
      <c r="F8" s="388"/>
      <c r="G8" s="388" t="s">
        <v>27</v>
      </c>
      <c r="H8" s="388"/>
    </row>
    <row r="9" spans="1:8" s="131" customFormat="1" ht="71.25" customHeight="1">
      <c r="A9" s="388"/>
      <c r="B9" s="387"/>
      <c r="C9" s="388"/>
      <c r="D9" s="387"/>
      <c r="E9" s="232" t="s">
        <v>28</v>
      </c>
      <c r="F9" s="232" t="s">
        <v>29</v>
      </c>
      <c r="G9" s="232" t="s">
        <v>28</v>
      </c>
      <c r="H9" s="232" t="s">
        <v>6</v>
      </c>
    </row>
    <row r="10" spans="1:8" s="131" customFormat="1" ht="13.5" customHeight="1">
      <c r="A10" s="233">
        <v>1</v>
      </c>
      <c r="B10" s="233">
        <v>2</v>
      </c>
      <c r="C10" s="233">
        <v>3</v>
      </c>
      <c r="D10" s="233">
        <v>4</v>
      </c>
      <c r="E10" s="233">
        <v>5</v>
      </c>
      <c r="F10" s="233">
        <v>6</v>
      </c>
      <c r="G10" s="233">
        <v>7</v>
      </c>
      <c r="H10" s="233">
        <v>8</v>
      </c>
    </row>
    <row r="11" spans="1:8" ht="57.75" customHeight="1">
      <c r="A11" s="69">
        <v>1</v>
      </c>
      <c r="B11" s="66" t="s">
        <v>260</v>
      </c>
      <c r="C11" s="66" t="s">
        <v>276</v>
      </c>
      <c r="D11" s="66" t="s">
        <v>262</v>
      </c>
      <c r="E11" s="66"/>
      <c r="F11" s="71">
        <v>74</v>
      </c>
      <c r="G11" s="71"/>
      <c r="H11" s="81">
        <f>SUM(H12:H20)</f>
        <v>0</v>
      </c>
    </row>
    <row r="12" spans="1:8" ht="20.25" customHeight="1">
      <c r="A12" s="233"/>
      <c r="B12" s="233" t="s">
        <v>112</v>
      </c>
      <c r="C12" s="233" t="s">
        <v>13</v>
      </c>
      <c r="D12" s="233" t="s">
        <v>30</v>
      </c>
      <c r="E12" s="68">
        <v>2</v>
      </c>
      <c r="F12" s="68">
        <f>F11*E12</f>
        <v>148</v>
      </c>
      <c r="G12" s="68"/>
      <c r="H12" s="70">
        <f aca="true" t="shared" si="0" ref="H12:H18">F12*G12</f>
        <v>0</v>
      </c>
    </row>
    <row r="13" spans="1:8" ht="24.75" customHeight="1">
      <c r="A13" s="233"/>
      <c r="B13" s="233" t="s">
        <v>112</v>
      </c>
      <c r="C13" s="233" t="s">
        <v>14</v>
      </c>
      <c r="D13" s="233" t="s">
        <v>18</v>
      </c>
      <c r="E13" s="233">
        <v>0.407</v>
      </c>
      <c r="F13" s="68">
        <f>F11*E13</f>
        <v>30.12</v>
      </c>
      <c r="G13" s="68"/>
      <c r="H13" s="70">
        <f t="shared" si="0"/>
        <v>0</v>
      </c>
    </row>
    <row r="14" spans="1:8" ht="26.25" customHeight="1">
      <c r="A14" s="233"/>
      <c r="B14" s="75" t="s">
        <v>109</v>
      </c>
      <c r="C14" s="233" t="s">
        <v>516</v>
      </c>
      <c r="D14" s="233" t="s">
        <v>223</v>
      </c>
      <c r="E14" s="70"/>
      <c r="F14" s="68">
        <v>525</v>
      </c>
      <c r="G14" s="68"/>
      <c r="H14" s="70">
        <f t="shared" si="0"/>
        <v>0</v>
      </c>
    </row>
    <row r="15" spans="1:8" ht="21.75" customHeight="1">
      <c r="A15" s="233"/>
      <c r="B15" s="75" t="s">
        <v>109</v>
      </c>
      <c r="C15" s="233" t="s">
        <v>35</v>
      </c>
      <c r="D15" s="233" t="s">
        <v>12</v>
      </c>
      <c r="E15" s="233"/>
      <c r="F15" s="68">
        <v>15</v>
      </c>
      <c r="G15" s="68"/>
      <c r="H15" s="70">
        <f t="shared" si="0"/>
        <v>0</v>
      </c>
    </row>
    <row r="16" spans="1:8" ht="21" customHeight="1">
      <c r="A16" s="233"/>
      <c r="B16" s="75" t="s">
        <v>109</v>
      </c>
      <c r="C16" s="233" t="s">
        <v>263</v>
      </c>
      <c r="D16" s="233" t="s">
        <v>8</v>
      </c>
      <c r="E16" s="233"/>
      <c r="F16" s="68">
        <v>7.33</v>
      </c>
      <c r="G16" s="72"/>
      <c r="H16" s="70">
        <f t="shared" si="0"/>
        <v>0</v>
      </c>
    </row>
    <row r="17" spans="1:8" ht="24" customHeight="1">
      <c r="A17" s="233"/>
      <c r="B17" s="233" t="s">
        <v>109</v>
      </c>
      <c r="C17" s="233" t="s">
        <v>15</v>
      </c>
      <c r="D17" s="233" t="s">
        <v>18</v>
      </c>
      <c r="E17" s="233">
        <v>0.05</v>
      </c>
      <c r="F17" s="233">
        <f>E17*F11</f>
        <v>3.7</v>
      </c>
      <c r="G17" s="68"/>
      <c r="H17" s="70">
        <f t="shared" si="0"/>
        <v>0</v>
      </c>
    </row>
    <row r="18" spans="1:8" ht="26.25" customHeight="1">
      <c r="A18" s="233"/>
      <c r="B18" s="75" t="s">
        <v>264</v>
      </c>
      <c r="C18" s="233" t="s">
        <v>265</v>
      </c>
      <c r="D18" s="233" t="s">
        <v>223</v>
      </c>
      <c r="E18" s="233"/>
      <c r="F18" s="233">
        <v>59</v>
      </c>
      <c r="G18" s="68"/>
      <c r="H18" s="70">
        <f t="shared" si="0"/>
        <v>0</v>
      </c>
    </row>
    <row r="19" spans="1:8" ht="23.25" customHeight="1">
      <c r="A19" s="233"/>
      <c r="B19" s="233" t="s">
        <v>109</v>
      </c>
      <c r="C19" s="233" t="s">
        <v>269</v>
      </c>
      <c r="D19" s="233" t="s">
        <v>42</v>
      </c>
      <c r="E19" s="233">
        <v>0.0002</v>
      </c>
      <c r="F19" s="73">
        <f>E19*F11</f>
        <v>0.015</v>
      </c>
      <c r="G19" s="233"/>
      <c r="H19" s="70">
        <f>F19*G19</f>
        <v>0</v>
      </c>
    </row>
    <row r="20" spans="1:8" ht="31.5" customHeight="1">
      <c r="A20" s="233"/>
      <c r="B20" s="233" t="s">
        <v>112</v>
      </c>
      <c r="C20" s="233" t="s">
        <v>15</v>
      </c>
      <c r="D20" s="233" t="s">
        <v>9</v>
      </c>
      <c r="E20" s="233">
        <v>0.12</v>
      </c>
      <c r="F20" s="68">
        <f>E20*F11</f>
        <v>8.88</v>
      </c>
      <c r="G20" s="233"/>
      <c r="H20" s="70">
        <f>F20*G20</f>
        <v>0</v>
      </c>
    </row>
    <row r="21" spans="1:8" ht="45.75" customHeight="1">
      <c r="A21" s="66">
        <v>2</v>
      </c>
      <c r="B21" s="66" t="s">
        <v>270</v>
      </c>
      <c r="C21" s="66" t="s">
        <v>271</v>
      </c>
      <c r="D21" s="66" t="s">
        <v>12</v>
      </c>
      <c r="E21" s="66"/>
      <c r="F21" s="71">
        <v>1</v>
      </c>
      <c r="G21" s="71"/>
      <c r="H21" s="81">
        <f>SUM(H22:H26)</f>
        <v>0</v>
      </c>
    </row>
    <row r="22" spans="1:8" ht="32.25" customHeight="1">
      <c r="A22" s="233"/>
      <c r="B22" s="75" t="s">
        <v>112</v>
      </c>
      <c r="C22" s="233" t="s">
        <v>13</v>
      </c>
      <c r="D22" s="233" t="s">
        <v>30</v>
      </c>
      <c r="E22" s="233">
        <v>7.33</v>
      </c>
      <c r="F22" s="68">
        <f>F21*E22</f>
        <v>7.33</v>
      </c>
      <c r="G22" s="68"/>
      <c r="H22" s="70">
        <f>F22*G22</f>
        <v>0</v>
      </c>
    </row>
    <row r="23" spans="1:8" ht="27" customHeight="1">
      <c r="A23" s="233"/>
      <c r="B23" s="75" t="s">
        <v>112</v>
      </c>
      <c r="C23" s="233" t="s">
        <v>14</v>
      </c>
      <c r="D23" s="233" t="s">
        <v>18</v>
      </c>
      <c r="E23" s="233">
        <v>0.11</v>
      </c>
      <c r="F23" s="68">
        <f>F21*E23</f>
        <v>0.11</v>
      </c>
      <c r="G23" s="68"/>
      <c r="H23" s="68">
        <f>F23*G23</f>
        <v>0</v>
      </c>
    </row>
    <row r="24" spans="1:8" ht="28.5" customHeight="1">
      <c r="A24" s="233"/>
      <c r="B24" s="233" t="s">
        <v>109</v>
      </c>
      <c r="C24" s="233" t="s">
        <v>272</v>
      </c>
      <c r="D24" s="233" t="s">
        <v>12</v>
      </c>
      <c r="E24" s="233">
        <v>1</v>
      </c>
      <c r="F24" s="68">
        <v>1</v>
      </c>
      <c r="G24" s="68"/>
      <c r="H24" s="70">
        <f>F24*G24</f>
        <v>0</v>
      </c>
    </row>
    <row r="25" spans="1:8" ht="26.25" customHeight="1">
      <c r="A25" s="233"/>
      <c r="B25" s="75" t="s">
        <v>109</v>
      </c>
      <c r="C25" s="233" t="s">
        <v>35</v>
      </c>
      <c r="D25" s="233" t="s">
        <v>16</v>
      </c>
      <c r="E25" s="233">
        <v>0.7</v>
      </c>
      <c r="F25" s="68">
        <f>E25*F21</f>
        <v>0.7</v>
      </c>
      <c r="G25" s="233"/>
      <c r="H25" s="70">
        <f>F25*G25</f>
        <v>0</v>
      </c>
    </row>
    <row r="26" spans="1:8" ht="30" customHeight="1">
      <c r="A26" s="233"/>
      <c r="B26" s="75" t="s">
        <v>112</v>
      </c>
      <c r="C26" s="233" t="s">
        <v>15</v>
      </c>
      <c r="D26" s="233" t="s">
        <v>18</v>
      </c>
      <c r="E26" s="233">
        <v>0.1</v>
      </c>
      <c r="F26" s="68">
        <f>F21*E26</f>
        <v>0.1</v>
      </c>
      <c r="G26" s="233"/>
      <c r="H26" s="70">
        <f>F26*G26</f>
        <v>0</v>
      </c>
    </row>
    <row r="27" spans="1:8" ht="40.5">
      <c r="A27" s="93" t="s">
        <v>273</v>
      </c>
      <c r="B27" s="107" t="s">
        <v>116</v>
      </c>
      <c r="C27" s="83" t="s">
        <v>139</v>
      </c>
      <c r="D27" s="66" t="s">
        <v>117</v>
      </c>
      <c r="E27" s="66"/>
      <c r="F27" s="67">
        <v>17</v>
      </c>
      <c r="G27" s="66"/>
      <c r="H27" s="81">
        <f>SUM(H28:H32)</f>
        <v>0</v>
      </c>
    </row>
    <row r="28" spans="1:8" ht="22.5" customHeight="1">
      <c r="A28" s="95"/>
      <c r="B28" s="78" t="s">
        <v>112</v>
      </c>
      <c r="C28" s="79" t="s">
        <v>118</v>
      </c>
      <c r="D28" s="79" t="s">
        <v>119</v>
      </c>
      <c r="E28" s="79">
        <v>0.388</v>
      </c>
      <c r="F28" s="84">
        <f>E28*F27</f>
        <v>6.6</v>
      </c>
      <c r="G28" s="79"/>
      <c r="H28" s="70">
        <f>G28*F28</f>
        <v>0</v>
      </c>
    </row>
    <row r="29" spans="1:8" ht="21" customHeight="1">
      <c r="A29" s="95"/>
      <c r="B29" s="78" t="s">
        <v>112</v>
      </c>
      <c r="C29" s="79" t="s">
        <v>120</v>
      </c>
      <c r="D29" s="79" t="s">
        <v>9</v>
      </c>
      <c r="E29" s="85">
        <v>0.0003</v>
      </c>
      <c r="F29" s="84">
        <f>E29*F27</f>
        <v>0.01</v>
      </c>
      <c r="G29" s="79"/>
      <c r="H29" s="84">
        <f>G29*F29</f>
        <v>0</v>
      </c>
    </row>
    <row r="30" spans="1:8" ht="27.75" customHeight="1">
      <c r="A30" s="95"/>
      <c r="B30" s="86" t="s">
        <v>109</v>
      </c>
      <c r="C30" s="79" t="s">
        <v>121</v>
      </c>
      <c r="D30" s="79" t="s">
        <v>16</v>
      </c>
      <c r="E30" s="79">
        <v>0.246</v>
      </c>
      <c r="F30" s="84">
        <f>E30*F27</f>
        <v>4.18</v>
      </c>
      <c r="G30" s="79"/>
      <c r="H30" s="150">
        <f>G30*F30</f>
        <v>0</v>
      </c>
    </row>
    <row r="31" spans="1:8" ht="21.75" customHeight="1">
      <c r="A31" s="95"/>
      <c r="B31" s="86" t="s">
        <v>109</v>
      </c>
      <c r="C31" s="79" t="s">
        <v>122</v>
      </c>
      <c r="D31" s="79" t="s">
        <v>16</v>
      </c>
      <c r="E31" s="79">
        <v>0.027</v>
      </c>
      <c r="F31" s="84">
        <f>E31*F27</f>
        <v>0.46</v>
      </c>
      <c r="G31" s="79"/>
      <c r="H31" s="150">
        <f>G31*F31</f>
        <v>0</v>
      </c>
    </row>
    <row r="32" spans="1:8" ht="22.5" customHeight="1">
      <c r="A32" s="95"/>
      <c r="B32" s="78" t="s">
        <v>112</v>
      </c>
      <c r="C32" s="79" t="s">
        <v>274</v>
      </c>
      <c r="D32" s="79" t="s">
        <v>9</v>
      </c>
      <c r="E32" s="79">
        <v>0.0019</v>
      </c>
      <c r="F32" s="84">
        <f>E32*F27</f>
        <v>0.03</v>
      </c>
      <c r="G32" s="79"/>
      <c r="H32" s="84">
        <f>G32*F32</f>
        <v>0</v>
      </c>
    </row>
    <row r="33" spans="1:8" ht="44.25" customHeight="1">
      <c r="A33" s="93" t="s">
        <v>172</v>
      </c>
      <c r="B33" s="107" t="s">
        <v>520</v>
      </c>
      <c r="C33" s="83" t="s">
        <v>521</v>
      </c>
      <c r="D33" s="66" t="s">
        <v>42</v>
      </c>
      <c r="E33" s="66"/>
      <c r="F33" s="67">
        <v>16.5</v>
      </c>
      <c r="G33" s="66"/>
      <c r="H33" s="81">
        <f>SUM(H34)</f>
        <v>0</v>
      </c>
    </row>
    <row r="34" spans="1:8" ht="22.5" customHeight="1">
      <c r="A34" s="95"/>
      <c r="B34" s="78"/>
      <c r="C34" s="79" t="s">
        <v>118</v>
      </c>
      <c r="D34" s="79" t="s">
        <v>119</v>
      </c>
      <c r="E34" s="79">
        <v>1.08</v>
      </c>
      <c r="F34" s="84">
        <f>E34*F33</f>
        <v>17.82</v>
      </c>
      <c r="G34" s="79"/>
      <c r="H34" s="70">
        <f>G34*F34</f>
        <v>0</v>
      </c>
    </row>
    <row r="35" spans="1:8" s="131" customFormat="1" ht="21" customHeight="1">
      <c r="A35" s="233"/>
      <c r="B35" s="233"/>
      <c r="C35" s="66" t="s">
        <v>38</v>
      </c>
      <c r="D35" s="233" t="s">
        <v>9</v>
      </c>
      <c r="E35" s="233"/>
      <c r="F35" s="233"/>
      <c r="G35" s="233"/>
      <c r="H35" s="69">
        <f>H27+H21+H11+H33</f>
        <v>0</v>
      </c>
    </row>
    <row r="36" spans="1:8" s="131" customFormat="1" ht="24" customHeight="1">
      <c r="A36" s="233"/>
      <c r="B36" s="233"/>
      <c r="C36" s="233" t="s">
        <v>31</v>
      </c>
      <c r="D36" s="233" t="s">
        <v>9</v>
      </c>
      <c r="E36" s="233"/>
      <c r="F36" s="233"/>
      <c r="G36" s="233"/>
      <c r="H36" s="70">
        <f>H28+H22+H12+H34</f>
        <v>0</v>
      </c>
    </row>
    <row r="37" spans="1:8" s="131" customFormat="1" ht="25.5" customHeight="1">
      <c r="A37" s="233"/>
      <c r="B37" s="233"/>
      <c r="C37" s="66" t="s">
        <v>32</v>
      </c>
      <c r="D37" s="233" t="s">
        <v>9</v>
      </c>
      <c r="E37" s="233"/>
      <c r="F37" s="233"/>
      <c r="G37" s="233"/>
      <c r="H37" s="70">
        <f>H29+H23+H13</f>
        <v>0</v>
      </c>
    </row>
    <row r="38" spans="1:8" s="131" customFormat="1" ht="24.75" customHeight="1">
      <c r="A38" s="233"/>
      <c r="B38" s="233"/>
      <c r="C38" s="66" t="s">
        <v>2</v>
      </c>
      <c r="D38" s="233" t="s">
        <v>9</v>
      </c>
      <c r="E38" s="233"/>
      <c r="F38" s="233"/>
      <c r="G38" s="233"/>
      <c r="H38" s="70">
        <f>H35-H36-H37</f>
        <v>0</v>
      </c>
    </row>
    <row r="39" spans="1:8" s="131" customFormat="1" ht="39.75" customHeight="1">
      <c r="A39" s="233"/>
      <c r="B39" s="233"/>
      <c r="C39" s="66" t="s">
        <v>140</v>
      </c>
      <c r="D39" s="233" t="s">
        <v>9</v>
      </c>
      <c r="E39" s="233"/>
      <c r="F39" s="233"/>
      <c r="G39" s="233"/>
      <c r="H39" s="69">
        <f>SUM(H36:H38)</f>
        <v>0</v>
      </c>
    </row>
    <row r="40" spans="1:8" s="131" customFormat="1" ht="19.5" customHeight="1">
      <c r="A40" s="93"/>
      <c r="B40" s="66"/>
      <c r="C40" s="66" t="s">
        <v>39</v>
      </c>
      <c r="D40" s="94">
        <v>0.03</v>
      </c>
      <c r="E40" s="66"/>
      <c r="F40" s="66"/>
      <c r="G40" s="66"/>
      <c r="H40" s="69">
        <f>H38*0.03</f>
        <v>0</v>
      </c>
    </row>
    <row r="41" spans="1:8" s="131" customFormat="1" ht="19.5" customHeight="1">
      <c r="A41" s="93"/>
      <c r="B41" s="66"/>
      <c r="C41" s="66" t="s">
        <v>275</v>
      </c>
      <c r="D41" s="66" t="s">
        <v>9</v>
      </c>
      <c r="E41" s="66"/>
      <c r="F41" s="66"/>
      <c r="G41" s="66"/>
      <c r="H41" s="69">
        <f>SUM(H39:H40)</f>
        <v>0</v>
      </c>
    </row>
    <row r="42" spans="1:8" s="131" customFormat="1" ht="19.5" customHeight="1">
      <c r="A42" s="233"/>
      <c r="B42" s="233"/>
      <c r="C42" s="66" t="s">
        <v>554</v>
      </c>
      <c r="D42" s="233" t="s">
        <v>9</v>
      </c>
      <c r="E42" s="233"/>
      <c r="F42" s="233"/>
      <c r="G42" s="233"/>
      <c r="H42" s="70">
        <f>H41*0.1</f>
        <v>0</v>
      </c>
    </row>
    <row r="43" spans="1:8" s="131" customFormat="1" ht="19.5" customHeight="1">
      <c r="A43" s="233"/>
      <c r="B43" s="233"/>
      <c r="C43" s="66" t="s">
        <v>10</v>
      </c>
      <c r="D43" s="233" t="s">
        <v>9</v>
      </c>
      <c r="E43" s="233"/>
      <c r="F43" s="233"/>
      <c r="G43" s="233"/>
      <c r="H43" s="69">
        <f>SUM(H41:H42)</f>
        <v>0</v>
      </c>
    </row>
    <row r="44" spans="1:8" s="131" customFormat="1" ht="23.25" customHeight="1">
      <c r="A44" s="233"/>
      <c r="B44" s="233"/>
      <c r="C44" s="66" t="s">
        <v>555</v>
      </c>
      <c r="D44" s="233" t="s">
        <v>9</v>
      </c>
      <c r="E44" s="233"/>
      <c r="F44" s="233"/>
      <c r="G44" s="233"/>
      <c r="H44" s="70">
        <f>H43*0.08</f>
        <v>0</v>
      </c>
    </row>
    <row r="45" spans="1:8" s="131" customFormat="1" ht="19.5" customHeight="1">
      <c r="A45" s="233"/>
      <c r="B45" s="233"/>
      <c r="C45" s="66" t="s">
        <v>10</v>
      </c>
      <c r="D45" s="233" t="s">
        <v>9</v>
      </c>
      <c r="E45" s="233"/>
      <c r="F45" s="233"/>
      <c r="G45" s="233"/>
      <c r="H45" s="69">
        <f>H43+H44</f>
        <v>0</v>
      </c>
    </row>
    <row r="46" spans="1:8" s="131" customFormat="1" ht="19.5" customHeight="1">
      <c r="A46" s="235"/>
      <c r="B46" s="235"/>
      <c r="C46" s="235"/>
      <c r="D46" s="235"/>
      <c r="E46" s="235"/>
      <c r="F46" s="235"/>
      <c r="G46" s="235"/>
      <c r="H46" s="235"/>
    </row>
    <row r="47" spans="1:9" s="131" customFormat="1" ht="24" customHeight="1">
      <c r="A47" s="235"/>
      <c r="B47" s="382"/>
      <c r="C47" s="382"/>
      <c r="D47" s="382"/>
      <c r="E47" s="382"/>
      <c r="F47" s="382"/>
      <c r="G47" s="382"/>
      <c r="H47" s="382"/>
      <c r="I47" s="382"/>
    </row>
    <row r="48" spans="1:8" s="131" customFormat="1" ht="40.5" customHeight="1">
      <c r="A48" s="390" t="s">
        <v>553</v>
      </c>
      <c r="B48" s="390"/>
      <c r="C48" s="390"/>
      <c r="D48" s="390"/>
      <c r="E48" s="390"/>
      <c r="F48" s="390"/>
      <c r="G48" s="390"/>
      <c r="H48" s="390"/>
    </row>
  </sheetData>
  <sheetProtection/>
  <mergeCells count="15">
    <mergeCell ref="A3:H3"/>
    <mergeCell ref="A4:H4"/>
    <mergeCell ref="A5:H5"/>
    <mergeCell ref="A6:C6"/>
    <mergeCell ref="E6:H6"/>
    <mergeCell ref="B7:C7"/>
    <mergeCell ref="E7:H7"/>
    <mergeCell ref="A48:H48"/>
    <mergeCell ref="B47:I47"/>
    <mergeCell ref="A8:A9"/>
    <mergeCell ref="B8:B9"/>
    <mergeCell ref="C8:C9"/>
    <mergeCell ref="D8:D9"/>
    <mergeCell ref="E8:F8"/>
    <mergeCell ref="G8:H8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david</cp:lastModifiedBy>
  <cp:lastPrinted>2016-12-08T07:58:08Z</cp:lastPrinted>
  <dcterms:created xsi:type="dcterms:W3CDTF">2002-10-19T09:08:49Z</dcterms:created>
  <dcterms:modified xsi:type="dcterms:W3CDTF">2016-12-08T08:24:46Z</dcterms:modified>
  <cp:category/>
  <cp:version/>
  <cp:contentType/>
  <cp:contentStatus/>
</cp:coreProperties>
</file>