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699" activeTab="0"/>
  </bookViews>
  <sheets>
    <sheet name="ნაპირის გამაგრების სამუშაოები" sheetId="1" r:id="rId1"/>
  </sheets>
  <definedNames>
    <definedName name="_xlnm.Print_Area" localSheetId="0">'ნაპირის გამაგრების სამუშაოები'!$A$1:$F$44</definedName>
  </definedNames>
  <calcPr fullCalcOnLoad="1"/>
</workbook>
</file>

<file path=xl/sharedStrings.xml><?xml version="1.0" encoding="utf-8"?>
<sst xmlns="http://schemas.openxmlformats.org/spreadsheetml/2006/main" count="79" uniqueCount="54">
  <si>
    <t>jami</t>
  </si>
  <si>
    <t>%</t>
  </si>
  <si>
    <t>gegmiuri dagroveba</t>
  </si>
  <si>
    <t>zednadebi xarjebi</t>
  </si>
  <si>
    <t>tona</t>
  </si>
  <si>
    <t>mTliani Rireb.</t>
  </si>
  <si>
    <t>erT. Rireb.</t>
  </si>
  <si>
    <t>raod.</t>
  </si>
  <si>
    <t>ganz. 
erT.</t>
  </si>
  <si>
    <t>samuSaos dasaxeleba</t>
  </si>
  <si>
    <t>#</t>
  </si>
  <si>
    <t xml:space="preserve">saorientacio xarjTaRricxva </t>
  </si>
  <si>
    <t xml:space="preserve">jami </t>
  </si>
  <si>
    <t>m3</t>
  </si>
  <si>
    <t>1000m3</t>
  </si>
  <si>
    <t>meoradi, betonis konstruqcia (damkveTis mier mowodebuli)</t>
  </si>
  <si>
    <t>samSeneblo narCeni (damkveTis mier mowodebuli)</t>
  </si>
  <si>
    <t>100m3</t>
  </si>
  <si>
    <t>metri</t>
  </si>
  <si>
    <t>100 m3</t>
  </si>
  <si>
    <t>grZ.m</t>
  </si>
  <si>
    <t>gamzadebuli safuZvelze rk. betonis monoliTuri sayrdenis mowyoba sacalfexo xidis liTonis samonTaJo detalis CayolebiT 0,95X0,95X0,95m</t>
  </si>
  <si>
    <t>armaturs bade  a-III d=16 biji 16X16 sm</t>
  </si>
  <si>
    <t>kg</t>
  </si>
  <si>
    <r>
      <t>1000m</t>
    </r>
    <r>
      <rPr>
        <vertAlign val="superscript"/>
        <sz val="11"/>
        <rFont val="AcadNusx"/>
        <family val="0"/>
      </rPr>
      <t>3</t>
    </r>
  </si>
  <si>
    <t>rk.betonis safuZvlis mowyoba saydenis qveS  1,5X1,5X1,0m</t>
  </si>
  <si>
    <t>armatura d=16mm bade or rigad biji 16X16sm</t>
  </si>
  <si>
    <t>betoni m200</t>
  </si>
  <si>
    <t>betoni m-200</t>
  </si>
  <si>
    <t>eleqtrodi</t>
  </si>
  <si>
    <t>samontaJo detali</t>
  </si>
  <si>
    <r>
      <t>1000 m</t>
    </r>
    <r>
      <rPr>
        <b/>
        <vertAlign val="superscript"/>
        <sz val="11"/>
        <rFont val="AcadNusx"/>
        <family val="0"/>
      </rPr>
      <t>3</t>
    </r>
  </si>
  <si>
    <t>1000m2</t>
  </si>
  <si>
    <t>gabionis leibis mowyoba</t>
  </si>
  <si>
    <t>yore qva</t>
  </si>
  <si>
    <t>cali</t>
  </si>
  <si>
    <t>gabionis yuTebis mowyoba</t>
  </si>
  <si>
    <t>mdinaris totis kalapotis gawmenda wyaldidobis Sedegad daleqili qva-RorRisagan eqskevatoriT da gverdze miyra sigrZiT 50m, siganiT 6m, siRrmiT 0,5m</t>
  </si>
  <si>
    <t>gabionis yuTi 2X1X1,0 m (ujrediT 8X10 moTuTiebuli (zn) mavTuli sisqiT 2,7 mm)</t>
  </si>
  <si>
    <t>betoni m-200 rk.betonis milis Casabetoneblad</t>
  </si>
  <si>
    <t>rkina-betonis moli arxidan wylis gasayvanad d=1000mm</t>
  </si>
  <si>
    <t>gabionis yuTi 1,0X1,0X1,0 m (ujrediT 8X10 moTuTiebuli mavTuli(zn) sisqiT 2,7 mm)</t>
  </si>
  <si>
    <t>gabionis yuTi 2,0X1,0X1,0 m (ujrediT 8X10 galvanizebuli mavTuli sisqiT 2,7 mm)</t>
  </si>
  <si>
    <t>mdinaris totis marjvena garecxili fonis mowyoba saamSeneblo narCenebiT (damsxvreuli betoni da aguri) da adgilze mopovebuli xreSovani masaliT sigrZe 20m; sigane 8m; yrilis saSualo simaRle 1,5m; transportirebiT eqskavatoris da greideris gamoyenebiT</t>
  </si>
  <si>
    <t>arsebuli liTonis sacalfexo xidis konstruqciis demontaJi misi Semdgomi montaJis mizniT amwe-kranis gamoyenebiT</t>
  </si>
  <si>
    <t>mdinaris totis marjvena napirze  miwis amoTxra sacalfexo xidis sayrdenis mosawyobad 1,5X1,5X1m eskavatoriT</t>
  </si>
  <si>
    <t>demontirebuli sacalfexo xidis konstrqciis montaJi mowyobil sayrdenebze SeerTeba samontaJo detalebze amwe-kranis gamoyenebiT</t>
  </si>
  <si>
    <t>mdinaris totis marjvena napirze gruntis damuSaveba gabionis leibis da yuTebis mosawyobad (gverdze miyriT) eskavatoris da buldozeris gamoyenebiT</t>
  </si>
  <si>
    <t>miwis damuSaveba (mosworeba) gabionis leibis mosawyobad xeliT Sesrulebuli SromiT</t>
  </si>
  <si>
    <t>gabionis kedlis ukana sicarielis amovseba saamSeneblo narCenebiT(damsxvreuli betoni da aguri) transportirebiT, eskavatoris da greideris gamoyenebiT</t>
  </si>
  <si>
    <t>mdinaris totis marcxena napiris gasworxazovneba, gawmenda-gadaadgileba 10 metrze marjvena gamorecxil napirze wyaldidobis Sedegad daleqili qva-RorRisa da xeebisagan eskavatoriT sigrZiT 20m, siganiT 7m</t>
  </si>
  <si>
    <t>mdinaris totis marcxena napirze fonis mowyobis mizniT miwis moWra qanobis Sesamcireblad sigrZiT 20m, sigane 6m, saSualo siRrme 1,5m eskavatoriT da buldozeriT</t>
  </si>
  <si>
    <t>mdinaris totis gamorecxili marjvena fonis mosawyobad saamSeneblo meoradi betonis da rkina-betonis konstruqciebis mowyoba sigrZiT 25m, siganiT 6m transportirebiT amwisa da eskavatoris gamoyenebiT</t>
  </si>
  <si>
    <t>sof. norioSi md. abaSis totze napiris gamagrebis, gzisa da fonis mowyobis samuSaoebis</t>
  </si>
</sst>
</file>

<file path=xl/styles.xml><?xml version="1.0" encoding="utf-8"?>
<styleSheet xmlns="http://schemas.openxmlformats.org/spreadsheetml/2006/main">
  <numFmts count="2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cadNusx"/>
      <family val="0"/>
    </font>
    <font>
      <sz val="11"/>
      <name val="Arial Cyr"/>
      <family val="2"/>
    </font>
    <font>
      <sz val="9"/>
      <name val="AcadNusx"/>
      <family val="0"/>
    </font>
    <font>
      <vertAlign val="superscript"/>
      <sz val="11"/>
      <name val="AcadNusx"/>
      <family val="0"/>
    </font>
    <font>
      <b/>
      <sz val="11"/>
      <name val="AcadNusx"/>
      <family val="0"/>
    </font>
    <font>
      <b/>
      <i/>
      <sz val="11"/>
      <name val="AcadMtavr"/>
      <family val="0"/>
    </font>
    <font>
      <b/>
      <vertAlign val="superscript"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Cyr"/>
      <family val="2"/>
    </font>
    <font>
      <b/>
      <sz val="11"/>
      <color indexed="8"/>
      <name val="AcadNusx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cadMtav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Cyr"/>
      <family val="2"/>
    </font>
    <font>
      <b/>
      <sz val="11"/>
      <color theme="1"/>
      <name val="AcadNusx"/>
      <family val="0"/>
    </font>
    <font>
      <b/>
      <sz val="11"/>
      <color theme="1"/>
      <name val="AcadMtav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90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 vertical="center"/>
      <protection/>
    </xf>
    <xf numFmtId="0" fontId="4" fillId="0" borderId="0" xfId="55" applyFont="1">
      <alignment/>
      <protection/>
    </xf>
    <xf numFmtId="0" fontId="3" fillId="0" borderId="0" xfId="55" applyFont="1" applyAlignment="1">
      <alignment horizontal="center" vertical="center" wrapText="1"/>
      <protection/>
    </xf>
    <xf numFmtId="4" fontId="5" fillId="0" borderId="0" xfId="55" applyNumberFormat="1" applyFont="1" applyAlignment="1">
      <alignment horizontal="center" vertical="center" wrapText="1"/>
      <protection/>
    </xf>
    <xf numFmtId="0" fontId="2" fillId="0" borderId="0" xfId="62">
      <alignment/>
      <protection/>
    </xf>
    <xf numFmtId="0" fontId="45" fillId="0" borderId="0" xfId="55" applyFont="1" applyFill="1">
      <alignment/>
      <protection/>
    </xf>
    <xf numFmtId="0" fontId="45" fillId="0" borderId="0" xfId="55" applyFont="1" applyFill="1" applyAlignment="1">
      <alignment horizontal="center" vertical="center"/>
      <protection/>
    </xf>
    <xf numFmtId="0" fontId="3" fillId="0" borderId="0" xfId="62" applyFont="1" applyAlignment="1">
      <alignment/>
      <protection/>
    </xf>
    <xf numFmtId="0" fontId="47" fillId="0" borderId="10" xfId="55" applyFont="1" applyFill="1" applyBorder="1">
      <alignment/>
      <protection/>
    </xf>
    <xf numFmtId="0" fontId="47" fillId="0" borderId="11" xfId="55" applyFont="1" applyFill="1" applyBorder="1">
      <alignment/>
      <protection/>
    </xf>
    <xf numFmtId="0" fontId="7" fillId="0" borderId="12" xfId="55" applyNumberFormat="1" applyFont="1" applyBorder="1" applyAlignment="1">
      <alignment horizontal="left" vertical="center" wrapText="1"/>
      <protection/>
    </xf>
    <xf numFmtId="0" fontId="3" fillId="0" borderId="12" xfId="55" applyNumberFormat="1" applyFont="1" applyBorder="1" applyAlignment="1">
      <alignment horizontal="left" vertical="center" wrapText="1"/>
      <protection/>
    </xf>
    <xf numFmtId="0" fontId="7" fillId="0" borderId="12" xfId="62" applyNumberFormat="1" applyFont="1" applyBorder="1" applyAlignment="1">
      <alignment horizontal="center" vertical="center"/>
      <protection/>
    </xf>
    <xf numFmtId="0" fontId="48" fillId="0" borderId="0" xfId="55" applyNumberFormat="1" applyFont="1" applyFill="1" applyBorder="1" applyAlignment="1">
      <alignment horizontal="center" vertical="center"/>
      <protection/>
    </xf>
    <xf numFmtId="0" fontId="48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3" xfId="62" applyNumberFormat="1" applyFont="1" applyBorder="1" applyAlignment="1">
      <alignment horizontal="center" vertical="center"/>
      <protection/>
    </xf>
    <xf numFmtId="0" fontId="48" fillId="0" borderId="14" xfId="55" applyNumberFormat="1" applyFont="1" applyFill="1" applyBorder="1" applyAlignment="1">
      <alignment horizontal="center" vertical="center"/>
      <protection/>
    </xf>
    <xf numFmtId="0" fontId="48" fillId="0" borderId="13" xfId="55" applyNumberFormat="1" applyFont="1" applyFill="1" applyBorder="1" applyAlignment="1">
      <alignment horizontal="center" vertical="center"/>
      <protection/>
    </xf>
    <xf numFmtId="173" fontId="3" fillId="0" borderId="12" xfId="55" applyNumberFormat="1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right"/>
      <protection/>
    </xf>
    <xf numFmtId="0" fontId="48" fillId="0" borderId="0" xfId="55" applyNumberFormat="1" applyFont="1" applyFill="1" applyBorder="1" applyAlignment="1">
      <alignment horizontal="center" vertical="center" wrapText="1"/>
      <protection/>
    </xf>
    <xf numFmtId="0" fontId="3" fillId="0" borderId="15" xfId="55" applyNumberFormat="1" applyFont="1" applyBorder="1" applyAlignment="1">
      <alignment horizontal="left" vertical="center" wrapText="1"/>
      <protection/>
    </xf>
    <xf numFmtId="2" fontId="3" fillId="0" borderId="12" xfId="55" applyNumberFormat="1" applyFont="1" applyBorder="1" applyAlignment="1">
      <alignment horizontal="center" vertical="center" wrapText="1"/>
      <protection/>
    </xf>
    <xf numFmtId="2" fontId="7" fillId="0" borderId="12" xfId="55" applyNumberFormat="1" applyFont="1" applyBorder="1" applyAlignment="1">
      <alignment horizontal="center" vertical="center" wrapText="1"/>
      <protection/>
    </xf>
    <xf numFmtId="2" fontId="7" fillId="0" borderId="13" xfId="62" applyNumberFormat="1" applyFont="1" applyBorder="1" applyAlignment="1">
      <alignment horizontal="center" vertical="center" wrapText="1"/>
      <protection/>
    </xf>
    <xf numFmtId="2" fontId="3" fillId="33" borderId="13" xfId="55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right" vertical="center" wrapText="1"/>
    </xf>
    <xf numFmtId="2" fontId="3" fillId="33" borderId="13" xfId="0" applyNumberFormat="1" applyFont="1" applyFill="1" applyBorder="1" applyAlignment="1">
      <alignment horizontal="right" vertical="center" wrapText="1"/>
    </xf>
    <xf numFmtId="0" fontId="28" fillId="33" borderId="13" xfId="0" applyFont="1" applyFill="1" applyBorder="1" applyAlignment="1">
      <alignment horizontal="right" vertical="center" wrapText="1"/>
    </xf>
    <xf numFmtId="0" fontId="3" fillId="33" borderId="13" xfId="65" applyFont="1" applyFill="1" applyBorder="1" applyAlignment="1">
      <alignment horizontal="center" vertical="center" wrapText="1"/>
      <protection/>
    </xf>
    <xf numFmtId="2" fontId="28" fillId="33" borderId="13" xfId="65" applyNumberFormat="1" applyFont="1" applyFill="1" applyBorder="1" applyAlignment="1">
      <alignment horizontal="right" vertical="center" wrapText="1"/>
      <protection/>
    </xf>
    <xf numFmtId="4" fontId="28" fillId="33" borderId="13" xfId="65" applyNumberFormat="1" applyFont="1" applyFill="1" applyBorder="1" applyAlignment="1">
      <alignment horizontal="right" vertical="center" wrapText="1"/>
      <protection/>
    </xf>
    <xf numFmtId="175" fontId="28" fillId="33" borderId="13" xfId="65" applyNumberFormat="1" applyFont="1" applyFill="1" applyBorder="1" applyAlignment="1">
      <alignment horizontal="right" vertical="center" wrapText="1"/>
      <protection/>
    </xf>
    <xf numFmtId="4" fontId="3" fillId="33" borderId="13" xfId="0" applyNumberFormat="1" applyFont="1" applyFill="1" applyBorder="1" applyAlignment="1">
      <alignment horizontal="right" vertical="center" wrapText="1"/>
    </xf>
    <xf numFmtId="4" fontId="48" fillId="0" borderId="13" xfId="55" applyNumberFormat="1" applyFont="1" applyFill="1" applyBorder="1" applyAlignment="1">
      <alignment horizontal="center" vertical="center" wrapText="1"/>
      <protection/>
    </xf>
    <xf numFmtId="4" fontId="48" fillId="0" borderId="12" xfId="55" applyNumberFormat="1" applyFont="1" applyFill="1" applyBorder="1" applyAlignment="1">
      <alignment horizontal="center" vertical="center" wrapText="1"/>
      <protection/>
    </xf>
    <xf numFmtId="2" fontId="48" fillId="0" borderId="13" xfId="55" applyNumberFormat="1" applyFont="1" applyFill="1" applyBorder="1" applyAlignment="1">
      <alignment horizontal="center" vertical="center" wrapText="1"/>
      <protection/>
    </xf>
    <xf numFmtId="3" fontId="48" fillId="0" borderId="16" xfId="55" applyNumberFormat="1" applyFont="1" applyFill="1" applyBorder="1" applyAlignment="1">
      <alignment horizontal="center" vertical="center" wrapText="1"/>
      <protection/>
    </xf>
    <xf numFmtId="3" fontId="48" fillId="0" borderId="0" xfId="55" applyNumberFormat="1" applyFont="1" applyFill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3" fillId="33" borderId="13" xfId="62" applyFont="1" applyFill="1" applyBorder="1" applyAlignment="1">
      <alignment horizontal="center" vertical="center" wrapText="1"/>
      <protection/>
    </xf>
    <xf numFmtId="2" fontId="7" fillId="33" borderId="13" xfId="62" applyNumberFormat="1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2" fontId="7" fillId="33" borderId="15" xfId="55" applyNumberFormat="1" applyFont="1" applyFill="1" applyBorder="1" applyAlignment="1">
      <alignment horizontal="center" vertical="center" wrapText="1"/>
      <protection/>
    </xf>
    <xf numFmtId="173" fontId="3" fillId="33" borderId="13" xfId="55" applyNumberFormat="1" applyFont="1" applyFill="1" applyBorder="1" applyAlignment="1">
      <alignment horizontal="center" vertical="center" wrapText="1"/>
      <protection/>
    </xf>
    <xf numFmtId="2" fontId="3" fillId="33" borderId="15" xfId="55" applyNumberFormat="1" applyFont="1" applyFill="1" applyBorder="1" applyAlignment="1">
      <alignment horizontal="center" vertical="center" wrapText="1"/>
      <protection/>
    </xf>
    <xf numFmtId="4" fontId="7" fillId="33" borderId="13" xfId="0" applyNumberFormat="1" applyFont="1" applyFill="1" applyBorder="1" applyAlignment="1">
      <alignment horizontal="right" vertical="center" wrapText="1"/>
    </xf>
    <xf numFmtId="173" fontId="7" fillId="33" borderId="13" xfId="0" applyNumberFormat="1" applyFont="1" applyFill="1" applyBorder="1" applyAlignment="1">
      <alignment horizontal="right" vertical="center" wrapText="1"/>
    </xf>
    <xf numFmtId="4" fontId="29" fillId="33" borderId="13" xfId="0" applyNumberFormat="1" applyFont="1" applyFill="1" applyBorder="1" applyAlignment="1">
      <alignment horizontal="right" vertical="center" wrapText="1"/>
    </xf>
    <xf numFmtId="4" fontId="45" fillId="33" borderId="13" xfId="0" applyNumberFormat="1" applyFont="1" applyFill="1" applyBorder="1" applyAlignment="1">
      <alignment horizontal="right" vertical="center" wrapText="1"/>
    </xf>
    <xf numFmtId="0" fontId="3" fillId="33" borderId="13" xfId="62" applyFont="1" applyFill="1" applyBorder="1" applyAlignment="1">
      <alignment horizontal="right"/>
      <protection/>
    </xf>
    <xf numFmtId="2" fontId="7" fillId="33" borderId="15" xfId="62" applyNumberFormat="1" applyFont="1" applyFill="1" applyBorder="1" applyAlignment="1">
      <alignment horizontal="center" vertical="center" wrapText="1"/>
      <protection/>
    </xf>
    <xf numFmtId="0" fontId="48" fillId="33" borderId="14" xfId="55" applyFont="1" applyFill="1" applyBorder="1" applyAlignment="1">
      <alignment horizontal="center" vertical="center"/>
      <protection/>
    </xf>
    <xf numFmtId="2" fontId="48" fillId="33" borderId="17" xfId="55" applyNumberFormat="1" applyFont="1" applyFill="1" applyBorder="1" applyAlignment="1">
      <alignment horizontal="right" vertical="center" wrapText="1"/>
      <protection/>
    </xf>
    <xf numFmtId="0" fontId="48" fillId="33" borderId="13" xfId="55" applyFont="1" applyFill="1" applyBorder="1" applyAlignment="1">
      <alignment horizontal="center" vertical="center"/>
      <protection/>
    </xf>
    <xf numFmtId="2" fontId="48" fillId="33" borderId="15" xfId="55" applyNumberFormat="1" applyFont="1" applyFill="1" applyBorder="1" applyAlignment="1">
      <alignment horizontal="right" vertical="center" wrapText="1"/>
      <protection/>
    </xf>
    <xf numFmtId="0" fontId="7" fillId="0" borderId="15" xfId="62" applyNumberFormat="1" applyFont="1" applyBorder="1" applyAlignment="1">
      <alignment horizontal="left" vertical="center" wrapText="1"/>
      <protection/>
    </xf>
    <xf numFmtId="0" fontId="7" fillId="0" borderId="15" xfId="0" applyNumberFormat="1" applyFont="1" applyFill="1" applyBorder="1" applyAlignment="1">
      <alignment horizontal="justify" vertical="center"/>
    </xf>
    <xf numFmtId="0" fontId="7" fillId="33" borderId="15" xfId="0" applyNumberFormat="1" applyFont="1" applyFill="1" applyBorder="1" applyAlignment="1">
      <alignment horizontal="justify" vertical="center"/>
    </xf>
    <xf numFmtId="0" fontId="7" fillId="33" borderId="15" xfId="0" applyNumberFormat="1" applyFont="1" applyFill="1" applyBorder="1" applyAlignment="1">
      <alignment horizontal="left" vertical="center" wrapText="1"/>
    </xf>
    <xf numFmtId="0" fontId="3" fillId="33" borderId="15" xfId="65" applyNumberFormat="1" applyFont="1" applyFill="1" applyBorder="1" applyAlignment="1">
      <alignment horizontal="justify" vertical="justify"/>
      <protection/>
    </xf>
    <xf numFmtId="0" fontId="3" fillId="33" borderId="15" xfId="65" applyNumberFormat="1" applyFont="1" applyFill="1" applyBorder="1" applyAlignment="1">
      <alignment horizontal="justify" vertical="center"/>
      <protection/>
    </xf>
    <xf numFmtId="3" fontId="48" fillId="0" borderId="14" xfId="55" applyNumberFormat="1" applyFont="1" applyFill="1" applyBorder="1" applyAlignment="1">
      <alignment horizontal="center" vertical="center" wrapText="1"/>
      <protection/>
    </xf>
    <xf numFmtId="0" fontId="4" fillId="0" borderId="18" xfId="62" applyFont="1" applyBorder="1">
      <alignment/>
      <protection/>
    </xf>
    <xf numFmtId="0" fontId="7" fillId="0" borderId="19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vertical="center" wrapText="1"/>
      <protection/>
    </xf>
    <xf numFmtId="173" fontId="3" fillId="0" borderId="13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172" fontId="29" fillId="33" borderId="13" xfId="0" applyNumberFormat="1" applyFont="1" applyFill="1" applyBorder="1" applyAlignment="1">
      <alignment horizontal="center" vertical="center" wrapText="1"/>
    </xf>
    <xf numFmtId="2" fontId="28" fillId="33" borderId="13" xfId="65" applyNumberFormat="1" applyFont="1" applyFill="1" applyBorder="1" applyAlignment="1">
      <alignment horizontal="center" vertical="center" wrapText="1"/>
      <protection/>
    </xf>
    <xf numFmtId="172" fontId="28" fillId="33" borderId="13" xfId="0" applyNumberFormat="1" applyFont="1" applyFill="1" applyBorder="1" applyAlignment="1">
      <alignment horizontal="center" vertical="center" wrapText="1"/>
    </xf>
    <xf numFmtId="175" fontId="28" fillId="33" borderId="13" xfId="65" applyNumberFormat="1" applyFont="1" applyFill="1" applyBorder="1" applyAlignment="1">
      <alignment horizontal="center" vertical="center" wrapText="1"/>
      <protection/>
    </xf>
    <xf numFmtId="173" fontId="3" fillId="33" borderId="13" xfId="0" applyNumberFormat="1" applyFont="1" applyFill="1" applyBorder="1" applyAlignment="1">
      <alignment horizontal="center" vertical="center" wrapText="1"/>
    </xf>
    <xf numFmtId="173" fontId="29" fillId="33" borderId="13" xfId="0" applyNumberFormat="1" applyFont="1" applyFill="1" applyBorder="1" applyAlignment="1">
      <alignment horizontal="center" vertical="center" wrapText="1"/>
    </xf>
    <xf numFmtId="0" fontId="7" fillId="0" borderId="0" xfId="62" applyFont="1" applyAlignment="1">
      <alignment horizontal="center"/>
      <protection/>
    </xf>
    <xf numFmtId="0" fontId="8" fillId="0" borderId="0" xfId="62" applyFont="1" applyAlignment="1">
      <alignment horizontal="center" vertical="center" wrapText="1"/>
      <protection/>
    </xf>
    <xf numFmtId="0" fontId="49" fillId="0" borderId="0" xfId="55" applyFont="1" applyFill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 2 2" xfId="63"/>
    <cellStyle name="Обычный 3" xfId="64"/>
    <cellStyle name="ჩვეულებრივი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"/>
  <sheetViews>
    <sheetView tabSelected="1" view="pageBreakPreview" zoomScale="87" zoomScaleSheetLayoutView="87" zoomScalePageLayoutView="0" workbookViewId="0" topLeftCell="A1">
      <selection activeCell="B3" sqref="B3"/>
    </sheetView>
  </sheetViews>
  <sheetFormatPr defaultColWidth="9.140625" defaultRowHeight="15"/>
  <cols>
    <col min="1" max="1" width="3.28125" style="1" customWidth="1"/>
    <col min="2" max="2" width="56.140625" style="1" customWidth="1"/>
    <col min="3" max="3" width="8.00390625" style="1" customWidth="1"/>
    <col min="4" max="4" width="7.7109375" style="2" customWidth="1"/>
    <col min="5" max="5" width="7.57421875" style="2" customWidth="1"/>
    <col min="6" max="6" width="9.57421875" style="1" customWidth="1"/>
    <col min="7" max="16384" width="9.140625" style="1" customWidth="1"/>
  </cols>
  <sheetData>
    <row r="1" spans="1:6" s="4" customFormat="1" ht="47.25" customHeight="1">
      <c r="A1" s="87" t="s">
        <v>53</v>
      </c>
      <c r="B1" s="87"/>
      <c r="C1" s="87"/>
      <c r="D1" s="87"/>
      <c r="E1" s="87"/>
      <c r="F1" s="87"/>
    </row>
    <row r="2" spans="1:6" s="4" customFormat="1" ht="16.5" thickBot="1">
      <c r="A2" s="88" t="s">
        <v>11</v>
      </c>
      <c r="B2" s="88"/>
      <c r="C2" s="88"/>
      <c r="D2" s="88"/>
      <c r="E2" s="88"/>
      <c r="F2" s="88"/>
    </row>
    <row r="3" spans="1:6" s="5" customFormat="1" ht="51" customHeight="1" thickBot="1">
      <c r="A3" s="40" t="s">
        <v>10</v>
      </c>
      <c r="B3" s="40" t="s">
        <v>9</v>
      </c>
      <c r="C3" s="41" t="s">
        <v>8</v>
      </c>
      <c r="D3" s="40" t="s">
        <v>7</v>
      </c>
      <c r="E3" s="41" t="s">
        <v>6</v>
      </c>
      <c r="F3" s="42" t="s">
        <v>5</v>
      </c>
    </row>
    <row r="4" spans="1:6" s="5" customFormat="1" ht="16.5" thickBot="1">
      <c r="A4" s="69">
        <v>1</v>
      </c>
      <c r="B4" s="43">
        <v>2</v>
      </c>
      <c r="C4" s="44">
        <v>3</v>
      </c>
      <c r="D4" s="43">
        <v>4</v>
      </c>
      <c r="E4" s="44">
        <v>5</v>
      </c>
      <c r="F4" s="43">
        <v>6</v>
      </c>
    </row>
    <row r="5" spans="1:6" s="6" customFormat="1" ht="94.5" customHeight="1" thickBot="1">
      <c r="A5" s="71">
        <v>1</v>
      </c>
      <c r="B5" s="63" t="s">
        <v>50</v>
      </c>
      <c r="C5" s="45" t="s">
        <v>31</v>
      </c>
      <c r="D5" s="28">
        <f>20*7*3/1000</f>
        <v>0.42</v>
      </c>
      <c r="E5" s="47"/>
      <c r="F5" s="48"/>
    </row>
    <row r="6" spans="1:6" s="6" customFormat="1" ht="65.25" customHeight="1" thickBot="1">
      <c r="A6" s="72">
        <v>2</v>
      </c>
      <c r="B6" s="63" t="s">
        <v>37</v>
      </c>
      <c r="C6" s="45" t="s">
        <v>31</v>
      </c>
      <c r="D6" s="28">
        <f>50*6*0.5/1000</f>
        <v>0.15</v>
      </c>
      <c r="E6" s="47"/>
      <c r="F6" s="48"/>
    </row>
    <row r="7" spans="1:6" s="6" customFormat="1" ht="80.25" customHeight="1" thickBot="1">
      <c r="A7" s="77">
        <v>3</v>
      </c>
      <c r="B7" s="12" t="s">
        <v>51</v>
      </c>
      <c r="C7" s="17" t="s">
        <v>14</v>
      </c>
      <c r="D7" s="27">
        <f>20*6*1.5/1000</f>
        <v>0.18</v>
      </c>
      <c r="E7" s="49"/>
      <c r="F7" s="50"/>
    </row>
    <row r="8" spans="1:6" s="6" customFormat="1" ht="101.25" customHeight="1" thickBot="1">
      <c r="A8" s="77">
        <v>4</v>
      </c>
      <c r="B8" s="12" t="s">
        <v>52</v>
      </c>
      <c r="C8" s="17" t="s">
        <v>17</v>
      </c>
      <c r="D8" s="27">
        <f>250/100</f>
        <v>2.5</v>
      </c>
      <c r="E8" s="49"/>
      <c r="F8" s="50"/>
    </row>
    <row r="9" spans="1:6" s="6" customFormat="1" ht="32.25" customHeight="1" thickBot="1">
      <c r="A9" s="77"/>
      <c r="B9" s="13" t="s">
        <v>15</v>
      </c>
      <c r="C9" s="18" t="s">
        <v>13</v>
      </c>
      <c r="D9" s="26">
        <v>250</v>
      </c>
      <c r="E9" s="51"/>
      <c r="F9" s="52"/>
    </row>
    <row r="10" spans="1:6" s="6" customFormat="1" ht="119.25" customHeight="1" thickBot="1">
      <c r="A10" s="72">
        <v>5</v>
      </c>
      <c r="B10" s="12" t="s">
        <v>43</v>
      </c>
      <c r="C10" s="17" t="s">
        <v>17</v>
      </c>
      <c r="D10" s="27">
        <f>20*8*1.5/100</f>
        <v>2.4</v>
      </c>
      <c r="E10" s="49"/>
      <c r="F10" s="50"/>
    </row>
    <row r="11" spans="1:6" s="6" customFormat="1" ht="24" customHeight="1" thickBot="1">
      <c r="A11" s="72"/>
      <c r="B11" s="13" t="s">
        <v>16</v>
      </c>
      <c r="C11" s="18" t="s">
        <v>13</v>
      </c>
      <c r="D11" s="26">
        <f>D10*100</f>
        <v>240</v>
      </c>
      <c r="E11" s="51"/>
      <c r="F11" s="52"/>
    </row>
    <row r="12" spans="1:6" s="6" customFormat="1" ht="49.5" customHeight="1" thickBot="1">
      <c r="A12" s="73">
        <v>6</v>
      </c>
      <c r="B12" s="64" t="s">
        <v>44</v>
      </c>
      <c r="C12" s="30" t="s">
        <v>18</v>
      </c>
      <c r="D12" s="78">
        <f>16.4</f>
        <v>16.4</v>
      </c>
      <c r="E12" s="32"/>
      <c r="F12" s="53"/>
    </row>
    <row r="13" spans="1:6" s="3" customFormat="1" ht="51" customHeight="1" thickBot="1">
      <c r="A13" s="74">
        <v>7</v>
      </c>
      <c r="B13" s="65" t="s">
        <v>45</v>
      </c>
      <c r="C13" s="31" t="s">
        <v>24</v>
      </c>
      <c r="D13" s="79">
        <f>1.5*1.5*1/1000</f>
        <v>0.00225</v>
      </c>
      <c r="E13" s="32"/>
      <c r="F13" s="54"/>
    </row>
    <row r="14" spans="1:6" s="3" customFormat="1" ht="32.25" thickBot="1">
      <c r="A14" s="89">
        <v>8</v>
      </c>
      <c r="B14" s="66" t="s">
        <v>25</v>
      </c>
      <c r="C14" s="31" t="s">
        <v>19</v>
      </c>
      <c r="D14" s="80">
        <f>1.5*1.5*1/100</f>
        <v>0.0225</v>
      </c>
      <c r="E14" s="34"/>
      <c r="F14" s="55"/>
    </row>
    <row r="15" spans="1:6" ht="16.5" customHeight="1" thickBot="1">
      <c r="A15" s="89"/>
      <c r="B15" s="67" t="s">
        <v>27</v>
      </c>
      <c r="C15" s="35" t="s">
        <v>13</v>
      </c>
      <c r="D15" s="81">
        <v>2.3</v>
      </c>
      <c r="E15" s="36"/>
      <c r="F15" s="37"/>
    </row>
    <row r="16" spans="1:6" ht="16.5" thickBot="1">
      <c r="A16" s="75"/>
      <c r="B16" s="67" t="s">
        <v>26</v>
      </c>
      <c r="C16" s="35" t="s">
        <v>20</v>
      </c>
      <c r="D16" s="81">
        <f>56.25</f>
        <v>56.25</v>
      </c>
      <c r="E16" s="36"/>
      <c r="F16" s="37"/>
    </row>
    <row r="17" spans="1:6" ht="62.25" customHeight="1" thickBot="1">
      <c r="A17" s="89">
        <v>9</v>
      </c>
      <c r="B17" s="66" t="s">
        <v>21</v>
      </c>
      <c r="C17" s="31" t="s">
        <v>19</v>
      </c>
      <c r="D17" s="82">
        <f>0.95*0.95*0.95/100</f>
        <v>0.008573749999999998</v>
      </c>
      <c r="E17" s="34"/>
      <c r="F17" s="56"/>
    </row>
    <row r="18" spans="1:6" ht="16.5" thickBot="1">
      <c r="A18" s="89"/>
      <c r="B18" s="67" t="s">
        <v>28</v>
      </c>
      <c r="C18" s="35" t="s">
        <v>13</v>
      </c>
      <c r="D18" s="83">
        <v>0.87</v>
      </c>
      <c r="E18" s="36"/>
      <c r="F18" s="37"/>
    </row>
    <row r="19" spans="1:6" ht="16.5" thickBot="1">
      <c r="A19" s="89"/>
      <c r="B19" s="68" t="s">
        <v>22</v>
      </c>
      <c r="C19" s="31" t="s">
        <v>20</v>
      </c>
      <c r="D19" s="84">
        <f>11.28+19</f>
        <v>30.28</v>
      </c>
      <c r="E19" s="33"/>
      <c r="F19" s="39"/>
    </row>
    <row r="20" spans="1:6" ht="16.5" thickBot="1">
      <c r="A20" s="89"/>
      <c r="B20" s="67" t="s">
        <v>29</v>
      </c>
      <c r="C20" s="35" t="s">
        <v>23</v>
      </c>
      <c r="D20" s="81">
        <v>0.69</v>
      </c>
      <c r="E20" s="36"/>
      <c r="F20" s="37"/>
    </row>
    <row r="21" spans="1:6" ht="18.75" customHeight="1" thickBot="1">
      <c r="A21" s="89"/>
      <c r="B21" s="67" t="s">
        <v>30</v>
      </c>
      <c r="C21" s="35" t="s">
        <v>23</v>
      </c>
      <c r="D21" s="81">
        <v>1.2</v>
      </c>
      <c r="E21" s="36"/>
      <c r="F21" s="37"/>
    </row>
    <row r="22" spans="1:6" ht="69.75" customHeight="1" thickBot="1">
      <c r="A22" s="74">
        <v>10</v>
      </c>
      <c r="B22" s="66" t="s">
        <v>46</v>
      </c>
      <c r="C22" s="31" t="s">
        <v>4</v>
      </c>
      <c r="D22" s="85">
        <v>0.9</v>
      </c>
      <c r="E22" s="34"/>
      <c r="F22" s="55"/>
    </row>
    <row r="23" spans="1:6" ht="16.5" thickBot="1">
      <c r="A23" s="75"/>
      <c r="B23" s="67" t="s">
        <v>29</v>
      </c>
      <c r="C23" s="35" t="s">
        <v>23</v>
      </c>
      <c r="D23" s="36">
        <v>4.5</v>
      </c>
      <c r="E23" s="36"/>
      <c r="F23" s="37"/>
    </row>
    <row r="24" spans="1:6" s="6" customFormat="1" ht="72" customHeight="1" thickBot="1">
      <c r="A24" s="72">
        <v>11</v>
      </c>
      <c r="B24" s="63" t="s">
        <v>47</v>
      </c>
      <c r="C24" s="45" t="s">
        <v>31</v>
      </c>
      <c r="D24" s="28">
        <f>30*4*1/1000</f>
        <v>0.12</v>
      </c>
      <c r="E24" s="47"/>
      <c r="F24" s="48"/>
    </row>
    <row r="25" spans="1:6" s="6" customFormat="1" ht="52.5" customHeight="1" thickBot="1">
      <c r="A25" s="77">
        <v>12</v>
      </c>
      <c r="B25" s="12" t="s">
        <v>48</v>
      </c>
      <c r="C25" s="17" t="s">
        <v>32</v>
      </c>
      <c r="D25" s="27">
        <f>30*4/1000</f>
        <v>0.12</v>
      </c>
      <c r="E25" s="49"/>
      <c r="F25" s="50"/>
    </row>
    <row r="26" spans="1:6" s="6" customFormat="1" ht="24.75" customHeight="1" thickBot="1">
      <c r="A26" s="77"/>
      <c r="B26" s="12" t="s">
        <v>33</v>
      </c>
      <c r="C26" s="17" t="s">
        <v>17</v>
      </c>
      <c r="D26" s="27">
        <f>30*4*1/100</f>
        <v>1.2</v>
      </c>
      <c r="E26" s="49"/>
      <c r="F26" s="50"/>
    </row>
    <row r="27" spans="1:6" s="6" customFormat="1" ht="19.5" customHeight="1" thickBot="1">
      <c r="A27" s="77"/>
      <c r="B27" s="25" t="s">
        <v>34</v>
      </c>
      <c r="C27" s="18" t="s">
        <v>13</v>
      </c>
      <c r="D27" s="22">
        <v>120</v>
      </c>
      <c r="E27" s="29"/>
      <c r="F27" s="52"/>
    </row>
    <row r="28" spans="1:6" s="6" customFormat="1" ht="33.75" customHeight="1" thickBot="1">
      <c r="A28" s="77">
        <v>13</v>
      </c>
      <c r="B28" s="25" t="s">
        <v>38</v>
      </c>
      <c r="C28" s="18" t="s">
        <v>35</v>
      </c>
      <c r="D28" s="22">
        <v>60</v>
      </c>
      <c r="E28" s="29"/>
      <c r="F28" s="52"/>
    </row>
    <row r="29" spans="1:6" s="6" customFormat="1" ht="33.75" customHeight="1" thickBot="1">
      <c r="A29" s="77"/>
      <c r="B29" s="25" t="s">
        <v>40</v>
      </c>
      <c r="C29" s="18" t="s">
        <v>20</v>
      </c>
      <c r="D29" s="22">
        <v>5</v>
      </c>
      <c r="E29" s="29"/>
      <c r="F29" s="52"/>
    </row>
    <row r="30" spans="1:6" ht="16.5" thickBot="1">
      <c r="A30" s="77"/>
      <c r="B30" s="67" t="s">
        <v>39</v>
      </c>
      <c r="C30" s="35" t="s">
        <v>13</v>
      </c>
      <c r="D30" s="38">
        <v>1</v>
      </c>
      <c r="E30" s="36"/>
      <c r="F30" s="37"/>
    </row>
    <row r="31" spans="1:6" s="6" customFormat="1" ht="24.75" customHeight="1" thickBot="1">
      <c r="A31" s="72">
        <v>14</v>
      </c>
      <c r="B31" s="12" t="s">
        <v>36</v>
      </c>
      <c r="C31" s="17" t="s">
        <v>17</v>
      </c>
      <c r="D31" s="27">
        <f>((30*2*1)+(30*1*1))/100</f>
        <v>0.9</v>
      </c>
      <c r="E31" s="49"/>
      <c r="F31" s="50"/>
    </row>
    <row r="32" spans="1:6" s="6" customFormat="1" ht="19.5" customHeight="1" thickBot="1">
      <c r="A32" s="72"/>
      <c r="B32" s="25" t="s">
        <v>34</v>
      </c>
      <c r="C32" s="18" t="s">
        <v>13</v>
      </c>
      <c r="D32" s="22">
        <v>90</v>
      </c>
      <c r="E32" s="29"/>
      <c r="F32" s="52"/>
    </row>
    <row r="33" spans="1:6" s="6" customFormat="1" ht="33.75" customHeight="1" thickBot="1">
      <c r="A33" s="72"/>
      <c r="B33" s="25" t="s">
        <v>42</v>
      </c>
      <c r="C33" s="18" t="s">
        <v>35</v>
      </c>
      <c r="D33" s="22">
        <v>30</v>
      </c>
      <c r="E33" s="29"/>
      <c r="F33" s="52"/>
    </row>
    <row r="34" spans="1:6" s="6" customFormat="1" ht="33.75" customHeight="1" thickBot="1">
      <c r="A34" s="72"/>
      <c r="B34" s="25" t="s">
        <v>41</v>
      </c>
      <c r="C34" s="18" t="s">
        <v>35</v>
      </c>
      <c r="D34" s="22">
        <v>30</v>
      </c>
      <c r="E34" s="29"/>
      <c r="F34" s="52"/>
    </row>
    <row r="35" spans="1:6" s="6" customFormat="1" ht="86.25" customHeight="1" thickBot="1">
      <c r="A35" s="76">
        <v>15</v>
      </c>
      <c r="B35" s="12" t="s">
        <v>49</v>
      </c>
      <c r="C35" s="17" t="s">
        <v>17</v>
      </c>
      <c r="D35" s="27">
        <f>30*2*2.3/100</f>
        <v>1.38</v>
      </c>
      <c r="E35" s="49"/>
      <c r="F35" s="50"/>
    </row>
    <row r="36" spans="1:6" s="6" customFormat="1" ht="18.75" customHeight="1" thickBot="1">
      <c r="A36" s="46"/>
      <c r="B36" s="13" t="s">
        <v>16</v>
      </c>
      <c r="C36" s="18" t="s">
        <v>13</v>
      </c>
      <c r="D36" s="26">
        <f>D35*100</f>
        <v>138</v>
      </c>
      <c r="E36" s="51"/>
      <c r="F36" s="52"/>
    </row>
    <row r="37" spans="1:6" ht="16.5" thickBot="1">
      <c r="A37" s="70"/>
      <c r="B37" s="14" t="s">
        <v>12</v>
      </c>
      <c r="C37" s="19"/>
      <c r="D37" s="23"/>
      <c r="E37" s="57"/>
      <c r="F37" s="58"/>
    </row>
    <row r="38" spans="1:6" ht="16.5" thickBot="1">
      <c r="A38" s="10"/>
      <c r="B38" s="15" t="s">
        <v>3</v>
      </c>
      <c r="C38" s="20" t="s">
        <v>1</v>
      </c>
      <c r="D38" s="24"/>
      <c r="E38" s="59"/>
      <c r="F38" s="60"/>
    </row>
    <row r="39" spans="1:6" ht="16.5" thickBot="1">
      <c r="A39" s="11"/>
      <c r="B39" s="16" t="s">
        <v>0</v>
      </c>
      <c r="C39" s="21"/>
      <c r="D39" s="16"/>
      <c r="E39" s="61"/>
      <c r="F39" s="62"/>
    </row>
    <row r="40" spans="1:6" ht="16.5" thickBot="1">
      <c r="A40" s="10"/>
      <c r="B40" s="15" t="s">
        <v>2</v>
      </c>
      <c r="C40" s="20" t="s">
        <v>1</v>
      </c>
      <c r="D40" s="24"/>
      <c r="E40" s="59"/>
      <c r="F40" s="60"/>
    </row>
    <row r="41" spans="1:6" ht="16.5" thickBot="1">
      <c r="A41" s="11"/>
      <c r="B41" s="16" t="s">
        <v>0</v>
      </c>
      <c r="C41" s="21"/>
      <c r="D41" s="16"/>
      <c r="E41" s="61"/>
      <c r="F41" s="62"/>
    </row>
    <row r="42" spans="1:6" ht="15">
      <c r="A42" s="7"/>
      <c r="B42" s="7"/>
      <c r="C42" s="7"/>
      <c r="D42" s="8"/>
      <c r="E42" s="8"/>
      <c r="F42" s="7"/>
    </row>
    <row r="43" spans="1:6" ht="15">
      <c r="A43" s="7"/>
      <c r="B43" s="7"/>
      <c r="C43" s="7"/>
      <c r="D43" s="8"/>
      <c r="E43" s="8"/>
      <c r="F43" s="7"/>
    </row>
    <row r="44" spans="2:6" ht="15.75">
      <c r="B44" s="86"/>
      <c r="C44" s="86"/>
      <c r="D44" s="9"/>
      <c r="E44" s="9"/>
      <c r="F44" s="9"/>
    </row>
  </sheetData>
  <sheetProtection/>
  <mergeCells count="5">
    <mergeCell ref="B44:C44"/>
    <mergeCell ref="A1:F1"/>
    <mergeCell ref="A2:F2"/>
    <mergeCell ref="A14:A15"/>
    <mergeCell ref="A17:A21"/>
  </mergeCells>
  <printOptions/>
  <pageMargins left="0.16" right="0.25" top="0.31" bottom="0.32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2016-11-11T13:28:41Z</dcterms:modified>
  <cp:category/>
  <cp:version/>
  <cp:contentType/>
  <cp:contentStatus/>
</cp:coreProperties>
</file>