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წყნეთი\"/>
    </mc:Choice>
  </mc:AlternateContent>
  <bookViews>
    <workbookView xWindow="0" yWindow="0" windowWidth="28800" windowHeight="12435" tabRatio="867" activeTab="8"/>
  </bookViews>
  <sheets>
    <sheet name="ნაკრები" sheetId="17" r:id="rId1"/>
    <sheet name="ნაერთი" sheetId="6" r:id="rId2"/>
    <sheet name="კონსტრუქციები" sheetId="9" r:id="rId3"/>
    <sheet name="საამშენებლო" sheetId="16" r:id="rId4"/>
    <sheet name="წყალ-კანალ სისტ" sheetId="15" r:id="rId5"/>
    <sheet name="გთბობა-ვენტილ" sheetId="12" r:id="rId6"/>
    <sheet name="ელ.მონტაჟი" sheetId="13" r:id="rId7"/>
    <sheet name="სუსსტი დენ სისტ" sheetId="14" r:id="rId8"/>
    <sheet name="კეთილმოწყობა" sheetId="11" r:id="rId9"/>
  </sheets>
  <externalReferences>
    <externalReference r:id="rId10"/>
  </externalReferences>
  <definedNames>
    <definedName name="_xlnm._FilterDatabase" localSheetId="2" hidden="1">კონსტრუქციები!$A$19:$M$141</definedName>
    <definedName name="_xlnm._FilterDatabase" localSheetId="3" hidden="1">საამშენებლო!$A$12:$M$177</definedName>
    <definedName name="ddddccvf55141023">[1]keTilmowyoba!#REF!</definedName>
    <definedName name="dsfghyujik747859">[1]keTilmowyoba!$F$122</definedName>
    <definedName name="ghgfhjkjh54789">#REF!</definedName>
    <definedName name="hgggggytf747896">[1]keTilmowyoba!$F$18</definedName>
    <definedName name="jhjhkliok20203.569">[1]keTilmowyoba!#REF!</definedName>
    <definedName name="_xlnm.Print_Area" localSheetId="5">'გთბობა-ვენტილ'!$A$1:$M$249</definedName>
    <definedName name="_xlnm.Print_Area" localSheetId="6">ელ.მონტაჟი!$A$1:$M$268</definedName>
    <definedName name="_xlnm.Print_Area" localSheetId="8">კეთილმოწყობა!$A$1:$M$137</definedName>
    <definedName name="_xlnm.Print_Area" localSheetId="1">ნაერთი!$A$1:$G$25</definedName>
    <definedName name="_xlnm.Print_Area" localSheetId="0">ნაკრები!$A$1:$D$15</definedName>
    <definedName name="_xlnm.Print_Area" localSheetId="3">საამშენებლო!$A$1:$M$190</definedName>
    <definedName name="_xlnm.Print_Area" localSheetId="7">'სუსსტი დენ სისტ'!$A$1:$M$90</definedName>
    <definedName name="_xlnm.Print_Area" localSheetId="4">'წყალ-კანალ სისტ'!$A$1:$M$210</definedName>
    <definedName name="_xlnm.Print_Titles" localSheetId="0">ნაკრები!$10:$10</definedName>
    <definedName name="sdsss41458">[1]keTilmowyoba!#REF!</definedName>
    <definedName name="tfgtyujhikj">[1]keTilmowyoba!#REF!</definedName>
    <definedName name="yhyujkiu4785689">#REF!</definedName>
  </definedNames>
  <calcPr calcId="152511"/>
</workbook>
</file>

<file path=xl/calcChain.xml><?xml version="1.0" encoding="utf-8"?>
<calcChain xmlns="http://schemas.openxmlformats.org/spreadsheetml/2006/main">
  <c r="L170" i="16" l="1"/>
  <c r="L171" i="16" s="1"/>
  <c r="J170" i="16"/>
  <c r="J171" i="16" s="1"/>
  <c r="M174" i="16" s="1"/>
  <c r="H170" i="16"/>
  <c r="H171" i="16" s="1"/>
  <c r="M172" i="16" s="1"/>
  <c r="F161" i="16"/>
  <c r="H161" i="16" s="1"/>
  <c r="L160" i="16"/>
  <c r="F160" i="16"/>
  <c r="F159" i="16"/>
  <c r="L159" i="16" s="1"/>
  <c r="F158" i="16"/>
  <c r="F157" i="16"/>
  <c r="J157" i="16" s="1"/>
  <c r="F150" i="16"/>
  <c r="L150" i="16" s="1"/>
  <c r="F144" i="16"/>
  <c r="F138" i="16"/>
  <c r="F140" i="16" s="1"/>
  <c r="F137" i="16"/>
  <c r="F136" i="16"/>
  <c r="H135" i="16"/>
  <c r="F135" i="16"/>
  <c r="L135" i="16" s="1"/>
  <c r="F134" i="16"/>
  <c r="L134" i="16" s="1"/>
  <c r="F133" i="16"/>
  <c r="L132" i="16"/>
  <c r="J132" i="16"/>
  <c r="H132" i="16"/>
  <c r="F131" i="16"/>
  <c r="F130" i="16"/>
  <c r="J130" i="16" s="1"/>
  <c r="F129" i="16"/>
  <c r="F128" i="16"/>
  <c r="L128" i="16" s="1"/>
  <c r="L127" i="16"/>
  <c r="J127" i="16"/>
  <c r="H127" i="16"/>
  <c r="M127" i="16" s="1"/>
  <c r="F126" i="16"/>
  <c r="F125" i="16"/>
  <c r="J125" i="16" s="1"/>
  <c r="F124" i="16"/>
  <c r="F123" i="16"/>
  <c r="L122" i="16"/>
  <c r="J122" i="16"/>
  <c r="H122" i="16"/>
  <c r="F121" i="16"/>
  <c r="J121" i="16" s="1"/>
  <c r="F120" i="16"/>
  <c r="J120" i="16" s="1"/>
  <c r="F119" i="16"/>
  <c r="F118" i="16"/>
  <c r="L117" i="16"/>
  <c r="M117" i="16" s="1"/>
  <c r="J117" i="16"/>
  <c r="H117" i="16"/>
  <c r="F116" i="16"/>
  <c r="L115" i="16"/>
  <c r="F115" i="16"/>
  <c r="H115" i="16" s="1"/>
  <c r="L114" i="16"/>
  <c r="F114" i="16"/>
  <c r="F113" i="16"/>
  <c r="L112" i="16"/>
  <c r="J112" i="16"/>
  <c r="H112" i="16"/>
  <c r="L110" i="16"/>
  <c r="J110" i="16"/>
  <c r="H110" i="16"/>
  <c r="L108" i="16"/>
  <c r="J108" i="16"/>
  <c r="H108" i="16"/>
  <c r="L107" i="16"/>
  <c r="J107" i="16"/>
  <c r="H107" i="16"/>
  <c r="H104" i="16"/>
  <c r="F104" i="16"/>
  <c r="F109" i="16" s="1"/>
  <c r="L103" i="16"/>
  <c r="J103" i="16"/>
  <c r="H103" i="16"/>
  <c r="F102" i="16"/>
  <c r="F101" i="16"/>
  <c r="H101" i="16" s="1"/>
  <c r="F100" i="16"/>
  <c r="F99" i="16"/>
  <c r="F98" i="16"/>
  <c r="H98" i="16" s="1"/>
  <c r="L97" i="16"/>
  <c r="J97" i="16"/>
  <c r="H97" i="16"/>
  <c r="H96" i="16"/>
  <c r="F96" i="16"/>
  <c r="L96" i="16" s="1"/>
  <c r="F95" i="16"/>
  <c r="F94" i="16"/>
  <c r="J93" i="16"/>
  <c r="F93" i="16"/>
  <c r="L92" i="16"/>
  <c r="J92" i="16"/>
  <c r="H92" i="16"/>
  <c r="F91" i="16"/>
  <c r="J91" i="16" s="1"/>
  <c r="F90" i="16"/>
  <c r="H90" i="16" s="1"/>
  <c r="L89" i="16"/>
  <c r="F89" i="16"/>
  <c r="J89" i="16" s="1"/>
  <c r="H88" i="16"/>
  <c r="F88" i="16"/>
  <c r="L88" i="16" s="1"/>
  <c r="L87" i="16"/>
  <c r="J87" i="16"/>
  <c r="H87" i="16"/>
  <c r="M87" i="16" s="1"/>
  <c r="F86" i="16"/>
  <c r="J86" i="16" s="1"/>
  <c r="F85" i="16"/>
  <c r="H85" i="16" s="1"/>
  <c r="H84" i="16"/>
  <c r="F84" i="16"/>
  <c r="J84" i="16" s="1"/>
  <c r="F83" i="16"/>
  <c r="J82" i="16"/>
  <c r="F82" i="16"/>
  <c r="H82" i="16" s="1"/>
  <c r="F81" i="16"/>
  <c r="L80" i="16"/>
  <c r="J80" i="16"/>
  <c r="H80" i="16"/>
  <c r="F79" i="16"/>
  <c r="J79" i="16" s="1"/>
  <c r="F78" i="16"/>
  <c r="F77" i="16"/>
  <c r="H77" i="16" s="1"/>
  <c r="F76" i="16"/>
  <c r="L75" i="16"/>
  <c r="J75" i="16"/>
  <c r="H75" i="16"/>
  <c r="J71" i="16"/>
  <c r="H71" i="16"/>
  <c r="F71" i="16"/>
  <c r="F69" i="16"/>
  <c r="L69" i="16" s="1"/>
  <c r="F68" i="16"/>
  <c r="H68" i="16" s="1"/>
  <c r="F67" i="16"/>
  <c r="J67" i="16" s="1"/>
  <c r="F66" i="16"/>
  <c r="L66" i="16" s="1"/>
  <c r="L65" i="16"/>
  <c r="J65" i="16"/>
  <c r="H65" i="16"/>
  <c r="H64" i="16"/>
  <c r="F64" i="16"/>
  <c r="L64" i="16" s="1"/>
  <c r="F63" i="16"/>
  <c r="F62" i="16"/>
  <c r="H62" i="16" s="1"/>
  <c r="F61" i="16"/>
  <c r="L60" i="16"/>
  <c r="J60" i="16"/>
  <c r="H60" i="16"/>
  <c r="F59" i="16"/>
  <c r="J59" i="16" s="1"/>
  <c r="F58" i="16"/>
  <c r="F57" i="16"/>
  <c r="F56" i="16"/>
  <c r="H56" i="16" s="1"/>
  <c r="L55" i="16"/>
  <c r="J55" i="16"/>
  <c r="H55" i="16"/>
  <c r="L53" i="16"/>
  <c r="J53" i="16"/>
  <c r="H53" i="16"/>
  <c r="L52" i="16"/>
  <c r="J52" i="16"/>
  <c r="H52" i="16"/>
  <c r="L51" i="16"/>
  <c r="J51" i="16"/>
  <c r="H51" i="16"/>
  <c r="L50" i="16"/>
  <c r="J50" i="16"/>
  <c r="H50" i="16"/>
  <c r="F39" i="16"/>
  <c r="F43" i="16" s="1"/>
  <c r="L38" i="16"/>
  <c r="J38" i="16"/>
  <c r="H38" i="16"/>
  <c r="L37" i="16"/>
  <c r="J37" i="16"/>
  <c r="H37" i="16"/>
  <c r="F33" i="16"/>
  <c r="F34" i="16" s="1"/>
  <c r="F32" i="16"/>
  <c r="J32" i="16" s="1"/>
  <c r="F31" i="16"/>
  <c r="H31" i="16" s="1"/>
  <c r="F30" i="16"/>
  <c r="F29" i="16"/>
  <c r="F28" i="16"/>
  <c r="L28" i="16" s="1"/>
  <c r="L27" i="16"/>
  <c r="J27" i="16"/>
  <c r="H27" i="16"/>
  <c r="F25" i="16"/>
  <c r="H25" i="16" s="1"/>
  <c r="F24" i="16"/>
  <c r="F23" i="16"/>
  <c r="H22" i="16"/>
  <c r="F22" i="16"/>
  <c r="L22" i="16" s="1"/>
  <c r="F21" i="16"/>
  <c r="H21" i="16" s="1"/>
  <c r="L20" i="16"/>
  <c r="J20" i="16"/>
  <c r="H20" i="16"/>
  <c r="L19" i="16"/>
  <c r="F19" i="16"/>
  <c r="F18" i="16"/>
  <c r="L18" i="16" s="1"/>
  <c r="F17" i="16"/>
  <c r="J17" i="16" s="1"/>
  <c r="F16" i="16"/>
  <c r="H16" i="16" s="1"/>
  <c r="F15" i="16"/>
  <c r="J15" i="16" s="1"/>
  <c r="L14" i="16"/>
  <c r="J14" i="16"/>
  <c r="H14" i="16"/>
  <c r="K7" i="16"/>
  <c r="F63" i="13"/>
  <c r="F47" i="15"/>
  <c r="F99" i="15"/>
  <c r="M60" i="16" l="1"/>
  <c r="M110" i="16"/>
  <c r="J28" i="16"/>
  <c r="J77" i="16"/>
  <c r="H79" i="16"/>
  <c r="L82" i="16"/>
  <c r="L84" i="16"/>
  <c r="M84" i="16" s="1"/>
  <c r="J88" i="16"/>
  <c r="M88" i="16" s="1"/>
  <c r="J56" i="16"/>
  <c r="L77" i="16"/>
  <c r="L79" i="16"/>
  <c r="M79" i="16" s="1"/>
  <c r="M101" i="16"/>
  <c r="L56" i="16"/>
  <c r="J66" i="16"/>
  <c r="H69" i="16"/>
  <c r="M82" i="16"/>
  <c r="J96" i="16"/>
  <c r="J101" i="16"/>
  <c r="M103" i="16"/>
  <c r="F105" i="16"/>
  <c r="M122" i="16"/>
  <c r="J135" i="16"/>
  <c r="L161" i="16"/>
  <c r="M161" i="16" s="1"/>
  <c r="L15" i="16"/>
  <c r="J22" i="16"/>
  <c r="H28" i="16"/>
  <c r="J69" i="16"/>
  <c r="M77" i="16"/>
  <c r="L101" i="16"/>
  <c r="M132" i="16"/>
  <c r="M170" i="16"/>
  <c r="M171" i="16" s="1"/>
  <c r="M173" i="16" s="1"/>
  <c r="M175" i="16" s="1"/>
  <c r="M176" i="16" s="1"/>
  <c r="M177" i="16" s="1"/>
  <c r="K6" i="16" s="1"/>
  <c r="J64" i="16"/>
  <c r="M64" i="16" s="1"/>
  <c r="H18" i="16"/>
  <c r="J21" i="16"/>
  <c r="H32" i="16"/>
  <c r="H86" i="16"/>
  <c r="H125" i="16"/>
  <c r="H15" i="16"/>
  <c r="L16" i="16"/>
  <c r="L17" i="16"/>
  <c r="M20" i="16"/>
  <c r="L25" i="16"/>
  <c r="L31" i="16"/>
  <c r="L32" i="16"/>
  <c r="M51" i="16"/>
  <c r="L59" i="16"/>
  <c r="H66" i="16"/>
  <c r="M66" i="16" s="1"/>
  <c r="L67" i="16"/>
  <c r="L85" i="16"/>
  <c r="L86" i="16"/>
  <c r="H89" i="16"/>
  <c r="M89" i="16" s="1"/>
  <c r="L90" i="16"/>
  <c r="L91" i="16"/>
  <c r="M97" i="16"/>
  <c r="M112" i="16"/>
  <c r="J115" i="16"/>
  <c r="L120" i="16"/>
  <c r="L125" i="16"/>
  <c r="L130" i="16"/>
  <c r="F152" i="16"/>
  <c r="J152" i="16" s="1"/>
  <c r="F154" i="16"/>
  <c r="L157" i="16"/>
  <c r="J161" i="16"/>
  <c r="M22" i="16"/>
  <c r="M28" i="16"/>
  <c r="M69" i="16"/>
  <c r="H17" i="16"/>
  <c r="F40" i="16"/>
  <c r="H40" i="16" s="1"/>
  <c r="M53" i="16"/>
  <c r="H59" i="16"/>
  <c r="J68" i="16"/>
  <c r="H91" i="16"/>
  <c r="H120" i="16"/>
  <c r="H130" i="16"/>
  <c r="M130" i="16" s="1"/>
  <c r="J150" i="16"/>
  <c r="F153" i="16"/>
  <c r="L153" i="16" s="1"/>
  <c r="H157" i="16"/>
  <c r="J16" i="16"/>
  <c r="M16" i="16" s="1"/>
  <c r="J18" i="16"/>
  <c r="L21" i="16"/>
  <c r="J25" i="16"/>
  <c r="J31" i="16"/>
  <c r="M31" i="16" s="1"/>
  <c r="M37" i="16"/>
  <c r="M52" i="16"/>
  <c r="H67" i="16"/>
  <c r="L68" i="16"/>
  <c r="J90" i="16"/>
  <c r="J24" i="16"/>
  <c r="H24" i="16"/>
  <c r="J30" i="16"/>
  <c r="H30" i="16"/>
  <c r="L43" i="16"/>
  <c r="J43" i="16"/>
  <c r="H58" i="16"/>
  <c r="L58" i="16"/>
  <c r="J58" i="16"/>
  <c r="L78" i="16"/>
  <c r="J78" i="16"/>
  <c r="H81" i="16"/>
  <c r="L81" i="16"/>
  <c r="J81" i="16"/>
  <c r="H95" i="16"/>
  <c r="J95" i="16"/>
  <c r="L95" i="16"/>
  <c r="J137" i="16"/>
  <c r="H137" i="16"/>
  <c r="L137" i="16"/>
  <c r="L140" i="16"/>
  <c r="J140" i="16"/>
  <c r="H140" i="16"/>
  <c r="L23" i="16"/>
  <c r="J23" i="16"/>
  <c r="L24" i="16"/>
  <c r="L29" i="16"/>
  <c r="J29" i="16"/>
  <c r="L30" i="16"/>
  <c r="J34" i="16"/>
  <c r="H34" i="16"/>
  <c r="J40" i="16"/>
  <c r="H43" i="16"/>
  <c r="L57" i="16"/>
  <c r="J57" i="16"/>
  <c r="L61" i="16"/>
  <c r="J61" i="16"/>
  <c r="H63" i="16"/>
  <c r="L63" i="16"/>
  <c r="H78" i="16"/>
  <c r="L83" i="16"/>
  <c r="J83" i="16"/>
  <c r="H100" i="16"/>
  <c r="L100" i="16"/>
  <c r="J100" i="16"/>
  <c r="J118" i="16"/>
  <c r="H118" i="16"/>
  <c r="L118" i="16"/>
  <c r="H124" i="16"/>
  <c r="J124" i="16"/>
  <c r="L124" i="16"/>
  <c r="L131" i="16"/>
  <c r="H131" i="16"/>
  <c r="J131" i="16"/>
  <c r="J133" i="16"/>
  <c r="H133" i="16"/>
  <c r="F143" i="16"/>
  <c r="F139" i="16"/>
  <c r="H138" i="16"/>
  <c r="J138" i="16"/>
  <c r="F142" i="16"/>
  <c r="F141" i="16"/>
  <c r="F147" i="16"/>
  <c r="L144" i="16"/>
  <c r="F149" i="16"/>
  <c r="F148" i="16"/>
  <c r="F145" i="16"/>
  <c r="F146" i="16"/>
  <c r="J144" i="16"/>
  <c r="M14" i="16"/>
  <c r="H23" i="16"/>
  <c r="H29" i="16"/>
  <c r="F36" i="16"/>
  <c r="L33" i="16"/>
  <c r="F35" i="16"/>
  <c r="J33" i="16"/>
  <c r="L34" i="16"/>
  <c r="F42" i="16"/>
  <c r="L39" i="16"/>
  <c r="F41" i="16"/>
  <c r="J39" i="16"/>
  <c r="L40" i="16"/>
  <c r="H57" i="16"/>
  <c r="H61" i="16"/>
  <c r="J63" i="16"/>
  <c r="H83" i="16"/>
  <c r="L102" i="16"/>
  <c r="J102" i="16"/>
  <c r="J113" i="16"/>
  <c r="H113" i="16"/>
  <c r="H119" i="16"/>
  <c r="J119" i="16"/>
  <c r="L126" i="16"/>
  <c r="H126" i="16"/>
  <c r="L133" i="16"/>
  <c r="L138" i="16"/>
  <c r="H144" i="16"/>
  <c r="L158" i="16"/>
  <c r="H158" i="16"/>
  <c r="J158" i="16"/>
  <c r="J19" i="16"/>
  <c r="H19" i="16"/>
  <c r="M27" i="16"/>
  <c r="M32" i="16"/>
  <c r="H33" i="16"/>
  <c r="M38" i="16"/>
  <c r="H39" i="16"/>
  <c r="F44" i="16"/>
  <c r="M50" i="16"/>
  <c r="M55" i="16"/>
  <c r="J62" i="16"/>
  <c r="L62" i="16"/>
  <c r="M65" i="16"/>
  <c r="H76" i="16"/>
  <c r="L76" i="16"/>
  <c r="J76" i="16"/>
  <c r="H102" i="16"/>
  <c r="L109" i="16"/>
  <c r="H109" i="16"/>
  <c r="J109" i="16"/>
  <c r="L113" i="16"/>
  <c r="L119" i="16"/>
  <c r="J126" i="16"/>
  <c r="L152" i="16"/>
  <c r="J159" i="16"/>
  <c r="H159" i="16"/>
  <c r="M59" i="16"/>
  <c r="M75" i="16"/>
  <c r="M80" i="16"/>
  <c r="J94" i="16"/>
  <c r="H94" i="16"/>
  <c r="J99" i="16"/>
  <c r="L99" i="16"/>
  <c r="H105" i="16"/>
  <c r="L105" i="16"/>
  <c r="L116" i="16"/>
  <c r="H116" i="16"/>
  <c r="J123" i="16"/>
  <c r="H123" i="16"/>
  <c r="H129" i="16"/>
  <c r="J129" i="16"/>
  <c r="L136" i="16"/>
  <c r="H136" i="16"/>
  <c r="H154" i="16"/>
  <c r="J154" i="16"/>
  <c r="F74" i="16"/>
  <c r="L71" i="16"/>
  <c r="M71" i="16" s="1"/>
  <c r="F72" i="16"/>
  <c r="F73" i="16"/>
  <c r="J85" i="16"/>
  <c r="M85" i="16" s="1"/>
  <c r="L93" i="16"/>
  <c r="H93" i="16"/>
  <c r="L94" i="16"/>
  <c r="L98" i="16"/>
  <c r="J98" i="16"/>
  <c r="H99" i="16"/>
  <c r="F106" i="16"/>
  <c r="J104" i="16"/>
  <c r="L104" i="16"/>
  <c r="J105" i="16"/>
  <c r="M107" i="16"/>
  <c r="H114" i="16"/>
  <c r="J114" i="16"/>
  <c r="J116" i="16"/>
  <c r="L121" i="16"/>
  <c r="H121" i="16"/>
  <c r="L123" i="16"/>
  <c r="J128" i="16"/>
  <c r="H128" i="16"/>
  <c r="L129" i="16"/>
  <c r="H134" i="16"/>
  <c r="J134" i="16"/>
  <c r="J136" i="16"/>
  <c r="J153" i="16"/>
  <c r="L154" i="16"/>
  <c r="H160" i="16"/>
  <c r="J160" i="16"/>
  <c r="M92" i="16"/>
  <c r="M96" i="16"/>
  <c r="M108" i="16"/>
  <c r="M115" i="16"/>
  <c r="M120" i="16"/>
  <c r="M125" i="16"/>
  <c r="M135" i="16"/>
  <c r="F151" i="16"/>
  <c r="H150" i="16"/>
  <c r="M150" i="16" s="1"/>
  <c r="M43" i="16" l="1"/>
  <c r="M21" i="16"/>
  <c r="M91" i="16"/>
  <c r="M56" i="16"/>
  <c r="M61" i="16"/>
  <c r="M29" i="16"/>
  <c r="M131" i="16"/>
  <c r="M40" i="16"/>
  <c r="M18" i="16"/>
  <c r="M93" i="16"/>
  <c r="M19" i="16"/>
  <c r="M157" i="16"/>
  <c r="M25" i="16"/>
  <c r="M15" i="16"/>
  <c r="M124" i="16"/>
  <c r="M160" i="16"/>
  <c r="M128" i="16"/>
  <c r="M116" i="16"/>
  <c r="M159" i="16"/>
  <c r="M109" i="16"/>
  <c r="M33" i="16"/>
  <c r="M57" i="16"/>
  <c r="M23" i="16"/>
  <c r="M67" i="16"/>
  <c r="H153" i="16"/>
  <c r="M153" i="16" s="1"/>
  <c r="M104" i="16"/>
  <c r="M98" i="16"/>
  <c r="H152" i="16"/>
  <c r="M152" i="16" s="1"/>
  <c r="M62" i="16"/>
  <c r="M140" i="16"/>
  <c r="M137" i="16"/>
  <c r="M95" i="16"/>
  <c r="M90" i="16"/>
  <c r="M68" i="16"/>
  <c r="M17" i="16"/>
  <c r="M86" i="16"/>
  <c r="L106" i="16"/>
  <c r="J106" i="16"/>
  <c r="H106" i="16"/>
  <c r="H73" i="16"/>
  <c r="L73" i="16"/>
  <c r="J73" i="16"/>
  <c r="H41" i="16"/>
  <c r="L41" i="16"/>
  <c r="J41" i="16"/>
  <c r="J149" i="16"/>
  <c r="H149" i="16"/>
  <c r="L149" i="16"/>
  <c r="H142" i="16"/>
  <c r="L142" i="16"/>
  <c r="J142" i="16"/>
  <c r="L143" i="16"/>
  <c r="J143" i="16"/>
  <c r="H143" i="16"/>
  <c r="M99" i="16"/>
  <c r="J72" i="16"/>
  <c r="L72" i="16"/>
  <c r="H72" i="16"/>
  <c r="M154" i="16"/>
  <c r="M129" i="16"/>
  <c r="F46" i="16"/>
  <c r="J44" i="16"/>
  <c r="F49" i="16"/>
  <c r="F45" i="16"/>
  <c r="H44" i="16"/>
  <c r="F47" i="16"/>
  <c r="F48" i="16"/>
  <c r="L44" i="16"/>
  <c r="M158" i="16"/>
  <c r="M119" i="16"/>
  <c r="H35" i="16"/>
  <c r="L35" i="16"/>
  <c r="J35" i="16"/>
  <c r="H146" i="16"/>
  <c r="J146" i="16"/>
  <c r="L146" i="16"/>
  <c r="M133" i="16"/>
  <c r="M78" i="16"/>
  <c r="M30" i="16"/>
  <c r="H151" i="16"/>
  <c r="L151" i="16"/>
  <c r="J151" i="16"/>
  <c r="M134" i="16"/>
  <c r="M136" i="16"/>
  <c r="M123" i="16"/>
  <c r="M94" i="16"/>
  <c r="M102" i="16"/>
  <c r="M76" i="16"/>
  <c r="M39" i="16"/>
  <c r="M126" i="16"/>
  <c r="M113" i="16"/>
  <c r="M83" i="16"/>
  <c r="L42" i="16"/>
  <c r="J42" i="16"/>
  <c r="H42" i="16"/>
  <c r="J145" i="16"/>
  <c r="H145" i="16"/>
  <c r="L145" i="16"/>
  <c r="L147" i="16"/>
  <c r="J147" i="16"/>
  <c r="H147" i="16"/>
  <c r="M138" i="16"/>
  <c r="M118" i="16"/>
  <c r="M100" i="16"/>
  <c r="M58" i="16"/>
  <c r="M121" i="16"/>
  <c r="M114" i="16"/>
  <c r="H74" i="16"/>
  <c r="L74" i="16"/>
  <c r="J74" i="16"/>
  <c r="M105" i="16"/>
  <c r="M144" i="16"/>
  <c r="L36" i="16"/>
  <c r="J36" i="16"/>
  <c r="H36" i="16"/>
  <c r="L148" i="16"/>
  <c r="H148" i="16"/>
  <c r="J148" i="16"/>
  <c r="J141" i="16"/>
  <c r="L141" i="16"/>
  <c r="H141" i="16"/>
  <c r="J139" i="16"/>
  <c r="H139" i="16"/>
  <c r="L139" i="16"/>
  <c r="M63" i="16"/>
  <c r="M34" i="16"/>
  <c r="M81" i="16"/>
  <c r="M24" i="16"/>
  <c r="M73" i="16" l="1"/>
  <c r="M151" i="16"/>
  <c r="M74" i="16"/>
  <c r="M141" i="16"/>
  <c r="M36" i="16"/>
  <c r="M42" i="16"/>
  <c r="M106" i="16"/>
  <c r="H45" i="16"/>
  <c r="L45" i="16"/>
  <c r="J45" i="16"/>
  <c r="M148" i="16"/>
  <c r="M35" i="16"/>
  <c r="J48" i="16"/>
  <c r="H48" i="16"/>
  <c r="L48" i="16"/>
  <c r="H49" i="16"/>
  <c r="L49" i="16"/>
  <c r="J49" i="16"/>
  <c r="M149" i="16"/>
  <c r="M41" i="16"/>
  <c r="M146" i="16"/>
  <c r="L47" i="16"/>
  <c r="J47" i="16"/>
  <c r="H47" i="16"/>
  <c r="M72" i="16"/>
  <c r="M143" i="16"/>
  <c r="M139" i="16"/>
  <c r="M147" i="16"/>
  <c r="M145" i="16"/>
  <c r="M44" i="16"/>
  <c r="L46" i="16"/>
  <c r="J46" i="16"/>
  <c r="H46" i="16"/>
  <c r="M142" i="16"/>
  <c r="L162" i="16" l="1"/>
  <c r="J162" i="16"/>
  <c r="M47" i="16"/>
  <c r="M49" i="16"/>
  <c r="M45" i="16"/>
  <c r="H162" i="16"/>
  <c r="M163" i="16" s="1"/>
  <c r="M48" i="16"/>
  <c r="M46" i="16"/>
  <c r="M162" i="16" l="1"/>
  <c r="M164" i="16" s="1"/>
  <c r="M165" i="16" s="1"/>
  <c r="M166" i="16" s="1"/>
  <c r="M167" i="16" l="1"/>
  <c r="M168" i="16" s="1"/>
  <c r="M178" i="16" s="1"/>
  <c r="D9" i="6" s="1"/>
  <c r="H102" i="9" l="1"/>
  <c r="L46" i="9"/>
  <c r="J46" i="9"/>
  <c r="H46" i="9"/>
  <c r="H40" i="14"/>
  <c r="H72" i="14"/>
  <c r="F59" i="14"/>
  <c r="F54" i="14"/>
  <c r="H54" i="14" s="1"/>
  <c r="H46" i="14"/>
  <c r="F34" i="14"/>
  <c r="F35" i="14" s="1"/>
  <c r="F29" i="14"/>
  <c r="F31" i="14" s="1"/>
  <c r="F17" i="14"/>
  <c r="F18" i="14" s="1"/>
  <c r="F22" i="14"/>
  <c r="F23" i="14" s="1"/>
  <c r="F12" i="14"/>
  <c r="F13" i="14" s="1"/>
  <c r="L13" i="14" s="1"/>
  <c r="H242" i="13"/>
  <c r="H241" i="13"/>
  <c r="H230" i="13"/>
  <c r="H229" i="13"/>
  <c r="H218" i="13"/>
  <c r="H217" i="13"/>
  <c r="H206" i="13"/>
  <c r="H205" i="13"/>
  <c r="H192" i="13"/>
  <c r="H191" i="13"/>
  <c r="H179" i="13"/>
  <c r="H168" i="13"/>
  <c r="H166" i="13"/>
  <c r="H165" i="13"/>
  <c r="H164" i="13"/>
  <c r="H163" i="13"/>
  <c r="H150" i="13"/>
  <c r="H149" i="13"/>
  <c r="H148" i="13"/>
  <c r="H130" i="13"/>
  <c r="H129" i="13"/>
  <c r="F232" i="13"/>
  <c r="F240" i="13" s="1"/>
  <c r="H240" i="13" s="1"/>
  <c r="F220" i="13"/>
  <c r="F221" i="13" s="1"/>
  <c r="F208" i="13"/>
  <c r="L208" i="13" s="1"/>
  <c r="F209" i="13"/>
  <c r="J209" i="13" s="1"/>
  <c r="F194" i="13"/>
  <c r="F204" i="13" s="1"/>
  <c r="J204" i="13" s="1"/>
  <c r="F182" i="13"/>
  <c r="F183" i="13" s="1"/>
  <c r="L183" i="13" s="1"/>
  <c r="H185" i="13"/>
  <c r="J185" i="13"/>
  <c r="L185" i="13"/>
  <c r="F171" i="13"/>
  <c r="F172" i="13" s="1"/>
  <c r="F153" i="13"/>
  <c r="L153" i="13" s="1"/>
  <c r="F136" i="13"/>
  <c r="F146" i="13" s="1"/>
  <c r="F119" i="13"/>
  <c r="L119" i="13" s="1"/>
  <c r="F99" i="13"/>
  <c r="F101" i="13" s="1"/>
  <c r="F96" i="13"/>
  <c r="F93" i="13"/>
  <c r="J93" i="13" s="1"/>
  <c r="H91" i="13"/>
  <c r="H90" i="13"/>
  <c r="F73" i="13"/>
  <c r="F74" i="13" s="1"/>
  <c r="L63" i="13"/>
  <c r="F64" i="13"/>
  <c r="H64" i="13" s="1"/>
  <c r="F54" i="13"/>
  <c r="F55" i="13" s="1"/>
  <c r="H55" i="13" s="1"/>
  <c r="L72" i="14"/>
  <c r="J72" i="14"/>
  <c r="L71" i="14"/>
  <c r="J71" i="14"/>
  <c r="H71" i="14"/>
  <c r="L70" i="14"/>
  <c r="J70" i="14"/>
  <c r="H70" i="14"/>
  <c r="L69" i="14"/>
  <c r="J69" i="14"/>
  <c r="H69" i="14"/>
  <c r="L68" i="14"/>
  <c r="J68" i="14"/>
  <c r="H68" i="14"/>
  <c r="L67" i="14"/>
  <c r="J67" i="14"/>
  <c r="H67" i="14"/>
  <c r="L66" i="14"/>
  <c r="J66" i="14"/>
  <c r="H66" i="14"/>
  <c r="L65" i="14"/>
  <c r="J65" i="14"/>
  <c r="H65" i="14"/>
  <c r="L64" i="14"/>
  <c r="J64" i="14"/>
  <c r="H64" i="14"/>
  <c r="L62" i="14"/>
  <c r="J62" i="14"/>
  <c r="H62" i="14"/>
  <c r="L57" i="14"/>
  <c r="J57" i="14"/>
  <c r="H57" i="14"/>
  <c r="L53" i="14"/>
  <c r="J53" i="14"/>
  <c r="H53" i="14"/>
  <c r="L52" i="14"/>
  <c r="J52" i="14"/>
  <c r="H52" i="14"/>
  <c r="L51" i="14"/>
  <c r="J51" i="14"/>
  <c r="H51" i="14"/>
  <c r="L50" i="14"/>
  <c r="J50" i="14"/>
  <c r="H50" i="14"/>
  <c r="L49" i="14"/>
  <c r="J49" i="14"/>
  <c r="H49" i="14"/>
  <c r="L48" i="14"/>
  <c r="J48" i="14"/>
  <c r="H48" i="14"/>
  <c r="L47" i="14"/>
  <c r="J47" i="14"/>
  <c r="H47" i="14"/>
  <c r="L46" i="14"/>
  <c r="J46" i="14"/>
  <c r="L45" i="14"/>
  <c r="J45" i="14"/>
  <c r="H45" i="14"/>
  <c r="L44" i="14"/>
  <c r="J44" i="14"/>
  <c r="H44" i="14"/>
  <c r="L43" i="14"/>
  <c r="J43" i="14"/>
  <c r="H43" i="14"/>
  <c r="L42" i="14"/>
  <c r="J42" i="14"/>
  <c r="H42" i="14"/>
  <c r="L41" i="14"/>
  <c r="J41" i="14"/>
  <c r="H41" i="14"/>
  <c r="L40" i="14"/>
  <c r="J40" i="14"/>
  <c r="L39" i="14"/>
  <c r="J39" i="14"/>
  <c r="H39" i="14"/>
  <c r="L37" i="14"/>
  <c r="J37" i="14"/>
  <c r="H37" i="14"/>
  <c r="L32" i="14"/>
  <c r="J32" i="14"/>
  <c r="H32" i="14"/>
  <c r="L28" i="14"/>
  <c r="J28" i="14"/>
  <c r="H28" i="14"/>
  <c r="L27" i="14"/>
  <c r="J27" i="14"/>
  <c r="H27" i="14"/>
  <c r="L26" i="14"/>
  <c r="J26" i="14"/>
  <c r="H26" i="14"/>
  <c r="L25" i="14"/>
  <c r="J25" i="14"/>
  <c r="H25" i="14"/>
  <c r="L20" i="14"/>
  <c r="J20" i="14"/>
  <c r="H20" i="14"/>
  <c r="L15" i="14"/>
  <c r="J15" i="14"/>
  <c r="H15" i="14"/>
  <c r="F31" i="13"/>
  <c r="F16" i="13"/>
  <c r="F30" i="13" s="1"/>
  <c r="J234" i="12"/>
  <c r="H234" i="12"/>
  <c r="J233" i="12"/>
  <c r="H233" i="12"/>
  <c r="J232" i="12"/>
  <c r="H232" i="12"/>
  <c r="J231" i="12"/>
  <c r="H231" i="12"/>
  <c r="J34" i="14"/>
  <c r="M27" i="14"/>
  <c r="J232" i="13"/>
  <c r="H232" i="13"/>
  <c r="J220" i="13"/>
  <c r="F222" i="13"/>
  <c r="H222" i="13" s="1"/>
  <c r="H220" i="13"/>
  <c r="L220" i="13"/>
  <c r="J208" i="13"/>
  <c r="H208" i="13"/>
  <c r="J194" i="13"/>
  <c r="F196" i="13"/>
  <c r="H194" i="13"/>
  <c r="L194" i="13"/>
  <c r="F190" i="13"/>
  <c r="J190" i="13" s="1"/>
  <c r="J182" i="13"/>
  <c r="H182" i="13"/>
  <c r="F154" i="13"/>
  <c r="J154" i="13" s="1"/>
  <c r="L171" i="13"/>
  <c r="H154" i="13"/>
  <c r="F120" i="13"/>
  <c r="F100" i="13"/>
  <c r="L100" i="13" s="1"/>
  <c r="F69" i="13"/>
  <c r="L69" i="13" s="1"/>
  <c r="J119" i="13"/>
  <c r="F121" i="13"/>
  <c r="H121" i="13" s="1"/>
  <c r="H119" i="13"/>
  <c r="H99" i="13"/>
  <c r="J92" i="13"/>
  <c r="F94" i="13"/>
  <c r="L94" i="13" s="1"/>
  <c r="H92" i="13"/>
  <c r="L92" i="13"/>
  <c r="J73" i="13"/>
  <c r="H73" i="13"/>
  <c r="J64" i="13"/>
  <c r="J63" i="13"/>
  <c r="F65" i="13"/>
  <c r="H65" i="13" s="1"/>
  <c r="H63" i="13"/>
  <c r="H54" i="13"/>
  <c r="J16" i="13"/>
  <c r="F226" i="12"/>
  <c r="L225" i="12"/>
  <c r="J225" i="12"/>
  <c r="H225" i="12"/>
  <c r="F224" i="12"/>
  <c r="J224" i="12" s="1"/>
  <c r="F223" i="12"/>
  <c r="L222" i="12"/>
  <c r="J222" i="12"/>
  <c r="H222" i="12"/>
  <c r="F221" i="12"/>
  <c r="F220" i="12"/>
  <c r="L220" i="12" s="1"/>
  <c r="J220" i="12"/>
  <c r="F219" i="12"/>
  <c r="J219" i="12" s="1"/>
  <c r="F218" i="12"/>
  <c r="L217" i="12"/>
  <c r="J217" i="12"/>
  <c r="H217" i="12"/>
  <c r="L215" i="12"/>
  <c r="J215" i="12"/>
  <c r="H215" i="12"/>
  <c r="F214" i="12"/>
  <c r="J214" i="12" s="1"/>
  <c r="F82" i="12"/>
  <c r="F83" i="12" s="1"/>
  <c r="F211" i="12"/>
  <c r="L211" i="12" s="1"/>
  <c r="L210" i="12"/>
  <c r="J210" i="12"/>
  <c r="H210" i="12"/>
  <c r="F209" i="12"/>
  <c r="F208" i="12"/>
  <c r="L207" i="12"/>
  <c r="J207" i="12"/>
  <c r="H207" i="12"/>
  <c r="F206" i="12"/>
  <c r="J206" i="12"/>
  <c r="L205" i="12"/>
  <c r="J205" i="12"/>
  <c r="H205" i="12"/>
  <c r="F204" i="12"/>
  <c r="L204" i="12" s="1"/>
  <c r="F203" i="12"/>
  <c r="L202" i="12"/>
  <c r="J202" i="12"/>
  <c r="H202" i="12"/>
  <c r="F201" i="12"/>
  <c r="H201" i="12" s="1"/>
  <c r="L200" i="12"/>
  <c r="M200" i="12" s="1"/>
  <c r="J200" i="12"/>
  <c r="H200" i="12"/>
  <c r="F199" i="12"/>
  <c r="F198" i="12"/>
  <c r="L198" i="12" s="1"/>
  <c r="F196" i="12"/>
  <c r="F195" i="12"/>
  <c r="J195" i="12"/>
  <c r="F194" i="12"/>
  <c r="F193" i="12"/>
  <c r="J193" i="12" s="1"/>
  <c r="F135" i="12"/>
  <c r="L135" i="12" s="1"/>
  <c r="L134" i="12"/>
  <c r="J134" i="12"/>
  <c r="H134" i="12"/>
  <c r="F133" i="12"/>
  <c r="J133" i="12" s="1"/>
  <c r="F132" i="12"/>
  <c r="L131" i="12"/>
  <c r="J131" i="12"/>
  <c r="H131" i="12"/>
  <c r="F123" i="12"/>
  <c r="F124" i="12" s="1"/>
  <c r="H124" i="12" s="1"/>
  <c r="F190" i="12"/>
  <c r="L190" i="12"/>
  <c r="F189" i="12"/>
  <c r="L189" i="12" s="1"/>
  <c r="J189" i="12"/>
  <c r="F188" i="12"/>
  <c r="L188" i="12"/>
  <c r="F187" i="12"/>
  <c r="L187" i="12" s="1"/>
  <c r="J187" i="12"/>
  <c r="F185" i="12"/>
  <c r="L185" i="12"/>
  <c r="F184" i="12"/>
  <c r="J184" i="12"/>
  <c r="F183" i="12"/>
  <c r="L183" i="12"/>
  <c r="F182" i="12"/>
  <c r="L182" i="12" s="1"/>
  <c r="J182" i="12"/>
  <c r="F180" i="12"/>
  <c r="J180" i="12"/>
  <c r="L179" i="12"/>
  <c r="J179" i="12"/>
  <c r="H179" i="12"/>
  <c r="F178" i="12"/>
  <c r="F177" i="12"/>
  <c r="F176" i="12"/>
  <c r="J176" i="12" s="1"/>
  <c r="F157" i="12"/>
  <c r="F138" i="12"/>
  <c r="F121" i="12"/>
  <c r="L121" i="12" s="1"/>
  <c r="F119" i="12"/>
  <c r="F118" i="12"/>
  <c r="J118" i="12" s="1"/>
  <c r="L117" i="12"/>
  <c r="J117" i="12"/>
  <c r="H117" i="12"/>
  <c r="F108" i="12"/>
  <c r="F109" i="12" s="1"/>
  <c r="J222" i="13"/>
  <c r="J121" i="13"/>
  <c r="H94" i="13"/>
  <c r="L65" i="13"/>
  <c r="J65" i="13"/>
  <c r="L224" i="12"/>
  <c r="H224" i="12"/>
  <c r="L219" i="12"/>
  <c r="H219" i="12"/>
  <c r="H220" i="12"/>
  <c r="J221" i="12"/>
  <c r="L214" i="12"/>
  <c r="M214" i="12" s="1"/>
  <c r="H214" i="12"/>
  <c r="H212" i="12"/>
  <c r="L212" i="12"/>
  <c r="F213" i="12"/>
  <c r="H213" i="12" s="1"/>
  <c r="F216" i="12"/>
  <c r="J212" i="12"/>
  <c r="M210" i="12"/>
  <c r="H203" i="12"/>
  <c r="J204" i="12"/>
  <c r="H206" i="12"/>
  <c r="L206" i="12"/>
  <c r="H209" i="12"/>
  <c r="J211" i="12"/>
  <c r="H204" i="12"/>
  <c r="H208" i="12"/>
  <c r="H211" i="12"/>
  <c r="H195" i="12"/>
  <c r="L195" i="12"/>
  <c r="J198" i="12"/>
  <c r="H199" i="12"/>
  <c r="J201" i="12"/>
  <c r="H198" i="12"/>
  <c r="H193" i="12"/>
  <c r="L193" i="12"/>
  <c r="H133" i="12"/>
  <c r="L133" i="12"/>
  <c r="J135" i="12"/>
  <c r="H135" i="12"/>
  <c r="J123" i="12"/>
  <c r="H123" i="12"/>
  <c r="H187" i="12"/>
  <c r="M187" i="12" s="1"/>
  <c r="J188" i="12"/>
  <c r="H189" i="12"/>
  <c r="J190" i="12"/>
  <c r="H188" i="12"/>
  <c r="H190" i="12"/>
  <c r="H180" i="12"/>
  <c r="H118" i="12"/>
  <c r="F152" i="12"/>
  <c r="H182" i="12"/>
  <c r="J183" i="12"/>
  <c r="J185" i="12"/>
  <c r="H183" i="12"/>
  <c r="H185" i="12"/>
  <c r="F116" i="12"/>
  <c r="L116" i="12" s="1"/>
  <c r="H177" i="12"/>
  <c r="L180" i="12"/>
  <c r="H176" i="12"/>
  <c r="L176" i="12"/>
  <c r="J157" i="12"/>
  <c r="H157" i="12"/>
  <c r="J138" i="12"/>
  <c r="H138" i="12"/>
  <c r="J121" i="12"/>
  <c r="H121" i="12"/>
  <c r="L118" i="12"/>
  <c r="H116" i="12"/>
  <c r="J108" i="12"/>
  <c r="F110" i="12"/>
  <c r="J110" i="12" s="1"/>
  <c r="H108" i="12"/>
  <c r="L108" i="12"/>
  <c r="H216" i="12"/>
  <c r="J213" i="12"/>
  <c r="M212" i="12"/>
  <c r="L110" i="12"/>
  <c r="H110" i="12"/>
  <c r="F93" i="12"/>
  <c r="L93" i="12"/>
  <c r="F94" i="12"/>
  <c r="L94" i="12"/>
  <c r="M94" i="12" s="1"/>
  <c r="J93" i="12"/>
  <c r="F92" i="12"/>
  <c r="F91" i="12"/>
  <c r="J85" i="12"/>
  <c r="L85" i="12"/>
  <c r="H85" i="12"/>
  <c r="F84" i="12"/>
  <c r="F81" i="12"/>
  <c r="J81" i="12" s="1"/>
  <c r="L80" i="12"/>
  <c r="J80" i="12"/>
  <c r="H80" i="12"/>
  <c r="F79" i="12"/>
  <c r="J79" i="12" s="1"/>
  <c r="F78" i="12"/>
  <c r="L78" i="12" s="1"/>
  <c r="L75" i="12"/>
  <c r="J75" i="12"/>
  <c r="H75" i="12"/>
  <c r="F76" i="12"/>
  <c r="L76" i="12"/>
  <c r="F74" i="12"/>
  <c r="L74" i="12"/>
  <c r="F73" i="12"/>
  <c r="J73" i="12"/>
  <c r="H94" i="12"/>
  <c r="H93" i="12"/>
  <c r="M93" i="12" s="1"/>
  <c r="J94" i="12"/>
  <c r="H79" i="12"/>
  <c r="L79" i="12"/>
  <c r="H81" i="12"/>
  <c r="H73" i="12"/>
  <c r="L73" i="12"/>
  <c r="J74" i="12"/>
  <c r="H74" i="12"/>
  <c r="M74" i="12" s="1"/>
  <c r="F67" i="12"/>
  <c r="F66" i="12"/>
  <c r="L66" i="12"/>
  <c r="F65" i="12"/>
  <c r="J65" i="12" s="1"/>
  <c r="F64" i="12"/>
  <c r="L64" i="12" s="1"/>
  <c r="F63" i="12"/>
  <c r="F61" i="12"/>
  <c r="L61" i="12"/>
  <c r="F60" i="12"/>
  <c r="F59" i="12"/>
  <c r="L59" i="12" s="1"/>
  <c r="F58" i="12"/>
  <c r="F56" i="12"/>
  <c r="L56" i="12"/>
  <c r="M56" i="12" s="1"/>
  <c r="F54" i="12"/>
  <c r="F53" i="12"/>
  <c r="L53" i="12" s="1"/>
  <c r="F52" i="12"/>
  <c r="F49" i="12"/>
  <c r="L49" i="12"/>
  <c r="F48" i="12"/>
  <c r="J48" i="12" s="1"/>
  <c r="F47" i="12"/>
  <c r="L47" i="12" s="1"/>
  <c r="F46" i="12"/>
  <c r="F43" i="12"/>
  <c r="L43" i="12"/>
  <c r="F42" i="12"/>
  <c r="F41" i="12"/>
  <c r="L41" i="12"/>
  <c r="F40" i="12"/>
  <c r="F38" i="12"/>
  <c r="L38" i="12" s="1"/>
  <c r="F37" i="12"/>
  <c r="J37" i="12" s="1"/>
  <c r="F36" i="12"/>
  <c r="L36" i="12"/>
  <c r="F35" i="12"/>
  <c r="F32" i="12"/>
  <c r="J32" i="12" s="1"/>
  <c r="F31" i="12"/>
  <c r="F30" i="12"/>
  <c r="J30" i="12"/>
  <c r="F29" i="12"/>
  <c r="F26" i="12"/>
  <c r="L26" i="12" s="1"/>
  <c r="F25" i="12"/>
  <c r="F24" i="12"/>
  <c r="L24" i="12"/>
  <c r="F23" i="12"/>
  <c r="F19" i="12"/>
  <c r="F20" i="12"/>
  <c r="F18" i="12"/>
  <c r="L18" i="12" s="1"/>
  <c r="F17" i="12"/>
  <c r="J17" i="12"/>
  <c r="L16" i="12"/>
  <c r="J16" i="12"/>
  <c r="M16" i="12" s="1"/>
  <c r="H16" i="12"/>
  <c r="F195" i="15"/>
  <c r="J195" i="15" s="1"/>
  <c r="F194" i="15"/>
  <c r="J194" i="15"/>
  <c r="L193" i="15"/>
  <c r="J193" i="15"/>
  <c r="H193" i="15"/>
  <c r="F192" i="15"/>
  <c r="J192" i="15" s="1"/>
  <c r="F191" i="15"/>
  <c r="J191" i="15" s="1"/>
  <c r="M191" i="15" s="1"/>
  <c r="L190" i="15"/>
  <c r="J190" i="15"/>
  <c r="H190" i="15"/>
  <c r="F189" i="15"/>
  <c r="J189" i="15" s="1"/>
  <c r="L189" i="15"/>
  <c r="F186" i="15"/>
  <c r="J184" i="15"/>
  <c r="H184" i="15"/>
  <c r="J183" i="15"/>
  <c r="H183" i="15"/>
  <c r="F177" i="15"/>
  <c r="H177" i="15" s="1"/>
  <c r="F173" i="15"/>
  <c r="F172" i="15"/>
  <c r="L171" i="15"/>
  <c r="J171" i="15"/>
  <c r="H171" i="15"/>
  <c r="F170" i="15"/>
  <c r="H170" i="15" s="1"/>
  <c r="L170" i="15"/>
  <c r="F169" i="15"/>
  <c r="J169" i="15"/>
  <c r="L168" i="15"/>
  <c r="J168" i="15"/>
  <c r="H168" i="15"/>
  <c r="F167" i="15"/>
  <c r="F68" i="12"/>
  <c r="L67" i="12"/>
  <c r="J64" i="12"/>
  <c r="H65" i="12"/>
  <c r="L65" i="12"/>
  <c r="J66" i="12"/>
  <c r="H64" i="12"/>
  <c r="H66" i="12"/>
  <c r="H59" i="12"/>
  <c r="H58" i="12"/>
  <c r="J59" i="12"/>
  <c r="J61" i="12"/>
  <c r="H61" i="12"/>
  <c r="M61" i="12" s="1"/>
  <c r="L30" i="12"/>
  <c r="L32" i="12"/>
  <c r="L48" i="12"/>
  <c r="L54" i="12"/>
  <c r="H30" i="12"/>
  <c r="H32" i="12"/>
  <c r="J53" i="12"/>
  <c r="J56" i="12"/>
  <c r="H53" i="12"/>
  <c r="H56" i="12"/>
  <c r="H46" i="12"/>
  <c r="J47" i="12"/>
  <c r="J49" i="12"/>
  <c r="H47" i="12"/>
  <c r="H49" i="12"/>
  <c r="J41" i="12"/>
  <c r="J43" i="12"/>
  <c r="H41" i="12"/>
  <c r="H43" i="12"/>
  <c r="H35" i="12"/>
  <c r="J36" i="12"/>
  <c r="H37" i="12"/>
  <c r="L37" i="12"/>
  <c r="J38" i="12"/>
  <c r="H36" i="12"/>
  <c r="H38" i="12"/>
  <c r="H23" i="12"/>
  <c r="J24" i="12"/>
  <c r="J26" i="12"/>
  <c r="H24" i="12"/>
  <c r="H26" i="12"/>
  <c r="J18" i="12"/>
  <c r="H18" i="12"/>
  <c r="M18" i="12" s="1"/>
  <c r="H194" i="15"/>
  <c r="L194" i="15"/>
  <c r="F182" i="15"/>
  <c r="H191" i="15"/>
  <c r="L191" i="15"/>
  <c r="H189" i="15"/>
  <c r="J177" i="15"/>
  <c r="F179" i="15"/>
  <c r="H179" i="15" s="1"/>
  <c r="L177" i="15"/>
  <c r="M171" i="15"/>
  <c r="H172" i="15"/>
  <c r="M168" i="15"/>
  <c r="H169" i="15"/>
  <c r="L169" i="15"/>
  <c r="J170" i="15"/>
  <c r="H68" i="12"/>
  <c r="L179" i="15"/>
  <c r="J179" i="15"/>
  <c r="M170" i="15"/>
  <c r="L165" i="15"/>
  <c r="J165" i="15"/>
  <c r="H165" i="15"/>
  <c r="F164" i="15"/>
  <c r="L164" i="15" s="1"/>
  <c r="F161" i="15"/>
  <c r="H161" i="15" s="1"/>
  <c r="F160" i="15"/>
  <c r="F159" i="15"/>
  <c r="H159" i="15" s="1"/>
  <c r="L159" i="15"/>
  <c r="F158" i="15"/>
  <c r="J162" i="15"/>
  <c r="H162" i="15"/>
  <c r="F152" i="15"/>
  <c r="L150" i="15"/>
  <c r="J150" i="15"/>
  <c r="H150" i="15"/>
  <c r="F143" i="15"/>
  <c r="F144" i="15"/>
  <c r="L160" i="15"/>
  <c r="M165" i="15"/>
  <c r="J164" i="15"/>
  <c r="J159" i="15"/>
  <c r="F147" i="15"/>
  <c r="J147" i="15" s="1"/>
  <c r="J143" i="15"/>
  <c r="M143" i="15" s="1"/>
  <c r="F145" i="15"/>
  <c r="J145" i="15" s="1"/>
  <c r="H143" i="15"/>
  <c r="L143" i="15"/>
  <c r="F116" i="15"/>
  <c r="F113" i="15"/>
  <c r="F112" i="15"/>
  <c r="J112" i="15" s="1"/>
  <c r="F111" i="15"/>
  <c r="F110" i="15"/>
  <c r="F57" i="15"/>
  <c r="F64" i="15" s="1"/>
  <c r="J64" i="15" s="1"/>
  <c r="F48" i="15"/>
  <c r="F43" i="15"/>
  <c r="L43" i="15" s="1"/>
  <c r="F40" i="15"/>
  <c r="F36" i="15"/>
  <c r="F32" i="15"/>
  <c r="H32" i="15" s="1"/>
  <c r="L25" i="15"/>
  <c r="F26" i="15"/>
  <c r="L26" i="15" s="1"/>
  <c r="F24" i="15"/>
  <c r="J24" i="15"/>
  <c r="F23" i="15"/>
  <c r="L20" i="15"/>
  <c r="J20" i="15"/>
  <c r="H20" i="15"/>
  <c r="F21" i="15"/>
  <c r="H21" i="15" s="1"/>
  <c r="L21" i="15"/>
  <c r="M21" i="15" s="1"/>
  <c r="F19" i="15"/>
  <c r="F18" i="15"/>
  <c r="L196" i="15"/>
  <c r="M196" i="15" s="1"/>
  <c r="J196" i="15"/>
  <c r="H196" i="15"/>
  <c r="L188" i="15"/>
  <c r="J188" i="15"/>
  <c r="H188" i="15"/>
  <c r="M188" i="15" s="1"/>
  <c r="L187" i="15"/>
  <c r="J187" i="15"/>
  <c r="H187" i="15"/>
  <c r="L185" i="15"/>
  <c r="J185" i="15"/>
  <c r="H185" i="15"/>
  <c r="L184" i="15"/>
  <c r="L183" i="15"/>
  <c r="M183" i="15" s="1"/>
  <c r="L181" i="15"/>
  <c r="J181" i="15"/>
  <c r="H181" i="15"/>
  <c r="L180" i="15"/>
  <c r="J180" i="15"/>
  <c r="H180" i="15"/>
  <c r="L176" i="15"/>
  <c r="J176" i="15"/>
  <c r="H176" i="15"/>
  <c r="L175" i="15"/>
  <c r="J175" i="15"/>
  <c r="H175" i="15"/>
  <c r="L174" i="15"/>
  <c r="J174" i="15"/>
  <c r="H174" i="15"/>
  <c r="L166" i="15"/>
  <c r="J166" i="15"/>
  <c r="H166" i="15"/>
  <c r="L163" i="15"/>
  <c r="J163" i="15"/>
  <c r="H163" i="15"/>
  <c r="L162" i="15"/>
  <c r="L157" i="15"/>
  <c r="J157" i="15"/>
  <c r="H157" i="15"/>
  <c r="L156" i="15"/>
  <c r="J156" i="15"/>
  <c r="H156" i="15"/>
  <c r="M156" i="15" s="1"/>
  <c r="L155" i="15"/>
  <c r="J155" i="15"/>
  <c r="H155" i="15"/>
  <c r="L151" i="15"/>
  <c r="J151" i="15"/>
  <c r="H151" i="15"/>
  <c r="L149" i="15"/>
  <c r="J149" i="15"/>
  <c r="H149" i="15"/>
  <c r="L148" i="15"/>
  <c r="J148" i="15"/>
  <c r="H148" i="15"/>
  <c r="L146" i="15"/>
  <c r="J146" i="15"/>
  <c r="H146" i="15"/>
  <c r="L142" i="15"/>
  <c r="J142" i="15"/>
  <c r="H142" i="15"/>
  <c r="L140" i="15"/>
  <c r="J140" i="15"/>
  <c r="H140" i="15"/>
  <c r="L139" i="15"/>
  <c r="J139" i="15"/>
  <c r="H139" i="15"/>
  <c r="L138" i="15"/>
  <c r="M138" i="15" s="1"/>
  <c r="J138" i="15"/>
  <c r="H138" i="15"/>
  <c r="L137" i="15"/>
  <c r="M137" i="15" s="1"/>
  <c r="J137" i="15"/>
  <c r="H137" i="15"/>
  <c r="L136" i="15"/>
  <c r="J136" i="15"/>
  <c r="H136" i="15"/>
  <c r="L135" i="15"/>
  <c r="J135" i="15"/>
  <c r="H135" i="15"/>
  <c r="M135" i="15" s="1"/>
  <c r="L134" i="15"/>
  <c r="J134" i="15"/>
  <c r="H134" i="15"/>
  <c r="L133" i="15"/>
  <c r="J133" i="15"/>
  <c r="H133" i="15"/>
  <c r="L132" i="15"/>
  <c r="J132" i="15"/>
  <c r="H132" i="15"/>
  <c r="L131" i="15"/>
  <c r="J131" i="15"/>
  <c r="H131" i="15"/>
  <c r="L130" i="15"/>
  <c r="M130" i="15" s="1"/>
  <c r="J130" i="15"/>
  <c r="H130" i="15"/>
  <c r="L129" i="15"/>
  <c r="J129" i="15"/>
  <c r="H129" i="15"/>
  <c r="L128" i="15"/>
  <c r="J128" i="15"/>
  <c r="M128" i="15" s="1"/>
  <c r="H128" i="15"/>
  <c r="L127" i="15"/>
  <c r="J127" i="15"/>
  <c r="H127" i="15"/>
  <c r="M127" i="15" s="1"/>
  <c r="L126" i="15"/>
  <c r="J126" i="15"/>
  <c r="H126" i="15"/>
  <c r="L125" i="15"/>
  <c r="J125" i="15"/>
  <c r="H125" i="15"/>
  <c r="L124" i="15"/>
  <c r="J124" i="15"/>
  <c r="H124" i="15"/>
  <c r="L123" i="15"/>
  <c r="J123" i="15"/>
  <c r="H123" i="15"/>
  <c r="M123" i="15" s="1"/>
  <c r="L122" i="15"/>
  <c r="M122" i="15" s="1"/>
  <c r="J122" i="15"/>
  <c r="H122" i="15"/>
  <c r="L120" i="15"/>
  <c r="J120" i="15"/>
  <c r="H120" i="15"/>
  <c r="L119" i="15"/>
  <c r="J119" i="15"/>
  <c r="H119" i="15"/>
  <c r="L115" i="15"/>
  <c r="J115" i="15"/>
  <c r="H115" i="15"/>
  <c r="L114" i="15"/>
  <c r="J114" i="15"/>
  <c r="H114" i="15"/>
  <c r="L109" i="15"/>
  <c r="J109" i="15"/>
  <c r="H109" i="15"/>
  <c r="L98" i="15"/>
  <c r="J98" i="15"/>
  <c r="M98" i="15" s="1"/>
  <c r="H98" i="15"/>
  <c r="L97" i="15"/>
  <c r="J97" i="15"/>
  <c r="H97" i="15"/>
  <c r="M97" i="15" s="1"/>
  <c r="L96" i="15"/>
  <c r="J96" i="15"/>
  <c r="H96" i="15"/>
  <c r="L95" i="15"/>
  <c r="J95" i="15"/>
  <c r="H95" i="15"/>
  <c r="L94" i="15"/>
  <c r="J94" i="15"/>
  <c r="H94" i="15"/>
  <c r="L93" i="15"/>
  <c r="J93" i="15"/>
  <c r="H93" i="15"/>
  <c r="L92" i="15"/>
  <c r="J92" i="15"/>
  <c r="H92" i="15"/>
  <c r="L91" i="15"/>
  <c r="J91" i="15"/>
  <c r="H91" i="15"/>
  <c r="L90" i="15"/>
  <c r="J90" i="15"/>
  <c r="H90" i="15"/>
  <c r="L89" i="15"/>
  <c r="J89" i="15"/>
  <c r="H89" i="15"/>
  <c r="L88" i="15"/>
  <c r="J88" i="15"/>
  <c r="H88" i="15"/>
  <c r="L87" i="15"/>
  <c r="J87" i="15"/>
  <c r="H87" i="15"/>
  <c r="L86" i="15"/>
  <c r="J86" i="15"/>
  <c r="H86" i="15"/>
  <c r="L85" i="15"/>
  <c r="J85" i="15"/>
  <c r="H85" i="15"/>
  <c r="M85" i="15" s="1"/>
  <c r="L84" i="15"/>
  <c r="J84" i="15"/>
  <c r="H84" i="15"/>
  <c r="L83" i="15"/>
  <c r="J83" i="15"/>
  <c r="H83" i="15"/>
  <c r="L82" i="15"/>
  <c r="J82" i="15"/>
  <c r="H82" i="15"/>
  <c r="L81" i="15"/>
  <c r="J81" i="15"/>
  <c r="H81" i="15"/>
  <c r="L80" i="15"/>
  <c r="J80" i="15"/>
  <c r="H80" i="15"/>
  <c r="L107" i="15"/>
  <c r="J107" i="15"/>
  <c r="H107" i="15"/>
  <c r="L106" i="15"/>
  <c r="J106" i="15"/>
  <c r="H106" i="15"/>
  <c r="L105" i="15"/>
  <c r="J105" i="15"/>
  <c r="H105" i="15"/>
  <c r="M105" i="15" s="1"/>
  <c r="L104" i="15"/>
  <c r="J104" i="15"/>
  <c r="H104" i="15"/>
  <c r="M104" i="15"/>
  <c r="L103" i="15"/>
  <c r="J103" i="15"/>
  <c r="H103" i="15"/>
  <c r="L102" i="15"/>
  <c r="M102" i="15" s="1"/>
  <c r="J102" i="15"/>
  <c r="H102" i="15"/>
  <c r="L79" i="15"/>
  <c r="J79" i="15"/>
  <c r="M79" i="15" s="1"/>
  <c r="H79" i="15"/>
  <c r="L78" i="15"/>
  <c r="J78" i="15"/>
  <c r="H78" i="15"/>
  <c r="M78" i="15" s="1"/>
  <c r="L77" i="15"/>
  <c r="J77" i="15"/>
  <c r="H77" i="15"/>
  <c r="L76" i="15"/>
  <c r="J76" i="15"/>
  <c r="H76" i="15"/>
  <c r="L75" i="15"/>
  <c r="J75" i="15"/>
  <c r="H75" i="15"/>
  <c r="L74" i="15"/>
  <c r="J74" i="15"/>
  <c r="H74" i="15"/>
  <c r="M74" i="15" s="1"/>
  <c r="L73" i="15"/>
  <c r="J73" i="15"/>
  <c r="H73" i="15"/>
  <c r="L72" i="15"/>
  <c r="J72" i="15"/>
  <c r="H72" i="15"/>
  <c r="L71" i="15"/>
  <c r="J71" i="15"/>
  <c r="M71" i="15" s="1"/>
  <c r="H71" i="15"/>
  <c r="L70" i="15"/>
  <c r="J70" i="15"/>
  <c r="H70" i="15"/>
  <c r="L69" i="15"/>
  <c r="J69" i="15"/>
  <c r="H69" i="15"/>
  <c r="L68" i="15"/>
  <c r="J68" i="15"/>
  <c r="H68" i="15"/>
  <c r="L67" i="15"/>
  <c r="J67" i="15"/>
  <c r="H67" i="15"/>
  <c r="L66" i="15"/>
  <c r="J66" i="15"/>
  <c r="H66" i="15"/>
  <c r="M66" i="15" s="1"/>
  <c r="L65" i="15"/>
  <c r="J65" i="15"/>
  <c r="H65" i="15"/>
  <c r="L63" i="15"/>
  <c r="J63" i="15"/>
  <c r="H63" i="15"/>
  <c r="L62" i="15"/>
  <c r="J62" i="15"/>
  <c r="H62" i="15"/>
  <c r="L61" i="15"/>
  <c r="J61" i="15"/>
  <c r="H61" i="15"/>
  <c r="M61" i="15" s="1"/>
  <c r="L60" i="15"/>
  <c r="J60" i="15"/>
  <c r="H60" i="15"/>
  <c r="L56" i="15"/>
  <c r="M56" i="15" s="1"/>
  <c r="J56" i="15"/>
  <c r="H56" i="15"/>
  <c r="L54" i="15"/>
  <c r="J54" i="15"/>
  <c r="H54" i="15"/>
  <c r="L53" i="15"/>
  <c r="J53" i="15"/>
  <c r="H53" i="15"/>
  <c r="M53" i="15" s="1"/>
  <c r="L52" i="15"/>
  <c r="J52" i="15"/>
  <c r="H52" i="15"/>
  <c r="L51" i="15"/>
  <c r="M51" i="15" s="1"/>
  <c r="J51" i="15"/>
  <c r="H51" i="15"/>
  <c r="L50" i="15"/>
  <c r="J50" i="15"/>
  <c r="H50" i="15"/>
  <c r="L46" i="15"/>
  <c r="J46" i="15"/>
  <c r="H46" i="15"/>
  <c r="M46" i="15" s="1"/>
  <c r="L45" i="15"/>
  <c r="J45" i="15"/>
  <c r="H45" i="15"/>
  <c r="L44" i="15"/>
  <c r="J44" i="15"/>
  <c r="H44" i="15"/>
  <c r="L42" i="15"/>
  <c r="J42" i="15"/>
  <c r="H42" i="15"/>
  <c r="L37" i="15"/>
  <c r="J37" i="15"/>
  <c r="H37" i="15"/>
  <c r="L33" i="15"/>
  <c r="J33" i="15"/>
  <c r="H33" i="15"/>
  <c r="L31" i="15"/>
  <c r="J31" i="15"/>
  <c r="H31" i="15"/>
  <c r="L30" i="15"/>
  <c r="J30" i="15"/>
  <c r="H30" i="15"/>
  <c r="L22" i="15"/>
  <c r="J22" i="15"/>
  <c r="H22" i="15"/>
  <c r="L17" i="15"/>
  <c r="J17" i="15"/>
  <c r="H17" i="15"/>
  <c r="L197" i="15"/>
  <c r="J197" i="15"/>
  <c r="H197" i="15"/>
  <c r="L251" i="13"/>
  <c r="L252" i="13" s="1"/>
  <c r="J251" i="13"/>
  <c r="J252" i="13" s="1"/>
  <c r="M255" i="13" s="1"/>
  <c r="H251" i="13"/>
  <c r="H252" i="13" s="1"/>
  <c r="M253" i="13" s="1"/>
  <c r="L250" i="13"/>
  <c r="J250" i="13"/>
  <c r="H250" i="13"/>
  <c r="L242" i="13"/>
  <c r="J242" i="13"/>
  <c r="L241" i="13"/>
  <c r="J241" i="13"/>
  <c r="L239" i="13"/>
  <c r="J239" i="13"/>
  <c r="H239" i="13"/>
  <c r="L238" i="13"/>
  <c r="J238" i="13"/>
  <c r="H238" i="13"/>
  <c r="L237" i="13"/>
  <c r="J237" i="13"/>
  <c r="H237" i="13"/>
  <c r="L236" i="13"/>
  <c r="J236" i="13"/>
  <c r="H236" i="13"/>
  <c r="L235" i="13"/>
  <c r="J235" i="13"/>
  <c r="H235" i="13"/>
  <c r="L231" i="13"/>
  <c r="J231" i="13"/>
  <c r="H231" i="13"/>
  <c r="L230" i="13"/>
  <c r="J230" i="13"/>
  <c r="L229" i="13"/>
  <c r="J229" i="13"/>
  <c r="L227" i="13"/>
  <c r="J227" i="13"/>
  <c r="H227" i="13"/>
  <c r="L226" i="13"/>
  <c r="J226" i="13"/>
  <c r="H226" i="13"/>
  <c r="L225" i="13"/>
  <c r="J225" i="13"/>
  <c r="H225" i="13"/>
  <c r="L224" i="13"/>
  <c r="J224" i="13"/>
  <c r="H224" i="13"/>
  <c r="L223" i="13"/>
  <c r="J223" i="13"/>
  <c r="M223" i="13" s="1"/>
  <c r="H223" i="13"/>
  <c r="L219" i="13"/>
  <c r="J219" i="13"/>
  <c r="H219" i="13"/>
  <c r="L218" i="13"/>
  <c r="J218" i="13"/>
  <c r="L217" i="13"/>
  <c r="J217" i="13"/>
  <c r="L215" i="13"/>
  <c r="J215" i="13"/>
  <c r="H215" i="13"/>
  <c r="L214" i="13"/>
  <c r="J214" i="13"/>
  <c r="H214" i="13"/>
  <c r="L213" i="13"/>
  <c r="J213" i="13"/>
  <c r="H213" i="13"/>
  <c r="L212" i="13"/>
  <c r="J212" i="13"/>
  <c r="H212" i="13"/>
  <c r="L211" i="13"/>
  <c r="J211" i="13"/>
  <c r="M211" i="13" s="1"/>
  <c r="H211" i="13"/>
  <c r="L207" i="13"/>
  <c r="J207" i="13"/>
  <c r="H207" i="13"/>
  <c r="L206" i="13"/>
  <c r="J206" i="13"/>
  <c r="L205" i="13"/>
  <c r="J205" i="13"/>
  <c r="L203" i="13"/>
  <c r="J203" i="13"/>
  <c r="H203" i="13"/>
  <c r="L202" i="13"/>
  <c r="J202" i="13"/>
  <c r="H202" i="13"/>
  <c r="L201" i="13"/>
  <c r="J201" i="13"/>
  <c r="H201" i="13"/>
  <c r="L200" i="13"/>
  <c r="J200" i="13"/>
  <c r="H200" i="13"/>
  <c r="L199" i="13"/>
  <c r="J199" i="13"/>
  <c r="H199" i="13"/>
  <c r="L198" i="13"/>
  <c r="J198" i="13"/>
  <c r="H198" i="13"/>
  <c r="L197" i="13"/>
  <c r="J197" i="13"/>
  <c r="H197" i="13"/>
  <c r="L193" i="13"/>
  <c r="J193" i="13"/>
  <c r="H193" i="13"/>
  <c r="L192" i="13"/>
  <c r="J192" i="13"/>
  <c r="M192" i="13" s="1"/>
  <c r="L191" i="13"/>
  <c r="J191" i="13"/>
  <c r="M191" i="13" s="1"/>
  <c r="L189" i="13"/>
  <c r="J189" i="13"/>
  <c r="M189" i="13" s="1"/>
  <c r="H189" i="13"/>
  <c r="L188" i="13"/>
  <c r="J188" i="13"/>
  <c r="H188" i="13"/>
  <c r="L187" i="13"/>
  <c r="J187" i="13"/>
  <c r="H187" i="13"/>
  <c r="L186" i="13"/>
  <c r="J186" i="13"/>
  <c r="H186" i="13"/>
  <c r="L181" i="13"/>
  <c r="J181" i="13"/>
  <c r="H181" i="13"/>
  <c r="L180" i="13"/>
  <c r="J180" i="13"/>
  <c r="H180" i="13"/>
  <c r="L179" i="13"/>
  <c r="J179" i="13"/>
  <c r="L177" i="13"/>
  <c r="J177" i="13"/>
  <c r="H177" i="13"/>
  <c r="L176" i="13"/>
  <c r="J176" i="13"/>
  <c r="H176" i="13"/>
  <c r="L175" i="13"/>
  <c r="J175" i="13"/>
  <c r="M175" i="13" s="1"/>
  <c r="H175" i="13"/>
  <c r="L174" i="13"/>
  <c r="J174" i="13"/>
  <c r="H174" i="13"/>
  <c r="L170" i="13"/>
  <c r="J170" i="13"/>
  <c r="H170" i="13"/>
  <c r="L169" i="13"/>
  <c r="J169" i="13"/>
  <c r="H169" i="13"/>
  <c r="L168" i="13"/>
  <c r="J168" i="13"/>
  <c r="L167" i="13"/>
  <c r="J167" i="13"/>
  <c r="H167" i="13"/>
  <c r="L166" i="13"/>
  <c r="M166" i="13" s="1"/>
  <c r="J166" i="13"/>
  <c r="L165" i="13"/>
  <c r="J165" i="13"/>
  <c r="L164" i="13"/>
  <c r="J164" i="13"/>
  <c r="L163" i="13"/>
  <c r="J163" i="13"/>
  <c r="L161" i="13"/>
  <c r="J161" i="13"/>
  <c r="H161" i="13"/>
  <c r="L160" i="13"/>
  <c r="J160" i="13"/>
  <c r="H160" i="13"/>
  <c r="L159" i="13"/>
  <c r="J159" i="13"/>
  <c r="H159" i="13"/>
  <c r="M159" i="13" s="1"/>
  <c r="L158" i="13"/>
  <c r="J158" i="13"/>
  <c r="H158" i="13"/>
  <c r="L157" i="13"/>
  <c r="J157" i="13"/>
  <c r="H157" i="13"/>
  <c r="L156" i="13"/>
  <c r="J156" i="13"/>
  <c r="H156" i="13"/>
  <c r="L152" i="13"/>
  <c r="J152" i="13"/>
  <c r="H152" i="13"/>
  <c r="L151" i="13"/>
  <c r="J151" i="13"/>
  <c r="H151" i="13"/>
  <c r="L150" i="13"/>
  <c r="J150" i="13"/>
  <c r="L149" i="13"/>
  <c r="J149" i="13"/>
  <c r="L145" i="13"/>
  <c r="J145" i="13"/>
  <c r="H145" i="13"/>
  <c r="L144" i="13"/>
  <c r="J144" i="13"/>
  <c r="H144" i="13"/>
  <c r="L143" i="13"/>
  <c r="J143" i="13"/>
  <c r="H143" i="13"/>
  <c r="L142" i="13"/>
  <c r="J142" i="13"/>
  <c r="H142" i="13"/>
  <c r="L148" i="13"/>
  <c r="J148" i="13"/>
  <c r="L147" i="13"/>
  <c r="J147" i="13"/>
  <c r="H147" i="13"/>
  <c r="L141" i="13"/>
  <c r="J141" i="13"/>
  <c r="H141" i="13"/>
  <c r="L140" i="13"/>
  <c r="J140" i="13"/>
  <c r="H140" i="13"/>
  <c r="L139" i="13"/>
  <c r="J139" i="13"/>
  <c r="H139" i="13"/>
  <c r="L135" i="13"/>
  <c r="J135" i="13"/>
  <c r="H135" i="13"/>
  <c r="L134" i="13"/>
  <c r="J134" i="13"/>
  <c r="H134" i="13"/>
  <c r="L133" i="13"/>
  <c r="J133" i="13"/>
  <c r="H133" i="13"/>
  <c r="L132" i="13"/>
  <c r="J132" i="13"/>
  <c r="H132" i="13"/>
  <c r="L131" i="13"/>
  <c r="J131" i="13"/>
  <c r="H131" i="13"/>
  <c r="M131" i="13" s="1"/>
  <c r="L130" i="13"/>
  <c r="J130" i="13"/>
  <c r="L127" i="13"/>
  <c r="J127" i="13"/>
  <c r="H127" i="13"/>
  <c r="L126" i="13"/>
  <c r="J126" i="13"/>
  <c r="H126" i="13"/>
  <c r="L125" i="13"/>
  <c r="J125" i="13"/>
  <c r="H125" i="13"/>
  <c r="L129" i="13"/>
  <c r="J129" i="13"/>
  <c r="L124" i="13"/>
  <c r="J124" i="13"/>
  <c r="H124" i="13"/>
  <c r="L123" i="13"/>
  <c r="J123" i="13"/>
  <c r="H123" i="13"/>
  <c r="L122" i="13"/>
  <c r="J122" i="13"/>
  <c r="H122" i="13"/>
  <c r="L118" i="13"/>
  <c r="J118" i="13"/>
  <c r="H118" i="13"/>
  <c r="L117" i="13"/>
  <c r="J117" i="13"/>
  <c r="H117" i="13"/>
  <c r="L116" i="13"/>
  <c r="J116" i="13"/>
  <c r="H116" i="13"/>
  <c r="L115" i="13"/>
  <c r="J115" i="13"/>
  <c r="H115" i="13"/>
  <c r="L114" i="13"/>
  <c r="J114" i="13"/>
  <c r="H114" i="13"/>
  <c r="L113" i="13"/>
  <c r="J113" i="13"/>
  <c r="H113" i="13"/>
  <c r="L112" i="13"/>
  <c r="J112" i="13"/>
  <c r="H112" i="13"/>
  <c r="L110" i="13"/>
  <c r="J110" i="13"/>
  <c r="H110" i="13"/>
  <c r="L109" i="13"/>
  <c r="J109" i="13"/>
  <c r="H109" i="13"/>
  <c r="L108" i="13"/>
  <c r="J108" i="13"/>
  <c r="H108" i="13"/>
  <c r="L107" i="13"/>
  <c r="J107" i="13"/>
  <c r="H107" i="13"/>
  <c r="L106" i="13"/>
  <c r="J106" i="13"/>
  <c r="H106" i="13"/>
  <c r="L105" i="13"/>
  <c r="J105" i="13"/>
  <c r="H105" i="13"/>
  <c r="L104" i="13"/>
  <c r="J104" i="13"/>
  <c r="H104" i="13"/>
  <c r="L103" i="13"/>
  <c r="J103" i="13"/>
  <c r="H103" i="13"/>
  <c r="L102" i="13"/>
  <c r="J102" i="13"/>
  <c r="H102" i="13"/>
  <c r="L98" i="13"/>
  <c r="J98" i="13"/>
  <c r="H98" i="13"/>
  <c r="L97" i="13"/>
  <c r="J97" i="13"/>
  <c r="H97" i="13"/>
  <c r="L95" i="13"/>
  <c r="J95" i="13"/>
  <c r="H95" i="13"/>
  <c r="L91" i="13"/>
  <c r="J91" i="13"/>
  <c r="L90" i="13"/>
  <c r="J90" i="13"/>
  <c r="L89" i="13"/>
  <c r="J89" i="13"/>
  <c r="H89" i="13"/>
  <c r="L87" i="13"/>
  <c r="J87" i="13"/>
  <c r="H87" i="13"/>
  <c r="L86" i="13"/>
  <c r="J86" i="13"/>
  <c r="H86" i="13"/>
  <c r="L85" i="13"/>
  <c r="J85" i="13"/>
  <c r="H85" i="13"/>
  <c r="L84" i="13"/>
  <c r="J84" i="13"/>
  <c r="H84" i="13"/>
  <c r="L83" i="13"/>
  <c r="J83" i="13"/>
  <c r="H83" i="13"/>
  <c r="L82" i="13"/>
  <c r="J82" i="13"/>
  <c r="H82" i="13"/>
  <c r="L81" i="13"/>
  <c r="J81" i="13"/>
  <c r="H81" i="13"/>
  <c r="L80" i="13"/>
  <c r="J80" i="13"/>
  <c r="H80" i="13"/>
  <c r="L79" i="13"/>
  <c r="J79" i="13"/>
  <c r="H79" i="13"/>
  <c r="L78" i="13"/>
  <c r="J78" i="13"/>
  <c r="H78" i="13"/>
  <c r="L77" i="13"/>
  <c r="J77" i="13"/>
  <c r="H77" i="13"/>
  <c r="L76" i="13"/>
  <c r="J76" i="13"/>
  <c r="H76" i="13"/>
  <c r="L72" i="13"/>
  <c r="J72" i="13"/>
  <c r="H72" i="13"/>
  <c r="L71" i="13"/>
  <c r="J71" i="13"/>
  <c r="H71" i="13"/>
  <c r="L70" i="13"/>
  <c r="J70" i="13"/>
  <c r="H70" i="13"/>
  <c r="L68" i="13"/>
  <c r="J68" i="13"/>
  <c r="H68" i="13"/>
  <c r="L67" i="13"/>
  <c r="J67" i="13"/>
  <c r="H67" i="13"/>
  <c r="L66" i="13"/>
  <c r="J66" i="13"/>
  <c r="H66" i="13"/>
  <c r="L61" i="13"/>
  <c r="J61" i="13"/>
  <c r="H61" i="13"/>
  <c r="L60" i="13"/>
  <c r="J60" i="13"/>
  <c r="H60" i="13"/>
  <c r="L59" i="13"/>
  <c r="J59" i="13"/>
  <c r="H59" i="13"/>
  <c r="L58" i="13"/>
  <c r="J58" i="13"/>
  <c r="H58" i="13"/>
  <c r="L57" i="13"/>
  <c r="J57" i="13"/>
  <c r="H57" i="13"/>
  <c r="L53" i="13"/>
  <c r="J53" i="13"/>
  <c r="H53" i="13"/>
  <c r="L52" i="13"/>
  <c r="J52" i="13"/>
  <c r="H52" i="13"/>
  <c r="L51" i="13"/>
  <c r="J51" i="13"/>
  <c r="H51" i="13"/>
  <c r="L50" i="13"/>
  <c r="J50" i="13"/>
  <c r="M50" i="13" s="1"/>
  <c r="H50" i="13"/>
  <c r="L49" i="13"/>
  <c r="J49" i="13"/>
  <c r="H49" i="13"/>
  <c r="L48" i="13"/>
  <c r="J48" i="13"/>
  <c r="H48" i="13"/>
  <c r="L47" i="13"/>
  <c r="J47" i="13"/>
  <c r="H47" i="13"/>
  <c r="L46" i="13"/>
  <c r="J46" i="13"/>
  <c r="H46" i="13"/>
  <c r="L45" i="13"/>
  <c r="J45" i="13"/>
  <c r="H45" i="13"/>
  <c r="L44" i="13"/>
  <c r="J44" i="13"/>
  <c r="H44" i="13"/>
  <c r="L43" i="13"/>
  <c r="J43" i="13"/>
  <c r="H43" i="13"/>
  <c r="L42" i="13"/>
  <c r="J42" i="13"/>
  <c r="H42" i="13"/>
  <c r="L41" i="13"/>
  <c r="J41" i="13"/>
  <c r="H41" i="13"/>
  <c r="L39" i="13"/>
  <c r="J39" i="13"/>
  <c r="H39" i="13"/>
  <c r="L38" i="13"/>
  <c r="J38" i="13"/>
  <c r="H38" i="13"/>
  <c r="L37" i="13"/>
  <c r="J37" i="13"/>
  <c r="H37" i="13"/>
  <c r="L36" i="13"/>
  <c r="J36" i="13"/>
  <c r="H36" i="13"/>
  <c r="L35" i="13"/>
  <c r="J35" i="13"/>
  <c r="H35" i="13"/>
  <c r="L34" i="13"/>
  <c r="J34" i="13"/>
  <c r="H34" i="13"/>
  <c r="L29" i="13"/>
  <c r="J29" i="13"/>
  <c r="H29" i="13"/>
  <c r="L28" i="13"/>
  <c r="J28" i="13"/>
  <c r="H28" i="13"/>
  <c r="L27" i="13"/>
  <c r="J27" i="13"/>
  <c r="H27" i="13"/>
  <c r="L26" i="13"/>
  <c r="J26" i="13"/>
  <c r="H26" i="13"/>
  <c r="L25" i="13"/>
  <c r="J25" i="13"/>
  <c r="H25" i="13"/>
  <c r="L24" i="13"/>
  <c r="J24" i="13"/>
  <c r="H24" i="13"/>
  <c r="L23" i="13"/>
  <c r="J23" i="13"/>
  <c r="H23" i="13"/>
  <c r="L22" i="13"/>
  <c r="J22" i="13"/>
  <c r="H22" i="13"/>
  <c r="L21" i="13"/>
  <c r="J21" i="13"/>
  <c r="H21" i="13"/>
  <c r="L20" i="13"/>
  <c r="J20" i="13"/>
  <c r="H20" i="13"/>
  <c r="L19" i="13"/>
  <c r="J19" i="13"/>
  <c r="H19" i="13"/>
  <c r="L234" i="12"/>
  <c r="L233" i="12"/>
  <c r="M233" i="12" s="1"/>
  <c r="L232" i="12"/>
  <c r="M232" i="12" s="1"/>
  <c r="L231" i="12"/>
  <c r="M231" i="12" s="1"/>
  <c r="L230" i="12"/>
  <c r="J230" i="12"/>
  <c r="H230" i="12"/>
  <c r="M230" i="12" s="1"/>
  <c r="L229" i="12"/>
  <c r="J229" i="12"/>
  <c r="H229" i="12"/>
  <c r="L227" i="12"/>
  <c r="J227" i="12"/>
  <c r="H227" i="12"/>
  <c r="L197" i="12"/>
  <c r="J197" i="12"/>
  <c r="H197" i="12"/>
  <c r="L192" i="12"/>
  <c r="J192" i="12"/>
  <c r="H192" i="12"/>
  <c r="L191" i="12"/>
  <c r="J191" i="12"/>
  <c r="H191" i="12"/>
  <c r="L186" i="12"/>
  <c r="J186" i="12"/>
  <c r="H186" i="12"/>
  <c r="M186" i="12" s="1"/>
  <c r="L181" i="12"/>
  <c r="M181" i="12" s="1"/>
  <c r="J181" i="12"/>
  <c r="H181" i="12"/>
  <c r="L175" i="12"/>
  <c r="J175" i="12"/>
  <c r="H175" i="12"/>
  <c r="L168" i="12"/>
  <c r="J168" i="12"/>
  <c r="H168" i="12"/>
  <c r="L167" i="12"/>
  <c r="J167" i="12"/>
  <c r="H167" i="12"/>
  <c r="L166" i="12"/>
  <c r="J166" i="12"/>
  <c r="H166" i="12"/>
  <c r="L165" i="12"/>
  <c r="J165" i="12"/>
  <c r="H165" i="12"/>
  <c r="L164" i="12"/>
  <c r="J164" i="12"/>
  <c r="H164" i="12"/>
  <c r="L163" i="12"/>
  <c r="J163" i="12"/>
  <c r="H163" i="12"/>
  <c r="L162" i="12"/>
  <c r="J162" i="12"/>
  <c r="H162" i="12"/>
  <c r="L161" i="12"/>
  <c r="J161" i="12"/>
  <c r="H161" i="12"/>
  <c r="L160" i="12"/>
  <c r="M160" i="12" s="1"/>
  <c r="J160" i="12"/>
  <c r="H160" i="12"/>
  <c r="L156" i="12"/>
  <c r="J156" i="12"/>
  <c r="H156" i="12"/>
  <c r="L149" i="12"/>
  <c r="J149" i="12"/>
  <c r="H149" i="12"/>
  <c r="L148" i="12"/>
  <c r="J148" i="12"/>
  <c r="H148" i="12"/>
  <c r="L147" i="12"/>
  <c r="M147" i="12" s="1"/>
  <c r="J147" i="12"/>
  <c r="H147" i="12"/>
  <c r="L146" i="12"/>
  <c r="J146" i="12"/>
  <c r="H146" i="12"/>
  <c r="L145" i="12"/>
  <c r="J145" i="12"/>
  <c r="H145" i="12"/>
  <c r="L144" i="12"/>
  <c r="J144" i="12"/>
  <c r="H144" i="12"/>
  <c r="L143" i="12"/>
  <c r="J143" i="12"/>
  <c r="H143" i="12"/>
  <c r="L142" i="12"/>
  <c r="J142" i="12"/>
  <c r="H142" i="12"/>
  <c r="L141" i="12"/>
  <c r="J141" i="12"/>
  <c r="H141" i="12"/>
  <c r="L137" i="12"/>
  <c r="J137" i="12"/>
  <c r="H137" i="12"/>
  <c r="L136" i="12"/>
  <c r="J136" i="12"/>
  <c r="H136" i="12"/>
  <c r="L130" i="12"/>
  <c r="J130" i="12"/>
  <c r="H130" i="12"/>
  <c r="L129" i="12"/>
  <c r="J129" i="12"/>
  <c r="H129" i="12"/>
  <c r="L128" i="12"/>
  <c r="J128" i="12"/>
  <c r="H128" i="12"/>
  <c r="L127" i="12"/>
  <c r="M127" i="12" s="1"/>
  <c r="J127" i="12"/>
  <c r="H127" i="12"/>
  <c r="L126" i="12"/>
  <c r="J126" i="12"/>
  <c r="H126" i="12"/>
  <c r="L122" i="12"/>
  <c r="J122" i="12"/>
  <c r="H122" i="12"/>
  <c r="L120" i="12"/>
  <c r="J120" i="12"/>
  <c r="H120" i="12"/>
  <c r="L115" i="12"/>
  <c r="J115" i="12"/>
  <c r="H115" i="12"/>
  <c r="L114" i="12"/>
  <c r="J114" i="12"/>
  <c r="H114" i="12"/>
  <c r="L113" i="12"/>
  <c r="J113" i="12"/>
  <c r="H113" i="12"/>
  <c r="L112" i="12"/>
  <c r="J112" i="12"/>
  <c r="H112" i="12"/>
  <c r="M112" i="12" s="1"/>
  <c r="L111" i="12"/>
  <c r="J111" i="12"/>
  <c r="H111" i="12"/>
  <c r="L107" i="12"/>
  <c r="J107" i="12"/>
  <c r="H107" i="12"/>
  <c r="L106" i="12"/>
  <c r="J106" i="12"/>
  <c r="H106" i="12"/>
  <c r="L105" i="12"/>
  <c r="J105" i="12"/>
  <c r="H105" i="12"/>
  <c r="L104" i="12"/>
  <c r="M104" i="12" s="1"/>
  <c r="J104" i="12"/>
  <c r="H104" i="12"/>
  <c r="L102" i="12"/>
  <c r="J102" i="12"/>
  <c r="H102" i="12"/>
  <c r="L101" i="12"/>
  <c r="J101" i="12"/>
  <c r="H101" i="12"/>
  <c r="L100" i="12"/>
  <c r="J100" i="12"/>
  <c r="H100" i="12"/>
  <c r="L99" i="12"/>
  <c r="J99" i="12"/>
  <c r="H99" i="12"/>
  <c r="L98" i="12"/>
  <c r="J98" i="12"/>
  <c r="H98" i="12"/>
  <c r="L97" i="12"/>
  <c r="J97" i="12"/>
  <c r="H97" i="12"/>
  <c r="L96" i="12"/>
  <c r="J96" i="12"/>
  <c r="H96" i="12"/>
  <c r="L88" i="12"/>
  <c r="J88" i="12"/>
  <c r="H88" i="12"/>
  <c r="L87" i="12"/>
  <c r="J87" i="12"/>
  <c r="H87" i="12"/>
  <c r="L86" i="12"/>
  <c r="J86" i="12"/>
  <c r="H86" i="12"/>
  <c r="L90" i="12"/>
  <c r="J90" i="12"/>
  <c r="H90" i="12"/>
  <c r="L82" i="12"/>
  <c r="J82" i="12"/>
  <c r="L77" i="12"/>
  <c r="J77" i="12"/>
  <c r="H77" i="12"/>
  <c r="L72" i="12"/>
  <c r="J72" i="12"/>
  <c r="H72" i="12"/>
  <c r="L70" i="12"/>
  <c r="J70" i="12"/>
  <c r="H70" i="12"/>
  <c r="L62" i="12"/>
  <c r="J62" i="12"/>
  <c r="H62" i="12"/>
  <c r="L57" i="12"/>
  <c r="J57" i="12"/>
  <c r="H57" i="12"/>
  <c r="L55" i="12"/>
  <c r="J55" i="12"/>
  <c r="H55" i="12"/>
  <c r="L51" i="12"/>
  <c r="J51" i="12"/>
  <c r="H51" i="12"/>
  <c r="L50" i="12"/>
  <c r="J50" i="12"/>
  <c r="H50" i="12"/>
  <c r="L45" i="12"/>
  <c r="J45" i="12"/>
  <c r="H45" i="12"/>
  <c r="L39" i="12"/>
  <c r="J39" i="12"/>
  <c r="H39" i="12"/>
  <c r="L34" i="12"/>
  <c r="J34" i="12"/>
  <c r="H34" i="12"/>
  <c r="L33" i="12"/>
  <c r="J33" i="12"/>
  <c r="H33" i="12"/>
  <c r="L28" i="12"/>
  <c r="J28" i="12"/>
  <c r="H28" i="12"/>
  <c r="L27" i="12"/>
  <c r="J27" i="12"/>
  <c r="H27" i="12"/>
  <c r="L22" i="12"/>
  <c r="J22" i="12"/>
  <c r="H22" i="12"/>
  <c r="L21" i="12"/>
  <c r="J21" i="12"/>
  <c r="H21" i="12"/>
  <c r="L19" i="12"/>
  <c r="J19" i="12"/>
  <c r="H19" i="12"/>
  <c r="F228" i="12"/>
  <c r="J228" i="12"/>
  <c r="F173" i="12"/>
  <c r="H173" i="12" s="1"/>
  <c r="F172" i="12"/>
  <c r="J172" i="12" s="1"/>
  <c r="F171" i="12"/>
  <c r="F170" i="12"/>
  <c r="J170" i="12" s="1"/>
  <c r="F169" i="12"/>
  <c r="J169" i="12" s="1"/>
  <c r="F155" i="12"/>
  <c r="F154" i="12"/>
  <c r="L154" i="12"/>
  <c r="F153" i="12"/>
  <c r="F151" i="12"/>
  <c r="L151" i="12" s="1"/>
  <c r="F150" i="12"/>
  <c r="J150" i="12" s="1"/>
  <c r="F103" i="12"/>
  <c r="L103" i="12" s="1"/>
  <c r="F95" i="12"/>
  <c r="L95" i="12" s="1"/>
  <c r="F44" i="12"/>
  <c r="H44" i="12" s="1"/>
  <c r="J44" i="12"/>
  <c r="L173" i="12"/>
  <c r="J173" i="12"/>
  <c r="M161" i="12"/>
  <c r="M70" i="12"/>
  <c r="M142" i="12"/>
  <c r="L44" i="12"/>
  <c r="H150" i="12"/>
  <c r="L150" i="12"/>
  <c r="J154" i="12"/>
  <c r="M154" i="12" s="1"/>
  <c r="H170" i="12"/>
  <c r="M170" i="12" s="1"/>
  <c r="L170" i="12"/>
  <c r="H172" i="12"/>
  <c r="L172" i="12"/>
  <c r="H228" i="12"/>
  <c r="L228" i="12"/>
  <c r="H95" i="12"/>
  <c r="H151" i="12"/>
  <c r="H154" i="12"/>
  <c r="H169" i="12"/>
  <c r="M88" i="15"/>
  <c r="J34" i="15"/>
  <c r="M92" i="15"/>
  <c r="F35" i="15"/>
  <c r="L35" i="15" s="1"/>
  <c r="F141" i="15"/>
  <c r="H141" i="15" s="1"/>
  <c r="F38" i="15"/>
  <c r="H38" i="15" s="1"/>
  <c r="M155" i="15"/>
  <c r="M181" i="15"/>
  <c r="L145" i="15"/>
  <c r="F55" i="15"/>
  <c r="H55" i="15" s="1"/>
  <c r="F121" i="15"/>
  <c r="L121" i="15" s="1"/>
  <c r="L116" i="15"/>
  <c r="H110" i="15"/>
  <c r="M114" i="15"/>
  <c r="F28" i="15"/>
  <c r="F108" i="15"/>
  <c r="L108" i="15" s="1"/>
  <c r="J99" i="15"/>
  <c r="L99" i="15"/>
  <c r="J57" i="15"/>
  <c r="L57" i="15"/>
  <c r="J48" i="15"/>
  <c r="J47" i="15"/>
  <c r="F49" i="15"/>
  <c r="H47" i="15"/>
  <c r="L47" i="15"/>
  <c r="J43" i="15"/>
  <c r="H43" i="15"/>
  <c r="J40" i="15"/>
  <c r="L40" i="15"/>
  <c r="H40" i="15"/>
  <c r="J39" i="15"/>
  <c r="F41" i="15"/>
  <c r="L41" i="15" s="1"/>
  <c r="H39" i="15"/>
  <c r="L39" i="15"/>
  <c r="H34" i="15"/>
  <c r="L34" i="15"/>
  <c r="H25" i="15"/>
  <c r="L28" i="15"/>
  <c r="J27" i="15"/>
  <c r="F29" i="15"/>
  <c r="L29" i="15" s="1"/>
  <c r="H27" i="15"/>
  <c r="L27" i="15"/>
  <c r="J26" i="15"/>
  <c r="H23" i="15"/>
  <c r="H26" i="15"/>
  <c r="J21" i="15"/>
  <c r="M73" i="15"/>
  <c r="M87" i="15"/>
  <c r="M93" i="15"/>
  <c r="M131" i="15"/>
  <c r="M175" i="15"/>
  <c r="L113" i="9"/>
  <c r="J113" i="9"/>
  <c r="H113" i="9"/>
  <c r="L112" i="9"/>
  <c r="J112" i="9"/>
  <c r="H112" i="9"/>
  <c r="F117" i="9"/>
  <c r="J117" i="9" s="1"/>
  <c r="F118" i="9"/>
  <c r="L118" i="9" s="1"/>
  <c r="F116" i="9"/>
  <c r="L116" i="9" s="1"/>
  <c r="F115" i="9"/>
  <c r="L115" i="9"/>
  <c r="F111" i="9"/>
  <c r="J111" i="9" s="1"/>
  <c r="L110" i="9"/>
  <c r="J110" i="9"/>
  <c r="H110" i="9"/>
  <c r="F109" i="9"/>
  <c r="F108" i="9"/>
  <c r="J108" i="9" s="1"/>
  <c r="L108" i="11"/>
  <c r="J108" i="11"/>
  <c r="H108" i="11"/>
  <c r="F107" i="11"/>
  <c r="J107" i="11" s="1"/>
  <c r="F106" i="11"/>
  <c r="L106" i="11" s="1"/>
  <c r="F105" i="11"/>
  <c r="J105" i="11" s="1"/>
  <c r="F103" i="11"/>
  <c r="J103" i="11" s="1"/>
  <c r="F102" i="11"/>
  <c r="H102" i="11" s="1"/>
  <c r="F101" i="11"/>
  <c r="J101" i="11" s="1"/>
  <c r="F100" i="11"/>
  <c r="J100" i="11" s="1"/>
  <c r="F88" i="11"/>
  <c r="F89" i="11" s="1"/>
  <c r="J89" i="11" s="1"/>
  <c r="F78" i="11"/>
  <c r="F79" i="11" s="1"/>
  <c r="F73" i="11"/>
  <c r="L73" i="11" s="1"/>
  <c r="F74" i="11"/>
  <c r="L74" i="11" s="1"/>
  <c r="F72" i="11"/>
  <c r="L72" i="11" s="1"/>
  <c r="F71" i="11"/>
  <c r="L71" i="11" s="1"/>
  <c r="F70" i="11"/>
  <c r="L70" i="11" s="1"/>
  <c r="F67" i="11"/>
  <c r="L67" i="11" s="1"/>
  <c r="F66" i="11"/>
  <c r="J66" i="11" s="1"/>
  <c r="F65" i="11"/>
  <c r="L65" i="11" s="1"/>
  <c r="F64" i="11"/>
  <c r="H64" i="11" s="1"/>
  <c r="L63" i="11"/>
  <c r="J63" i="11"/>
  <c r="H63" i="11"/>
  <c r="F62" i="11"/>
  <c r="F61" i="11"/>
  <c r="F57" i="11"/>
  <c r="L57" i="11" s="1"/>
  <c r="F55" i="11"/>
  <c r="F53" i="11"/>
  <c r="F52" i="11"/>
  <c r="L52" i="11" s="1"/>
  <c r="F51" i="11"/>
  <c r="J51" i="11" s="1"/>
  <c r="F49" i="11"/>
  <c r="L49" i="11" s="1"/>
  <c r="F47" i="11"/>
  <c r="F46" i="11"/>
  <c r="F45" i="11"/>
  <c r="H45" i="11" s="1"/>
  <c r="F43" i="11"/>
  <c r="L43" i="11" s="1"/>
  <c r="F42" i="11"/>
  <c r="H42" i="11" s="1"/>
  <c r="F41" i="11"/>
  <c r="L41" i="11" s="1"/>
  <c r="F40" i="11"/>
  <c r="F38" i="11"/>
  <c r="L38" i="11" s="1"/>
  <c r="F36" i="11"/>
  <c r="H36" i="11" s="1"/>
  <c r="F35" i="11"/>
  <c r="F34" i="11"/>
  <c r="L34" i="11" s="1"/>
  <c r="F33" i="11"/>
  <c r="J33" i="11" s="1"/>
  <c r="F29" i="11"/>
  <c r="L29" i="11" s="1"/>
  <c r="F28" i="11"/>
  <c r="L28" i="11" s="1"/>
  <c r="F27" i="11"/>
  <c r="F26" i="11"/>
  <c r="J26" i="11" s="1"/>
  <c r="F31" i="11"/>
  <c r="F24" i="11"/>
  <c r="F22" i="11"/>
  <c r="J22" i="11" s="1"/>
  <c r="F20" i="11"/>
  <c r="H20" i="11" s="1"/>
  <c r="F19" i="11"/>
  <c r="J19" i="11" s="1"/>
  <c r="F18" i="11"/>
  <c r="L18" i="11" s="1"/>
  <c r="F16" i="11"/>
  <c r="J16" i="11" s="1"/>
  <c r="F15" i="11"/>
  <c r="J15" i="11" s="1"/>
  <c r="F14" i="11"/>
  <c r="H14" i="11" s="1"/>
  <c r="J55" i="15"/>
  <c r="M173" i="12"/>
  <c r="L141" i="15"/>
  <c r="J49" i="15"/>
  <c r="M47" i="15"/>
  <c r="H41" i="15"/>
  <c r="J41" i="15"/>
  <c r="H29" i="15"/>
  <c r="J29" i="15"/>
  <c r="J115" i="9"/>
  <c r="H115" i="9"/>
  <c r="H73" i="11"/>
  <c r="H105" i="11"/>
  <c r="L105" i="11"/>
  <c r="L100" i="11"/>
  <c r="H74" i="11"/>
  <c r="L64" i="11"/>
  <c r="H67" i="11"/>
  <c r="J53" i="11"/>
  <c r="J49" i="11"/>
  <c r="H49" i="11"/>
  <c r="H40" i="11"/>
  <c r="J29" i="11"/>
  <c r="L27" i="11"/>
  <c r="H26" i="11"/>
  <c r="J31" i="11"/>
  <c r="J18" i="11"/>
  <c r="F23" i="9"/>
  <c r="L23" i="9" s="1"/>
  <c r="F15" i="6"/>
  <c r="L111" i="11"/>
  <c r="J111" i="11"/>
  <c r="H111" i="11"/>
  <c r="L110" i="11"/>
  <c r="J110" i="11"/>
  <c r="H110" i="11"/>
  <c r="L98" i="11"/>
  <c r="J98" i="11"/>
  <c r="H98" i="11"/>
  <c r="L95" i="11"/>
  <c r="J95" i="11"/>
  <c r="H95" i="11"/>
  <c r="L94" i="11"/>
  <c r="J94" i="11"/>
  <c r="H94" i="11"/>
  <c r="H93" i="11"/>
  <c r="J93" i="11"/>
  <c r="L93" i="11"/>
  <c r="L92" i="11"/>
  <c r="J92" i="11"/>
  <c r="H92" i="11"/>
  <c r="L56" i="11"/>
  <c r="J56" i="11"/>
  <c r="H56" i="11"/>
  <c r="L58" i="11"/>
  <c r="J58" i="11"/>
  <c r="H58" i="11"/>
  <c r="L54" i="11"/>
  <c r="J54" i="11"/>
  <c r="H54" i="11"/>
  <c r="L50" i="11"/>
  <c r="J50" i="11"/>
  <c r="H50" i="11"/>
  <c r="H48" i="11"/>
  <c r="J48" i="11"/>
  <c r="L48" i="11"/>
  <c r="H44" i="11"/>
  <c r="J44" i="11"/>
  <c r="L44" i="11"/>
  <c r="H86" i="11"/>
  <c r="J86" i="11"/>
  <c r="L86" i="11"/>
  <c r="F106" i="9"/>
  <c r="L106" i="9" s="1"/>
  <c r="F105" i="9"/>
  <c r="H105" i="9" s="1"/>
  <c r="F104" i="9"/>
  <c r="H104" i="9" s="1"/>
  <c r="L103" i="9"/>
  <c r="J103" i="9"/>
  <c r="H103" i="9"/>
  <c r="L101" i="9"/>
  <c r="J101" i="9"/>
  <c r="H101" i="9"/>
  <c r="L100" i="9"/>
  <c r="J100" i="9"/>
  <c r="H100" i="9"/>
  <c r="F99" i="9"/>
  <c r="L99" i="9" s="1"/>
  <c r="F98" i="9"/>
  <c r="J98" i="9" s="1"/>
  <c r="L97" i="9"/>
  <c r="J97" i="9"/>
  <c r="H97" i="9"/>
  <c r="L114" i="9"/>
  <c r="J114" i="9"/>
  <c r="H114" i="9"/>
  <c r="L107" i="9"/>
  <c r="J107" i="9"/>
  <c r="H107" i="9"/>
  <c r="L91" i="9"/>
  <c r="J91" i="9"/>
  <c r="H91" i="9"/>
  <c r="L127" i="9"/>
  <c r="J127" i="9"/>
  <c r="H127" i="9"/>
  <c r="L12" i="11"/>
  <c r="J12" i="11"/>
  <c r="H12" i="11"/>
  <c r="L115" i="11"/>
  <c r="J115" i="11"/>
  <c r="H115" i="11"/>
  <c r="L114" i="11"/>
  <c r="J114" i="11"/>
  <c r="H114" i="11"/>
  <c r="L113" i="11"/>
  <c r="J113" i="11"/>
  <c r="H113" i="11"/>
  <c r="L112" i="11"/>
  <c r="J112" i="11"/>
  <c r="H112" i="11"/>
  <c r="L104" i="11"/>
  <c r="J104" i="11"/>
  <c r="H104" i="11"/>
  <c r="L99" i="11"/>
  <c r="J99" i="11"/>
  <c r="H99" i="11"/>
  <c r="L97" i="11"/>
  <c r="J97" i="11"/>
  <c r="H97" i="11"/>
  <c r="L91" i="11"/>
  <c r="J91" i="11"/>
  <c r="H91" i="11"/>
  <c r="L85" i="11"/>
  <c r="J85" i="11"/>
  <c r="H85" i="11"/>
  <c r="L84" i="11"/>
  <c r="J84" i="11"/>
  <c r="H84" i="11"/>
  <c r="L82" i="11"/>
  <c r="J82" i="11"/>
  <c r="H82" i="11"/>
  <c r="L81" i="11"/>
  <c r="J81" i="11"/>
  <c r="H81" i="11"/>
  <c r="L77" i="11"/>
  <c r="J77" i="11"/>
  <c r="H77" i="11"/>
  <c r="L76" i="11"/>
  <c r="J76" i="11"/>
  <c r="H76" i="11"/>
  <c r="L69" i="11"/>
  <c r="J69" i="11"/>
  <c r="H69" i="11"/>
  <c r="L68" i="11"/>
  <c r="J68" i="11"/>
  <c r="H68" i="11"/>
  <c r="L60" i="11"/>
  <c r="J60" i="11"/>
  <c r="H60" i="11"/>
  <c r="L39" i="11"/>
  <c r="J39" i="11"/>
  <c r="H39" i="11"/>
  <c r="L37" i="11"/>
  <c r="J37" i="11"/>
  <c r="H37" i="11"/>
  <c r="L32" i="11"/>
  <c r="J32" i="11"/>
  <c r="H32" i="11"/>
  <c r="L30" i="11"/>
  <c r="J30" i="11"/>
  <c r="H30" i="11"/>
  <c r="L25" i="11"/>
  <c r="J25" i="11"/>
  <c r="H25" i="11"/>
  <c r="L23" i="11"/>
  <c r="J23" i="11"/>
  <c r="H23" i="11"/>
  <c r="J21" i="11"/>
  <c r="L17" i="11"/>
  <c r="L13" i="11"/>
  <c r="J13" i="11"/>
  <c r="H13" i="11"/>
  <c r="F86" i="9"/>
  <c r="L86" i="9" s="1"/>
  <c r="F85" i="9"/>
  <c r="J85" i="9" s="1"/>
  <c r="F84" i="9"/>
  <c r="L84" i="9" s="1"/>
  <c r="F83" i="9"/>
  <c r="L83" i="9" s="1"/>
  <c r="L82" i="9"/>
  <c r="J82" i="9"/>
  <c r="H82" i="9"/>
  <c r="L81" i="9"/>
  <c r="J81" i="9"/>
  <c r="H81" i="9"/>
  <c r="F80" i="9"/>
  <c r="L80" i="9" s="1"/>
  <c r="F79" i="9"/>
  <c r="J79" i="9" s="1"/>
  <c r="L78" i="9"/>
  <c r="J78" i="9"/>
  <c r="H78" i="9"/>
  <c r="F77" i="9"/>
  <c r="L77" i="9" s="1"/>
  <c r="F76" i="9"/>
  <c r="L76" i="9" s="1"/>
  <c r="F75" i="9"/>
  <c r="L75" i="9" s="1"/>
  <c r="F74" i="9"/>
  <c r="J74" i="9" s="1"/>
  <c r="L73" i="9"/>
  <c r="J73" i="9"/>
  <c r="H73" i="9"/>
  <c r="L72" i="9"/>
  <c r="J72" i="9"/>
  <c r="H72" i="9"/>
  <c r="F71" i="9"/>
  <c r="L71" i="9" s="1"/>
  <c r="F70" i="9"/>
  <c r="H70" i="9" s="1"/>
  <c r="L69" i="9"/>
  <c r="J69" i="9"/>
  <c r="H69" i="9"/>
  <c r="F96" i="9"/>
  <c r="L96" i="9" s="1"/>
  <c r="F95" i="9"/>
  <c r="J95" i="9" s="1"/>
  <c r="F94" i="9"/>
  <c r="H94" i="9" s="1"/>
  <c r="F93" i="9"/>
  <c r="H93" i="9" s="1"/>
  <c r="L92" i="9"/>
  <c r="J92" i="9"/>
  <c r="H92" i="9"/>
  <c r="L90" i="9"/>
  <c r="J90" i="9"/>
  <c r="H90" i="9"/>
  <c r="F89" i="9"/>
  <c r="H89" i="9" s="1"/>
  <c r="F88" i="9"/>
  <c r="H88" i="9" s="1"/>
  <c r="L87" i="9"/>
  <c r="J87" i="9"/>
  <c r="H87" i="9"/>
  <c r="F68" i="9"/>
  <c r="L68" i="9" s="1"/>
  <c r="F67" i="9"/>
  <c r="J67" i="9" s="1"/>
  <c r="F66" i="9"/>
  <c r="L66" i="9" s="1"/>
  <c r="F65" i="9"/>
  <c r="L65" i="9" s="1"/>
  <c r="L64" i="9"/>
  <c r="J64" i="9"/>
  <c r="H64" i="9"/>
  <c r="L63" i="9"/>
  <c r="J63" i="9"/>
  <c r="H63" i="9"/>
  <c r="F62" i="9"/>
  <c r="L62" i="9" s="1"/>
  <c r="F61" i="9"/>
  <c r="H61" i="9" s="1"/>
  <c r="L60" i="9"/>
  <c r="J60" i="9"/>
  <c r="H60" i="9"/>
  <c r="F59" i="9"/>
  <c r="L59" i="9" s="1"/>
  <c r="F58" i="9"/>
  <c r="H58" i="9" s="1"/>
  <c r="F57" i="9"/>
  <c r="F56" i="9"/>
  <c r="J56" i="9" s="1"/>
  <c r="L55" i="9"/>
  <c r="J55" i="9"/>
  <c r="H55" i="9"/>
  <c r="F54" i="9"/>
  <c r="L54" i="9" s="1"/>
  <c r="F53" i="9"/>
  <c r="J53" i="9" s="1"/>
  <c r="L52" i="9"/>
  <c r="J52" i="9"/>
  <c r="H52" i="9"/>
  <c r="F51" i="9"/>
  <c r="H51" i="9" s="1"/>
  <c r="F50" i="9"/>
  <c r="H50" i="9" s="1"/>
  <c r="F49" i="9"/>
  <c r="H49" i="9" s="1"/>
  <c r="J48" i="9"/>
  <c r="L47" i="9"/>
  <c r="J47" i="9"/>
  <c r="H47" i="9"/>
  <c r="F45" i="9"/>
  <c r="H45" i="9" s="1"/>
  <c r="F44" i="9"/>
  <c r="J44" i="9" s="1"/>
  <c r="L43" i="9"/>
  <c r="J43" i="9"/>
  <c r="H43" i="9"/>
  <c r="L38" i="9"/>
  <c r="J38" i="9"/>
  <c r="H38" i="9"/>
  <c r="H98" i="9"/>
  <c r="J99" i="9"/>
  <c r="J106" i="9"/>
  <c r="H99" i="9"/>
  <c r="H21" i="11"/>
  <c r="J17" i="11"/>
  <c r="L21" i="11"/>
  <c r="H17" i="11"/>
  <c r="J80" i="9"/>
  <c r="J84" i="9"/>
  <c r="H84" i="9"/>
  <c r="L70" i="9"/>
  <c r="H96" i="9"/>
  <c r="H48" i="9"/>
  <c r="L48" i="9"/>
  <c r="L128" i="9"/>
  <c r="J128" i="9"/>
  <c r="H128" i="9"/>
  <c r="F123" i="9"/>
  <c r="H123" i="9" s="1"/>
  <c r="F122" i="9"/>
  <c r="H122" i="9" s="1"/>
  <c r="F132" i="9"/>
  <c r="H132" i="9" s="1"/>
  <c r="F131" i="9"/>
  <c r="L131" i="9" s="1"/>
  <c r="F130" i="9"/>
  <c r="H130" i="9" s="1"/>
  <c r="F41" i="9"/>
  <c r="H41" i="9" s="1"/>
  <c r="F40" i="9"/>
  <c r="L40" i="9" s="1"/>
  <c r="F42" i="9"/>
  <c r="J42" i="9" s="1"/>
  <c r="F126" i="9"/>
  <c r="L126" i="9" s="1"/>
  <c r="F125" i="9"/>
  <c r="L125" i="9" s="1"/>
  <c r="F121" i="9"/>
  <c r="J121" i="9" s="1"/>
  <c r="F120" i="9"/>
  <c r="H120" i="9" s="1"/>
  <c r="F36" i="9"/>
  <c r="H36" i="9" s="1"/>
  <c r="F35" i="9"/>
  <c r="L35" i="9" s="1"/>
  <c r="F33" i="9"/>
  <c r="J33" i="9" s="1"/>
  <c r="F31" i="9"/>
  <c r="H31" i="9" s="1"/>
  <c r="F30" i="9"/>
  <c r="F25" i="9"/>
  <c r="J25" i="9" s="1"/>
  <c r="F22" i="9"/>
  <c r="L22" i="9" s="1"/>
  <c r="F21" i="9"/>
  <c r="H21" i="9" s="1"/>
  <c r="F32" i="9"/>
  <c r="L32" i="9" s="1"/>
  <c r="F28" i="9"/>
  <c r="L28" i="9" s="1"/>
  <c r="J36" i="9"/>
  <c r="L129" i="9"/>
  <c r="L124" i="9"/>
  <c r="J124" i="9"/>
  <c r="H124" i="9"/>
  <c r="J122" i="9"/>
  <c r="L119" i="9"/>
  <c r="J119" i="9"/>
  <c r="H119" i="9"/>
  <c r="L42" i="9"/>
  <c r="L39" i="9"/>
  <c r="J39" i="9"/>
  <c r="H39" i="9"/>
  <c r="L37" i="9"/>
  <c r="J37" i="9"/>
  <c r="H37" i="9"/>
  <c r="L34" i="9"/>
  <c r="J34" i="9"/>
  <c r="H34" i="9"/>
  <c r="L29" i="9"/>
  <c r="J29" i="9"/>
  <c r="H29" i="9"/>
  <c r="L24" i="9"/>
  <c r="J24" i="9"/>
  <c r="H24" i="9"/>
  <c r="L20" i="9"/>
  <c r="J20" i="9"/>
  <c r="H20" i="9"/>
  <c r="F27" i="9"/>
  <c r="H27" i="9" s="1"/>
  <c r="J26" i="9"/>
  <c r="L26" i="9"/>
  <c r="H26" i="9"/>
  <c r="J129" i="9"/>
  <c r="H129" i="9"/>
  <c r="M39" i="15" l="1"/>
  <c r="M72" i="15"/>
  <c r="M177" i="15"/>
  <c r="M40" i="15"/>
  <c r="M52" i="15"/>
  <c r="M60" i="15"/>
  <c r="M84" i="15"/>
  <c r="M20" i="15"/>
  <c r="M67" i="15"/>
  <c r="M86" i="15"/>
  <c r="M90" i="15"/>
  <c r="M94" i="15"/>
  <c r="M119" i="15"/>
  <c r="M124" i="15"/>
  <c r="M132" i="15"/>
  <c r="M136" i="15"/>
  <c r="M140" i="15"/>
  <c r="M149" i="15"/>
  <c r="M157" i="15"/>
  <c r="M163" i="15"/>
  <c r="M176" i="15"/>
  <c r="M187" i="15"/>
  <c r="M89" i="15"/>
  <c r="M115" i="15"/>
  <c r="M139" i="15"/>
  <c r="M148" i="15"/>
  <c r="M50" i="15"/>
  <c r="M54" i="15"/>
  <c r="M62" i="15"/>
  <c r="M95" i="15"/>
  <c r="M120" i="15"/>
  <c r="M129" i="15"/>
  <c r="M142" i="15"/>
  <c r="M151" i="15"/>
  <c r="M166" i="15"/>
  <c r="M185" i="15"/>
  <c r="M57" i="12"/>
  <c r="M86" i="12"/>
  <c r="M96" i="12"/>
  <c r="M97" i="12"/>
  <c r="M129" i="12"/>
  <c r="M145" i="12"/>
  <c r="M149" i="12"/>
  <c r="M166" i="12"/>
  <c r="M65" i="12"/>
  <c r="M80" i="12"/>
  <c r="M224" i="12"/>
  <c r="M22" i="12"/>
  <c r="M34" i="12"/>
  <c r="M51" i="12"/>
  <c r="M32" i="12"/>
  <c r="M220" i="12"/>
  <c r="M131" i="12"/>
  <c r="M227" i="12"/>
  <c r="M28" i="12"/>
  <c r="M101" i="12"/>
  <c r="M106" i="12"/>
  <c r="M113" i="12"/>
  <c r="M122" i="12"/>
  <c r="M141" i="12"/>
  <c r="M162" i="12"/>
  <c r="M197" i="12"/>
  <c r="M185" i="12"/>
  <c r="M182" i="12"/>
  <c r="M135" i="12"/>
  <c r="M134" i="12"/>
  <c r="M215" i="12"/>
  <c r="M225" i="12"/>
  <c r="M27" i="12"/>
  <c r="M39" i="12"/>
  <c r="M43" i="12"/>
  <c r="M26" i="12"/>
  <c r="M110" i="12"/>
  <c r="M133" i="12"/>
  <c r="M179" i="12"/>
  <c r="M234" i="12"/>
  <c r="M64" i="12"/>
  <c r="M75" i="12"/>
  <c r="M204" i="12"/>
  <c r="M217" i="13"/>
  <c r="M28" i="14"/>
  <c r="M40" i="14"/>
  <c r="L109" i="12"/>
  <c r="H109" i="12"/>
  <c r="J109" i="12"/>
  <c r="L147" i="15"/>
  <c r="M150" i="15"/>
  <c r="M162" i="15"/>
  <c r="M38" i="12"/>
  <c r="M47" i="12"/>
  <c r="M121" i="12"/>
  <c r="M193" i="12"/>
  <c r="M195" i="12"/>
  <c r="L201" i="12"/>
  <c r="M201" i="12" s="1"/>
  <c r="J52" i="11"/>
  <c r="M108" i="11"/>
  <c r="M43" i="15"/>
  <c r="L55" i="15"/>
  <c r="J95" i="12"/>
  <c r="M95" i="12" s="1"/>
  <c r="M55" i="12"/>
  <c r="M72" i="12"/>
  <c r="M77" i="12"/>
  <c r="M65" i="15"/>
  <c r="M77" i="15"/>
  <c r="M106" i="15"/>
  <c r="M83" i="15"/>
  <c r="M179" i="15"/>
  <c r="M190" i="15"/>
  <c r="L192" i="15"/>
  <c r="M189" i="12"/>
  <c r="M217" i="12"/>
  <c r="F195" i="13"/>
  <c r="H147" i="15"/>
  <c r="M59" i="12"/>
  <c r="M36" i="12"/>
  <c r="M73" i="12"/>
  <c r="M79" i="12"/>
  <c r="L81" i="12"/>
  <c r="M81" i="12" s="1"/>
  <c r="M108" i="12"/>
  <c r="J116" i="12"/>
  <c r="M116" i="12" s="1"/>
  <c r="M202" i="12"/>
  <c r="M205" i="12"/>
  <c r="M207" i="12"/>
  <c r="F228" i="13"/>
  <c r="H228" i="13" s="1"/>
  <c r="M29" i="15"/>
  <c r="M41" i="15"/>
  <c r="L169" i="12"/>
  <c r="M21" i="12"/>
  <c r="M33" i="12"/>
  <c r="M50" i="12"/>
  <c r="M90" i="12"/>
  <c r="M87" i="12"/>
  <c r="M88" i="12"/>
  <c r="M98" i="12"/>
  <c r="M100" i="12"/>
  <c r="M102" i="12"/>
  <c r="M107" i="12"/>
  <c r="M111" i="12"/>
  <c r="M114" i="12"/>
  <c r="M115" i="12"/>
  <c r="M126" i="12"/>
  <c r="M128" i="12"/>
  <c r="M130" i="12"/>
  <c r="M136" i="12"/>
  <c r="M137" i="12"/>
  <c r="M144" i="12"/>
  <c r="M146" i="12"/>
  <c r="M156" i="12"/>
  <c r="M163" i="12"/>
  <c r="M164" i="12"/>
  <c r="M167" i="12"/>
  <c r="M175" i="12"/>
  <c r="M191" i="12"/>
  <c r="M192" i="12"/>
  <c r="M229" i="12"/>
  <c r="M17" i="15"/>
  <c r="M31" i="15"/>
  <c r="M33" i="15"/>
  <c r="M42" i="15"/>
  <c r="M45" i="15"/>
  <c r="M68" i="15"/>
  <c r="M69" i="15"/>
  <c r="M80" i="15"/>
  <c r="M81" i="15"/>
  <c r="M194" i="15"/>
  <c r="M37" i="12"/>
  <c r="M30" i="12"/>
  <c r="F178" i="15"/>
  <c r="H178" i="15" s="1"/>
  <c r="M118" i="12"/>
  <c r="M188" i="12"/>
  <c r="H74" i="14"/>
  <c r="M74" i="14" s="1"/>
  <c r="L85" i="9"/>
  <c r="L93" i="9"/>
  <c r="J123" i="9"/>
  <c r="J126" i="9"/>
  <c r="H68" i="9"/>
  <c r="M55" i="9"/>
  <c r="H126" i="9"/>
  <c r="H85" i="9"/>
  <c r="L130" i="9"/>
  <c r="J68" i="9"/>
  <c r="J71" i="9"/>
  <c r="L36" i="9"/>
  <c r="M36" i="9" s="1"/>
  <c r="J130" i="9"/>
  <c r="M130" i="9" s="1"/>
  <c r="J120" i="9"/>
  <c r="H32" i="9"/>
  <c r="M113" i="9"/>
  <c r="J66" i="9"/>
  <c r="H41" i="11"/>
  <c r="H71" i="11"/>
  <c r="J102" i="11"/>
  <c r="J57" i="11"/>
  <c r="M86" i="11"/>
  <c r="M93" i="11"/>
  <c r="M94" i="11"/>
  <c r="M95" i="11"/>
  <c r="M111" i="11"/>
  <c r="H18" i="11"/>
  <c r="H78" i="11"/>
  <c r="H107" i="11"/>
  <c r="M44" i="11"/>
  <c r="M92" i="11"/>
  <c r="L19" i="11"/>
  <c r="J41" i="11"/>
  <c r="H65" i="11"/>
  <c r="J71" i="11"/>
  <c r="M71" i="11" s="1"/>
  <c r="F80" i="11"/>
  <c r="F83" i="11"/>
  <c r="L83" i="11" s="1"/>
  <c r="L26" i="11"/>
  <c r="M32" i="11"/>
  <c r="M76" i="11"/>
  <c r="M99" i="11"/>
  <c r="M114" i="11"/>
  <c r="L15" i="11"/>
  <c r="H19" i="11"/>
  <c r="M19" i="11" s="1"/>
  <c r="J65" i="11"/>
  <c r="J78" i="11"/>
  <c r="H15" i="11"/>
  <c r="M15" i="11" s="1"/>
  <c r="L78" i="11"/>
  <c r="L107" i="11"/>
  <c r="M107" i="11" s="1"/>
  <c r="L102" i="11"/>
  <c r="M37" i="11"/>
  <c r="M60" i="11"/>
  <c r="M68" i="11"/>
  <c r="M77" i="11"/>
  <c r="M81" i="11"/>
  <c r="M91" i="11"/>
  <c r="H29" i="11"/>
  <c r="M29" i="11" s="1"/>
  <c r="H52" i="11"/>
  <c r="M52" i="11" s="1"/>
  <c r="J67" i="11"/>
  <c r="M67" i="11" s="1"/>
  <c r="H66" i="11"/>
  <c r="H103" i="11"/>
  <c r="M63" i="11"/>
  <c r="M105" i="11"/>
  <c r="M50" i="11"/>
  <c r="M98" i="11"/>
  <c r="M18" i="11"/>
  <c r="H38" i="11"/>
  <c r="L33" i="11"/>
  <c r="H33" i="11"/>
  <c r="J74" i="11"/>
  <c r="M74" i="11" s="1"/>
  <c r="H100" i="11"/>
  <c r="M100" i="11" s="1"/>
  <c r="M49" i="11"/>
  <c r="M20" i="14"/>
  <c r="J54" i="14"/>
  <c r="F19" i="14"/>
  <c r="H19" i="14" s="1"/>
  <c r="M69" i="14"/>
  <c r="H12" i="14"/>
  <c r="M25" i="14"/>
  <c r="M44" i="14"/>
  <c r="M47" i="14"/>
  <c r="M51" i="14"/>
  <c r="M62" i="14"/>
  <c r="M66" i="14"/>
  <c r="M67" i="14"/>
  <c r="M70" i="14"/>
  <c r="L22" i="14"/>
  <c r="J12" i="14"/>
  <c r="L54" i="14"/>
  <c r="M54" i="14" s="1"/>
  <c r="F58" i="14"/>
  <c r="L58" i="14" s="1"/>
  <c r="F56" i="14"/>
  <c r="H29" i="14"/>
  <c r="M26" i="14"/>
  <c r="M39" i="14"/>
  <c r="M42" i="14"/>
  <c r="M49" i="14"/>
  <c r="M65" i="14"/>
  <c r="F55" i="14"/>
  <c r="H55" i="14" s="1"/>
  <c r="L31" i="14"/>
  <c r="H31" i="14"/>
  <c r="J31" i="14"/>
  <c r="H35" i="14"/>
  <c r="J35" i="14"/>
  <c r="L35" i="14"/>
  <c r="H18" i="14"/>
  <c r="L18" i="14"/>
  <c r="J18" i="14"/>
  <c r="J17" i="14"/>
  <c r="L34" i="14"/>
  <c r="F38" i="14"/>
  <c r="F21" i="14"/>
  <c r="H21" i="14" s="1"/>
  <c r="M53" i="14"/>
  <c r="L17" i="14"/>
  <c r="H34" i="14"/>
  <c r="M41" i="14"/>
  <c r="M45" i="14"/>
  <c r="M48" i="14"/>
  <c r="M50" i="14"/>
  <c r="M52" i="14"/>
  <c r="M72" i="14"/>
  <c r="H17" i="14"/>
  <c r="F36" i="14"/>
  <c r="L36" i="14" s="1"/>
  <c r="M32" i="14"/>
  <c r="L61" i="9"/>
  <c r="J21" i="9"/>
  <c r="M21" i="9" s="1"/>
  <c r="J49" i="9"/>
  <c r="L79" i="9"/>
  <c r="M20" i="9"/>
  <c r="L98" i="9"/>
  <c r="M98" i="9" s="1"/>
  <c r="M101" i="9"/>
  <c r="L41" i="9"/>
  <c r="H35" i="9"/>
  <c r="J125" i="9"/>
  <c r="H118" i="9"/>
  <c r="M46" i="9"/>
  <c r="M99" i="9"/>
  <c r="L122" i="9"/>
  <c r="M122" i="9" s="1"/>
  <c r="J27" i="9"/>
  <c r="M34" i="9"/>
  <c r="M43" i="9"/>
  <c r="H111" i="9"/>
  <c r="L21" i="9"/>
  <c r="H131" i="9"/>
  <c r="L120" i="9"/>
  <c r="J31" i="9"/>
  <c r="L67" i="9"/>
  <c r="H79" i="9"/>
  <c r="M79" i="9" s="1"/>
  <c r="H67" i="9"/>
  <c r="M60" i="9"/>
  <c r="H108" i="9"/>
  <c r="J131" i="9"/>
  <c r="L31" i="9"/>
  <c r="M73" i="9"/>
  <c r="M81" i="9"/>
  <c r="J28" i="9"/>
  <c r="H42" i="9"/>
  <c r="M42" i="9" s="1"/>
  <c r="M124" i="9"/>
  <c r="J23" i="9"/>
  <c r="H95" i="9"/>
  <c r="H83" i="9"/>
  <c r="M91" i="9"/>
  <c r="L58" i="9"/>
  <c r="H80" i="9"/>
  <c r="M80" i="9" s="1"/>
  <c r="J61" i="9"/>
  <c r="J22" i="9"/>
  <c r="M129" i="9"/>
  <c r="H33" i="9"/>
  <c r="H53" i="9"/>
  <c r="H66" i="9"/>
  <c r="J86" i="9"/>
  <c r="H106" i="9"/>
  <c r="M106" i="9" s="1"/>
  <c r="M87" i="9"/>
  <c r="M103" i="9"/>
  <c r="M115" i="9"/>
  <c r="M24" i="9"/>
  <c r="L132" i="9"/>
  <c r="J51" i="9"/>
  <c r="L53" i="9"/>
  <c r="H71" i="9"/>
  <c r="H86" i="9"/>
  <c r="L51" i="9"/>
  <c r="M64" i="9"/>
  <c r="M114" i="9"/>
  <c r="M97" i="9"/>
  <c r="L108" i="9"/>
  <c r="H116" i="9"/>
  <c r="M72" i="9"/>
  <c r="H40" i="9"/>
  <c r="L33" i="9"/>
  <c r="M128" i="9"/>
  <c r="L44" i="9"/>
  <c r="M48" i="9"/>
  <c r="M52" i="9"/>
  <c r="M112" i="9"/>
  <c r="L27" i="9"/>
  <c r="H28" i="9"/>
  <c r="M29" i="9"/>
  <c r="M26" i="9"/>
  <c r="M39" i="9"/>
  <c r="J40" i="9"/>
  <c r="H121" i="9"/>
  <c r="J32" i="9"/>
  <c r="H44" i="9"/>
  <c r="H59" i="9"/>
  <c r="L74" i="9"/>
  <c r="H74" i="9"/>
  <c r="M47" i="9"/>
  <c r="L49" i="9"/>
  <c r="J65" i="9"/>
  <c r="L89" i="9"/>
  <c r="M90" i="9"/>
  <c r="J93" i="9"/>
  <c r="M93" i="9" s="1"/>
  <c r="J70" i="9"/>
  <c r="M70" i="9" s="1"/>
  <c r="M78" i="9"/>
  <c r="J83" i="9"/>
  <c r="M107" i="9"/>
  <c r="L111" i="9"/>
  <c r="J116" i="9"/>
  <c r="M119" i="9"/>
  <c r="L25" i="9"/>
  <c r="J132" i="9"/>
  <c r="H54" i="9"/>
  <c r="M63" i="9"/>
  <c r="M92" i="9"/>
  <c r="M69" i="9"/>
  <c r="J118" i="9"/>
  <c r="M110" i="9"/>
  <c r="J79" i="11"/>
  <c r="L79" i="11"/>
  <c r="H79" i="11"/>
  <c r="M17" i="11"/>
  <c r="M104" i="11"/>
  <c r="M112" i="11"/>
  <c r="J20" i="11"/>
  <c r="J28" i="11"/>
  <c r="J38" i="11"/>
  <c r="H88" i="11"/>
  <c r="H101" i="11"/>
  <c r="H106" i="11"/>
  <c r="M13" i="11"/>
  <c r="M23" i="11"/>
  <c r="M39" i="11"/>
  <c r="M69" i="11"/>
  <c r="M82" i="11"/>
  <c r="M84" i="11"/>
  <c r="M85" i="11"/>
  <c r="M97" i="11"/>
  <c r="M56" i="11"/>
  <c r="M110" i="11"/>
  <c r="F90" i="11"/>
  <c r="J90" i="11" s="1"/>
  <c r="J106" i="11"/>
  <c r="M21" i="11"/>
  <c r="M113" i="11"/>
  <c r="M12" i="11"/>
  <c r="M58" i="11"/>
  <c r="H28" i="11"/>
  <c r="J34" i="11"/>
  <c r="L66" i="11"/>
  <c r="M66" i="11" s="1"/>
  <c r="H72" i="11"/>
  <c r="J88" i="11"/>
  <c r="J73" i="11"/>
  <c r="M73" i="11" s="1"/>
  <c r="L20" i="11"/>
  <c r="J64" i="11"/>
  <c r="M64" i="11" s="1"/>
  <c r="J70" i="11"/>
  <c r="J72" i="11"/>
  <c r="L101" i="11"/>
  <c r="L103" i="11"/>
  <c r="M188" i="13"/>
  <c r="M236" i="13"/>
  <c r="J99" i="13"/>
  <c r="H204" i="13"/>
  <c r="M127" i="13"/>
  <c r="M144" i="13"/>
  <c r="M235" i="13"/>
  <c r="H190" i="13"/>
  <c r="J136" i="13"/>
  <c r="M21" i="13"/>
  <c r="M71" i="13"/>
  <c r="M143" i="13"/>
  <c r="M158" i="13"/>
  <c r="M224" i="13"/>
  <c r="J54" i="13"/>
  <c r="F128" i="13"/>
  <c r="L74" i="13"/>
  <c r="J74" i="13"/>
  <c r="H221" i="13"/>
  <c r="L221" i="13"/>
  <c r="M219" i="13"/>
  <c r="M225" i="13"/>
  <c r="M25" i="13"/>
  <c r="M29" i="13"/>
  <c r="M37" i="13"/>
  <c r="M42" i="13"/>
  <c r="M46" i="13"/>
  <c r="M57" i="13"/>
  <c r="M61" i="13"/>
  <c r="M70" i="13"/>
  <c r="M77" i="13"/>
  <c r="M81" i="13"/>
  <c r="M85" i="13"/>
  <c r="M90" i="13"/>
  <c r="M95" i="13"/>
  <c r="M103" i="13"/>
  <c r="M112" i="13"/>
  <c r="M130" i="13"/>
  <c r="M168" i="13"/>
  <c r="M193" i="13"/>
  <c r="M200" i="13"/>
  <c r="M201" i="13"/>
  <c r="M229" i="13"/>
  <c r="M241" i="13"/>
  <c r="J94" i="13"/>
  <c r="M94" i="13" s="1"/>
  <c r="L121" i="13"/>
  <c r="M121" i="13" s="1"/>
  <c r="L222" i="13"/>
  <c r="M222" i="13" s="1"/>
  <c r="F56" i="13"/>
  <c r="L73" i="13"/>
  <c r="M73" i="13" s="1"/>
  <c r="F88" i="13"/>
  <c r="F62" i="13"/>
  <c r="F184" i="13"/>
  <c r="F210" i="13"/>
  <c r="M220" i="13"/>
  <c r="L232" i="13"/>
  <c r="F216" i="13"/>
  <c r="H216" i="13" s="1"/>
  <c r="M129" i="13"/>
  <c r="M242" i="13"/>
  <c r="F233" i="13"/>
  <c r="M23" i="13"/>
  <c r="M28" i="13"/>
  <c r="M35" i="13"/>
  <c r="M39" i="13"/>
  <c r="M43" i="13"/>
  <c r="M52" i="13"/>
  <c r="M58" i="13"/>
  <c r="M67" i="13"/>
  <c r="M79" i="13"/>
  <c r="M86" i="13"/>
  <c r="M98" i="13"/>
  <c r="M106" i="13"/>
  <c r="M109" i="13"/>
  <c r="M110" i="13"/>
  <c r="M113" i="13"/>
  <c r="M114" i="13"/>
  <c r="M115" i="13"/>
  <c r="M117" i="13"/>
  <c r="M122" i="13"/>
  <c r="M124" i="13"/>
  <c r="M139" i="13"/>
  <c r="M150" i="13"/>
  <c r="M157" i="13"/>
  <c r="M160" i="13"/>
  <c r="M187" i="13"/>
  <c r="M212" i="13"/>
  <c r="M237" i="13"/>
  <c r="L54" i="13"/>
  <c r="F75" i="13"/>
  <c r="J75" i="13" s="1"/>
  <c r="H153" i="13"/>
  <c r="L182" i="13"/>
  <c r="M182" i="13" s="1"/>
  <c r="L190" i="13"/>
  <c r="L209" i="13"/>
  <c r="F234" i="13"/>
  <c r="M206" i="13"/>
  <c r="M20" i="13"/>
  <c r="M22" i="13"/>
  <c r="M24" i="13"/>
  <c r="M26" i="13"/>
  <c r="M34" i="13"/>
  <c r="M36" i="13"/>
  <c r="M38" i="13"/>
  <c r="M41" i="13"/>
  <c r="M45" i="13"/>
  <c r="M47" i="13"/>
  <c r="M76" i="13"/>
  <c r="M102" i="13"/>
  <c r="J101" i="13"/>
  <c r="L101" i="13"/>
  <c r="H101" i="13"/>
  <c r="M179" i="13"/>
  <c r="M107" i="13"/>
  <c r="M108" i="13"/>
  <c r="M116" i="13"/>
  <c r="M133" i="13"/>
  <c r="M145" i="13"/>
  <c r="M149" i="13"/>
  <c r="M151" i="13"/>
  <c r="M198" i="13"/>
  <c r="M199" i="13"/>
  <c r="M202" i="13"/>
  <c r="M203" i="13"/>
  <c r="M214" i="13"/>
  <c r="M218" i="13"/>
  <c r="M250" i="13"/>
  <c r="M65" i="13"/>
  <c r="H74" i="13"/>
  <c r="L93" i="13"/>
  <c r="H128" i="13"/>
  <c r="J153" i="13"/>
  <c r="J171" i="13"/>
  <c r="H209" i="13"/>
  <c r="J221" i="13"/>
  <c r="J240" i="13"/>
  <c r="F17" i="13"/>
  <c r="L17" i="13" s="1"/>
  <c r="M49" i="13"/>
  <c r="M51" i="13"/>
  <c r="M53" i="13"/>
  <c r="M60" i="13"/>
  <c r="M66" i="13"/>
  <c r="M68" i="13"/>
  <c r="M78" i="13"/>
  <c r="M80" i="13"/>
  <c r="M82" i="13"/>
  <c r="M84" i="13"/>
  <c r="M89" i="13"/>
  <c r="M97" i="13"/>
  <c r="M140" i="13"/>
  <c r="M197" i="13"/>
  <c r="M215" i="13"/>
  <c r="M92" i="13"/>
  <c r="M19" i="13"/>
  <c r="M27" i="13"/>
  <c r="M44" i="13"/>
  <c r="M48" i="13"/>
  <c r="M59" i="13"/>
  <c r="M72" i="13"/>
  <c r="M83" i="13"/>
  <c r="M87" i="13"/>
  <c r="M91" i="13"/>
  <c r="M105" i="13"/>
  <c r="M123" i="13"/>
  <c r="M125" i="13"/>
  <c r="M134" i="13"/>
  <c r="M135" i="13"/>
  <c r="M141" i="13"/>
  <c r="M147" i="13"/>
  <c r="M142" i="13"/>
  <c r="M161" i="13"/>
  <c r="M167" i="13"/>
  <c r="M169" i="13"/>
  <c r="M170" i="13"/>
  <c r="M176" i="13"/>
  <c r="M180" i="13"/>
  <c r="M181" i="13"/>
  <c r="M207" i="13"/>
  <c r="M238" i="13"/>
  <c r="F18" i="13"/>
  <c r="L64" i="13"/>
  <c r="M64" i="13" s="1"/>
  <c r="L99" i="13"/>
  <c r="M99" i="13" s="1"/>
  <c r="M119" i="13"/>
  <c r="F111" i="13"/>
  <c r="J111" i="13" s="1"/>
  <c r="L154" i="13"/>
  <c r="M154" i="13" s="1"/>
  <c r="H183" i="13"/>
  <c r="M194" i="13"/>
  <c r="J195" i="13"/>
  <c r="H233" i="13"/>
  <c r="M185" i="13"/>
  <c r="L204" i="13"/>
  <c r="L228" i="13"/>
  <c r="L240" i="13"/>
  <c r="M240" i="13" s="1"/>
  <c r="L45" i="9"/>
  <c r="J45" i="9"/>
  <c r="L35" i="11"/>
  <c r="J35" i="11"/>
  <c r="H35" i="11"/>
  <c r="J40" i="11"/>
  <c r="L40" i="11"/>
  <c r="L47" i="11"/>
  <c r="H47" i="11"/>
  <c r="J55" i="11"/>
  <c r="H55" i="11"/>
  <c r="J155" i="12"/>
  <c r="L155" i="12"/>
  <c r="L171" i="12"/>
  <c r="H171" i="12"/>
  <c r="M251" i="13"/>
  <c r="M252" i="13" s="1"/>
  <c r="L18" i="15"/>
  <c r="J18" i="15"/>
  <c r="L48" i="15"/>
  <c r="H48" i="15"/>
  <c r="F153" i="15"/>
  <c r="L152" i="15"/>
  <c r="F154" i="15"/>
  <c r="H152" i="15"/>
  <c r="J68" i="12"/>
  <c r="M68" i="12" s="1"/>
  <c r="L68" i="12"/>
  <c r="L172" i="15"/>
  <c r="J172" i="15"/>
  <c r="L186" i="15"/>
  <c r="J186" i="15"/>
  <c r="H186" i="15"/>
  <c r="H20" i="12"/>
  <c r="J20" i="12"/>
  <c r="J29" i="12"/>
  <c r="H29" i="12"/>
  <c r="L29" i="12"/>
  <c r="L40" i="12"/>
  <c r="J40" i="12"/>
  <c r="H40" i="12"/>
  <c r="L52" i="12"/>
  <c r="J52" i="12"/>
  <c r="L63" i="12"/>
  <c r="J63" i="12"/>
  <c r="H63" i="12"/>
  <c r="H178" i="12"/>
  <c r="L178" i="12"/>
  <c r="J178" i="12"/>
  <c r="M180" i="12"/>
  <c r="H196" i="13"/>
  <c r="L196" i="13"/>
  <c r="F60" i="14"/>
  <c r="F63" i="14"/>
  <c r="J59" i="14"/>
  <c r="L59" i="14"/>
  <c r="F61" i="14"/>
  <c r="J30" i="9"/>
  <c r="L30" i="9"/>
  <c r="J77" i="9"/>
  <c r="H56" i="9"/>
  <c r="L56" i="9"/>
  <c r="J75" i="9"/>
  <c r="H75" i="9"/>
  <c r="J105" i="9"/>
  <c r="L105" i="9"/>
  <c r="L24" i="11"/>
  <c r="J24" i="11"/>
  <c r="H24" i="11"/>
  <c r="J27" i="11"/>
  <c r="H27" i="11"/>
  <c r="L36" i="11"/>
  <c r="J36" i="11"/>
  <c r="J43" i="11"/>
  <c r="H43" i="11"/>
  <c r="M228" i="12"/>
  <c r="J151" i="12"/>
  <c r="M151" i="12" s="1"/>
  <c r="J153" i="12"/>
  <c r="H153" i="12"/>
  <c r="L153" i="12"/>
  <c r="L19" i="15"/>
  <c r="J19" i="15"/>
  <c r="H24" i="15"/>
  <c r="L24" i="15"/>
  <c r="L36" i="15"/>
  <c r="J36" i="15"/>
  <c r="H36" i="15"/>
  <c r="L110" i="15"/>
  <c r="J110" i="15"/>
  <c r="L113" i="15"/>
  <c r="J113" i="15"/>
  <c r="J152" i="15"/>
  <c r="M159" i="15"/>
  <c r="H52" i="12"/>
  <c r="L167" i="15"/>
  <c r="J167" i="15"/>
  <c r="M169" i="15"/>
  <c r="L173" i="15"/>
  <c r="H173" i="15"/>
  <c r="J173" i="15"/>
  <c r="J84" i="12"/>
  <c r="H84" i="12"/>
  <c r="J91" i="12"/>
  <c r="L91" i="12"/>
  <c r="H119" i="12"/>
  <c r="L119" i="12"/>
  <c r="J119" i="12"/>
  <c r="H218" i="12"/>
  <c r="J218" i="12"/>
  <c r="L218" i="12"/>
  <c r="L221" i="12"/>
  <c r="H221" i="12"/>
  <c r="L223" i="12"/>
  <c r="J223" i="12"/>
  <c r="H223" i="12"/>
  <c r="J100" i="13"/>
  <c r="H100" i="13"/>
  <c r="H59" i="14"/>
  <c r="L23" i="14"/>
  <c r="H23" i="14"/>
  <c r="J23" i="14"/>
  <c r="M46" i="14"/>
  <c r="M37" i="9"/>
  <c r="J35" i="9"/>
  <c r="L121" i="9"/>
  <c r="H23" i="9"/>
  <c r="H30" i="9"/>
  <c r="J59" i="9"/>
  <c r="J62" i="9"/>
  <c r="J96" i="9"/>
  <c r="M96" i="9" s="1"/>
  <c r="H77" i="9"/>
  <c r="M84" i="9"/>
  <c r="H65" i="9"/>
  <c r="M38" i="9"/>
  <c r="L57" i="9"/>
  <c r="J57" i="9"/>
  <c r="L94" i="9"/>
  <c r="J94" i="9"/>
  <c r="J76" i="9"/>
  <c r="H76" i="9"/>
  <c r="M30" i="11"/>
  <c r="M100" i="9"/>
  <c r="J47" i="11"/>
  <c r="J121" i="15"/>
  <c r="L16" i="11"/>
  <c r="H16" i="11"/>
  <c r="L31" i="11"/>
  <c r="H31" i="11"/>
  <c r="J61" i="11"/>
  <c r="H61" i="11"/>
  <c r="L61" i="11"/>
  <c r="L109" i="9"/>
  <c r="J109" i="9"/>
  <c r="H109" i="9"/>
  <c r="L117" i="9"/>
  <c r="H117" i="9"/>
  <c r="H19" i="15"/>
  <c r="H49" i="15"/>
  <c r="L49" i="15"/>
  <c r="H113" i="15"/>
  <c r="M55" i="15"/>
  <c r="M169" i="12"/>
  <c r="J103" i="12"/>
  <c r="H103" i="12"/>
  <c r="M103" i="12" s="1"/>
  <c r="M213" i="13"/>
  <c r="L64" i="15"/>
  <c r="H64" i="15"/>
  <c r="L111" i="15"/>
  <c r="J111" i="15"/>
  <c r="F118" i="15"/>
  <c r="J116" i="15"/>
  <c r="H116" i="15"/>
  <c r="J161" i="15"/>
  <c r="M189" i="15"/>
  <c r="L182" i="15"/>
  <c r="J182" i="15"/>
  <c r="H182" i="15"/>
  <c r="F69" i="12"/>
  <c r="J67" i="12"/>
  <c r="F71" i="12"/>
  <c r="L84" i="12"/>
  <c r="M85" i="12"/>
  <c r="L152" i="12"/>
  <c r="J152" i="12"/>
  <c r="J196" i="13"/>
  <c r="L209" i="12"/>
  <c r="M209" i="12" s="1"/>
  <c r="J209" i="12"/>
  <c r="H226" i="12"/>
  <c r="L226" i="12"/>
  <c r="J226" i="12"/>
  <c r="H120" i="13"/>
  <c r="J120" i="13"/>
  <c r="L120" i="13"/>
  <c r="F32" i="13"/>
  <c r="F40" i="13"/>
  <c r="L31" i="13"/>
  <c r="F33" i="13"/>
  <c r="J31" i="13"/>
  <c r="H31" i="13"/>
  <c r="L172" i="13"/>
  <c r="H172" i="13"/>
  <c r="J172" i="13"/>
  <c r="M163" i="13"/>
  <c r="M205" i="13"/>
  <c r="J13" i="14"/>
  <c r="H13" i="14"/>
  <c r="J41" i="9"/>
  <c r="L123" i="9"/>
  <c r="H22" i="9"/>
  <c r="M22" i="9" s="1"/>
  <c r="H25" i="9"/>
  <c r="H125" i="9"/>
  <c r="H57" i="9"/>
  <c r="J54" i="9"/>
  <c r="M54" i="9" s="1"/>
  <c r="H62" i="9"/>
  <c r="L95" i="9"/>
  <c r="J89" i="9"/>
  <c r="J104" i="9"/>
  <c r="J50" i="9"/>
  <c r="L50" i="9"/>
  <c r="J58" i="9"/>
  <c r="M58" i="9" s="1"/>
  <c r="J88" i="9"/>
  <c r="L88" i="9"/>
  <c r="M82" i="9"/>
  <c r="M25" i="11"/>
  <c r="M115" i="11"/>
  <c r="M127" i="9"/>
  <c r="L104" i="9"/>
  <c r="M48" i="11"/>
  <c r="M54" i="11"/>
  <c r="J141" i="15"/>
  <c r="M141" i="15" s="1"/>
  <c r="H121" i="15"/>
  <c r="M121" i="15" s="1"/>
  <c r="L14" i="11"/>
  <c r="J14" i="11"/>
  <c r="L46" i="11"/>
  <c r="J46" i="11"/>
  <c r="H46" i="11"/>
  <c r="L51" i="11"/>
  <c r="H51" i="11"/>
  <c r="L55" i="11"/>
  <c r="L62" i="11"/>
  <c r="J62" i="11"/>
  <c r="H62" i="11"/>
  <c r="H89" i="11"/>
  <c r="L89" i="11"/>
  <c r="H18" i="15"/>
  <c r="H111" i="15"/>
  <c r="H145" i="15"/>
  <c r="M145" i="15" s="1"/>
  <c r="F117" i="15"/>
  <c r="H155" i="12"/>
  <c r="M150" i="12"/>
  <c r="J171" i="12"/>
  <c r="M44" i="12"/>
  <c r="M62" i="12"/>
  <c r="M70" i="15"/>
  <c r="M75" i="15"/>
  <c r="M107" i="15"/>
  <c r="M174" i="15"/>
  <c r="F59" i="15"/>
  <c r="F58" i="15"/>
  <c r="H57" i="15"/>
  <c r="M57" i="15" s="1"/>
  <c r="M147" i="15"/>
  <c r="L144" i="15"/>
  <c r="J144" i="15"/>
  <c r="H144" i="15"/>
  <c r="J158" i="15"/>
  <c r="H158" i="15"/>
  <c r="L158" i="15"/>
  <c r="L161" i="15"/>
  <c r="H167" i="15"/>
  <c r="H192" i="15"/>
  <c r="M192" i="15" s="1"/>
  <c r="H195" i="15"/>
  <c r="M66" i="12"/>
  <c r="H67" i="12"/>
  <c r="M67" i="12" s="1"/>
  <c r="M193" i="15"/>
  <c r="L195" i="15"/>
  <c r="L20" i="12"/>
  <c r="H31" i="12"/>
  <c r="J31" i="12"/>
  <c r="L31" i="12"/>
  <c r="L42" i="12"/>
  <c r="J42" i="12"/>
  <c r="H42" i="12"/>
  <c r="J54" i="12"/>
  <c r="H54" i="12"/>
  <c r="H91" i="12"/>
  <c r="H152" i="12"/>
  <c r="M152" i="12" s="1"/>
  <c r="M176" i="12"/>
  <c r="M211" i="12"/>
  <c r="L216" i="12"/>
  <c r="J216" i="12"/>
  <c r="M216" i="12" s="1"/>
  <c r="J132" i="12"/>
  <c r="H132" i="12"/>
  <c r="L132" i="12"/>
  <c r="L194" i="12"/>
  <c r="J194" i="12"/>
  <c r="H194" i="12"/>
  <c r="H75" i="13"/>
  <c r="M232" i="13"/>
  <c r="M148" i="13"/>
  <c r="M230" i="13"/>
  <c r="L22" i="11"/>
  <c r="H22" i="11"/>
  <c r="L45" i="11"/>
  <c r="J45" i="11"/>
  <c r="F96" i="11"/>
  <c r="L88" i="11"/>
  <c r="H108" i="15"/>
  <c r="J108" i="15"/>
  <c r="M126" i="13"/>
  <c r="M132" i="13"/>
  <c r="M186" i="13"/>
  <c r="M231" i="13"/>
  <c r="M82" i="15"/>
  <c r="M96" i="15"/>
  <c r="M126" i="15"/>
  <c r="M134" i="15"/>
  <c r="M146" i="15"/>
  <c r="F100" i="15"/>
  <c r="H99" i="15"/>
  <c r="M99" i="15" s="1"/>
  <c r="M24" i="12"/>
  <c r="L178" i="15"/>
  <c r="J178" i="15"/>
  <c r="M178" i="15" s="1"/>
  <c r="M184" i="15"/>
  <c r="H17" i="12"/>
  <c r="L17" i="12"/>
  <c r="J25" i="12"/>
  <c r="L25" i="12"/>
  <c r="J60" i="12"/>
  <c r="L60" i="12"/>
  <c r="L92" i="12"/>
  <c r="J92" i="12"/>
  <c r="H92" i="12"/>
  <c r="M92" i="12" s="1"/>
  <c r="M198" i="12"/>
  <c r="F139" i="12"/>
  <c r="L138" i="12"/>
  <c r="M138" i="12" s="1"/>
  <c r="J177" i="12"/>
  <c r="L177" i="12"/>
  <c r="J124" i="12"/>
  <c r="L124" i="12"/>
  <c r="J199" i="12"/>
  <c r="L199" i="12"/>
  <c r="L208" i="12"/>
  <c r="J208" i="12"/>
  <c r="J83" i="12"/>
  <c r="H83" i="12"/>
  <c r="M208" i="13"/>
  <c r="M43" i="14"/>
  <c r="L55" i="13"/>
  <c r="J55" i="13"/>
  <c r="M55" i="13" s="1"/>
  <c r="L146" i="13"/>
  <c r="H146" i="13"/>
  <c r="J146" i="13"/>
  <c r="H171" i="13"/>
  <c r="M171" i="13" s="1"/>
  <c r="F178" i="13"/>
  <c r="F173" i="13"/>
  <c r="M164" i="13"/>
  <c r="F24" i="14"/>
  <c r="H22" i="14"/>
  <c r="J22" i="14"/>
  <c r="F30" i="14"/>
  <c r="L29" i="14"/>
  <c r="J29" i="14"/>
  <c r="F33" i="14"/>
  <c r="M26" i="11"/>
  <c r="H34" i="11"/>
  <c r="M34" i="11" s="1"/>
  <c r="H57" i="11"/>
  <c r="H70" i="11"/>
  <c r="J42" i="11"/>
  <c r="L42" i="11"/>
  <c r="L53" i="11"/>
  <c r="H53" i="11"/>
  <c r="M102" i="11"/>
  <c r="F101" i="15"/>
  <c r="J28" i="15"/>
  <c r="H28" i="15"/>
  <c r="M28" i="15" s="1"/>
  <c r="M172" i="12"/>
  <c r="M19" i="12"/>
  <c r="M45" i="12"/>
  <c r="H82" i="12"/>
  <c r="M82" i="12" s="1"/>
  <c r="M99" i="12"/>
  <c r="M105" i="12"/>
  <c r="M120" i="12"/>
  <c r="M143" i="12"/>
  <c r="M148" i="12"/>
  <c r="M165" i="12"/>
  <c r="M168" i="12"/>
  <c r="M104" i="13"/>
  <c r="M118" i="13"/>
  <c r="M152" i="13"/>
  <c r="M156" i="13"/>
  <c r="M165" i="13"/>
  <c r="M174" i="13"/>
  <c r="M177" i="13"/>
  <c r="M226" i="13"/>
  <c r="M227" i="13"/>
  <c r="M239" i="13"/>
  <c r="M197" i="15"/>
  <c r="M22" i="15"/>
  <c r="M44" i="15"/>
  <c r="M63" i="15"/>
  <c r="M76" i="15"/>
  <c r="M103" i="15"/>
  <c r="M91" i="15"/>
  <c r="M109" i="15"/>
  <c r="M125" i="15"/>
  <c r="M133" i="15"/>
  <c r="M180" i="15"/>
  <c r="L23" i="15"/>
  <c r="J23" i="15"/>
  <c r="H112" i="15"/>
  <c r="L112" i="15"/>
  <c r="H164" i="15"/>
  <c r="M164" i="15" s="1"/>
  <c r="J160" i="15"/>
  <c r="H160" i="15"/>
  <c r="M49" i="12"/>
  <c r="H48" i="12"/>
  <c r="M48" i="12" s="1"/>
  <c r="H60" i="12"/>
  <c r="M60" i="12" s="1"/>
  <c r="H25" i="12"/>
  <c r="J23" i="12"/>
  <c r="L23" i="12"/>
  <c r="L35" i="12"/>
  <c r="J35" i="12"/>
  <c r="L46" i="12"/>
  <c r="J46" i="12"/>
  <c r="L58" i="12"/>
  <c r="J58" i="12"/>
  <c r="J76" i="12"/>
  <c r="H76" i="12"/>
  <c r="L83" i="12"/>
  <c r="F89" i="12"/>
  <c r="L213" i="12"/>
  <c r="M213" i="12" s="1"/>
  <c r="F140" i="12"/>
  <c r="M183" i="12"/>
  <c r="M206" i="12"/>
  <c r="M219" i="12"/>
  <c r="M117" i="12"/>
  <c r="F158" i="12"/>
  <c r="L157" i="12"/>
  <c r="M157" i="12" s="1"/>
  <c r="F159" i="12"/>
  <c r="H184" i="12"/>
  <c r="L184" i="12"/>
  <c r="F125" i="12"/>
  <c r="L123" i="12"/>
  <c r="M123" i="12" s="1"/>
  <c r="L196" i="12"/>
  <c r="H196" i="12"/>
  <c r="J196" i="12"/>
  <c r="J203" i="12"/>
  <c r="L203" i="12"/>
  <c r="H93" i="13"/>
  <c r="J69" i="13"/>
  <c r="H69" i="13"/>
  <c r="J183" i="13"/>
  <c r="J228" i="13"/>
  <c r="J19" i="14"/>
  <c r="L19" i="14"/>
  <c r="L55" i="14"/>
  <c r="J58" i="14"/>
  <c r="H58" i="14"/>
  <c r="H16" i="13"/>
  <c r="L16" i="13"/>
  <c r="L96" i="13"/>
  <c r="H96" i="13"/>
  <c r="J96" i="13"/>
  <c r="F137" i="13"/>
  <c r="H136" i="13"/>
  <c r="F138" i="13"/>
  <c r="L136" i="13"/>
  <c r="M30" i="15"/>
  <c r="M26" i="15"/>
  <c r="M41" i="12"/>
  <c r="M53" i="12"/>
  <c r="J78" i="12"/>
  <c r="H78" i="12"/>
  <c r="M190" i="12"/>
  <c r="M222" i="12"/>
  <c r="M63" i="13"/>
  <c r="J36" i="14"/>
  <c r="H36" i="14"/>
  <c r="M15" i="14"/>
  <c r="M64" i="14"/>
  <c r="M68" i="14"/>
  <c r="F16" i="14"/>
  <c r="L12" i="14"/>
  <c r="F14" i="14"/>
  <c r="L21" i="14"/>
  <c r="M37" i="14"/>
  <c r="M57" i="14"/>
  <c r="M71" i="14"/>
  <c r="F162" i="13"/>
  <c r="F155" i="13"/>
  <c r="L102" i="9"/>
  <c r="J102" i="9"/>
  <c r="M37" i="15"/>
  <c r="M34" i="15"/>
  <c r="J38" i="15"/>
  <c r="L38" i="15"/>
  <c r="H35" i="15"/>
  <c r="J35" i="15"/>
  <c r="M27" i="15"/>
  <c r="J32" i="15"/>
  <c r="L32" i="15"/>
  <c r="J25" i="15"/>
  <c r="M85" i="9" l="1"/>
  <c r="M126" i="9"/>
  <c r="M49" i="15"/>
  <c r="M23" i="15"/>
  <c r="M19" i="15"/>
  <c r="M167" i="15"/>
  <c r="M18" i="15"/>
  <c r="M144" i="15"/>
  <c r="M116" i="15"/>
  <c r="M208" i="12"/>
  <c r="M223" i="12"/>
  <c r="M155" i="12"/>
  <c r="M58" i="12"/>
  <c r="M35" i="12"/>
  <c r="M40" i="12"/>
  <c r="H236" i="12"/>
  <c r="M209" i="13"/>
  <c r="M54" i="13"/>
  <c r="M146" i="13"/>
  <c r="M190" i="13"/>
  <c r="M204" i="13"/>
  <c r="M12" i="14"/>
  <c r="M38" i="11"/>
  <c r="M78" i="11"/>
  <c r="M38" i="15"/>
  <c r="M184" i="12"/>
  <c r="M76" i="12"/>
  <c r="M46" i="12"/>
  <c r="M23" i="12"/>
  <c r="M199" i="12"/>
  <c r="M177" i="12"/>
  <c r="M182" i="15"/>
  <c r="M161" i="15"/>
  <c r="M36" i="15"/>
  <c r="M24" i="15"/>
  <c r="M153" i="12"/>
  <c r="M43" i="11"/>
  <c r="J55" i="14"/>
  <c r="M55" i="14" s="1"/>
  <c r="M74" i="13"/>
  <c r="M110" i="15"/>
  <c r="M63" i="12"/>
  <c r="M172" i="15"/>
  <c r="M101" i="13"/>
  <c r="M109" i="12"/>
  <c r="M171" i="12"/>
  <c r="M72" i="11"/>
  <c r="M65" i="11"/>
  <c r="M41" i="11"/>
  <c r="H195" i="13"/>
  <c r="L195" i="13"/>
  <c r="M95" i="9"/>
  <c r="M35" i="9"/>
  <c r="M132" i="9"/>
  <c r="M32" i="9"/>
  <c r="M61" i="9"/>
  <c r="M86" i="9"/>
  <c r="M123" i="9"/>
  <c r="M71" i="9"/>
  <c r="M67" i="9"/>
  <c r="M68" i="9"/>
  <c r="M118" i="9"/>
  <c r="M66" i="9"/>
  <c r="M120" i="9"/>
  <c r="M131" i="9"/>
  <c r="M59" i="9"/>
  <c r="M62" i="9"/>
  <c r="M49" i="9"/>
  <c r="M27" i="9"/>
  <c r="M53" i="11"/>
  <c r="M14" i="11"/>
  <c r="M57" i="11"/>
  <c r="J83" i="11"/>
  <c r="H83" i="11"/>
  <c r="M33" i="11"/>
  <c r="J80" i="11"/>
  <c r="L80" i="11"/>
  <c r="H80" i="11"/>
  <c r="M40" i="11"/>
  <c r="M88" i="11"/>
  <c r="M20" i="11"/>
  <c r="M22" i="11"/>
  <c r="M62" i="11"/>
  <c r="M51" i="11"/>
  <c r="M16" i="11"/>
  <c r="M36" i="11"/>
  <c r="M103" i="11"/>
  <c r="M101" i="11"/>
  <c r="M35" i="14"/>
  <c r="H56" i="14"/>
  <c r="L56" i="14"/>
  <c r="J56" i="14"/>
  <c r="J21" i="14"/>
  <c r="M21" i="14" s="1"/>
  <c r="M36" i="14"/>
  <c r="M58" i="14"/>
  <c r="M19" i="14"/>
  <c r="M29" i="14"/>
  <c r="M22" i="14"/>
  <c r="M18" i="14"/>
  <c r="M13" i="14"/>
  <c r="M17" i="14"/>
  <c r="M59" i="14"/>
  <c r="M31" i="14"/>
  <c r="M34" i="14"/>
  <c r="H38" i="14"/>
  <c r="L38" i="14"/>
  <c r="J38" i="14"/>
  <c r="M23" i="9"/>
  <c r="M41" i="9"/>
  <c r="M65" i="9"/>
  <c r="M108" i="9"/>
  <c r="M31" i="9"/>
  <c r="M111" i="9"/>
  <c r="M44" i="9"/>
  <c r="M28" i="9"/>
  <c r="M51" i="9"/>
  <c r="M125" i="9"/>
  <c r="M25" i="9"/>
  <c r="M89" i="9"/>
  <c r="J134" i="9"/>
  <c r="M45" i="9"/>
  <c r="M33" i="9"/>
  <c r="L134" i="9"/>
  <c r="M76" i="9"/>
  <c r="M83" i="9"/>
  <c r="M40" i="9"/>
  <c r="M53" i="9"/>
  <c r="M104" i="9"/>
  <c r="M116" i="9"/>
  <c r="M105" i="9"/>
  <c r="M74" i="9"/>
  <c r="M109" i="9"/>
  <c r="M121" i="9"/>
  <c r="H134" i="9"/>
  <c r="L133" i="9"/>
  <c r="J133" i="9"/>
  <c r="K13" i="9" s="1"/>
  <c r="M57" i="9"/>
  <c r="M94" i="9"/>
  <c r="M77" i="9"/>
  <c r="M56" i="9"/>
  <c r="M88" i="9"/>
  <c r="M117" i="9"/>
  <c r="M75" i="9"/>
  <c r="M61" i="11"/>
  <c r="M27" i="11"/>
  <c r="M79" i="11"/>
  <c r="L90" i="11"/>
  <c r="H90" i="11"/>
  <c r="M70" i="11"/>
  <c r="M28" i="11"/>
  <c r="M45" i="11"/>
  <c r="M89" i="11"/>
  <c r="M31" i="11"/>
  <c r="M35" i="11"/>
  <c r="M106" i="11"/>
  <c r="L128" i="13"/>
  <c r="J128" i="13"/>
  <c r="M221" i="13"/>
  <c r="M183" i="13"/>
  <c r="J56" i="13"/>
  <c r="L56" i="13"/>
  <c r="H56" i="13"/>
  <c r="J216" i="13"/>
  <c r="M93" i="13"/>
  <c r="L75" i="13"/>
  <c r="M153" i="13"/>
  <c r="J88" i="13"/>
  <c r="H88" i="13"/>
  <c r="L88" i="13"/>
  <c r="H234" i="13"/>
  <c r="L234" i="13"/>
  <c r="J234" i="13"/>
  <c r="L210" i="13"/>
  <c r="H210" i="13"/>
  <c r="J210" i="13"/>
  <c r="J184" i="13"/>
  <c r="L184" i="13"/>
  <c r="H184" i="13"/>
  <c r="M228" i="13"/>
  <c r="L216" i="13"/>
  <c r="L233" i="13"/>
  <c r="J233" i="13"/>
  <c r="H62" i="13"/>
  <c r="L62" i="13"/>
  <c r="J62" i="13"/>
  <c r="J18" i="13"/>
  <c r="L18" i="13"/>
  <c r="H18" i="13"/>
  <c r="H111" i="13"/>
  <c r="M69" i="13"/>
  <c r="H17" i="13"/>
  <c r="M100" i="13"/>
  <c r="L111" i="13"/>
  <c r="J17" i="13"/>
  <c r="L137" i="13"/>
  <c r="J137" i="13"/>
  <c r="H137" i="13"/>
  <c r="L101" i="15"/>
  <c r="H101" i="15"/>
  <c r="J101" i="15"/>
  <c r="J173" i="13"/>
  <c r="H173" i="13"/>
  <c r="L173" i="13"/>
  <c r="M17" i="12"/>
  <c r="L96" i="11"/>
  <c r="H96" i="11"/>
  <c r="J96" i="11"/>
  <c r="M54" i="12"/>
  <c r="M236" i="12"/>
  <c r="J69" i="12"/>
  <c r="L69" i="12"/>
  <c r="H69" i="12"/>
  <c r="J118" i="15"/>
  <c r="H118" i="15"/>
  <c r="L118" i="15"/>
  <c r="L61" i="14"/>
  <c r="H61" i="14"/>
  <c r="J61" i="14"/>
  <c r="H60" i="14"/>
  <c r="J60" i="14"/>
  <c r="L60" i="14"/>
  <c r="M20" i="12"/>
  <c r="J154" i="15"/>
  <c r="L154" i="15"/>
  <c r="H154" i="15"/>
  <c r="H155" i="13"/>
  <c r="J155" i="13"/>
  <c r="L155" i="13"/>
  <c r="J14" i="14"/>
  <c r="L14" i="14"/>
  <c r="H14" i="14"/>
  <c r="J30" i="13"/>
  <c r="H30" i="13"/>
  <c r="L30" i="13"/>
  <c r="M203" i="12"/>
  <c r="J159" i="12"/>
  <c r="H159" i="12"/>
  <c r="L159" i="12"/>
  <c r="H140" i="12"/>
  <c r="L140" i="12"/>
  <c r="J140" i="12"/>
  <c r="M42" i="11"/>
  <c r="L24" i="14"/>
  <c r="J24" i="14"/>
  <c r="H24" i="14"/>
  <c r="J178" i="13"/>
  <c r="H178" i="13"/>
  <c r="L178" i="13"/>
  <c r="M75" i="13"/>
  <c r="J117" i="15"/>
  <c r="L117" i="15"/>
  <c r="H117" i="15"/>
  <c r="M31" i="13"/>
  <c r="L40" i="13"/>
  <c r="H40" i="13"/>
  <c r="J40" i="13"/>
  <c r="M173" i="15"/>
  <c r="M29" i="12"/>
  <c r="M47" i="11"/>
  <c r="H133" i="9"/>
  <c r="M135" i="9" s="1"/>
  <c r="J162" i="13"/>
  <c r="L162" i="13"/>
  <c r="H162" i="13"/>
  <c r="J138" i="13"/>
  <c r="L138" i="13"/>
  <c r="H138" i="13"/>
  <c r="M96" i="13"/>
  <c r="L125" i="12"/>
  <c r="H125" i="12"/>
  <c r="J125" i="12"/>
  <c r="J30" i="14"/>
  <c r="H30" i="14"/>
  <c r="L30" i="14"/>
  <c r="M124" i="12"/>
  <c r="H139" i="12"/>
  <c r="L139" i="12"/>
  <c r="J139" i="12"/>
  <c r="J100" i="15"/>
  <c r="L100" i="15"/>
  <c r="H100" i="15"/>
  <c r="M108" i="15"/>
  <c r="M194" i="12"/>
  <c r="M132" i="12"/>
  <c r="M42" i="12"/>
  <c r="M195" i="15"/>
  <c r="J58" i="15"/>
  <c r="L58" i="15"/>
  <c r="L198" i="15" s="1"/>
  <c r="H58" i="15"/>
  <c r="M50" i="9"/>
  <c r="H32" i="13"/>
  <c r="L32" i="13"/>
  <c r="J32" i="13"/>
  <c r="M226" i="12"/>
  <c r="L71" i="12"/>
  <c r="J71" i="12"/>
  <c r="H71" i="12"/>
  <c r="M113" i="15"/>
  <c r="M30" i="9"/>
  <c r="M119" i="12"/>
  <c r="M84" i="12"/>
  <c r="M186" i="15"/>
  <c r="H153" i="15"/>
  <c r="J153" i="15"/>
  <c r="L153" i="15"/>
  <c r="J16" i="14"/>
  <c r="L16" i="14"/>
  <c r="H16" i="14"/>
  <c r="M78" i="12"/>
  <c r="M136" i="13"/>
  <c r="M16" i="13"/>
  <c r="M196" i="12"/>
  <c r="H158" i="12"/>
  <c r="J158" i="12"/>
  <c r="L158" i="12"/>
  <c r="L89" i="12"/>
  <c r="H89" i="12"/>
  <c r="J89" i="12"/>
  <c r="M25" i="12"/>
  <c r="M160" i="15"/>
  <c r="M112" i="15"/>
  <c r="H33" i="14"/>
  <c r="J33" i="14"/>
  <c r="L33" i="14"/>
  <c r="M83" i="12"/>
  <c r="M91" i="12"/>
  <c r="M31" i="12"/>
  <c r="M158" i="15"/>
  <c r="H59" i="15"/>
  <c r="J59" i="15"/>
  <c r="L59" i="15"/>
  <c r="M111" i="15"/>
  <c r="M46" i="11"/>
  <c r="M172" i="13"/>
  <c r="J33" i="13"/>
  <c r="L33" i="13"/>
  <c r="H33" i="13"/>
  <c r="M120" i="13"/>
  <c r="M64" i="15"/>
  <c r="M23" i="14"/>
  <c r="M221" i="12"/>
  <c r="M218" i="12"/>
  <c r="M52" i="12"/>
  <c r="M24" i="11"/>
  <c r="H63" i="14"/>
  <c r="L63" i="14"/>
  <c r="J63" i="14"/>
  <c r="M196" i="13"/>
  <c r="M178" i="12"/>
  <c r="M152" i="15"/>
  <c r="M48" i="15"/>
  <c r="M55" i="11"/>
  <c r="M102" i="9"/>
  <c r="M35" i="15"/>
  <c r="M32" i="15"/>
  <c r="M25" i="15"/>
  <c r="M159" i="12" l="1"/>
  <c r="J235" i="12"/>
  <c r="M239" i="12" s="1"/>
  <c r="M233" i="13"/>
  <c r="H116" i="11"/>
  <c r="M117" i="11" s="1"/>
  <c r="J198" i="15"/>
  <c r="K9" i="15" s="1"/>
  <c r="L243" i="13"/>
  <c r="M173" i="13"/>
  <c r="M154" i="15"/>
  <c r="M71" i="12"/>
  <c r="M58" i="15"/>
  <c r="L235" i="12"/>
  <c r="M117" i="15"/>
  <c r="M69" i="12"/>
  <c r="M128" i="13"/>
  <c r="M195" i="13"/>
  <c r="J116" i="11"/>
  <c r="K5" i="11" s="1"/>
  <c r="M83" i="11"/>
  <c r="M80" i="11"/>
  <c r="L116" i="11"/>
  <c r="M56" i="14"/>
  <c r="M24" i="14"/>
  <c r="M61" i="14"/>
  <c r="M38" i="14"/>
  <c r="M134" i="9"/>
  <c r="M138" i="9" s="1"/>
  <c r="M90" i="11"/>
  <c r="M216" i="13"/>
  <c r="M88" i="13"/>
  <c r="M62" i="13"/>
  <c r="H243" i="13"/>
  <c r="M244" i="13" s="1"/>
  <c r="M184" i="13"/>
  <c r="M210" i="13"/>
  <c r="M234" i="13"/>
  <c r="M56" i="13"/>
  <c r="M40" i="13"/>
  <c r="M30" i="13"/>
  <c r="M137" i="13"/>
  <c r="M111" i="13"/>
  <c r="M18" i="13"/>
  <c r="J243" i="13"/>
  <c r="M246" i="13" s="1"/>
  <c r="M17" i="13"/>
  <c r="M100" i="15"/>
  <c r="K9" i="12"/>
  <c r="M16" i="14"/>
  <c r="H73" i="14"/>
  <c r="M75" i="14" s="1"/>
  <c r="M33" i="14"/>
  <c r="L73" i="14"/>
  <c r="M153" i="15"/>
  <c r="M139" i="12"/>
  <c r="M30" i="14"/>
  <c r="H235" i="12"/>
  <c r="M237" i="12" s="1"/>
  <c r="H198" i="15"/>
  <c r="M199" i="15" s="1"/>
  <c r="M133" i="9"/>
  <c r="M63" i="14"/>
  <c r="M59" i="15"/>
  <c r="M89" i="12"/>
  <c r="M158" i="12"/>
  <c r="J73" i="14"/>
  <c r="M77" i="14" s="1"/>
  <c r="M162" i="13"/>
  <c r="M178" i="13"/>
  <c r="M140" i="12"/>
  <c r="M14" i="14"/>
  <c r="M60" i="14"/>
  <c r="M33" i="13"/>
  <c r="M32" i="13"/>
  <c r="M125" i="12"/>
  <c r="M138" i="13"/>
  <c r="M155" i="13"/>
  <c r="M118" i="15"/>
  <c r="M96" i="11"/>
  <c r="M101" i="15"/>
  <c r="M116" i="11" l="1"/>
  <c r="M118" i="11" s="1"/>
  <c r="M119" i="11" s="1"/>
  <c r="M136" i="9"/>
  <c r="M243" i="13"/>
  <c r="M245" i="13" s="1"/>
  <c r="M247" i="13" s="1"/>
  <c r="M73" i="14"/>
  <c r="M198" i="15"/>
  <c r="M200" i="15" s="1"/>
  <c r="M201" i="15" s="1"/>
  <c r="M202" i="15" s="1"/>
  <c r="M203" i="15" s="1"/>
  <c r="M204" i="15" s="1"/>
  <c r="M235" i="12"/>
  <c r="M238" i="12" s="1"/>
  <c r="K5" i="14"/>
  <c r="M137" i="9" l="1"/>
  <c r="M139" i="9" s="1"/>
  <c r="M248" i="13"/>
  <c r="M249" i="13" s="1"/>
  <c r="M254" i="13"/>
  <c r="M256" i="13" s="1"/>
  <c r="M257" i="13" s="1"/>
  <c r="K9" i="13"/>
  <c r="M76" i="14"/>
  <c r="M78" i="14" s="1"/>
  <c r="M79" i="14" s="1"/>
  <c r="M120" i="11"/>
  <c r="M240" i="12"/>
  <c r="D10" i="6"/>
  <c r="K8" i="15"/>
  <c r="M241" i="12" l="1"/>
  <c r="M242" i="12" s="1"/>
  <c r="M140" i="9"/>
  <c r="M141" i="9" s="1"/>
  <c r="K12" i="9" s="1"/>
  <c r="D8" i="6" s="1"/>
  <c r="G8" i="6" s="1"/>
  <c r="M121" i="11"/>
  <c r="M122" i="11" s="1"/>
  <c r="K4" i="11" s="1"/>
  <c r="D14" i="6" s="1"/>
  <c r="G14" i="6" s="1"/>
  <c r="M258" i="13"/>
  <c r="M259" i="13" s="1"/>
  <c r="E12" i="6" s="1"/>
  <c r="M80" i="14"/>
  <c r="G10" i="6"/>
  <c r="G9" i="6" l="1"/>
  <c r="K8" i="13"/>
  <c r="D11" i="6"/>
  <c r="D15" i="6" s="1"/>
  <c r="K8" i="12"/>
  <c r="E13" i="6"/>
  <c r="G13" i="6" s="1"/>
  <c r="K4" i="14"/>
  <c r="G12" i="6"/>
  <c r="E15" i="6" l="1"/>
  <c r="G15" i="6" s="1"/>
  <c r="G11" i="6"/>
  <c r="G16" i="6" l="1"/>
  <c r="G17" i="6" s="1"/>
  <c r="G18" i="6" s="1"/>
  <c r="G19" i="6" s="1"/>
  <c r="D11" i="17" s="1"/>
  <c r="D15" i="17" s="1"/>
  <c r="D1" i="6" l="1"/>
</calcChain>
</file>

<file path=xl/sharedStrings.xml><?xml version="1.0" encoding="utf-8"?>
<sst xmlns="http://schemas.openxmlformats.org/spreadsheetml/2006/main" count="2667" uniqueCount="703">
  <si>
    <t>daba wyneTSi baga-baRis mSenebloba</t>
  </si>
  <si>
    <t>შეადგინა:</t>
  </si>
  <si>
    <t>v. nazarovma</t>
  </si>
  <si>
    <t>ათ.ლარი</t>
  </si>
  <si>
    <t>სრული სახარჯთაღრიცხვო ღირებულება:</t>
  </si>
  <si>
    <t xml:space="preserve"> ნაკრები სახარჯთაღრიცხვო ანგარიში</t>
  </si>
  <si>
    <t>შედგენილია 2016 წ. I კვარტლის ფასებში</t>
  </si>
  <si>
    <t>რიგ  №</t>
  </si>
  <si>
    <t>ხარჯთაღრიცხვის №</t>
  </si>
  <si>
    <t>სამუშაოების და ხარჯების დასახელება</t>
  </si>
  <si>
    <t>სახარჯთაღრიცხვო ღირებულება ათ.ლარი</t>
  </si>
  <si>
    <t>სამშენებლო სამუშაოებზე</t>
  </si>
  <si>
    <t>სამონტაჟო სამუშაოებზე</t>
  </si>
  <si>
    <t>სხვადასხვა ხარჯები</t>
  </si>
  <si>
    <t>ჯამი</t>
  </si>
  <si>
    <t>ლოკალური ხარჯთაღრიცხვა №1</t>
  </si>
  <si>
    <t>konstruqciuli nawili</t>
  </si>
  <si>
    <t>ლოკალური ხარჯთაღრიცხვა №2</t>
  </si>
  <si>
    <t>arqiteqturuli nawili</t>
  </si>
  <si>
    <t>ლოკალური ხარჯთაღრიცხვა №3</t>
  </si>
  <si>
    <t>Sida wyalmomarageba da kanalizacia</t>
  </si>
  <si>
    <t>ლოკალური ხარჯთაღრიცხვა №4</t>
  </si>
  <si>
    <t>gaTbobis sistema</t>
  </si>
  <si>
    <t>ლოკალური ხარჯთაღრიცხვა №5</t>
  </si>
  <si>
    <t>ელ.სამონტაჟო  სამუშაოები</t>
  </si>
  <si>
    <t>ლოკალური ხარჯთაღრიცხვა №6</t>
  </si>
  <si>
    <t>susti denebi</t>
  </si>
  <si>
    <t>ლოკალური ხარჯთაღრიცხვა №8</t>
  </si>
  <si>
    <t>teritoeiis კეთილმოწყობა</t>
  </si>
  <si>
    <t>სულ:</t>
  </si>
  <si>
    <t>გაუთვალისწინებული ხარჯები 3%</t>
  </si>
  <si>
    <t>დ.ღ.გ. 18%</t>
  </si>
  <si>
    <t>მთლიანი ჯამი</t>
  </si>
  <si>
    <t>lokalir-resursuli xarjTaRricxva #1</t>
  </si>
  <si>
    <t>saxarjTaRricxvo Rirebuleba:</t>
  </si>
  <si>
    <t>lari</t>
  </si>
  <si>
    <t>maT-Soris xelfasi</t>
  </si>
  <si>
    <t>N</t>
  </si>
  <si>
    <r>
      <t xml:space="preserve">gafas.        </t>
    </r>
    <r>
      <rPr>
        <sz val="10"/>
        <rFont val="Arial"/>
        <family val="2"/>
        <charset val="204"/>
      </rPr>
      <t>N</t>
    </r>
  </si>
  <si>
    <t xml:space="preserve">samuSaoebisa da xarjebis dasaxeleba </t>
  </si>
  <si>
    <t>ganz.</t>
  </si>
  <si>
    <t>raodenoba</t>
  </si>
  <si>
    <t>ღირებულება ლარი</t>
  </si>
  <si>
    <t>ნორმატ.            ერთ.</t>
  </si>
  <si>
    <t>საპრ.</t>
  </si>
  <si>
    <t>masalebi</t>
  </si>
  <si>
    <t>xelfasi</t>
  </si>
  <si>
    <t>მანქ./მექანიზ.</t>
  </si>
  <si>
    <t>მთლიანი</t>
  </si>
  <si>
    <t>ერთ.</t>
  </si>
  <si>
    <t>სულ</t>
  </si>
  <si>
    <t>СНиП IV-2-82 1-22-15</t>
  </si>
  <si>
    <t>III kategoriis gruntis gaTxra qvabulSi meqanizmebiT</t>
  </si>
  <si>
    <t>m3</t>
  </si>
  <si>
    <t>Sromis danaxarji</t>
  </si>
  <si>
    <t>kac/sT</t>
  </si>
  <si>
    <t>manqanebi</t>
  </si>
  <si>
    <t>eqkavatori 0.5 m3 CamCiT</t>
  </si>
  <si>
    <t>manq/sT</t>
  </si>
  <si>
    <t>СНиП IV-2-82 1-78-3</t>
  </si>
  <si>
    <t>III kategoriis gruntis damatebiTi gaTxra qvabulSi xeliT</t>
  </si>
  <si>
    <t>СНиП IV-2-82 1-31-3</t>
  </si>
  <si>
    <t>miwis ukuCayra buldozeriT da datkepna</t>
  </si>
  <si>
    <t>buldozeri 59kvt</t>
  </si>
  <si>
    <t>14-10</t>
  </si>
  <si>
    <t>zedmeti gruntis gatana 10 km manZilze</t>
  </si>
  <si>
    <t>t</t>
  </si>
  <si>
    <t>СНиП IV-2-82 6-1-1</t>
  </si>
  <si>
    <t xml:space="preserve">saZirkvlis qveS betonis momzadeba </t>
  </si>
  <si>
    <t>betoni В-7.5</t>
  </si>
  <si>
    <t>sxva masala</t>
  </si>
  <si>
    <t>СНиП IV-2-82 6-1--5</t>
  </si>
  <si>
    <t xml:space="preserve">monoliTuri rkina-betonis wertilovani saZirkvlis konstruqciis mowyoba </t>
  </si>
  <si>
    <t>armatura АIII</t>
  </si>
  <si>
    <t>proeqti</t>
  </si>
  <si>
    <t>armatura АI</t>
  </si>
  <si>
    <t>betoni В-25</t>
  </si>
  <si>
    <t>sayalibe xis masala</t>
  </si>
  <si>
    <t>sayalibe fari</t>
  </si>
  <si>
    <t>m2</t>
  </si>
  <si>
    <t>СНиП IV-2-82 6-1--22</t>
  </si>
  <si>
    <t>monoliTuri rkina-betonis lenturi saZirkvlis konstruqciis mowyoba</t>
  </si>
  <si>
    <t>СНиП IV-2-82 6-1--17</t>
  </si>
  <si>
    <t>monoliTuri rkina-betonis iatakis filis konstruqciis mowyoba</t>
  </si>
  <si>
    <t>СНиП IV-2-82 6-16-1</t>
  </si>
  <si>
    <t>monoliTuri rkina-betonis gadaxurvis filebis konstruqciis mowyoba  (f-1; f-2)</t>
  </si>
  <si>
    <t>Sveleri #10</t>
  </si>
  <si>
    <t xml:space="preserve">monoliTuri rkina-betonis saxurvze sankvanZebis gadaxurvis filebis konstruqciis mowyoba </t>
  </si>
  <si>
    <t xml:space="preserve">monoliTuri rkina-betonis kibis ujredis  gadaxurvis filebis konstruqciis mowyoba </t>
  </si>
  <si>
    <t xml:space="preserve">monoliTuri rkina-betonis kibis konstruqciis mowyoba </t>
  </si>
  <si>
    <t xml:space="preserve">monoliTuri rkina-betonis gare kibis da pandususis konstruqciis mowyoba </t>
  </si>
  <si>
    <t>СНиП IV-2-82 9-7-2</t>
  </si>
  <si>
    <t>kibis marSis foladis konstruqciebis mowyoba</t>
  </si>
  <si>
    <t>kibis marSis foladis konstruqciebi</t>
  </si>
  <si>
    <t>საბაზრო</t>
  </si>
  <si>
    <t>anakrebi betonis safexurebis mowyoba  sigrZiT 900 mm</t>
  </si>
  <si>
    <t>c</t>
  </si>
  <si>
    <t>anakrebi betonis safexurebis mowyoba  sigrZiT 1200 mm</t>
  </si>
  <si>
    <t>gare kibis da pandusis foladis konstruqciebis mowyoba</t>
  </si>
  <si>
    <t>СНиП IV-2-82 8-4-2</t>
  </si>
  <si>
    <t>saZirkvlis da kedlebis izolacia 1-fena</t>
  </si>
  <si>
    <t>hidrosaizolacio masala</t>
  </si>
  <si>
    <t>СНиП IV-2-82 6-12-4</t>
  </si>
  <si>
    <t>monoliTuri rkina-betonis CarCos konstruqciis mowyoba (Cr-1 - Cr-19)</t>
  </si>
  <si>
    <t>jami</t>
  </si>
  <si>
    <t>masalebis satransporto xarjebi</t>
  </si>
  <si>
    <t>zednadebi xarjebi</t>
  </si>
  <si>
    <t xml:space="preserve">gegmiuri mogeba </t>
  </si>
  <si>
    <t>lokalir-resursuli xarjTaRricxva #2</t>
  </si>
  <si>
    <t>kedlebi da tixrebi</t>
  </si>
  <si>
    <t>СниП IV-2-82 8-15-1</t>
  </si>
  <si>
    <t>კედლების  წყობა წვრილი სამშენებლო ბლოკით  400*200*200მმ სისქით</t>
  </si>
  <si>
    <t>მ3</t>
  </si>
  <si>
    <t>SromiTi resursebi</t>
  </si>
  <si>
    <t>წვრილი სამშენებლო ბლოკი 400*200*20 მმ</t>
  </si>
  <si>
    <t>ც</t>
  </si>
  <si>
    <t>ქვიშა-ცემენტის ხსნარი</t>
  </si>
  <si>
    <t>sxva masalebi</t>
  </si>
  <si>
    <t>ტიხრების  წყობა წვრილი სამშენებლო ბლოკით  400*200*100 მმ სისქით</t>
  </si>
  <si>
    <t>მ2</t>
  </si>
  <si>
    <t>saxuravi</t>
  </si>
  <si>
    <t>СНиП IV-2-82 11-3-1 გამოყ</t>
  </si>
  <si>
    <t>saxuravze ორთქლიზოლაციია მოწყობა 1 ფენა</t>
  </si>
  <si>
    <t>mastika bitumis</t>
  </si>
  <si>
    <t>kg</t>
  </si>
  <si>
    <t>СНиП IV-2-82 11-1-4  გამოყ</t>
  </si>
  <si>
    <t>იზოლაცია ბაზალტის ქვა–ბამბით</t>
  </si>
  <si>
    <t>СНиП IV-2-82 12-10-1.2</t>
  </si>
  <si>
    <t>სახურავze moWimvis mowyoba qviSa-cementis xsnariT 30 მმ სისქით</t>
  </si>
  <si>
    <t>qviSა||-cementis xsnari</t>
  </si>
  <si>
    <t>СНиП IV-2-82 12-1-3</t>
  </si>
  <si>
    <t>სახურავze 3-ფენა ჰიდროსაიზოლაცია მასალით დაფარვა</t>
  </si>
  <si>
    <t>saxuravze balaxis  xelovnuri safaris mowyoba</t>
  </si>
  <si>
    <t>პარაპეტის mowyoba daferili TunuqiT</t>
  </si>
  <si>
    <t>g.m</t>
  </si>
  <si>
    <t>wyalsawreti milebis mowyoba daferili TunuqiT</t>
  </si>
  <si>
    <t>wyalsawreti Zabrebis mowyoba daferili TunuqiT</t>
  </si>
  <si>
    <t>Riobebi</t>
  </si>
  <si>
    <t>СНиП IV-2-82 9-5-4</t>
  </si>
  <si>
    <t>ლითონპლასტიკის ფანჯრის ბლოკის მოწყობა</t>
  </si>
  <si>
    <t>ლითონპლასტიკის ფანჯრის ბლოკი</t>
  </si>
  <si>
    <t>ლითონპლასტიკის  კარის mowyoba</t>
  </si>
  <si>
    <t>ლთონპლასტიკის კარის ბლოკი</t>
  </si>
  <si>
    <t>СНиП IV-2-82 10-1-1</t>
  </si>
  <si>
    <t xml:space="preserve">m.d.f.-is karis blokis mowyoba </t>
  </si>
  <si>
    <t>m.d.f.-is karis bloki xelsawyoebiT (yru)</t>
  </si>
  <si>
    <t>iatakebi, kibeebi</t>
  </si>
  <si>
    <t>СНиП IV-2-82 11-1-</t>
  </si>
  <si>
    <t>СНиП IV-2-82 11-8-1.2</t>
  </si>
  <si>
    <t>iataze moWimvis mowyoba qviSa-cementis xsnariT</t>
  </si>
  <si>
    <t>СНиП IV-2-82 11-11-5</t>
  </si>
  <si>
    <t>monoliTuri mozaikis იატაკის მოწყობა სპეcიალური მანქანით</t>
  </si>
  <si>
    <t>xsnari dekoratiuli marmarilos nafxveniTiT</t>
  </si>
  <si>
    <t>qviSa kvarcis</t>
  </si>
  <si>
    <t>СНиП IV-2-82 11-21-2</t>
  </si>
  <si>
    <t>iatakze keramogranitis filebis dageba</t>
  </si>
  <si>
    <t>keramogranitis filebi მაღალი ხარისხის</t>
  </si>
  <si>
    <t>webo-cementi</t>
  </si>
  <si>
    <t>plintusebis mowyoba keramogranitis filebit</t>
  </si>
  <si>
    <t>СНиП IV-2-82 11-27-6</t>
  </si>
  <si>
    <t>iataze ლამინირებული ფილაბის 32 klasis დაგება პლინტუსების მოწყობით</t>
  </si>
  <si>
    <t>ლამინირებული პარკეტი მაღალი ხარისხის 32 klasis</t>
  </si>
  <si>
    <t>ლამინირებული პლინტუსი</t>
  </si>
  <si>
    <t>გ.მ</t>
  </si>
  <si>
    <t>iataze rezinis filebis dageba 40*40*3</t>
  </si>
  <si>
    <t>СНиП IV-2-82 16-6-1</t>
  </si>
  <si>
    <t>ფოლადis milis  და ზოლოვანის montaJi</t>
  </si>
  <si>
    <t>grZ.m</t>
  </si>
  <si>
    <t>kibis mojiris dgari foladis oTxkuTxa milebisagan 25*25*2</t>
  </si>
  <si>
    <t>foladi zolovana 3 mm</t>
  </si>
  <si>
    <t>kibis mojiris akvapaneli</t>
  </si>
  <si>
    <t>Sida mosapirketebeli samuSaoebi</t>
  </si>
  <si>
    <t>СНиП IV-2-82 10-10-3</t>
  </si>
  <si>
    <t xml:space="preserve">Sekiduli Weris mowyoba TabaSir-muyaos filebiT karkasis mowyobiT </t>
  </si>
  <si>
    <t>TabaSir-muyaos Sekiduli Weri karkasiT</t>
  </si>
  <si>
    <t xml:space="preserve">Sekiduli Weris mowyoba ნესტგამძლე TabaSir-muyaos filebiT karkasis mowyobiT </t>
  </si>
  <si>
    <t>nestgamZle TabaSir-muyaos Sekiduli Weri karkasiT</t>
  </si>
  <si>
    <t>СНиП IV-2-82 15-55-10</t>
  </si>
  <si>
    <t>Weris galesva qviSa-cementis xsnariT</t>
  </si>
  <si>
    <t>xsnaris tumbo 1 m3/sT</t>
  </si>
  <si>
    <t>qviSa-cementis xsnari</t>
  </si>
  <si>
    <t>СНиП IV-2-82 15-55-9</t>
  </si>
  <si>
    <t>კედლების და ტიხრებიs galesva qviSa-cementis xsnariT</t>
  </si>
  <si>
    <t>СНиП IV-2-82 15-14-1</t>
  </si>
  <si>
    <t>kedlebis mopirkeTeba keramikuli filebiთ</t>
  </si>
  <si>
    <t>keramikuli filebi  (kafelis fila)</t>
  </si>
  <si>
    <t>СНиП IV-2-82 15-168-8</t>
  </si>
  <si>
    <t xml:space="preserve">Werebis damuSaveba da SeRebva wyalemulsiis წყალმედეგი saღebaviT </t>
  </si>
  <si>
    <t>safiTxni</t>
  </si>
  <si>
    <t>wyalemulsiis saღebavi წყალმედეგი</t>
  </si>
  <si>
    <t>СНиП IV-2-82 15-168-7</t>
  </si>
  <si>
    <t>kedlebis damuSaveba da SeRebva წყალმედეგი wyalemulsiis saRebaviT</t>
  </si>
  <si>
    <t>СНиП IV-2-82 15-164-8</t>
  </si>
  <si>
    <t>ლითონის  გისოსების შეღებვა antikoroziuli საღებავით</t>
  </si>
  <si>
    <t>antikoroziuli saღebavi</t>
  </si>
  <si>
    <t>gare  samuSaoebi</t>
  </si>
  <si>
    <t xml:space="preserve">ფასადის zedapiris damuSaveba da Seღebva safasade saRebaviT </t>
  </si>
  <si>
    <t>(რთულ ხაზოვანი)</t>
  </si>
  <si>
    <t>wyalemulsiis saღebavi საფასადე</t>
  </si>
  <si>
    <t>sxvadasxva</t>
  </si>
  <si>
    <t>kompl</t>
  </si>
  <si>
    <t>lokalir-resursuli xarjTaRricxva #3</t>
  </si>
  <si>
    <t>wyalmomarageba da kanalizacia</t>
  </si>
  <si>
    <t>mowyobiloba</t>
  </si>
  <si>
    <t>СНиП IV-2-82 17-1-5</t>
  </si>
  <si>
    <t>xelsabani SemreviT da boTliseburi sifoniT</t>
  </si>
  <si>
    <t>xelsabani SemreviT da boTliseburi sifoniT და ფეხით</t>
  </si>
  <si>
    <t>xelsabani SemreviT da boTliseburi sifoniT (sabavSvo)</t>
  </si>
  <si>
    <t>xelsabani SemreviT da boTliseburi sifoniT (sabavSvo) ფეხით</t>
  </si>
  <si>
    <t>СНиП IV-2-82 17-4-1</t>
  </si>
  <si>
    <t>unitazi Camrecxi avziT da gofrirebuli miliT</t>
  </si>
  <si>
    <t>unitazi Camrecxi avziT da gofrirebuli miliT (sabavSvo)</t>
  </si>
  <si>
    <t>Semrevi da boTliseburi sifoni</t>
  </si>
  <si>
    <t>СНиП IV-2-82 17-2</t>
  </si>
  <si>
    <t>saSxape qveSi SemreviT da  sifoniT</t>
  </si>
  <si>
    <t>Sxapi siფoniTa da SemreviT</t>
  </si>
  <si>
    <t>СНиП IV-2-82 16-12-1</t>
  </si>
  <si>
    <t>damcleli onkani ф-15</t>
  </si>
  <si>
    <t>saxanZro karada onkaniT saxanZro 30m-ni miliT da cecxlmqrobi baloniT</t>
  </si>
  <si>
    <t>civi wyali</t>
  </si>
  <si>
    <t>СНиП IV-2-82 16-7-1</t>
  </si>
  <si>
    <t>foladis wyalsadenis milis montaJi</t>
  </si>
  <si>
    <t>foladis wyalsadenis mili Ф-50</t>
  </si>
  <si>
    <t>plastmasis wyalsadenis mili Ф-40</t>
  </si>
  <si>
    <t>plastmasis wyalsadenis mili Ф-32</t>
  </si>
  <si>
    <t>plastmasis wyalsadenis mili Ф-25</t>
  </si>
  <si>
    <t>plastmasis wyalsadenis mili Ф-20</t>
  </si>
  <si>
    <t>cxeli wyali</t>
  </si>
  <si>
    <t>plastmasis polieTilenis wyalsadenis milis montaJi</t>
  </si>
  <si>
    <t>plastmasis cxeli wylis mili Ф-40</t>
  </si>
  <si>
    <t>plastmasis cxeli wylis mili Ф-32</t>
  </si>
  <si>
    <t>plastmasis cxeli wylis mili Ф-25</t>
  </si>
  <si>
    <t>plastmasis cxeli wylis mili Ф-20</t>
  </si>
  <si>
    <t>civi da cxeli wylis fasonuri nawilebi</t>
  </si>
  <si>
    <t>muxli foladis Ф-50</t>
  </si>
  <si>
    <t>muxli plastmasis Ф-32</t>
  </si>
  <si>
    <t>muxli plastmasis Ф-40</t>
  </si>
  <si>
    <t>muxli plastmasis Ф-25</t>
  </si>
  <si>
    <t>muxli plastmasis Ф-20</t>
  </si>
  <si>
    <t>muxli plastmasis Sida xraxniT Ф-20</t>
  </si>
  <si>
    <t>plastmasis samkapi Ф-40/25</t>
  </si>
  <si>
    <t>plastmasis samkapi Ф-40/20</t>
  </si>
  <si>
    <t>plastmasis samkapi Ф-32/32</t>
  </si>
  <si>
    <t>plastmasis samkapi Ф-32/25</t>
  </si>
  <si>
    <t>plastmasis samkapi Ф-32/20</t>
  </si>
  <si>
    <t>plastmasis samkapi Ф-42/25</t>
  </si>
  <si>
    <t>plastmasis samkapi Ф-25/20</t>
  </si>
  <si>
    <t>plastmasis samkapi Ф-20/20</t>
  </si>
  <si>
    <t>plastmasis gadamyvani fol/pl Ф-32</t>
  </si>
  <si>
    <t>plastmasis gadamyvani fol/pl Ф-25</t>
  </si>
  <si>
    <t>plastmasis gadamyvani fol/pl Ф-20</t>
  </si>
  <si>
    <t>plastmasis gadamyvani Ф-40/32</t>
  </si>
  <si>
    <t>plastmasis gadamyvani Ф-40/25</t>
  </si>
  <si>
    <t>plastmasis gadamyvani Ф-40/20</t>
  </si>
  <si>
    <t>plastmasis gadamyvani Ф-32/25</t>
  </si>
  <si>
    <t>plastmasis gadamyvani Ф-32/20</t>
  </si>
  <si>
    <t>plastmasis gadamyvani Ф-25/20</t>
  </si>
  <si>
    <t>foladis milis samagri Ф-50</t>
  </si>
  <si>
    <t>plastmasis samagri Ф-40</t>
  </si>
  <si>
    <t>plastmasis samagri Ф-32</t>
  </si>
  <si>
    <t>plastmasis samagri Ф-25</t>
  </si>
  <si>
    <t>plastmasis samagri Ф-20</t>
  </si>
  <si>
    <t>plastmasis quro Ф-40</t>
  </si>
  <si>
    <t>plastmasis quro Ф-32</t>
  </si>
  <si>
    <t>plastmasis quro Ф-25</t>
  </si>
  <si>
    <t>plastmasis quro Ф-20</t>
  </si>
  <si>
    <t>betonis lursmani</t>
  </si>
  <si>
    <t>ventilebis  montaJi</t>
  </si>
  <si>
    <t>ventili Ф-50</t>
  </si>
  <si>
    <t>ventili Ф-40</t>
  </si>
  <si>
    <t>ventili Ф-32</t>
  </si>
  <si>
    <t>ventili Ф-25</t>
  </si>
  <si>
    <t>ventili Ф-20</t>
  </si>
  <si>
    <t>ventili plastmasis kuTxiT Ф-20</t>
  </si>
  <si>
    <t>foladis milis SeRebva</t>
  </si>
  <si>
    <t>kv.m</t>
  </si>
  <si>
    <t>foladis milis izolacia</t>
  </si>
  <si>
    <t>kub.m</t>
  </si>
  <si>
    <t>kanalizacia</t>
  </si>
  <si>
    <t>СНиП IV-2-82 16-6-2</t>
  </si>
  <si>
    <t>plastmasis kanalizaciis milis montaJi</t>
  </si>
  <si>
    <t>kanalizaciis plastmasis mili Ф-110</t>
  </si>
  <si>
    <t>kanalizaciis plastmasis mili Ф-50</t>
  </si>
  <si>
    <t>plastmasis samkapi 90grad Ф-110/110</t>
  </si>
  <si>
    <t>plastmasis samkapi 90grad Ф-110/50</t>
  </si>
  <si>
    <t>plastmasis samkapi 90grad Ф-50/50</t>
  </si>
  <si>
    <t>plastmasis samkapi 45grad Ф-110/110</t>
  </si>
  <si>
    <t>plastmasis samkapi 45grad Ф-110/50</t>
  </si>
  <si>
    <t>plastmasis samkapi 45grad Ф-50/50</t>
  </si>
  <si>
    <t>gadamyvani Ф-110/50</t>
  </si>
  <si>
    <t>plastmasis muxli Ф-110</t>
  </si>
  <si>
    <t>plastmasis muxli Ф-50</t>
  </si>
  <si>
    <t>plastmasis wamgvari 135 Ф-110</t>
  </si>
  <si>
    <t>plastmasis wamgvari 135 Ф-50</t>
  </si>
  <si>
    <t>revizia Ф-110</t>
  </si>
  <si>
    <t>gamwmendi Ф-110</t>
  </si>
  <si>
    <t>gamwmendi Ф-50</t>
  </si>
  <si>
    <t>plastmasis samagari Ф-110</t>
  </si>
  <si>
    <t>plastmasis samagari Ф-50</t>
  </si>
  <si>
    <t>plastmasis quro Ф-110</t>
  </si>
  <si>
    <t>plastmasis quro Ф-50</t>
  </si>
  <si>
    <t xml:space="preserve">betonis lursmani </t>
  </si>
  <si>
    <t>gare wyalsadeni</t>
  </si>
  <si>
    <t>plastmasis mili Ф-50</t>
  </si>
  <si>
    <t>Tujis xufi</t>
  </si>
  <si>
    <t>wyalsadenis Wa 2.00*1.5</t>
  </si>
  <si>
    <t>wyalmzomi Ф-40</t>
  </si>
  <si>
    <t>filtri Ф-50</t>
  </si>
  <si>
    <t>ventilis  montaJi</t>
  </si>
  <si>
    <t>samkapi Ф-50/50</t>
  </si>
  <si>
    <t>foladis milis SeRebva zeTis saRebaviT orjer</t>
  </si>
  <si>
    <t xml:space="preserve">foladis milis Seფუთva mineraluri bambiT </t>
  </si>
  <si>
    <t>miwis amoTxra</t>
  </si>
  <si>
    <t>miwis gatana</t>
  </si>
  <si>
    <t>ტ</t>
  </si>
  <si>
    <t>СниП IV-2-82 1-81-3</t>
  </si>
  <si>
    <t>miwis ukan Cayra</t>
  </si>
  <si>
    <t>СниП IV-2-82 23-1-1</t>
  </si>
  <si>
    <t>მილის ქვეშ ქვიშის მომზადება</t>
  </si>
  <si>
    <t>qviSa</t>
  </si>
  <si>
    <t>СниП IV-2-82 23-1-3</t>
  </si>
  <si>
    <t>მილის ქვეშ ხრეშის მომზადება</t>
  </si>
  <si>
    <t>xreSi</t>
  </si>
  <si>
    <t>SeWra arsebul qselSi</t>
  </si>
  <si>
    <t>gare kanalizacia</t>
  </si>
  <si>
    <t>plastmasis mili Ф-150</t>
  </si>
  <si>
    <t>plastmasis mili Ф-110</t>
  </si>
  <si>
    <t xml:space="preserve">Tujis xufi </t>
  </si>
  <si>
    <t>lokalir-resursuli xarjTaRricxva #4</t>
  </si>
  <si>
    <t>gaTboba-ventilaciis sistema</t>
  </si>
  <si>
    <t>gamwovi saventilacio sistema #1</t>
  </si>
  <si>
    <t>СниП IV-2-82 20-22-1</t>
  </si>
  <si>
    <r>
      <t xml:space="preserve">kedlis gamwovi RerZuli ventilatori </t>
    </r>
    <r>
      <rPr>
        <b/>
        <sz val="10"/>
        <rFont val="Arial"/>
        <family val="2"/>
        <charset val="204"/>
      </rPr>
      <t xml:space="preserve">L=50m3/h </t>
    </r>
    <r>
      <rPr>
        <sz val="10"/>
        <rFont val="AcadNusx"/>
      </rPr>
      <t xml:space="preserve">warmadobis da </t>
    </r>
    <r>
      <rPr>
        <b/>
        <sz val="10"/>
        <rFont val="Arial"/>
        <family val="2"/>
        <charset val="204"/>
      </rPr>
      <t>DP=30Pa</t>
    </r>
    <r>
      <rPr>
        <sz val="10"/>
        <rFont val="Arial"/>
        <family val="2"/>
        <charset val="204"/>
      </rPr>
      <t xml:space="preserve"> </t>
    </r>
    <r>
      <rPr>
        <sz val="10"/>
        <rFont val="AcadNusx"/>
      </rPr>
      <t>statikuri wnevis. aRWurvili ukusarqveliT.</t>
    </r>
  </si>
  <si>
    <t>cali</t>
  </si>
  <si>
    <t>gamwovi saventilacio sistema #2</t>
  </si>
  <si>
    <t>gamwovi saventilacio sistema #3</t>
  </si>
  <si>
    <t>samzareulos gamwovi saventilacio sistema #1</t>
  </si>
  <si>
    <t>СниП IV-2-82 20-23-5</t>
  </si>
  <si>
    <r>
      <t xml:space="preserve">samzareulos tipis, gamwovi arxuli ventilatori </t>
    </r>
    <r>
      <rPr>
        <b/>
        <sz val="10"/>
        <rFont val="Arial"/>
        <family val="2"/>
        <charset val="204"/>
      </rPr>
      <t xml:space="preserve">L=2500m3/h </t>
    </r>
    <r>
      <rPr>
        <sz val="10"/>
        <rFont val="AcadNusx"/>
      </rPr>
      <t xml:space="preserve">warmadobis da </t>
    </r>
    <r>
      <rPr>
        <b/>
        <sz val="10"/>
        <rFont val="Arial"/>
        <family val="2"/>
        <charset val="204"/>
      </rPr>
      <t>DP=300Pa</t>
    </r>
    <r>
      <rPr>
        <sz val="10"/>
        <rFont val="Arial"/>
        <family val="2"/>
        <charset val="204"/>
      </rPr>
      <t xml:space="preserve"> </t>
    </r>
    <r>
      <rPr>
        <sz val="10"/>
        <rFont val="AcadNusx"/>
      </rPr>
      <t>statikuri wnevis.</t>
    </r>
  </si>
  <si>
    <t>СниП IV-2-82 20--1-1</t>
  </si>
  <si>
    <r>
      <t xml:space="preserve">gamwovi saventilacio qolga: </t>
    </r>
    <r>
      <rPr>
        <b/>
        <sz val="10"/>
        <rFont val="Arial"/>
        <family val="2"/>
        <charset val="204"/>
      </rPr>
      <t>L=2500m3/h</t>
    </r>
    <r>
      <rPr>
        <sz val="10"/>
        <rFont val="AcadNusx"/>
      </rPr>
      <t xml:space="preserve"> </t>
    </r>
    <r>
      <rPr>
        <b/>
        <sz val="10"/>
        <rFont val="Arial"/>
        <family val="2"/>
        <charset val="204"/>
      </rPr>
      <t xml:space="preserve">(2400X1200X600h) </t>
    </r>
  </si>
  <si>
    <r>
      <t xml:space="preserve">qva bambis cecxlgamZle izolacia: </t>
    </r>
    <r>
      <rPr>
        <b/>
        <sz val="10"/>
        <color theme="1"/>
        <rFont val="Arial"/>
        <family val="2"/>
        <charset val="204"/>
      </rPr>
      <t>(H=50mm)</t>
    </r>
    <r>
      <rPr>
        <sz val="10"/>
        <color theme="1"/>
        <rFont val="AcadNusx"/>
      </rPr>
      <t xml:space="preserve"> </t>
    </r>
  </si>
  <si>
    <r>
      <t>m</t>
    </r>
    <r>
      <rPr>
        <sz val="10"/>
        <rFont val="Arial"/>
        <family val="2"/>
        <charset val="204"/>
      </rPr>
      <t>2</t>
    </r>
  </si>
  <si>
    <t>СниП IV-2-82 20-11-3</t>
  </si>
  <si>
    <r>
      <t xml:space="preserve">ჰაერსატარი foladis uJangavi furceli: </t>
    </r>
    <r>
      <rPr>
        <b/>
        <sz val="10"/>
        <rFont val="Arial"/>
        <family val="2"/>
        <charset val="204"/>
      </rPr>
      <t>d=0,80mm</t>
    </r>
  </si>
  <si>
    <r>
      <t>m</t>
    </r>
    <r>
      <rPr>
        <sz val="10"/>
        <rFont val="Arial"/>
        <family val="2"/>
        <charset val="204"/>
      </rPr>
      <t>2</t>
    </r>
    <r>
      <rPr>
        <sz val="10"/>
        <rFont val="Arial"/>
        <family val="2"/>
      </rPr>
      <t/>
    </r>
  </si>
  <si>
    <t>СниП IV-2-82 18-2-7</t>
  </si>
  <si>
    <t>komp.</t>
  </si>
  <si>
    <t>СниП IV-2-82 18-6-1</t>
  </si>
  <si>
    <t>СниП IV-2-82 18--8-3</t>
  </si>
  <si>
    <t>grm</t>
  </si>
  <si>
    <t>СниП IV-2-82 18-15-4</t>
  </si>
  <si>
    <t>Termometri</t>
  </si>
  <si>
    <t>СниП IV-2-82 18-15-3</t>
  </si>
  <si>
    <t>manometri</t>
  </si>
  <si>
    <t xml:space="preserve"> ventilebis montaJi</t>
  </si>
  <si>
    <t>haergamSvebi ventili</t>
  </si>
  <si>
    <t>СНиП IV-2-82 18-14-4</t>
  </si>
  <si>
    <t>komp</t>
  </si>
  <si>
    <t xml:space="preserve">foladis milis antikoroziuli SeRebva orjer              </t>
  </si>
  <si>
    <t>sakvamle milis Tburi izolacia folgiani min-bambiT.</t>
  </si>
  <si>
    <t>foladis paneluri radiatorebi</t>
  </si>
  <si>
    <t>I sarTuli</t>
  </si>
  <si>
    <t>СниП IV-2-82 18-5-1</t>
  </si>
  <si>
    <r>
      <t xml:space="preserve">TurqeTis warmoebis </t>
    </r>
    <r>
      <rPr>
        <sz val="10"/>
        <color rgb="FF000000"/>
        <rFont val="Arial"/>
        <family val="2"/>
      </rPr>
      <t>22-PKKP</t>
    </r>
    <r>
      <rPr>
        <sz val="10"/>
        <color rgb="FF000000"/>
        <rFont val="Avaza Mtavruli"/>
        <family val="2"/>
      </rPr>
      <t xml:space="preserve"> modelis sqelkedliani paneluri radiatorebi, zomebiT</t>
    </r>
  </si>
  <si>
    <t>sabazro</t>
  </si>
  <si>
    <t>II sarTuli</t>
  </si>
  <si>
    <t>gaTbobis milgayvaniloba</t>
  </si>
  <si>
    <t>plastmasis p/p minaboCkovani milis montaJi</t>
  </si>
  <si>
    <t>cxelwyalmomaragebis sistema</t>
  </si>
  <si>
    <t>СниП IV-2-82 18-2-10</t>
  </si>
  <si>
    <t>СниП IV-2-82 18-4-1</t>
  </si>
  <si>
    <t>maTSoris danadgarebi</t>
  </si>
  <si>
    <t>zednadebi xarjebi  მონტაჟოს ღირებულებაზე</t>
  </si>
  <si>
    <t>gegmiuri mogeba danadgarebis Rirebulebis gamoklebiT</t>
  </si>
  <si>
    <t>lokalir-resursuli xarjTaRricxva #5</t>
  </si>
  <si>
    <t>el.momarageba</t>
  </si>
  <si>
    <t>კაბელები და მილები</t>
  </si>
  <si>
    <t>8-400-2</t>
  </si>
  <si>
    <t>kabelebiს მონტაჟი</t>
  </si>
  <si>
    <t>metri</t>
  </si>
  <si>
    <t>სპილენძის კაბელი ორმაგი იზოლაციით NYM-J 3x1,5</t>
  </si>
  <si>
    <t>გრძ.მ</t>
  </si>
  <si>
    <t>სპილენძის კაბელი ორმაგი იზოლაციით NYM-J 3x2,5</t>
  </si>
  <si>
    <t>სპილენძის კაბელი ორმაგი იზოლაციით NYM-J 3x4</t>
  </si>
  <si>
    <t>სპილენძის კაბელი ორმაგი იზოლაციით NYM-J 5x2,5</t>
  </si>
  <si>
    <t>სპილენძის კაბელი ორმაგი იზოლაციით NYM-J 5x4</t>
  </si>
  <si>
    <t>სპილენძის კაბელი ორმაგი იზოლაციით NYM-J 5x6</t>
  </si>
  <si>
    <t>სპილენძის კაბელი ორმაგი იზოლაციით NYM-J 5x10</t>
  </si>
  <si>
    <t>სპილენძის კაბელი ორმაგი იზოლაციით NYY-J 5x35</t>
  </si>
  <si>
    <t>ალუმინის კაბელი ორმაგი იზოლაციით NAYY 4x6</t>
  </si>
  <si>
    <t>ალუმინის კაბელი ორმაგი იზოლაციით NAYY 4x120</t>
  </si>
  <si>
    <t>დამიწების მრავალძარღვა კაბელი 1x16მმ2</t>
  </si>
  <si>
    <t>8-418-3</t>
  </si>
  <si>
    <t xml:space="preserve">kabelis sainstalacio mili </t>
  </si>
  <si>
    <t>PVC გოფრირებული მილი Ø 16</t>
  </si>
  <si>
    <t>PVC გოფრირებული მილი Ø 20</t>
  </si>
  <si>
    <t>PVC ორკედლიანი გოფრირებული მილი Ø 40</t>
  </si>
  <si>
    <t>PVC ორკედლიანი გოფრირებული მილი Ø 63</t>
  </si>
  <si>
    <t>PVC ორკედლიანი გოფრირებული მილი Ø 100</t>
  </si>
  <si>
    <t>ლითონის მილი Ø 125</t>
  </si>
  <si>
    <t>რკინა-ბეტონის საკომუნიკაციო ჭა თავსახურით</t>
  </si>
  <si>
    <t>კომპლექტი</t>
  </si>
  <si>
    <t>400მმ x 800მმ საკაბელო თხრილის მოწყობა 1 კაბელზე (ყველა საჭირო დამხმარე მასალის გათვალისწინებით)</t>
  </si>
  <si>
    <t>დამიწება</t>
  </si>
  <si>
    <t>დამიწების მოსპილენძებული ღერძი Ø 20 l=1,5მ</t>
  </si>
  <si>
    <t>დამიწების გლინულა Ø 8 მმ</t>
  </si>
  <si>
    <t>დამიწების მოსპილენძებული ღერძი Ø 20 l=2,5მ</t>
  </si>
  <si>
    <t>გალვანიზირებული ზოლოვანა 4x40 მმ</t>
  </si>
  <si>
    <t>შემაერთებელი დეტალი</t>
  </si>
  <si>
    <t>დამიწების საინსპექციო ჭა</t>
  </si>
  <si>
    <t>დამიწების შემაერთებელი ტერმინალი</t>
  </si>
  <si>
    <t>სამონტაჟო მასალა</t>
  </si>
  <si>
    <t>დამხმარე სამონტაჟო მასალების ნაკრები</t>
  </si>
  <si>
    <t>განანაწილებელი კოლოფი</t>
  </si>
  <si>
    <t>8-591-2</t>
  </si>
  <si>
    <t>ჩამრთველების მონტაჟი</t>
  </si>
  <si>
    <t>1 კლავიშიანი ჩამრთველი IP65 , 10A</t>
  </si>
  <si>
    <t>1 კლავიშიანი ჩამრთველი , 10A</t>
  </si>
  <si>
    <t>2 კლავიშიანი ჩამრთველი , 10A</t>
  </si>
  <si>
    <t>1 კლავიშიანი გადამრთველი , 10A</t>
  </si>
  <si>
    <t>2 კლავიშიანი გადამრთველი , 10A</t>
  </si>
  <si>
    <t>8-591-7</t>
  </si>
  <si>
    <t>saStefselo rozetiს მონტაჟი</t>
  </si>
  <si>
    <t>საშტეფსელო როზეტი დამიწების კონტაქტით,  2P+E-16A დამცავი ფარდებით</t>
  </si>
  <si>
    <t>საშტეფსელო როზეტი დამიწების კონტაქტით,  2P+E-16A, IP44</t>
  </si>
  <si>
    <t>საშტეფსელო როზეტი დამიწების კონტაქტით,  4P+E-16A, IP65</t>
  </si>
  <si>
    <t>სამონტაჟო კოლოფი</t>
  </si>
  <si>
    <t>ც.</t>
  </si>
  <si>
    <t>საკლემო ბლოკი უხრახნო მიერთებით, 6X1,5-2,5მმ² კვეთზე (20A)</t>
  </si>
  <si>
    <t>სანათები</t>
  </si>
  <si>
    <t>8-599-1</t>
  </si>
  <si>
    <t>sanaTebiს მონტაჟი</t>
  </si>
  <si>
    <t>ლუმინისცენტური სანათი 600x600 4xT5-14W ნათურით დახურული შესრულების (min. IP41)</t>
  </si>
  <si>
    <t>ლუმინისცენტური სანათი 2xT5-28W, IP65</t>
  </si>
  <si>
    <t>ლუმინისცენტური სანათი  2xT5-28W, დახურული შესრულების (min. IP41)</t>
  </si>
  <si>
    <t>ლუმინისცენტური სანათი  1xT5-28W, დახურული შესრულების (min. IP41)</t>
  </si>
  <si>
    <t>ლუმინისცენტური სანათი  2xT5-14W, დახურული შესრულების (min. IP41)</t>
  </si>
  <si>
    <t xml:space="preserve">ჩაფლული LED  სანათი  23W </t>
  </si>
  <si>
    <t>ჩაფლული LED სანათი 10W</t>
  </si>
  <si>
    <t>ჭერის LED სანათი 15-20W</t>
  </si>
  <si>
    <t>კედლის სანათი 1x6W E27  LED ნათურით</t>
  </si>
  <si>
    <t>ავარიული სანათი ინტეგრირებული აკუმულატორით (3სთ.-ანი)</t>
  </si>
  <si>
    <t>ავარიული სანათი საევაკუაციო ნიშნით EXIT  ინტეგრირებული აკუმულატორით  (3სთ.-ანი)</t>
  </si>
  <si>
    <t>ავარიული სანათი საევაკუაციო ნიშნით  ინტეგრირებული აკუმულატორით  (3სთ.-ანი)</t>
  </si>
  <si>
    <t>გარე განათების ბოძი h=2,4-3 m , 1x70W მეტალოჰალოგენის ნათურით</t>
  </si>
  <si>
    <t>- ბოლარდი, h=0,6-0,8 m , 1x12W E27  LED ნათურით</t>
  </si>
  <si>
    <t>ლითონის გამანაწილებელი კოლოფი 200x200 IP65, კაბელების შემყვანების შემამჭიდროებლებით კომპლექტში (3 ც. PG21)</t>
  </si>
  <si>
    <t>8-525-2</t>
  </si>
  <si>
    <t>el. Avtomatebis montaJi</t>
  </si>
  <si>
    <t>მინიატურული ავტომატური ამომრთვლი MCB B6/6kA</t>
  </si>
  <si>
    <t>გამანაწილებელი საკლემო ბლოკი 25 მმ2</t>
  </si>
  <si>
    <t>მთავარი ელ. გამანაწილებელი ფარი MDB-1</t>
  </si>
  <si>
    <t>ავტომატური ამომრთვლი MCCB 3x200/20kA</t>
  </si>
  <si>
    <t>ავტომატური ამომრთვლი MCCB 3x125/10kA</t>
  </si>
  <si>
    <t>ავტომატური ამომრთვლი MCB 3x63/10kA</t>
  </si>
  <si>
    <t>ავტომატური ამომრთვლი MCB 3x50/10kA</t>
  </si>
  <si>
    <t>ავტომატური ამომრთვლი MCB 3x40/10kA</t>
  </si>
  <si>
    <t>ავტომატური ამომრთვლი MCB 3x32/10kA</t>
  </si>
  <si>
    <t>ავტომატური ამომრთვლი MCB 3x25/10kA</t>
  </si>
  <si>
    <t>ავტომატური ამომრთვლი MCB 2x32/6kA</t>
  </si>
  <si>
    <t>ავტომატური ამომრთვლი MCB 2x16/6kA</t>
  </si>
  <si>
    <t>დნობადი მცველის ამომრთველიანი ბუდე, 1A დნობადი მცველით კომპლექტში (20 მმ)</t>
  </si>
  <si>
    <t>საინდიკაციო ნათურა 220ვ , ფარის კარში სამონტაჟო</t>
  </si>
  <si>
    <t>ძალოვანი გამანაწილებელი საკლემო ბლოკი 4P-400A</t>
  </si>
  <si>
    <t>ძალოვანი გამანაწილებელი საკლემო ბლოკი 4P-63A</t>
  </si>
  <si>
    <t>სპილენძის დამიწების სალტე 4x40 , სუპორტებით</t>
  </si>
  <si>
    <t>ლითონის ელ. კარადა 2000x600x250</t>
  </si>
  <si>
    <t>KDB-1 ელ. გამანაწილებელი ფარი</t>
  </si>
  <si>
    <t>მინიატურული ავტომატური ამომრთვლი MCB 3xC100/10kA</t>
  </si>
  <si>
    <t>მინიატურული ავტომატური ამომრთვლი MCB 3xC40/6kA</t>
  </si>
  <si>
    <t>მინიატურული ავტომატური ამომრთვლი MCB 3xC10/6kA</t>
  </si>
  <si>
    <t>მინიატურული ავტომატური ამომრთვლი MCB C16/6kA</t>
  </si>
  <si>
    <t>მინიატურული ავტომატური ამომრთვლი MCB C10/6kA</t>
  </si>
  <si>
    <t>დიფერენციალური ავტომატური ამომრთველი 2xC16/30mA</t>
  </si>
  <si>
    <t>დნობადი მცველის ამომრთველიანი ბუდე 1A დნობადი მცველით კომპლექტში</t>
  </si>
  <si>
    <t>საინდიკაციო ნათურა 220V</t>
  </si>
  <si>
    <t>მოდულური კონტაქტორი 1NO-25A</t>
  </si>
  <si>
    <t xml:space="preserve">ON/OFF სამართავი ღილაკი  ფიქსაციით , სასიგნალო ნათურით </t>
  </si>
  <si>
    <t>სპილენძის დასაპარალელებელი სავარცხელა 3P-63A</t>
  </si>
  <si>
    <t>კბ/ც</t>
  </si>
  <si>
    <t>ელ. ფარი 72 მოდულზე , ზედაპირული IP54/65</t>
  </si>
  <si>
    <t>BSB-1 ელ. გამანაწილებელი ფარი</t>
  </si>
  <si>
    <t>მინიატურული ავტომატური ამომრთვლი MCB 3xC25/6kA</t>
  </si>
  <si>
    <t>მინიატურული ავტომატური ამომრთვლი MCB 3xC6/6kA</t>
  </si>
  <si>
    <t>მინიატურული ავტომატური ამომრთვლი MCB C6/6kA</t>
  </si>
  <si>
    <t>კონტაქტორი 3NO-5kW  AC3 , 1NO aux</t>
  </si>
  <si>
    <t>კონტაქტორი 3NO-2,5kW  AC3 , 1NO aux</t>
  </si>
  <si>
    <t>ფაზების და ძაბვის კონტროლის რელე (ფაზების მიმდევრობის, დაკარგვის, ძაბვის ქვედა და ზედა ზღვარის კონტროლით)</t>
  </si>
  <si>
    <t>ლითონის ელ. კარადა 600x600x200, IP65</t>
  </si>
  <si>
    <t>LPE-1 ელ.გამანაწილებელი ფარი</t>
  </si>
  <si>
    <t>მინიატურული ავტომატური ამომრთვლი MCB 3xC20/6kA</t>
  </si>
  <si>
    <t>დაბინდების რელე , ჩართვა-გამორთვაზე დაყოვნება</t>
  </si>
  <si>
    <t>სამართავი ღილაკი 1NO კონტაქტით ფიქსაციის გარეშე</t>
  </si>
  <si>
    <t>სამართავი ღილაკი 1NC კონტაქტით ფიქსაციის გარეშე</t>
  </si>
  <si>
    <t>3 პოზიციანი გადამრთველი 0-1-2 (ნულოვანი პოზიციით)</t>
  </si>
  <si>
    <t>ელ. ფარი 48 მოდულზე , ზედაპირული</t>
  </si>
  <si>
    <t>1DB-1 ელ. გამანაწილებელი ფარი</t>
  </si>
  <si>
    <t>ელ. ფარი 36 მოდულზე , ჩაფლული</t>
  </si>
  <si>
    <t>1DB-2 ელ. გამანაწილებელი ფარი</t>
  </si>
  <si>
    <t>დენის გაჟონვის რელე 4x32A/30mA</t>
  </si>
  <si>
    <t>1DB-3 ელ. გამანაწილებელი ფარი</t>
  </si>
  <si>
    <t>დენის გაჟონვის რელე 4x40A/30mA</t>
  </si>
  <si>
    <t>მინიატურული ავტომატური ამომრთვლი MCB 3xC32/6kA</t>
  </si>
  <si>
    <t>მოდულური კონტაქტორი 1NO-16A</t>
  </si>
  <si>
    <t>ელ. ფარი 54 მოდულზე , ჩაფლული</t>
  </si>
  <si>
    <t>2DB-1 ელ. გამანაწილებელი ფარი</t>
  </si>
  <si>
    <t>ელ. ფარი 48 მოდულზე , ჩაფლული</t>
  </si>
  <si>
    <t>2DB-2 ელ. გამანაწილებელი ფარი</t>
  </si>
  <si>
    <t>2DB-3 ელ. გამანაწილებელი ფარი</t>
  </si>
  <si>
    <t>ძალოვანი აგრეგატები</t>
  </si>
  <si>
    <t>20 kVA დიზელ გენერატორი ხმაურდამხშობ გარსაცმში, რეზერვის ავტომატური ჩართვის კარადით კომპლექტში</t>
  </si>
  <si>
    <t>zednadebi xarjebi მონტაჟის ღირებულებიდან</t>
  </si>
  <si>
    <t>lokalir-resursuli xarjTaRricxva #6</t>
  </si>
  <si>
    <t>კომპიუტერული და სატელეფონო ქსელი</t>
  </si>
  <si>
    <t>კაბელი Cat.5e UTP</t>
  </si>
  <si>
    <t>როზეტი  2 x RJ-45</t>
  </si>
  <si>
    <t>როზეტი  1 x RJ-45</t>
  </si>
  <si>
    <t>ვიდეო-მეთვალყურეობა</t>
  </si>
  <si>
    <t>კაბელი Cat.5e FTP</t>
  </si>
  <si>
    <t>გოფრირებული მილი Ø 16</t>
  </si>
  <si>
    <t>დამხმარე სამონტაჟო მასალები</t>
  </si>
  <si>
    <t>16 არხიანი ციფრული ჩამწერი ,160M bandwidth up to 5M recording resolution; 16ch 1080p, 1 VGA/1 HDMI/1TV, 1RJ45 (1000M), 1 Audio in/1 Audio out, 4/16/16 Alarm in &amp; 3/6/6 alarm out, 2 USB, 4 HDD (პარამეტრები დაზუსტდეს დამკვეთთან !!)</t>
  </si>
  <si>
    <t xml:space="preserve">ვიდეოჩამწერთან თავსებადი მყარი დისკი 4TB </t>
  </si>
  <si>
    <t>შ/მ გუმბათისებრივი 2 მეგაპიქსელიანი ვიდეო კამერა,; 0,1Lux@F1,6(Color),0,01Lux @F 1,6(B/W), 0Lux(IR ON); f=2,8-12mm; H.264/MJPEG; 1080p(1~30fps); DC12V, ინტეგრირებული ინფრაწითელი განათებით არანაკლებ 15მ</t>
  </si>
  <si>
    <t>გ/მ 3 მეგაპიქსელიანი ვიდეო კამერა,; 0,1Lux@F1,6(Color),0,01Lux @F 1,6(B/W), 0Lux(IR ON); f=2,8-12mm; H.264/MJPEG; 1080p(1~30fps); DC12V, IP67 გარსაცმში, ინტეგრირებული ინფრაწითელი განათებით არანაკლებ 15-20მ</t>
  </si>
  <si>
    <t>სტაბილიზირებული კვების ბლოკი 230VAC/12VDC არანაკლებ 5ა, ძაბვის რეგულირების დიაპაზონი არანაკლებ 12 - 13,8V</t>
  </si>
  <si>
    <t>ზედაპირული მონტაჟის გამანაწილებელი კოლოფი IP65</t>
  </si>
  <si>
    <t>ზედაპირული მონტაჟის გამანაწილებელი კოლოფი IP44</t>
  </si>
  <si>
    <t>19" საკომუნიკაციო კარადა 24U</t>
  </si>
  <si>
    <t>19" საკომუნიკაციო კარადის როზეტების ბლოკი PDU-6 (6x10A)</t>
  </si>
  <si>
    <t>19" - აპარატურის თარო</t>
  </si>
  <si>
    <r>
      <t xml:space="preserve">Cat.5 - 24 x RJ45 FTP </t>
    </r>
    <r>
      <rPr>
        <sz val="11"/>
        <rFont val="AcadNusx"/>
      </rPr>
      <t>პატჩ-პანელი</t>
    </r>
  </si>
  <si>
    <t>კონექტორი RJ45</t>
  </si>
  <si>
    <t>უწყვეტი კვების წყარო rackmountable Smart UPS 3500 VA</t>
  </si>
  <si>
    <t>სახანძრო სიგნალიზაცია</t>
  </si>
  <si>
    <t>სახანძრო სიგნალიზაციის კაბელი JY(st)Y- 1x2x0,8</t>
  </si>
  <si>
    <t>სამისამართო ოპტიკურ ელექტრონული კვამლის დეტექტორი</t>
  </si>
  <si>
    <t>სამისამართო კომბინირებული დეტექტორი</t>
  </si>
  <si>
    <t>სამისამართო სახანძრო საგანგაშო ღილაკი</t>
  </si>
  <si>
    <t>სახანძრო სირენა სტრობით</t>
  </si>
  <si>
    <t xml:space="preserve"> სტრობი</t>
  </si>
  <si>
    <t>თბური დეტექტორი</t>
  </si>
  <si>
    <t>სტაბილიზირებული კვების ბლოკი, დამტენით</t>
  </si>
  <si>
    <t>აკუმულატორი 17ა/სთ.</t>
  </si>
  <si>
    <t>სამისამართო სახანძრო სიგნალიზაციის საკონტროლო პანელი 2 მარყუჟით</t>
  </si>
  <si>
    <t>lokalir-resursuli xarjTaRricxva #7</t>
  </si>
  <si>
    <t>miwis samusaoebi:</t>
  </si>
  <si>
    <t>მიწის დაგეგმარება</t>
  </si>
  <si>
    <t>100 მ2</t>
  </si>
  <si>
    <t>mcenereuli miwis moWra meqanizmebiT</t>
  </si>
  <si>
    <t>100 m3</t>
  </si>
  <si>
    <t>miwis damuSaveba meqanizmebiT</t>
  </si>
  <si>
    <t>miwis damatebiTi damuSaveba xeliT</t>
  </si>
  <si>
    <t>miwis damuSaveba xeliT saTamaSo moednebze</t>
  </si>
  <si>
    <t>СНиП IV-2-82 8-3-2</t>
  </si>
  <si>
    <t>RorRis fenilis mowyoba datkepniT (bilikebi,trotuarebi da sabavSvo moednebze)</t>
  </si>
  <si>
    <t>ღორღი</t>
  </si>
  <si>
    <t>miwis ukuCayra datkepniT</t>
  </si>
  <si>
    <t>bilikis betonis safuZvlis mowyoba 10 sm sisqiT</t>
  </si>
  <si>
    <t>safiltre ormos mosawyobad miwis damuSaveba xeliT</t>
  </si>
  <si>
    <t>safiltre ormos Sevseba 3 fraqciis xreSiT  2--10 mm</t>
  </si>
  <si>
    <t>ხრეში სხვადასხვა ფრაქციის</t>
  </si>
  <si>
    <t>miwis damuSaveba meqaniზmebiT sadrenaJe milebis mosawyobad</t>
  </si>
  <si>
    <t>miwis ukuCayra meqanizmebiT</t>
  </si>
  <si>
    <t xml:space="preserve">miwis damuSaveba meqanismebiT sakanalizacio milebis mosawyobad </t>
  </si>
  <si>
    <t>miwis damuSaveba xeliT kabelis gasayvanad</t>
  </si>
  <si>
    <t>miwis ukuCayra xeliiT</t>
  </si>
  <si>
    <t>monoliTuri rkina-betonis konstruqciebi:</t>
  </si>
  <si>
    <t>monoliTuri rkina-betonis saZirkvlis mowyoba</t>
  </si>
  <si>
    <t>armatura</t>
  </si>
  <si>
    <t>СНиП IV-2-82 11-20-1</t>
  </si>
  <si>
    <t>bilikebis mowyoba betonis filebiT</t>
  </si>
  <si>
    <t>betoniს ფილები</t>
  </si>
  <si>
    <t>ქვიშა–ცემენტის ხსნარი</t>
  </si>
  <si>
    <t>hidrosaizolacio samusaoebi</t>
  </si>
  <si>
    <t>hidrosaizolacio fenilis mowyoba  geoteqstiliT sabavSvo moedanze</t>
  </si>
  <si>
    <t>saniaRvre ormoebis izolacia</t>
  </si>
  <si>
    <t>sadrenaJe perforirebuli plstmasis milis montaJi</t>
  </si>
  <si>
    <t>sadrenaJe perforirebuli plstmasis d=150 mm</t>
  </si>
  <si>
    <t>m</t>
  </si>
  <si>
    <t>sadrenaJe perforirebuli plstmasis d=200 mm</t>
  </si>
  <si>
    <t>saniaRvre gisosis mowyoba  100*80</t>
  </si>
  <si>
    <t>Semaertebeli detalebi da elementebi</t>
  </si>
  <si>
    <t>saniRvre wylebis Sekrebi filtri-sifoni</t>
  </si>
  <si>
    <t>liTonis elementebi</t>
  </si>
  <si>
    <t>ფოლადis milis montaJi</t>
  </si>
  <si>
    <t>bilikebis liTonis moajireebis mowyoba d=50 mm miliT</t>
  </si>
  <si>
    <t>vertikaluris sayrdenebis  moajireebis mowyoba d=50 mm miliT</t>
  </si>
  <si>
    <t>filadis moajiri d=18 mm armaturiT</t>
  </si>
  <si>
    <t>SemoRobvis vertikaluris sayrdenebis   mowyoba d=50 mm miliT</t>
  </si>
  <si>
    <t>SemoRobvis vertikaluris sayrdenebis   mowyoba d=100 mm miliT</t>
  </si>
  <si>
    <t>baRis teritoriaze liTonis WiSkris damzadeba da montaJi (2-c)</t>
  </si>
  <si>
    <t>SemoRobvaze liTonis mavTulbadis mowyoba simaRliT 1.5 m</t>
  </si>
  <si>
    <t>moajireebis da WiSkrebis filadis elementebis dafarva antikoroziuli saRebaviT</t>
  </si>
  <si>
    <t>საღებავი antikoroziuli</t>
  </si>
  <si>
    <t>კგ</t>
  </si>
  <si>
    <t>СНиП IV-2-82 15-52-1</t>
  </si>
  <si>
    <t>kedlis galesva qviSa-cementis xsnariT</t>
  </si>
  <si>
    <t>sabavSvo moednis dafarva maRalmdgradi polieTilenis filebiT</t>
  </si>
  <si>
    <t>gamwvaneba</t>
  </si>
  <si>
    <t xml:space="preserve">arsebuli xeebis moWra d25-85 </t>
  </si>
  <si>
    <t>arsebuli xeebis amoZirkva d=185</t>
  </si>
  <si>
    <t>mwvane safaris mowyoba (beltis dageba)</t>
  </si>
  <si>
    <t>maradmwvane buCknaris dageba 1.5 simaRlemde</t>
  </si>
  <si>
    <t>maradmwvane buCknaris dageba 0.8 simaRlemde</t>
  </si>
  <si>
    <t>xeebis dargva kiparisi</t>
  </si>
  <si>
    <t>sul jami</t>
  </si>
  <si>
    <t>maT Soris liTonkonstruqciebi</t>
  </si>
  <si>
    <t>zednadebi xarjebi liTonkonstruqciebze</t>
  </si>
  <si>
    <t>saxuravis damuSaveba praimeriT</t>
  </si>
  <si>
    <t>satvirTvo liftis damzadeba da montaJi sruli aRWurvilobiT</t>
  </si>
  <si>
    <t>სულ ჯამი</t>
  </si>
  <si>
    <t>1.1პ11</t>
  </si>
  <si>
    <t>1.1პ10</t>
  </si>
  <si>
    <t>1.3პ14</t>
  </si>
  <si>
    <t>СниП IV-2-82 8-17-3</t>
  </si>
  <si>
    <t>წვრილი სამშენებლო ბლოკი 390*190*100 მმ</t>
  </si>
  <si>
    <t>იატაკის  qveS პემზა fenilis mowyoba datkepniT 8 sm sisqiT</t>
  </si>
  <si>
    <t>პემზა</t>
  </si>
  <si>
    <t>saxuravze პემზა ფენილის მოწყობა საშუალიდ 50 მმ სისქით</t>
  </si>
  <si>
    <t>qviSა-cementis xsnari</t>
  </si>
  <si>
    <t>el. აvtomatebis montaJi</t>
  </si>
  <si>
    <t>nakrebi xarjTaRricxva</t>
  </si>
  <si>
    <t># xarjTaR-</t>
  </si>
  <si>
    <t>#</t>
  </si>
  <si>
    <t>ricxvebis</t>
  </si>
  <si>
    <t xml:space="preserve">samuSaoebisa da </t>
  </si>
  <si>
    <t>sul</t>
  </si>
  <si>
    <t>da gaangari-</t>
  </si>
  <si>
    <t>danaxarjebis dasaxeleba</t>
  </si>
  <si>
    <t>aT.lari</t>
  </si>
  <si>
    <t>Sebis</t>
  </si>
  <si>
    <t xml:space="preserve">krebsiTi x-va </t>
  </si>
  <si>
    <t>"საქართველოს ენერგეტიკისა და წყალმომარაგების მარეგურილებელი ეროვნული კომისიის დადგენილება #-20, 2008 წლის 18 სექტემბერი,  მუხლი 32, დანართი 4,"</t>
  </si>
  <si>
    <t>"საქართველოს ენერგეტიკისა და წყალმომარაგების მარეგურილებელი ეროვნული კომისიის დადგენილება #-32, 2008 წლის 26 ნოემბერი,  მუხლი 27, დანართი 3,"</t>
  </si>
  <si>
    <t>"საქართველოს ენერგეტიკისა და წყალმომარაგების მარეგურილებელი ეროვნული კომისიის დადგენილება #-12, 2009 წლის 9 ივლისი,  მუხლი 39, დანართი 3,"</t>
  </si>
  <si>
    <t>sul xarjTaRricxviT:</t>
  </si>
  <si>
    <r>
      <rPr>
        <sz val="12"/>
        <rFont val="Times New Roman"/>
        <family val="1"/>
        <charset val="204"/>
      </rPr>
      <t>სასმელი წყალი 37 მ</t>
    </r>
    <r>
      <rPr>
        <sz val="12"/>
        <rFont val="Calibri"/>
        <family val="2"/>
      </rPr>
      <t>³</t>
    </r>
  </si>
  <si>
    <r>
      <t xml:space="preserve"> bunebrivi airize</t>
    </r>
    <r>
      <rPr>
        <b/>
        <sz val="10"/>
        <rFont val="Arial"/>
        <family val="2"/>
        <charset val="204"/>
      </rPr>
      <t xml:space="preserve"> </t>
    </r>
    <r>
      <rPr>
        <sz val="10"/>
        <rFont val="AcadNusx"/>
      </rPr>
      <t>momuSave,  daxuruli wvis kameriani wyalgamTbobi qvabi, marTvis paneliT  da sruli avtomatikiT</t>
    </r>
    <r>
      <rPr>
        <b/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Q=129000kkal/h</t>
    </r>
    <r>
      <rPr>
        <sz val="10"/>
        <rFont val="AcadNusx"/>
      </rPr>
      <t xml:space="preserve">,  </t>
    </r>
    <r>
      <rPr>
        <sz val="10"/>
        <rFont val="Arial"/>
        <family val="2"/>
        <charset val="204"/>
      </rPr>
      <t>(</t>
    </r>
    <r>
      <rPr>
        <b/>
        <sz val="10"/>
        <color indexed="10"/>
        <rFont val="Arial"/>
        <family val="2"/>
        <charset val="204"/>
      </rPr>
      <t>N=150kw</t>
    </r>
    <r>
      <rPr>
        <sz val="10"/>
        <rFont val="AcadNusx"/>
      </rPr>
      <t xml:space="preserve">)  simZlavris da  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>DT=80-60oC</t>
    </r>
    <r>
      <rPr>
        <sz val="10"/>
        <rFont val="AcadNusx"/>
      </rPr>
      <t xml:space="preserve"> temperaturuli reJimiT.</t>
    </r>
  </si>
  <si>
    <r>
      <t>bunebriv airze momuSave sanTura: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>Q=150 kw</t>
    </r>
  </si>
  <si>
    <r>
      <t>safarToebeli avzi: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>V=100 L</t>
    </r>
  </si>
  <si>
    <r>
      <t>gaTbobis sacirkulacio rgolis tumbo</t>
    </r>
    <r>
      <rPr>
        <b/>
        <sz val="10"/>
        <color indexed="10"/>
        <rFont val="Arial"/>
        <family val="2"/>
        <charset val="204"/>
      </rPr>
      <t xml:space="preserve"> L=3,5 m3/h</t>
    </r>
    <r>
      <rPr>
        <sz val="10"/>
        <rFont val="AcadNusx"/>
      </rPr>
      <t xml:space="preserve"> warmadobis da </t>
    </r>
    <r>
      <rPr>
        <b/>
        <sz val="10"/>
        <rFont val="Arial"/>
        <family val="2"/>
        <charset val="204"/>
      </rPr>
      <t>H=70Kpa</t>
    </r>
    <r>
      <rPr>
        <sz val="10"/>
        <rFont val="AcadNusx"/>
      </rPr>
      <t xml:space="preserve"> wnevis. (muSa rezervi)</t>
    </r>
  </si>
  <si>
    <r>
      <t>foladis wyalairsadeni mili</t>
    </r>
    <r>
      <rPr>
        <b/>
        <sz val="10"/>
        <rFont val="Arial"/>
        <family val="2"/>
        <charset val="204"/>
      </rPr>
      <t xml:space="preserve">  D76/4</t>
    </r>
  </si>
  <si>
    <r>
      <t>Camket-maregulirebeli ventili</t>
    </r>
    <r>
      <rPr>
        <b/>
        <sz val="10"/>
        <rFont val="Arial"/>
        <family val="2"/>
        <charset val="204"/>
      </rPr>
      <t xml:space="preserve"> D25</t>
    </r>
  </si>
  <si>
    <r>
      <t>Camket-maregulirebeli ventili</t>
    </r>
    <r>
      <rPr>
        <b/>
        <sz val="10"/>
        <rFont val="Arial"/>
        <family val="2"/>
        <charset val="204"/>
      </rPr>
      <t xml:space="preserve"> D76</t>
    </r>
  </si>
  <si>
    <r>
      <t xml:space="preserve">muxli 90gr foladis milisaTvis </t>
    </r>
    <r>
      <rPr>
        <b/>
        <sz val="10"/>
        <rFont val="Arial"/>
        <family val="2"/>
        <charset val="204"/>
      </rPr>
      <t>D76</t>
    </r>
  </si>
  <si>
    <r>
      <t>wylis filtri</t>
    </r>
    <r>
      <rPr>
        <b/>
        <sz val="10"/>
        <rFont val="Arial"/>
        <family val="2"/>
        <charset val="204"/>
      </rPr>
      <t xml:space="preserve"> D76</t>
    </r>
  </si>
  <si>
    <r>
      <t xml:space="preserve">kauCukis Tboizolacia </t>
    </r>
    <r>
      <rPr>
        <b/>
        <sz val="10"/>
        <rFont val="Arial"/>
        <family val="2"/>
        <charset val="204"/>
      </rPr>
      <t>D76/4 (H=9mm)</t>
    </r>
    <r>
      <rPr>
        <sz val="10"/>
        <rFont val="AcadNusx"/>
      </rPr>
      <t xml:space="preserve"> foladis wyalairsadeni milebisaTvis</t>
    </r>
  </si>
  <si>
    <r>
      <t xml:space="preserve">sarevizio Wa: </t>
    </r>
    <r>
      <rPr>
        <b/>
        <sz val="10"/>
        <rFont val="Arial"/>
        <family val="2"/>
        <charset val="204"/>
      </rPr>
      <t>(700X700)</t>
    </r>
  </si>
  <si>
    <r>
      <t xml:space="preserve">haermimRebi cxauri: </t>
    </r>
    <r>
      <rPr>
        <b/>
        <sz val="10"/>
        <rFont val="Arial"/>
        <family val="2"/>
        <charset val="204"/>
      </rPr>
      <t>(1000X500)</t>
    </r>
  </si>
  <si>
    <r>
      <t xml:space="preserve">fanjara: </t>
    </r>
    <r>
      <rPr>
        <b/>
        <sz val="10"/>
        <rFont val="Arial"/>
        <family val="2"/>
        <charset val="204"/>
      </rPr>
      <t>(1000X500)</t>
    </r>
  </si>
  <si>
    <r>
      <t xml:space="preserve">defleqtori: </t>
    </r>
    <r>
      <rPr>
        <b/>
        <sz val="10"/>
        <rFont val="Arial"/>
        <family val="2"/>
        <charset val="204"/>
      </rPr>
      <t>(D=250)</t>
    </r>
  </si>
  <si>
    <r>
      <t xml:space="preserve">sakvamle mili </t>
    </r>
    <r>
      <rPr>
        <b/>
        <sz val="10"/>
        <rFont val="AcadNusx"/>
      </rPr>
      <t xml:space="preserve"> </t>
    </r>
    <r>
      <rPr>
        <b/>
        <sz val="10"/>
        <rFont val="Arial"/>
        <family val="2"/>
        <charset val="204"/>
      </rPr>
      <t>D=200</t>
    </r>
    <r>
      <rPr>
        <b/>
        <sz val="10"/>
        <rFont val="AcadNusx"/>
      </rPr>
      <t xml:space="preserve">mm </t>
    </r>
    <r>
      <rPr>
        <b/>
        <sz val="10"/>
        <rFont val="Arial"/>
        <family val="2"/>
        <charset val="204"/>
      </rPr>
      <t>H</t>
    </r>
    <r>
      <rPr>
        <b/>
        <sz val="10"/>
        <rFont val="AcadNusx"/>
      </rPr>
      <t>=7,0m</t>
    </r>
    <r>
      <rPr>
        <sz val="10"/>
        <rFont val="AcadNusx"/>
      </rPr>
      <t xml:space="preserve">   maT Soris:     </t>
    </r>
  </si>
  <si>
    <r>
      <t>foladis mili</t>
    </r>
    <r>
      <rPr>
        <b/>
        <sz val="10"/>
        <rFont val="Arial"/>
        <family val="2"/>
        <charset val="204"/>
      </rPr>
      <t xml:space="preserve"> D200</t>
    </r>
  </si>
  <si>
    <r>
      <t xml:space="preserve">izolirebuli milis garsacmi foladis moTuTiebuli furclisagan </t>
    </r>
    <r>
      <rPr>
        <b/>
        <sz val="10"/>
        <rFont val="Arial"/>
        <family val="2"/>
        <charset val="204"/>
      </rPr>
      <t>d=0,6mm</t>
    </r>
    <r>
      <rPr>
        <b/>
        <sz val="10"/>
        <rFont val="AcadNusx"/>
      </rPr>
      <t>.</t>
    </r>
  </si>
  <si>
    <r>
      <t xml:space="preserve">moTuTiebuli mavTuli </t>
    </r>
    <r>
      <rPr>
        <b/>
        <sz val="10"/>
        <rFont val="Arial"/>
        <family val="2"/>
        <charset val="204"/>
      </rPr>
      <t>d=1,0mm</t>
    </r>
  </si>
  <si>
    <r>
      <t xml:space="preserve">foladis orrigiani paneluri radiatori: </t>
    </r>
    <r>
      <rPr>
        <b/>
        <sz val="10"/>
        <rFont val="Arial"/>
        <family val="2"/>
        <charset val="204"/>
      </rPr>
      <t>(500X600H)</t>
    </r>
  </si>
  <si>
    <r>
      <t xml:space="preserve">foladis orrigiani paneluri radiatori: </t>
    </r>
    <r>
      <rPr>
        <b/>
        <sz val="10"/>
        <rFont val="Arial"/>
        <family val="2"/>
        <charset val="204"/>
      </rPr>
      <t>(1000X600H)</t>
    </r>
  </si>
  <si>
    <r>
      <t xml:space="preserve">foladis orrigiani paneluri radiatori: </t>
    </r>
    <r>
      <rPr>
        <b/>
        <sz val="10"/>
        <rFont val="Arial"/>
        <family val="2"/>
        <charset val="204"/>
      </rPr>
      <t>(1100X600H)</t>
    </r>
  </si>
  <si>
    <r>
      <t xml:space="preserve">foladis orrigiani paneluri radiatori: </t>
    </r>
    <r>
      <rPr>
        <b/>
        <sz val="10"/>
        <rFont val="Arial"/>
        <family val="2"/>
        <charset val="204"/>
      </rPr>
      <t>(1200X600H)</t>
    </r>
  </si>
  <si>
    <r>
      <t xml:space="preserve">foladis orrigiani paneluri radiatori: </t>
    </r>
    <r>
      <rPr>
        <b/>
        <sz val="10"/>
        <rFont val="Arial"/>
        <family val="2"/>
        <charset val="204"/>
      </rPr>
      <t>(1500X600H)</t>
    </r>
  </si>
  <si>
    <r>
      <t>Camket-maregulirebeli ventili</t>
    </r>
    <r>
      <rPr>
        <b/>
        <sz val="10"/>
        <rFont val="Arial"/>
        <family val="2"/>
        <charset val="204"/>
      </rPr>
      <t xml:space="preserve"> D20</t>
    </r>
  </si>
  <si>
    <r>
      <t xml:space="preserve">foladis orrigiani paneluri radiatori: </t>
    </r>
    <r>
      <rPr>
        <b/>
        <sz val="10"/>
        <rFont val="Arial"/>
        <family val="2"/>
        <charset val="204"/>
      </rPr>
      <t>(800X600H)</t>
    </r>
  </si>
  <si>
    <r>
      <t>p/p minaboCkovani milebi</t>
    </r>
    <r>
      <rPr>
        <b/>
        <sz val="10"/>
        <rFont val="Arial"/>
        <family val="2"/>
        <charset val="204"/>
      </rPr>
      <t xml:space="preserve"> D20*3,5</t>
    </r>
  </si>
  <si>
    <r>
      <t>p/p minaboCkovani milebi</t>
    </r>
    <r>
      <rPr>
        <b/>
        <sz val="10"/>
        <rFont val="Arial"/>
        <family val="2"/>
        <charset val="204"/>
      </rPr>
      <t xml:space="preserve"> D32*5,4</t>
    </r>
  </si>
  <si>
    <r>
      <t>p/p minaboCkovani milebi</t>
    </r>
    <r>
      <rPr>
        <b/>
        <sz val="10"/>
        <rFont val="Arial"/>
        <family val="2"/>
        <charset val="204"/>
      </rPr>
      <t xml:space="preserve"> D63*10,5</t>
    </r>
  </si>
  <si>
    <r>
      <t xml:space="preserve">muxli 90gr p/p milisaTvis </t>
    </r>
    <r>
      <rPr>
        <b/>
        <sz val="10"/>
        <rFont val="Arial"/>
        <family val="2"/>
        <charset val="204"/>
      </rPr>
      <t>D20</t>
    </r>
  </si>
  <si>
    <r>
      <t xml:space="preserve">muxli 90gr p/p milisaTvis </t>
    </r>
    <r>
      <rPr>
        <b/>
        <sz val="10"/>
        <rFont val="Arial"/>
        <family val="2"/>
        <charset val="204"/>
      </rPr>
      <t>D32</t>
    </r>
  </si>
  <si>
    <r>
      <t xml:space="preserve">gadamyvani: </t>
    </r>
    <r>
      <rPr>
        <b/>
        <sz val="10"/>
        <rFont val="Arial"/>
        <family val="2"/>
        <charset val="204"/>
      </rPr>
      <t xml:space="preserve"> 32X20</t>
    </r>
  </si>
  <si>
    <r>
      <t xml:space="preserve">gadamyvani: </t>
    </r>
    <r>
      <rPr>
        <b/>
        <sz val="10"/>
        <rFont val="Arial"/>
        <family val="2"/>
        <charset val="204"/>
      </rPr>
      <t xml:space="preserve"> 63X32</t>
    </r>
  </si>
  <si>
    <r>
      <t xml:space="preserve">samkapi p/p milebi: </t>
    </r>
    <r>
      <rPr>
        <b/>
        <sz val="10"/>
        <rFont val="Arial"/>
        <family val="2"/>
        <charset val="204"/>
      </rPr>
      <t xml:space="preserve"> 32X32X32</t>
    </r>
  </si>
  <si>
    <r>
      <t xml:space="preserve">samkapi p/p milebi: </t>
    </r>
    <r>
      <rPr>
        <b/>
        <sz val="10"/>
        <rFont val="Arial"/>
        <family val="2"/>
        <charset val="204"/>
      </rPr>
      <t xml:space="preserve"> 63X63X63</t>
    </r>
  </si>
  <si>
    <r>
      <t>quro p/p milebi</t>
    </r>
    <r>
      <rPr>
        <b/>
        <sz val="10"/>
        <rFont val="Arial"/>
        <family val="2"/>
        <charset val="204"/>
      </rPr>
      <t xml:space="preserve"> D20*3,5</t>
    </r>
  </si>
  <si>
    <r>
      <t>quro p/p milebi</t>
    </r>
    <r>
      <rPr>
        <b/>
        <sz val="10"/>
        <rFont val="Arial"/>
        <family val="2"/>
        <charset val="204"/>
      </rPr>
      <t xml:space="preserve"> D32*5,4 </t>
    </r>
  </si>
  <si>
    <r>
      <t xml:space="preserve">kauCukis Tboizolacia </t>
    </r>
    <r>
      <rPr>
        <b/>
        <sz val="10"/>
        <rFont val="Arial"/>
        <family val="2"/>
        <charset val="204"/>
      </rPr>
      <t>D20*3,5 (H=9mm)</t>
    </r>
    <r>
      <rPr>
        <sz val="10"/>
        <rFont val="AcadNusx"/>
      </rPr>
      <t xml:space="preserve"> p/p milebisaTvis</t>
    </r>
  </si>
  <si>
    <r>
      <t xml:space="preserve">kauCukis Tboizolacia </t>
    </r>
    <r>
      <rPr>
        <b/>
        <sz val="10"/>
        <rFont val="Arial"/>
        <family val="2"/>
        <charset val="204"/>
      </rPr>
      <t>D32*5,4 (H=9mm)</t>
    </r>
    <r>
      <rPr>
        <sz val="10"/>
        <rFont val="AcadNusx"/>
      </rPr>
      <t xml:space="preserve"> p/p milebisaTvis</t>
    </r>
  </si>
  <si>
    <r>
      <t xml:space="preserve">kauCukis Tboizolacia </t>
    </r>
    <r>
      <rPr>
        <b/>
        <sz val="10"/>
        <rFont val="Arial"/>
        <family val="2"/>
        <charset val="204"/>
      </rPr>
      <t>D63*10,5 (H=9mm)</t>
    </r>
    <r>
      <rPr>
        <sz val="10"/>
        <rFont val="AcadNusx"/>
      </rPr>
      <t xml:space="preserve"> p/p milebisaTvis</t>
    </r>
  </si>
  <si>
    <r>
      <t>p/p minaboCkovani milebi</t>
    </r>
    <r>
      <rPr>
        <b/>
        <sz val="10"/>
        <rFont val="Arial"/>
        <family val="2"/>
        <charset val="204"/>
      </rPr>
      <t xml:space="preserve"> D40*6,2</t>
    </r>
  </si>
  <si>
    <r>
      <t xml:space="preserve">muxli 90gr p/p milisaTvis </t>
    </r>
    <r>
      <rPr>
        <b/>
        <sz val="10"/>
        <rFont val="Arial"/>
        <family val="2"/>
        <charset val="204"/>
      </rPr>
      <t>D40</t>
    </r>
  </si>
  <si>
    <r>
      <t xml:space="preserve">gadamyvani: </t>
    </r>
    <r>
      <rPr>
        <b/>
        <sz val="10"/>
        <rFont val="Arial"/>
        <family val="2"/>
        <charset val="204"/>
      </rPr>
      <t xml:space="preserve"> 40X20</t>
    </r>
  </si>
  <si>
    <r>
      <t xml:space="preserve">gadamyvani: </t>
    </r>
    <r>
      <rPr>
        <b/>
        <sz val="10"/>
        <rFont val="Arial"/>
        <family val="2"/>
        <charset val="204"/>
      </rPr>
      <t xml:space="preserve"> 63X40</t>
    </r>
  </si>
  <si>
    <r>
      <t xml:space="preserve">samkapi p/p milebi: </t>
    </r>
    <r>
      <rPr>
        <b/>
        <sz val="10"/>
        <rFont val="Arial"/>
        <family val="2"/>
        <charset val="204"/>
      </rPr>
      <t xml:space="preserve"> 40X40X40</t>
    </r>
  </si>
  <si>
    <r>
      <t>quro p/p milebi</t>
    </r>
    <r>
      <rPr>
        <b/>
        <sz val="10"/>
        <rFont val="Arial"/>
        <family val="2"/>
        <charset val="204"/>
      </rPr>
      <t xml:space="preserve"> D40*6,2 </t>
    </r>
  </si>
  <si>
    <r>
      <t xml:space="preserve">kauCukis Tboizolacia </t>
    </r>
    <r>
      <rPr>
        <b/>
        <sz val="10"/>
        <rFont val="Arial"/>
        <family val="2"/>
        <charset val="204"/>
      </rPr>
      <t>D40*6,2 (H=9mm)</t>
    </r>
    <r>
      <rPr>
        <sz val="10"/>
        <rFont val="AcadNusx"/>
      </rPr>
      <t xml:space="preserve"> p/p milebisaTvis</t>
    </r>
  </si>
  <si>
    <r>
      <t xml:space="preserve"> bunebrivi airize</t>
    </r>
    <r>
      <rPr>
        <b/>
        <sz val="10"/>
        <rFont val="Arial"/>
        <family val="2"/>
        <charset val="204"/>
      </rPr>
      <t xml:space="preserve"> </t>
    </r>
    <r>
      <rPr>
        <sz val="10"/>
        <rFont val="AcadNusx"/>
      </rPr>
      <t>momuSave,  daxuruli wvis kameriani wyalgamTbobi qvabi, marTvis paneliT  da sruli avtomatikiT</t>
    </r>
    <r>
      <rPr>
        <b/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Q=258000kkal/h</t>
    </r>
    <r>
      <rPr>
        <sz val="10"/>
        <rFont val="AcadNusx"/>
      </rPr>
      <t xml:space="preserve">,  </t>
    </r>
    <r>
      <rPr>
        <sz val="10"/>
        <rFont val="Arial"/>
        <family val="2"/>
        <charset val="204"/>
      </rPr>
      <t>(</t>
    </r>
    <r>
      <rPr>
        <b/>
        <sz val="10"/>
        <color indexed="10"/>
        <rFont val="Arial"/>
        <family val="2"/>
        <charset val="204"/>
      </rPr>
      <t>N=300kw</t>
    </r>
    <r>
      <rPr>
        <sz val="10"/>
        <rFont val="AcadNusx"/>
      </rPr>
      <t xml:space="preserve">)  simZlavris da  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>DT=80-60oC</t>
    </r>
    <r>
      <rPr>
        <sz val="10"/>
        <rFont val="AcadNusx"/>
      </rPr>
      <t xml:space="preserve"> temperaturuli reJimiT.</t>
    </r>
  </si>
  <si>
    <r>
      <t>bunebriv airze momuSave sanTura: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>Q=300 kw</t>
    </r>
  </si>
  <si>
    <r>
      <t>safarToebeli avzi: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indexed="10"/>
        <rFont val="Arial"/>
        <family val="2"/>
        <charset val="204"/>
      </rPr>
      <t>V=200 L</t>
    </r>
  </si>
  <si>
    <r>
      <t xml:space="preserve">cxeliwyalmomaragebisaTvis gankuTvnili moculobiTi  Tbocvlis avzakumulatori </t>
    </r>
    <r>
      <rPr>
        <b/>
        <sz val="10"/>
        <color rgb="FFFF0000"/>
        <rFont val="Arial"/>
        <family val="2"/>
        <charset val="204"/>
      </rPr>
      <t xml:space="preserve">V=500 litr </t>
    </r>
    <r>
      <rPr>
        <sz val="10"/>
        <rFont val="AcadNusx"/>
      </rPr>
      <t xml:space="preserve">tevadobis </t>
    </r>
    <r>
      <rPr>
        <b/>
        <sz val="10"/>
        <color rgb="FFFF0000"/>
        <rFont val="Arial"/>
        <family val="2"/>
        <charset val="204"/>
      </rPr>
      <t xml:space="preserve">P=9bar </t>
    </r>
    <r>
      <rPr>
        <sz val="10"/>
        <rFont val="AcadNusx"/>
      </rPr>
      <t>samuSao wnevis.</t>
    </r>
    <r>
      <rPr>
        <b/>
        <sz val="10"/>
        <rFont val="Arial"/>
        <family val="2"/>
        <charset val="204"/>
      </rPr>
      <t xml:space="preserve"> </t>
    </r>
  </si>
  <si>
    <r>
      <t>cxeliwyalmomaragebisaTvis gankuTvnili Cqarosnuli Tbomcvleli elementi,</t>
    </r>
    <r>
      <rPr>
        <b/>
        <sz val="10"/>
        <color rgb="FFFF0000"/>
        <rFont val="Arial"/>
        <family val="2"/>
        <charset val="204"/>
      </rPr>
      <t xml:space="preserve"> N=300,0 kw  80/60-45/10 </t>
    </r>
    <r>
      <rPr>
        <sz val="10"/>
        <rFont val="AcadNusx"/>
      </rPr>
      <t>wylis muSa parametrebiT. (muSa rezervi)</t>
    </r>
  </si>
  <si>
    <r>
      <t>cxelwyalmomaragebis sacirkulacio rgolis tumbo</t>
    </r>
    <r>
      <rPr>
        <b/>
        <sz val="10"/>
        <color indexed="10"/>
        <rFont val="Arial"/>
        <family val="2"/>
        <charset val="204"/>
      </rPr>
      <t xml:space="preserve"> L=13,0 m3/h</t>
    </r>
    <r>
      <rPr>
        <sz val="10"/>
        <rFont val="AcadNusx"/>
      </rPr>
      <t xml:space="preserve"> warmadobis da </t>
    </r>
    <r>
      <rPr>
        <b/>
        <sz val="10"/>
        <rFont val="Arial"/>
        <family val="2"/>
        <charset val="204"/>
      </rPr>
      <t>H=20Kpa</t>
    </r>
    <r>
      <rPr>
        <sz val="10"/>
        <rFont val="AcadNusx"/>
      </rPr>
      <t xml:space="preserve"> wnevis. (muSa rezervi)</t>
    </r>
  </si>
  <si>
    <r>
      <t>foladis wyalairsadeni mili</t>
    </r>
    <r>
      <rPr>
        <b/>
        <sz val="10"/>
        <rFont val="Arial"/>
        <family val="2"/>
        <charset val="204"/>
      </rPr>
      <t xml:space="preserve">  D89/3,5</t>
    </r>
  </si>
  <si>
    <r>
      <t>wylis filtri</t>
    </r>
    <r>
      <rPr>
        <b/>
        <sz val="10"/>
        <rFont val="Arial"/>
        <family val="2"/>
        <charset val="204"/>
      </rPr>
      <t xml:space="preserve"> D89</t>
    </r>
  </si>
  <si>
    <r>
      <t>Camket-maregulirebeli ventili</t>
    </r>
    <r>
      <rPr>
        <b/>
        <sz val="10"/>
        <rFont val="Arial"/>
        <family val="2"/>
        <charset val="204"/>
      </rPr>
      <t xml:space="preserve"> D89</t>
    </r>
  </si>
  <si>
    <r>
      <t xml:space="preserve">muxli 90gr foladis milisaTvis </t>
    </r>
    <r>
      <rPr>
        <b/>
        <sz val="10"/>
        <rFont val="Arial"/>
        <family val="2"/>
        <charset val="204"/>
      </rPr>
      <t>D89</t>
    </r>
  </si>
  <si>
    <r>
      <t xml:space="preserve">kauCukis Tboizolacia </t>
    </r>
    <r>
      <rPr>
        <b/>
        <sz val="10"/>
        <rFont val="Arial"/>
        <family val="2"/>
        <charset val="204"/>
      </rPr>
      <t>D89/3,5 (H=13mm)</t>
    </r>
    <r>
      <rPr>
        <sz val="10"/>
        <rFont val="AcadNusx"/>
      </rPr>
      <t xml:space="preserve"> foladis wyalairsadeni milebisaTvis</t>
    </r>
  </si>
  <si>
    <r>
      <t xml:space="preserve">sakvamle mili </t>
    </r>
    <r>
      <rPr>
        <b/>
        <sz val="10"/>
        <rFont val="AcadNusx"/>
      </rPr>
      <t xml:space="preserve"> </t>
    </r>
    <r>
      <rPr>
        <b/>
        <sz val="10"/>
        <rFont val="Arial"/>
        <family val="2"/>
        <charset val="204"/>
      </rPr>
      <t>D=250</t>
    </r>
    <r>
      <rPr>
        <b/>
        <sz val="10"/>
        <rFont val="AcadNusx"/>
      </rPr>
      <t xml:space="preserve">mm </t>
    </r>
    <r>
      <rPr>
        <b/>
        <sz val="10"/>
        <rFont val="Arial"/>
        <family val="2"/>
        <charset val="204"/>
      </rPr>
      <t>H</t>
    </r>
    <r>
      <rPr>
        <b/>
        <sz val="10"/>
        <rFont val="AcadNusx"/>
      </rPr>
      <t>=7,0m</t>
    </r>
    <r>
      <rPr>
        <sz val="10"/>
        <rFont val="AcadNusx"/>
      </rPr>
      <t xml:space="preserve">   maT Soris:     </t>
    </r>
  </si>
  <si>
    <r>
      <t>foladis mili</t>
    </r>
    <r>
      <rPr>
        <b/>
        <sz val="10"/>
        <rFont val="Arial"/>
        <family val="2"/>
        <charset val="204"/>
      </rPr>
      <t xml:space="preserve"> D250</t>
    </r>
  </si>
  <si>
    <r>
      <t xml:space="preserve">kanalizaciis Wa Ф-1000 </t>
    </r>
    <r>
      <rPr>
        <sz val="10"/>
        <color theme="1"/>
        <rFont val="Calibri"/>
        <family val="2"/>
        <charset val="204"/>
        <scheme val="minor"/>
      </rPr>
      <t>H=1.0</t>
    </r>
  </si>
  <si>
    <t>daba wyneTSi ახალი sabavSvo baga-baRis მშენებლობა</t>
  </si>
  <si>
    <t>ელექტროენერგია წითელხაზამდე ქსელის მიყვანა და ჩართვა (84 კვტ)</t>
  </si>
  <si>
    <t>გაზმომარაგება,  მოთხოვნილი სიმძლავრე  შეადგენს 55 - 60 კუბ.მ/სთ. წითელხაზამდე ქსელის მიყვანა და ჩართვა</t>
  </si>
  <si>
    <t>keramogranitis filebi მაღალი ხარისხის (mocureba medegi) sisq. Aranakleb 10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</si>
</sst>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_р_._-;\-* #,##0.00_р_._-;_-* &quot;-&quot;??_р_._-;_-@_-"/>
    <numFmt numFmtId="165" formatCode="0.000"/>
    <numFmt numFmtId="166" formatCode="0.0000"/>
    <numFmt numFmtId="167" formatCode="#,##0.000"/>
    <numFmt numFmtId="168" formatCode="0.0"/>
    <numFmt numFmtId="169" formatCode="_-* #,##0.00\ _₾_-;\-* #,##0.00\ _₾_-;_-* &quot;-&quot;??\ _₾_-;_-@_-"/>
    <numFmt numFmtId="170" formatCode="_-* #,##0.00000\ _₾_-;\-* #,##0.00000\ _₾_-;_-* &quot;-&quot;??\ _₾_-;_-@_-"/>
    <numFmt numFmtId="171" formatCode="_-* #,##0.0000\ _₾_-;\-* #,##0.0000\ _₾_-;_-* &quot;-&quot;??\ _₾_-;_-@_-"/>
    <numFmt numFmtId="172" formatCode="_-* #,##0.000\ _L_a_r_i_-;\-* #,##0.000\ _L_a_r_i_-;_-* &quot;-&quot;???\ _L_a_r_i_-;_-@_-"/>
    <numFmt numFmtId="173" formatCode="_-* #,##0.000_р_._-;\-* #,##0.000_р_._-;_-* &quot;-&quot;??_р_._-;_-@_-"/>
  </numFmts>
  <fonts count="6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cadNusx"/>
    </font>
    <font>
      <b/>
      <sz val="10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LitNusx"/>
    </font>
    <font>
      <sz val="10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color theme="1"/>
      <name val="Calibri"/>
      <family val="2"/>
      <charset val="204"/>
      <scheme val="minor"/>
    </font>
    <font>
      <b/>
      <sz val="12"/>
      <name val="AcadNusx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cadNusx"/>
    </font>
    <font>
      <sz val="11"/>
      <name val="AcadNusx"/>
    </font>
    <font>
      <b/>
      <sz val="11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0"/>
      <name val="Arachveulebrivi Thin"/>
      <family val="2"/>
    </font>
    <font>
      <b/>
      <sz val="10"/>
      <name val="Arachveulebrivi Thin"/>
      <family val="2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cadNusx"/>
    </font>
    <font>
      <sz val="11"/>
      <color theme="1"/>
      <name val="AcadNusx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LitNusx"/>
    </font>
    <font>
      <b/>
      <sz val="10"/>
      <color theme="1"/>
      <name val="Calibri"/>
      <family val="2"/>
      <scheme val="minor"/>
    </font>
    <font>
      <sz val="10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Times New Roman"/>
      <family val="1"/>
      <charset val="204"/>
    </font>
    <font>
      <sz val="10"/>
      <name val="Sylfaen"/>
      <family val="1"/>
      <charset val="204"/>
    </font>
    <font>
      <sz val="10"/>
      <color theme="1"/>
      <name val="Avaza Mtavruli"/>
      <family val="2"/>
    </font>
    <font>
      <sz val="10"/>
      <color rgb="FF000000"/>
      <name val="Avaza Mtavruli"/>
      <family val="2"/>
    </font>
    <font>
      <sz val="10"/>
      <color rgb="FF000000"/>
      <name val="Arial"/>
      <family val="2"/>
    </font>
    <font>
      <sz val="10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name val="Sylfaen"/>
      <family val="1"/>
    </font>
    <font>
      <b/>
      <i/>
      <sz val="10"/>
      <color theme="1"/>
      <name val="Calibri"/>
      <family val="2"/>
      <charset val="204"/>
      <scheme val="minor"/>
    </font>
    <font>
      <b/>
      <sz val="12"/>
      <name val="AcadMtavr"/>
    </font>
    <font>
      <b/>
      <sz val="16"/>
      <name val="AcadMtavr"/>
    </font>
    <font>
      <sz val="20"/>
      <name val="AcadMtavr"/>
    </font>
    <font>
      <sz val="10"/>
      <name val="Arial Cyr"/>
    </font>
    <font>
      <sz val="14"/>
      <name val="AcadMtavr"/>
    </font>
    <font>
      <sz val="8"/>
      <name val="AcadNusx"/>
    </font>
    <font>
      <sz val="12"/>
      <name val="Times New Roman"/>
      <family val="1"/>
      <charset val="204"/>
    </font>
    <font>
      <sz val="14"/>
      <name val="AcadNusx"/>
    </font>
    <font>
      <sz val="14"/>
      <name val="Arial Cyr"/>
      <family val="2"/>
      <charset val="204"/>
    </font>
    <font>
      <sz val="7.5"/>
      <color rgb="FFFB2C2C"/>
      <name val="Sylfaen"/>
      <family val="1"/>
      <charset val="204"/>
    </font>
    <font>
      <sz val="12"/>
      <name val="Calibri"/>
      <family val="2"/>
    </font>
    <font>
      <sz val="10"/>
      <color theme="1"/>
      <name val="Sylfaen"/>
      <family val="1"/>
    </font>
    <font>
      <b/>
      <sz val="10"/>
      <color rgb="FF0000CC"/>
      <name val="AcadMtavr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2" fillId="0" borderId="0"/>
    <xf numFmtId="43" fontId="28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49" fillId="0" borderId="0"/>
    <xf numFmtId="0" fontId="5" fillId="0" borderId="0"/>
    <xf numFmtId="0" fontId="6" fillId="0" borderId="0"/>
    <xf numFmtId="169" fontId="49" fillId="0" borderId="0" applyFont="0" applyFill="0" applyBorder="0" applyAlignment="0" applyProtection="0"/>
    <xf numFmtId="0" fontId="6" fillId="0" borderId="0"/>
  </cellStyleXfs>
  <cellXfs count="311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" fontId="11" fillId="0" borderId="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23" fillId="0" borderId="2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23" fillId="0" borderId="2" xfId="1" applyNumberFormat="1" applyFont="1" applyFill="1" applyBorder="1" applyAlignment="1">
      <alignment horizontal="center" vertical="center"/>
    </xf>
    <xf numFmtId="165" fontId="23" fillId="0" borderId="6" xfId="1" applyNumberFormat="1" applyFont="1" applyFill="1" applyBorder="1" applyAlignment="1">
      <alignment horizontal="center" vertical="center"/>
    </xf>
    <xf numFmtId="4" fontId="23" fillId="0" borderId="2" xfId="1" applyNumberFormat="1" applyFont="1" applyFill="1" applyBorder="1" applyAlignment="1">
      <alignment horizontal="center" vertical="center"/>
    </xf>
    <xf numFmtId="4" fontId="24" fillId="0" borderId="2" xfId="2" applyNumberFormat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9" fontId="24" fillId="0" borderId="2" xfId="1" applyNumberFormat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4" fontId="24" fillId="0" borderId="2" xfId="1" applyNumberFormat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 wrapText="1"/>
    </xf>
    <xf numFmtId="166" fontId="23" fillId="0" borderId="2" xfId="1" applyNumberFormat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67" fontId="11" fillId="0" borderId="2" xfId="0" applyNumberFormat="1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horizontal="left" vertical="center" wrapText="1"/>
    </xf>
    <xf numFmtId="0" fontId="20" fillId="0" borderId="2" xfId="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vertical="center"/>
    </xf>
    <xf numFmtId="0" fontId="3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vertical="center"/>
    </xf>
    <xf numFmtId="0" fontId="31" fillId="0" borderId="4" xfId="0" applyFont="1" applyFill="1" applyBorder="1" applyAlignment="1">
      <alignment horizontal="center" vertical="center" wrapText="1"/>
    </xf>
    <xf numFmtId="4" fontId="4" fillId="0" borderId="2" xfId="6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2" xfId="6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vertical="center"/>
    </xf>
    <xf numFmtId="4" fontId="17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right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0" fontId="34" fillId="0" borderId="2" xfId="0" applyFont="1" applyFill="1" applyBorder="1" applyAlignment="1" applyProtection="1">
      <alignment horizontal="center" vertical="center" wrapText="1"/>
    </xf>
    <xf numFmtId="0" fontId="34" fillId="0" borderId="2" xfId="0" applyFont="1" applyBorder="1" applyAlignment="1">
      <alignment vertical="center" wrapText="1"/>
    </xf>
    <xf numFmtId="0" fontId="35" fillId="0" borderId="2" xfId="0" applyFont="1" applyFill="1" applyBorder="1" applyAlignment="1">
      <alignment vertical="center" wrapText="1"/>
    </xf>
    <xf numFmtId="0" fontId="35" fillId="0" borderId="2" xfId="0" applyFont="1" applyFill="1" applyBorder="1" applyAlignment="1" applyProtection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164" fontId="20" fillId="0" borderId="2" xfId="3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4" fontId="38" fillId="0" borderId="2" xfId="0" applyNumberFormat="1" applyFont="1" applyFill="1" applyBorder="1" applyAlignment="1">
      <alignment horizontal="center" vertical="center"/>
    </xf>
    <xf numFmtId="0" fontId="40" fillId="0" borderId="2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4" fontId="43" fillId="0" borderId="2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 wrapText="1"/>
    </xf>
    <xf numFmtId="4" fontId="24" fillId="2" borderId="2" xfId="2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9" fontId="24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8"/>
    <xf numFmtId="0" fontId="5" fillId="0" borderId="0" xfId="8" applyFont="1" applyAlignment="1">
      <alignment horizontal="center"/>
    </xf>
    <xf numFmtId="0" fontId="5" fillId="0" borderId="0" xfId="8" applyFont="1"/>
    <xf numFmtId="0" fontId="5" fillId="0" borderId="0" xfId="8" applyAlignment="1"/>
    <xf numFmtId="0" fontId="46" fillId="0" borderId="0" xfId="10" applyNumberFormat="1" applyFont="1" applyBorder="1" applyAlignment="1">
      <alignment horizontal="center" vertical="top" wrapText="1"/>
    </xf>
    <xf numFmtId="0" fontId="47" fillId="0" borderId="0" xfId="10" applyNumberFormat="1" applyFont="1" applyBorder="1" applyAlignment="1">
      <alignment horizontal="center" vertical="top" wrapText="1"/>
    </xf>
    <xf numFmtId="0" fontId="47" fillId="0" borderId="0" xfId="10" applyNumberFormat="1" applyFont="1" applyBorder="1" applyAlignment="1">
      <alignment horizontal="center" vertical="center" wrapText="1"/>
    </xf>
    <xf numFmtId="0" fontId="20" fillId="0" borderId="0" xfId="8" applyFont="1"/>
    <xf numFmtId="0" fontId="50" fillId="0" borderId="0" xfId="8" applyFont="1" applyAlignment="1">
      <alignment horizontal="center"/>
    </xf>
    <xf numFmtId="0" fontId="5" fillId="0" borderId="9" xfId="8" applyFont="1" applyBorder="1" applyAlignment="1">
      <alignment horizontal="center"/>
    </xf>
    <xf numFmtId="0" fontId="5" fillId="0" borderId="9" xfId="8" applyFont="1" applyBorder="1"/>
    <xf numFmtId="0" fontId="5" fillId="0" borderId="0" xfId="8" applyFont="1" applyBorder="1" applyAlignment="1">
      <alignment horizontal="center"/>
    </xf>
    <xf numFmtId="0" fontId="5" fillId="0" borderId="0" xfId="8" applyBorder="1"/>
    <xf numFmtId="0" fontId="19" fillId="0" borderId="0" xfId="12" applyFont="1" applyBorder="1" applyAlignment="1">
      <alignment horizontal="right"/>
    </xf>
    <xf numFmtId="165" fontId="19" fillId="0" borderId="0" xfId="12" applyNumberFormat="1" applyFont="1" applyBorder="1" applyAlignment="1">
      <alignment horizontal="center"/>
    </xf>
    <xf numFmtId="0" fontId="19" fillId="0" borderId="0" xfId="12" applyFont="1" applyAlignment="1">
      <alignment horizontal="center"/>
    </xf>
    <xf numFmtId="0" fontId="3" fillId="0" borderId="10" xfId="8" applyFont="1" applyBorder="1"/>
    <xf numFmtId="0" fontId="19" fillId="0" borderId="1" xfId="8" applyFont="1" applyBorder="1"/>
    <xf numFmtId="0" fontId="19" fillId="0" borderId="8" xfId="8" applyFont="1" applyBorder="1" applyAlignment="1">
      <alignment horizontal="center"/>
    </xf>
    <xf numFmtId="0" fontId="19" fillId="0" borderId="1" xfId="8" applyFont="1" applyBorder="1" applyAlignment="1">
      <alignment horizontal="center"/>
    </xf>
    <xf numFmtId="0" fontId="19" fillId="0" borderId="11" xfId="8" applyFont="1" applyBorder="1" applyAlignment="1">
      <alignment horizontal="center"/>
    </xf>
    <xf numFmtId="0" fontId="3" fillId="0" borderId="11" xfId="8" applyFont="1" applyBorder="1" applyAlignment="1">
      <alignment horizontal="center"/>
    </xf>
    <xf numFmtId="0" fontId="19" fillId="0" borderId="0" xfId="8" applyFont="1" applyAlignment="1">
      <alignment horizontal="center"/>
    </xf>
    <xf numFmtId="0" fontId="3" fillId="0" borderId="12" xfId="8" applyFont="1" applyBorder="1"/>
    <xf numFmtId="0" fontId="19" fillId="0" borderId="5" xfId="8" applyFont="1" applyBorder="1" applyAlignment="1">
      <alignment horizontal="center"/>
    </xf>
    <xf numFmtId="0" fontId="19" fillId="0" borderId="9" xfId="8" applyFont="1" applyBorder="1" applyAlignment="1">
      <alignment horizontal="center"/>
    </xf>
    <xf numFmtId="0" fontId="13" fillId="0" borderId="5" xfId="8" applyFont="1" applyBorder="1"/>
    <xf numFmtId="0" fontId="13" fillId="0" borderId="0" xfId="8" applyFont="1"/>
    <xf numFmtId="0" fontId="19" fillId="0" borderId="3" xfId="8" applyFont="1" applyBorder="1" applyAlignment="1">
      <alignment horizontal="center"/>
    </xf>
    <xf numFmtId="0" fontId="19" fillId="0" borderId="2" xfId="8" applyFont="1" applyBorder="1" applyAlignment="1">
      <alignment horizontal="center"/>
    </xf>
    <xf numFmtId="0" fontId="19" fillId="0" borderId="6" xfId="8" applyFont="1" applyBorder="1" applyAlignment="1">
      <alignment horizontal="center"/>
    </xf>
    <xf numFmtId="0" fontId="13" fillId="0" borderId="0" xfId="8" applyFont="1" applyAlignment="1">
      <alignment vertical="top"/>
    </xf>
    <xf numFmtId="0" fontId="19" fillId="0" borderId="3" xfId="8" applyFont="1" applyBorder="1" applyAlignment="1">
      <alignment horizontal="center" vertical="top"/>
    </xf>
    <xf numFmtId="0" fontId="19" fillId="0" borderId="11" xfId="8" applyFont="1" applyBorder="1" applyAlignment="1">
      <alignment horizontal="center" vertical="top"/>
    </xf>
    <xf numFmtId="0" fontId="19" fillId="0" borderId="2" xfId="8" applyFont="1" applyBorder="1" applyAlignment="1">
      <alignment horizontal="center" vertical="top"/>
    </xf>
    <xf numFmtId="0" fontId="5" fillId="0" borderId="0" xfId="8" applyAlignment="1">
      <alignment vertical="top"/>
    </xf>
    <xf numFmtId="0" fontId="5" fillId="0" borderId="2" xfId="8" applyBorder="1" applyAlignment="1">
      <alignment vertical="top"/>
    </xf>
    <xf numFmtId="0" fontId="5" fillId="0" borderId="2" xfId="8" applyFont="1" applyBorder="1" applyAlignment="1">
      <alignment horizontal="center" vertical="top"/>
    </xf>
    <xf numFmtId="0" fontId="12" fillId="0" borderId="2" xfId="8" applyFont="1" applyBorder="1" applyAlignment="1">
      <alignment horizontal="center" vertical="top"/>
    </xf>
    <xf numFmtId="170" fontId="12" fillId="0" borderId="4" xfId="14" applyNumberFormat="1" applyFont="1" applyBorder="1" applyAlignment="1">
      <alignment horizontal="center" vertical="top"/>
    </xf>
    <xf numFmtId="171" fontId="5" fillId="0" borderId="0" xfId="14" applyNumberFormat="1" applyFont="1" applyBorder="1" applyAlignment="1">
      <alignment vertical="top"/>
    </xf>
    <xf numFmtId="172" fontId="6" fillId="0" borderId="0" xfId="8" applyNumberFormat="1" applyFont="1" applyBorder="1" applyAlignment="1">
      <alignment vertical="top"/>
    </xf>
    <xf numFmtId="165" fontId="5" fillId="0" borderId="0" xfId="8" applyNumberFormat="1" applyBorder="1" applyAlignment="1">
      <alignment vertical="top"/>
    </xf>
    <xf numFmtId="0" fontId="5" fillId="0" borderId="0" xfId="8" applyBorder="1" applyAlignment="1">
      <alignment vertical="top"/>
    </xf>
    <xf numFmtId="0" fontId="19" fillId="0" borderId="0" xfId="8" applyFont="1" applyBorder="1" applyAlignment="1">
      <alignment horizontal="right" vertical="top"/>
    </xf>
    <xf numFmtId="0" fontId="6" fillId="0" borderId="0" xfId="8" applyFont="1"/>
    <xf numFmtId="0" fontId="53" fillId="0" borderId="0" xfId="15" applyFont="1" applyBorder="1" applyAlignment="1">
      <alignment horizontal="center"/>
    </xf>
    <xf numFmtId="0" fontId="54" fillId="0" borderId="0" xfId="15" applyFont="1"/>
    <xf numFmtId="0" fontId="6" fillId="0" borderId="0" xfId="9"/>
    <xf numFmtId="0" fontId="5" fillId="0" borderId="0" xfId="8" applyFont="1" applyBorder="1"/>
    <xf numFmtId="0" fontId="55" fillId="0" borderId="0" xfId="11" applyFont="1"/>
    <xf numFmtId="165" fontId="19" fillId="0" borderId="2" xfId="8" applyNumberFormat="1" applyFont="1" applyBorder="1" applyAlignment="1">
      <alignment horizontal="center" vertical="center"/>
    </xf>
    <xf numFmtId="165" fontId="27" fillId="0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167" fontId="11" fillId="2" borderId="2" xfId="0" applyNumberFormat="1" applyFont="1" applyFill="1" applyBorder="1" applyAlignment="1">
      <alignment horizontal="center" vertical="center"/>
    </xf>
    <xf numFmtId="173" fontId="18" fillId="0" borderId="2" xfId="4" applyNumberFormat="1" applyFont="1" applyFill="1" applyBorder="1" applyAlignment="1">
      <alignment horizontal="center" vertical="center"/>
    </xf>
    <xf numFmtId="173" fontId="11" fillId="0" borderId="2" xfId="0" applyNumberFormat="1" applyFont="1" applyFill="1" applyBorder="1" applyAlignment="1">
      <alignment horizontal="center" vertical="center"/>
    </xf>
    <xf numFmtId="173" fontId="3" fillId="0" borderId="2" xfId="3" applyNumberFormat="1" applyFont="1" applyFill="1" applyBorder="1" applyAlignment="1" applyProtection="1">
      <alignment horizontal="center" vertical="center"/>
    </xf>
    <xf numFmtId="173" fontId="10" fillId="0" borderId="2" xfId="0" applyNumberFormat="1" applyFont="1" applyFill="1" applyBorder="1" applyAlignment="1">
      <alignment horizontal="center" vertical="center"/>
    </xf>
    <xf numFmtId="173" fontId="2" fillId="0" borderId="2" xfId="0" applyNumberFormat="1" applyFont="1" applyBorder="1" applyAlignment="1">
      <alignment horizontal="center" vertical="center"/>
    </xf>
    <xf numFmtId="173" fontId="5" fillId="0" borderId="2" xfId="4" applyNumberFormat="1" applyFont="1" applyFill="1" applyBorder="1" applyAlignment="1">
      <alignment horizontal="center" vertical="center"/>
    </xf>
    <xf numFmtId="165" fontId="20" fillId="0" borderId="2" xfId="3" applyNumberFormat="1" applyFont="1" applyFill="1" applyBorder="1" applyAlignment="1" applyProtection="1">
      <alignment vertical="center" wrapText="1"/>
    </xf>
    <xf numFmtId="165" fontId="18" fillId="0" borderId="2" xfId="0" applyNumberFormat="1" applyFont="1" applyFill="1" applyBorder="1" applyAlignment="1">
      <alignment horizontal="center" vertical="center"/>
    </xf>
    <xf numFmtId="165" fontId="29" fillId="0" borderId="2" xfId="0" applyNumberFormat="1" applyFont="1" applyBorder="1" applyAlignment="1">
      <alignment horizontal="center" vertical="center" wrapText="1"/>
    </xf>
    <xf numFmtId="165" fontId="20" fillId="0" borderId="2" xfId="4" applyNumberFormat="1" applyFont="1" applyFill="1" applyBorder="1" applyAlignment="1">
      <alignment horizontal="center" vertical="center" wrapText="1"/>
    </xf>
    <xf numFmtId="173" fontId="3" fillId="0" borderId="1" xfId="3" applyNumberFormat="1" applyFont="1" applyFill="1" applyBorder="1" applyAlignment="1" applyProtection="1">
      <alignment horizontal="center" vertical="center"/>
    </xf>
    <xf numFmtId="173" fontId="2" fillId="0" borderId="0" xfId="0" applyNumberFormat="1" applyFont="1" applyFill="1" applyAlignment="1">
      <alignment horizontal="center" vertical="center"/>
    </xf>
    <xf numFmtId="173" fontId="2" fillId="0" borderId="2" xfId="0" applyNumberFormat="1" applyFont="1" applyFill="1" applyBorder="1" applyAlignment="1">
      <alignment horizontal="center" vertical="center"/>
    </xf>
    <xf numFmtId="173" fontId="3" fillId="0" borderId="2" xfId="7" applyNumberFormat="1" applyFont="1" applyFill="1" applyBorder="1" applyAlignment="1" applyProtection="1">
      <alignment horizontal="center" vertical="center"/>
    </xf>
    <xf numFmtId="173" fontId="23" fillId="0" borderId="6" xfId="1" applyNumberFormat="1" applyFont="1" applyFill="1" applyBorder="1" applyAlignment="1">
      <alignment horizontal="center" vertical="center"/>
    </xf>
    <xf numFmtId="173" fontId="23" fillId="0" borderId="2" xfId="1" applyNumberFormat="1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165" fontId="3" fillId="0" borderId="1" xfId="3" applyNumberFormat="1" applyFont="1" applyFill="1" applyBorder="1" applyAlignment="1" applyProtection="1">
      <alignment vertical="center" wrapText="1"/>
    </xf>
    <xf numFmtId="165" fontId="3" fillId="0" borderId="2" xfId="4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165" fontId="3" fillId="0" borderId="2" xfId="3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49" fontId="57" fillId="0" borderId="4" xfId="0" applyNumberFormat="1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73" fontId="5" fillId="0" borderId="2" xfId="0" applyNumberFormat="1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3" fillId="0" borderId="2" xfId="7" applyNumberFormat="1" applyFont="1" applyFill="1" applyBorder="1" applyAlignment="1" applyProtection="1">
      <alignment vertical="center" wrapText="1"/>
    </xf>
    <xf numFmtId="164" fontId="3" fillId="0" borderId="2" xfId="3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" fontId="31" fillId="0" borderId="2" xfId="0" applyNumberFormat="1" applyFont="1" applyFill="1" applyBorder="1" applyAlignment="1">
      <alignment vertical="center"/>
    </xf>
    <xf numFmtId="167" fontId="23" fillId="0" borderId="2" xfId="1" applyNumberFormat="1" applyFont="1" applyFill="1" applyBorder="1" applyAlignment="1">
      <alignment horizontal="center" vertical="center"/>
    </xf>
    <xf numFmtId="167" fontId="24" fillId="0" borderId="2" xfId="2" applyNumberFormat="1" applyFont="1" applyFill="1" applyBorder="1" applyAlignment="1">
      <alignment horizontal="center" vertical="center"/>
    </xf>
    <xf numFmtId="167" fontId="24" fillId="0" borderId="2" xfId="1" applyNumberFormat="1" applyFont="1" applyFill="1" applyBorder="1" applyAlignment="1">
      <alignment horizontal="center" vertical="center"/>
    </xf>
    <xf numFmtId="167" fontId="5" fillId="2" borderId="2" xfId="0" applyNumberFormat="1" applyFont="1" applyFill="1" applyBorder="1" applyAlignment="1">
      <alignment horizontal="center" vertical="center"/>
    </xf>
    <xf numFmtId="167" fontId="10" fillId="0" borderId="2" xfId="0" applyNumberFormat="1" applyFont="1" applyFill="1" applyBorder="1" applyAlignment="1">
      <alignment horizontal="center" vertical="center"/>
    </xf>
    <xf numFmtId="167" fontId="39" fillId="0" borderId="2" xfId="0" applyNumberFormat="1" applyFont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vertical="center"/>
    </xf>
    <xf numFmtId="165" fontId="39" fillId="0" borderId="2" xfId="0" applyNumberFormat="1" applyFont="1" applyBorder="1" applyAlignment="1">
      <alignment horizontal="center" vertical="center" wrapText="1"/>
    </xf>
    <xf numFmtId="0" fontId="58" fillId="2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5" fontId="58" fillId="2" borderId="2" xfId="0" applyNumberFormat="1" applyFont="1" applyFill="1" applyBorder="1" applyAlignment="1">
      <alignment horizontal="center" vertical="center" wrapText="1"/>
    </xf>
    <xf numFmtId="167" fontId="58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7" fontId="8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/>
    </xf>
    <xf numFmtId="167" fontId="5" fillId="2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8" fontId="5" fillId="2" borderId="2" xfId="0" applyNumberFormat="1" applyFont="1" applyFill="1" applyBorder="1" applyAlignment="1">
      <alignment horizontal="center"/>
    </xf>
    <xf numFmtId="16" fontId="5" fillId="2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 wrapText="1"/>
    </xf>
    <xf numFmtId="167" fontId="42" fillId="0" borderId="2" xfId="0" applyNumberFormat="1" applyFont="1" applyFill="1" applyBorder="1" applyAlignment="1">
      <alignment horizontal="center" vertical="center"/>
    </xf>
    <xf numFmtId="167" fontId="3" fillId="0" borderId="2" xfId="6" applyNumberFormat="1" applyFont="1" applyFill="1" applyBorder="1" applyAlignment="1">
      <alignment horizontal="center" vertical="center"/>
    </xf>
    <xf numFmtId="167" fontId="43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7" fontId="38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horizontal="center" vertical="center"/>
    </xf>
    <xf numFmtId="167" fontId="4" fillId="0" borderId="2" xfId="6" applyNumberFormat="1" applyFont="1" applyFill="1" applyBorder="1" applyAlignment="1">
      <alignment horizontal="center" vertical="center"/>
    </xf>
    <xf numFmtId="167" fontId="3" fillId="2" borderId="2" xfId="6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19" fillId="0" borderId="2" xfId="13" applyFont="1" applyBorder="1" applyAlignment="1">
      <alignment horizontal="center" vertical="center" wrapText="1"/>
    </xf>
    <xf numFmtId="0" fontId="51" fillId="0" borderId="5" xfId="8" applyFont="1" applyBorder="1" applyAlignment="1">
      <alignment horizontal="center" vertical="center" wrapText="1"/>
    </xf>
    <xf numFmtId="0" fontId="52" fillId="0" borderId="2" xfId="13" applyFont="1" applyBorder="1" applyAlignment="1">
      <alignment horizontal="center" vertical="center" wrapText="1"/>
    </xf>
    <xf numFmtId="0" fontId="46" fillId="0" borderId="0" xfId="10" applyNumberFormat="1" applyFont="1" applyBorder="1" applyAlignment="1">
      <alignment horizontal="center" vertical="top" wrapText="1"/>
    </xf>
    <xf numFmtId="0" fontId="48" fillId="0" borderId="0" xfId="8" applyFont="1" applyAlignment="1">
      <alignment horizontal="center" wrapText="1"/>
    </xf>
    <xf numFmtId="0" fontId="49" fillId="0" borderId="0" xfId="1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</cellXfs>
  <cellStyles count="16">
    <cellStyle name="Comma" xfId="3" builtinId="3"/>
    <cellStyle name="Comma 2" xfId="14"/>
    <cellStyle name="Normal" xfId="0" builtinId="0"/>
    <cellStyle name="Normal 2" xfId="11"/>
    <cellStyle name="Normal 3" xfId="5"/>
    <cellStyle name="Normal_gare wyalsadfenigagarini 10" xfId="6"/>
    <cellStyle name="Normal_gare wyalsadfenigagarini 2 2" xfId="2"/>
    <cellStyle name="Normal_saobieqto" xfId="8"/>
    <cellStyle name="Normal_sastumro 100 adgilze mcxeTaSi auziT" xfId="10"/>
    <cellStyle name="Normal_sida wyalsadeni_xarGaRricxva  remonti maisuraZis q.transp. sammarTvelos" xfId="12"/>
    <cellStyle name="Normal_xarGaRricxva  remonti maisuraZis q.transp. sammarTvelos" xfId="13"/>
    <cellStyle name="Normal_xarj. 2 2" xfId="15"/>
    <cellStyle name="Normal_x-va 2" xfId="9"/>
    <cellStyle name="Обычный 4" xfId="1"/>
    <cellStyle name="Обычный_Лист в el" xfId="4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2828925</xdr:colOff>
      <xdr:row>19</xdr:row>
      <xdr:rowOff>0</xdr:rowOff>
    </xdr:from>
    <xdr:to>
      <xdr:col>2</xdr:col>
      <xdr:colOff>2929128</xdr:colOff>
      <xdr:row>19</xdr:row>
      <xdr:rowOff>3048</xdr:rowOff>
    </xdr:to>
    <xdr:pic>
      <xdr:nvPicPr>
        <xdr:cNvPr id="5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38675" y="10258425"/>
          <a:ext cx="986028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1828800</xdr:colOff>
      <xdr:row>19</xdr:row>
      <xdr:rowOff>0</xdr:rowOff>
    </xdr:from>
    <xdr:to>
      <xdr:col>2</xdr:col>
      <xdr:colOff>1831086</xdr:colOff>
      <xdr:row>19</xdr:row>
      <xdr:rowOff>762</xdr:rowOff>
    </xdr:to>
    <xdr:pic>
      <xdr:nvPicPr>
        <xdr:cNvPr id="8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8550" y="10239375"/>
          <a:ext cx="816864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3781425</xdr:colOff>
      <xdr:row>19</xdr:row>
      <xdr:rowOff>0</xdr:rowOff>
    </xdr:from>
    <xdr:to>
      <xdr:col>4</xdr:col>
      <xdr:colOff>295275</xdr:colOff>
      <xdr:row>19</xdr:row>
      <xdr:rowOff>3810</xdr:rowOff>
    </xdr:to>
    <xdr:pic>
      <xdr:nvPicPr>
        <xdr:cNvPr id="9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4500" y="10363200"/>
          <a:ext cx="1571625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609600</xdr:colOff>
      <xdr:row>19</xdr:row>
      <xdr:rowOff>1143</xdr:rowOff>
    </xdr:to>
    <xdr:pic>
      <xdr:nvPicPr>
        <xdr:cNvPr id="10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0" y="10410825"/>
          <a:ext cx="60960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0</xdr:colOff>
      <xdr:row>25</xdr:row>
      <xdr:rowOff>19050</xdr:rowOff>
    </xdr:to>
    <xdr:pic>
      <xdr:nvPicPr>
        <xdr:cNvPr id="12" name="Рисунок 11" descr="vitali nazarovi xelmocera.jpg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44200" y="8905875"/>
          <a:ext cx="6096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2590800</xdr:colOff>
      <xdr:row>19</xdr:row>
      <xdr:rowOff>171450</xdr:rowOff>
    </xdr:from>
    <xdr:to>
      <xdr:col>2</xdr:col>
      <xdr:colOff>3656135</xdr:colOff>
      <xdr:row>22</xdr:row>
      <xdr:rowOff>110637</xdr:rowOff>
    </xdr:to>
    <xdr:pic>
      <xdr:nvPicPr>
        <xdr:cNvPr id="11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6410325"/>
          <a:ext cx="1065335" cy="49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143</xdr:row>
      <xdr:rowOff>24848</xdr:rowOff>
    </xdr:from>
    <xdr:to>
      <xdr:col>5</xdr:col>
      <xdr:colOff>523875</xdr:colOff>
      <xdr:row>146</xdr:row>
      <xdr:rowOff>31888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3239" y="29527500"/>
          <a:ext cx="1070527" cy="52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178</xdr:row>
      <xdr:rowOff>114300</xdr:rowOff>
    </xdr:from>
    <xdr:to>
      <xdr:col>5</xdr:col>
      <xdr:colOff>561975</xdr:colOff>
      <xdr:row>181</xdr:row>
      <xdr:rowOff>121340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5" y="46120050"/>
          <a:ext cx="1104900" cy="52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205</xdr:row>
      <xdr:rowOff>0</xdr:rowOff>
    </xdr:from>
    <xdr:to>
      <xdr:col>5</xdr:col>
      <xdr:colOff>523875</xdr:colOff>
      <xdr:row>209</xdr:row>
      <xdr:rowOff>66676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23688675"/>
          <a:ext cx="10668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244</xdr:row>
      <xdr:rowOff>0</xdr:rowOff>
    </xdr:from>
    <xdr:to>
      <xdr:col>6</xdr:col>
      <xdr:colOff>476250</xdr:colOff>
      <xdr:row>248</xdr:row>
      <xdr:rowOff>66675</xdr:rowOff>
    </xdr:to>
    <xdr:pic>
      <xdr:nvPicPr>
        <xdr:cNvPr id="3" name="Рисунок 2" descr="vitali nazarovi xelmocera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7315675"/>
          <a:ext cx="10858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260</xdr:row>
      <xdr:rowOff>0</xdr:rowOff>
    </xdr:from>
    <xdr:to>
      <xdr:col>5</xdr:col>
      <xdr:colOff>561975</xdr:colOff>
      <xdr:row>264</xdr:row>
      <xdr:rowOff>66675</xdr:rowOff>
    </xdr:to>
    <xdr:pic>
      <xdr:nvPicPr>
        <xdr:cNvPr id="2" name="Рисунок 2" descr="vitali nazarovi xelmocera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89611200"/>
          <a:ext cx="1133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83</xdr:row>
      <xdr:rowOff>0</xdr:rowOff>
    </xdr:from>
    <xdr:to>
      <xdr:col>5</xdr:col>
      <xdr:colOff>552450</xdr:colOff>
      <xdr:row>87</xdr:row>
      <xdr:rowOff>66675</xdr:rowOff>
    </xdr:to>
    <xdr:pic>
      <xdr:nvPicPr>
        <xdr:cNvPr id="2" name="Рисунок 2" descr="vitali nazarovi xelmocera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28603575"/>
          <a:ext cx="1133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124</xdr:row>
      <xdr:rowOff>0</xdr:rowOff>
    </xdr:from>
    <xdr:to>
      <xdr:col>5</xdr:col>
      <xdr:colOff>495300</xdr:colOff>
      <xdr:row>126</xdr:row>
      <xdr:rowOff>161925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5363825"/>
          <a:ext cx="1066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gency%202\&#4304;&#4334;&#4304;&#4314;&#4312;%20&#4305;&#4304;&#4326;&#4308;&#4305;&#4312;\&#4318;&#4308;&#4313;&#4312;&#4316;&#4312;&#4321;%2023\&#4315;&#4317;&#4330;&#4323;&#4314;&#4317;&#4305;&#4312;&#4311;&#4312;%20&#4323;&#4332;&#4327;&#4312;&#4321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nakrebi"/>
      <sheetName val="krebsiTi"/>
      <sheetName val="ob baRi"/>
      <sheetName val="samS baRi"/>
      <sheetName val="wyal-kanal"/>
      <sheetName val="eleqtro"/>
      <sheetName val="gaTboba1"/>
      <sheetName val="ვენტილაცია"/>
      <sheetName val="susti denebi"/>
      <sheetName val="samzareulos lifti"/>
      <sheetName val="ob saqvabe"/>
      <sheetName val="saqvabe samS."/>
      <sheetName val="saqvabis mowyobil."/>
      <sheetName val="ob samrecxao"/>
      <sheetName val="samrecxao samS. "/>
      <sheetName val="gaTboba samr"/>
      <sheetName val="wyal-kanal samr"/>
      <sheetName val="garewk"/>
      <sheetName val="gare el"/>
      <sheetName val="gazi"/>
      <sheetName val="keTilmowyoba"/>
      <sheetName val="Robe"/>
    </sheetNames>
    <sheetDataSet>
      <sheetData sheetId="0" refreshError="1"/>
      <sheetData sheetId="1"/>
      <sheetData sheetId="2">
        <row r="41">
          <cell r="H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8">
          <cell r="F18">
            <v>0.22430000000000003</v>
          </cell>
        </row>
        <row r="122">
          <cell r="F122">
            <v>54.5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18"/>
  <sheetViews>
    <sheetView view="pageBreakPreview" zoomScaleNormal="100" zoomScaleSheetLayoutView="100" workbookViewId="0">
      <selection activeCell="F12" sqref="F12"/>
    </sheetView>
  </sheetViews>
  <sheetFormatPr defaultRowHeight="12.75"/>
  <cols>
    <col min="1" max="1" width="5.5703125" style="135" customWidth="1"/>
    <col min="2" max="2" width="44.28515625" style="136" customWidth="1"/>
    <col min="3" max="3" width="65.42578125" style="136" customWidth="1"/>
    <col min="4" max="4" width="38" style="137" customWidth="1"/>
    <col min="5" max="5" width="18.140625" style="136" bestFit="1" customWidth="1"/>
    <col min="6" max="6" width="15" style="135" customWidth="1"/>
    <col min="7" max="7" width="10.42578125" style="135" customWidth="1"/>
    <col min="8" max="8" width="10.28515625" style="135" customWidth="1"/>
    <col min="9" max="9" width="11" style="137" customWidth="1"/>
    <col min="10" max="10" width="7.140625" style="135" customWidth="1"/>
    <col min="11" max="11" width="7.42578125" style="135" customWidth="1"/>
    <col min="12" max="12" width="13.28515625" style="135" customWidth="1"/>
    <col min="13" max="256" width="9.140625" style="135"/>
    <col min="257" max="257" width="5.5703125" style="135" customWidth="1"/>
    <col min="258" max="258" width="17.85546875" style="135" customWidth="1"/>
    <col min="259" max="259" width="41.42578125" style="135" customWidth="1"/>
    <col min="260" max="260" width="11.85546875" style="135" customWidth="1"/>
    <col min="261" max="261" width="11.5703125" style="135" customWidth="1"/>
    <col min="262" max="262" width="11.28515625" style="135" customWidth="1"/>
    <col min="263" max="263" width="10.5703125" style="135" customWidth="1"/>
    <col min="264" max="264" width="13.5703125" style="135" customWidth="1"/>
    <col min="265" max="265" width="10.42578125" style="135" customWidth="1"/>
    <col min="266" max="266" width="10.85546875" style="135" bestFit="1" customWidth="1"/>
    <col min="267" max="512" width="9.140625" style="135"/>
    <col min="513" max="513" width="5.5703125" style="135" customWidth="1"/>
    <col min="514" max="514" width="17.85546875" style="135" customWidth="1"/>
    <col min="515" max="515" width="41.42578125" style="135" customWidth="1"/>
    <col min="516" max="516" width="11.85546875" style="135" customWidth="1"/>
    <col min="517" max="517" width="11.5703125" style="135" customWidth="1"/>
    <col min="518" max="518" width="11.28515625" style="135" customWidth="1"/>
    <col min="519" max="519" width="10.5703125" style="135" customWidth="1"/>
    <col min="520" max="520" width="13.5703125" style="135" customWidth="1"/>
    <col min="521" max="521" width="10.42578125" style="135" customWidth="1"/>
    <col min="522" max="522" width="10.85546875" style="135" bestFit="1" customWidth="1"/>
    <col min="523" max="768" width="9.140625" style="135"/>
    <col min="769" max="769" width="5.5703125" style="135" customWidth="1"/>
    <col min="770" max="770" width="17.85546875" style="135" customWidth="1"/>
    <col min="771" max="771" width="41.42578125" style="135" customWidth="1"/>
    <col min="772" max="772" width="11.85546875" style="135" customWidth="1"/>
    <col min="773" max="773" width="11.5703125" style="135" customWidth="1"/>
    <col min="774" max="774" width="11.28515625" style="135" customWidth="1"/>
    <col min="775" max="775" width="10.5703125" style="135" customWidth="1"/>
    <col min="776" max="776" width="13.5703125" style="135" customWidth="1"/>
    <col min="777" max="777" width="10.42578125" style="135" customWidth="1"/>
    <col min="778" max="778" width="10.85546875" style="135" bestFit="1" customWidth="1"/>
    <col min="779" max="1024" width="9.140625" style="135"/>
    <col min="1025" max="1025" width="5.5703125" style="135" customWidth="1"/>
    <col min="1026" max="1026" width="17.85546875" style="135" customWidth="1"/>
    <col min="1027" max="1027" width="41.42578125" style="135" customWidth="1"/>
    <col min="1028" max="1028" width="11.85546875" style="135" customWidth="1"/>
    <col min="1029" max="1029" width="11.5703125" style="135" customWidth="1"/>
    <col min="1030" max="1030" width="11.28515625" style="135" customWidth="1"/>
    <col min="1031" max="1031" width="10.5703125" style="135" customWidth="1"/>
    <col min="1032" max="1032" width="13.5703125" style="135" customWidth="1"/>
    <col min="1033" max="1033" width="10.42578125" style="135" customWidth="1"/>
    <col min="1034" max="1034" width="10.85546875" style="135" bestFit="1" customWidth="1"/>
    <col min="1035" max="1280" width="9.140625" style="135"/>
    <col min="1281" max="1281" width="5.5703125" style="135" customWidth="1"/>
    <col min="1282" max="1282" width="17.85546875" style="135" customWidth="1"/>
    <col min="1283" max="1283" width="41.42578125" style="135" customWidth="1"/>
    <col min="1284" max="1284" width="11.85546875" style="135" customWidth="1"/>
    <col min="1285" max="1285" width="11.5703125" style="135" customWidth="1"/>
    <col min="1286" max="1286" width="11.28515625" style="135" customWidth="1"/>
    <col min="1287" max="1287" width="10.5703125" style="135" customWidth="1"/>
    <col min="1288" max="1288" width="13.5703125" style="135" customWidth="1"/>
    <col min="1289" max="1289" width="10.42578125" style="135" customWidth="1"/>
    <col min="1290" max="1290" width="10.85546875" style="135" bestFit="1" customWidth="1"/>
    <col min="1291" max="1536" width="9.140625" style="135"/>
    <col min="1537" max="1537" width="5.5703125" style="135" customWidth="1"/>
    <col min="1538" max="1538" width="17.85546875" style="135" customWidth="1"/>
    <col min="1539" max="1539" width="41.42578125" style="135" customWidth="1"/>
    <col min="1540" max="1540" width="11.85546875" style="135" customWidth="1"/>
    <col min="1541" max="1541" width="11.5703125" style="135" customWidth="1"/>
    <col min="1542" max="1542" width="11.28515625" style="135" customWidth="1"/>
    <col min="1543" max="1543" width="10.5703125" style="135" customWidth="1"/>
    <col min="1544" max="1544" width="13.5703125" style="135" customWidth="1"/>
    <col min="1545" max="1545" width="10.42578125" style="135" customWidth="1"/>
    <col min="1546" max="1546" width="10.85546875" style="135" bestFit="1" customWidth="1"/>
    <col min="1547" max="1792" width="9.140625" style="135"/>
    <col min="1793" max="1793" width="5.5703125" style="135" customWidth="1"/>
    <col min="1794" max="1794" width="17.85546875" style="135" customWidth="1"/>
    <col min="1795" max="1795" width="41.42578125" style="135" customWidth="1"/>
    <col min="1796" max="1796" width="11.85546875" style="135" customWidth="1"/>
    <col min="1797" max="1797" width="11.5703125" style="135" customWidth="1"/>
    <col min="1798" max="1798" width="11.28515625" style="135" customWidth="1"/>
    <col min="1799" max="1799" width="10.5703125" style="135" customWidth="1"/>
    <col min="1800" max="1800" width="13.5703125" style="135" customWidth="1"/>
    <col min="1801" max="1801" width="10.42578125" style="135" customWidth="1"/>
    <col min="1802" max="1802" width="10.85546875" style="135" bestFit="1" customWidth="1"/>
    <col min="1803" max="2048" width="9.140625" style="135"/>
    <col min="2049" max="2049" width="5.5703125" style="135" customWidth="1"/>
    <col min="2050" max="2050" width="17.85546875" style="135" customWidth="1"/>
    <col min="2051" max="2051" width="41.42578125" style="135" customWidth="1"/>
    <col min="2052" max="2052" width="11.85546875" style="135" customWidth="1"/>
    <col min="2053" max="2053" width="11.5703125" style="135" customWidth="1"/>
    <col min="2054" max="2054" width="11.28515625" style="135" customWidth="1"/>
    <col min="2055" max="2055" width="10.5703125" style="135" customWidth="1"/>
    <col min="2056" max="2056" width="13.5703125" style="135" customWidth="1"/>
    <col min="2057" max="2057" width="10.42578125" style="135" customWidth="1"/>
    <col min="2058" max="2058" width="10.85546875" style="135" bestFit="1" customWidth="1"/>
    <col min="2059" max="2304" width="9.140625" style="135"/>
    <col min="2305" max="2305" width="5.5703125" style="135" customWidth="1"/>
    <col min="2306" max="2306" width="17.85546875" style="135" customWidth="1"/>
    <col min="2307" max="2307" width="41.42578125" style="135" customWidth="1"/>
    <col min="2308" max="2308" width="11.85546875" style="135" customWidth="1"/>
    <col min="2309" max="2309" width="11.5703125" style="135" customWidth="1"/>
    <col min="2310" max="2310" width="11.28515625" style="135" customWidth="1"/>
    <col min="2311" max="2311" width="10.5703125" style="135" customWidth="1"/>
    <col min="2312" max="2312" width="13.5703125" style="135" customWidth="1"/>
    <col min="2313" max="2313" width="10.42578125" style="135" customWidth="1"/>
    <col min="2314" max="2314" width="10.85546875" style="135" bestFit="1" customWidth="1"/>
    <col min="2315" max="2560" width="9.140625" style="135"/>
    <col min="2561" max="2561" width="5.5703125" style="135" customWidth="1"/>
    <col min="2562" max="2562" width="17.85546875" style="135" customWidth="1"/>
    <col min="2563" max="2563" width="41.42578125" style="135" customWidth="1"/>
    <col min="2564" max="2564" width="11.85546875" style="135" customWidth="1"/>
    <col min="2565" max="2565" width="11.5703125" style="135" customWidth="1"/>
    <col min="2566" max="2566" width="11.28515625" style="135" customWidth="1"/>
    <col min="2567" max="2567" width="10.5703125" style="135" customWidth="1"/>
    <col min="2568" max="2568" width="13.5703125" style="135" customWidth="1"/>
    <col min="2569" max="2569" width="10.42578125" style="135" customWidth="1"/>
    <col min="2570" max="2570" width="10.85546875" style="135" bestFit="1" customWidth="1"/>
    <col min="2571" max="2816" width="9.140625" style="135"/>
    <col min="2817" max="2817" width="5.5703125" style="135" customWidth="1"/>
    <col min="2818" max="2818" width="17.85546875" style="135" customWidth="1"/>
    <col min="2819" max="2819" width="41.42578125" style="135" customWidth="1"/>
    <col min="2820" max="2820" width="11.85546875" style="135" customWidth="1"/>
    <col min="2821" max="2821" width="11.5703125" style="135" customWidth="1"/>
    <col min="2822" max="2822" width="11.28515625" style="135" customWidth="1"/>
    <col min="2823" max="2823" width="10.5703125" style="135" customWidth="1"/>
    <col min="2824" max="2824" width="13.5703125" style="135" customWidth="1"/>
    <col min="2825" max="2825" width="10.42578125" style="135" customWidth="1"/>
    <col min="2826" max="2826" width="10.85546875" style="135" bestFit="1" customWidth="1"/>
    <col min="2827" max="3072" width="9.140625" style="135"/>
    <col min="3073" max="3073" width="5.5703125" style="135" customWidth="1"/>
    <col min="3074" max="3074" width="17.85546875" style="135" customWidth="1"/>
    <col min="3075" max="3075" width="41.42578125" style="135" customWidth="1"/>
    <col min="3076" max="3076" width="11.85546875" style="135" customWidth="1"/>
    <col min="3077" max="3077" width="11.5703125" style="135" customWidth="1"/>
    <col min="3078" max="3078" width="11.28515625" style="135" customWidth="1"/>
    <col min="3079" max="3079" width="10.5703125" style="135" customWidth="1"/>
    <col min="3080" max="3080" width="13.5703125" style="135" customWidth="1"/>
    <col min="3081" max="3081" width="10.42578125" style="135" customWidth="1"/>
    <col min="3082" max="3082" width="10.85546875" style="135" bestFit="1" customWidth="1"/>
    <col min="3083" max="3328" width="9.140625" style="135"/>
    <col min="3329" max="3329" width="5.5703125" style="135" customWidth="1"/>
    <col min="3330" max="3330" width="17.85546875" style="135" customWidth="1"/>
    <col min="3331" max="3331" width="41.42578125" style="135" customWidth="1"/>
    <col min="3332" max="3332" width="11.85546875" style="135" customWidth="1"/>
    <col min="3333" max="3333" width="11.5703125" style="135" customWidth="1"/>
    <col min="3334" max="3334" width="11.28515625" style="135" customWidth="1"/>
    <col min="3335" max="3335" width="10.5703125" style="135" customWidth="1"/>
    <col min="3336" max="3336" width="13.5703125" style="135" customWidth="1"/>
    <col min="3337" max="3337" width="10.42578125" style="135" customWidth="1"/>
    <col min="3338" max="3338" width="10.85546875" style="135" bestFit="1" customWidth="1"/>
    <col min="3339" max="3584" width="9.140625" style="135"/>
    <col min="3585" max="3585" width="5.5703125" style="135" customWidth="1"/>
    <col min="3586" max="3586" width="17.85546875" style="135" customWidth="1"/>
    <col min="3587" max="3587" width="41.42578125" style="135" customWidth="1"/>
    <col min="3588" max="3588" width="11.85546875" style="135" customWidth="1"/>
    <col min="3589" max="3589" width="11.5703125" style="135" customWidth="1"/>
    <col min="3590" max="3590" width="11.28515625" style="135" customWidth="1"/>
    <col min="3591" max="3591" width="10.5703125" style="135" customWidth="1"/>
    <col min="3592" max="3592" width="13.5703125" style="135" customWidth="1"/>
    <col min="3593" max="3593" width="10.42578125" style="135" customWidth="1"/>
    <col min="3594" max="3594" width="10.85546875" style="135" bestFit="1" customWidth="1"/>
    <col min="3595" max="3840" width="9.140625" style="135"/>
    <col min="3841" max="3841" width="5.5703125" style="135" customWidth="1"/>
    <col min="3842" max="3842" width="17.85546875" style="135" customWidth="1"/>
    <col min="3843" max="3843" width="41.42578125" style="135" customWidth="1"/>
    <col min="3844" max="3844" width="11.85546875" style="135" customWidth="1"/>
    <col min="3845" max="3845" width="11.5703125" style="135" customWidth="1"/>
    <col min="3846" max="3846" width="11.28515625" style="135" customWidth="1"/>
    <col min="3847" max="3847" width="10.5703125" style="135" customWidth="1"/>
    <col min="3848" max="3848" width="13.5703125" style="135" customWidth="1"/>
    <col min="3849" max="3849" width="10.42578125" style="135" customWidth="1"/>
    <col min="3850" max="3850" width="10.85546875" style="135" bestFit="1" customWidth="1"/>
    <col min="3851" max="4096" width="9.140625" style="135"/>
    <col min="4097" max="4097" width="5.5703125" style="135" customWidth="1"/>
    <col min="4098" max="4098" width="17.85546875" style="135" customWidth="1"/>
    <col min="4099" max="4099" width="41.42578125" style="135" customWidth="1"/>
    <col min="4100" max="4100" width="11.85546875" style="135" customWidth="1"/>
    <col min="4101" max="4101" width="11.5703125" style="135" customWidth="1"/>
    <col min="4102" max="4102" width="11.28515625" style="135" customWidth="1"/>
    <col min="4103" max="4103" width="10.5703125" style="135" customWidth="1"/>
    <col min="4104" max="4104" width="13.5703125" style="135" customWidth="1"/>
    <col min="4105" max="4105" width="10.42578125" style="135" customWidth="1"/>
    <col min="4106" max="4106" width="10.85546875" style="135" bestFit="1" customWidth="1"/>
    <col min="4107" max="4352" width="9.140625" style="135"/>
    <col min="4353" max="4353" width="5.5703125" style="135" customWidth="1"/>
    <col min="4354" max="4354" width="17.85546875" style="135" customWidth="1"/>
    <col min="4355" max="4355" width="41.42578125" style="135" customWidth="1"/>
    <col min="4356" max="4356" width="11.85546875" style="135" customWidth="1"/>
    <col min="4357" max="4357" width="11.5703125" style="135" customWidth="1"/>
    <col min="4358" max="4358" width="11.28515625" style="135" customWidth="1"/>
    <col min="4359" max="4359" width="10.5703125" style="135" customWidth="1"/>
    <col min="4360" max="4360" width="13.5703125" style="135" customWidth="1"/>
    <col min="4361" max="4361" width="10.42578125" style="135" customWidth="1"/>
    <col min="4362" max="4362" width="10.85546875" style="135" bestFit="1" customWidth="1"/>
    <col min="4363" max="4608" width="9.140625" style="135"/>
    <col min="4609" max="4609" width="5.5703125" style="135" customWidth="1"/>
    <col min="4610" max="4610" width="17.85546875" style="135" customWidth="1"/>
    <col min="4611" max="4611" width="41.42578125" style="135" customWidth="1"/>
    <col min="4612" max="4612" width="11.85546875" style="135" customWidth="1"/>
    <col min="4613" max="4613" width="11.5703125" style="135" customWidth="1"/>
    <col min="4614" max="4614" width="11.28515625" style="135" customWidth="1"/>
    <col min="4615" max="4615" width="10.5703125" style="135" customWidth="1"/>
    <col min="4616" max="4616" width="13.5703125" style="135" customWidth="1"/>
    <col min="4617" max="4617" width="10.42578125" style="135" customWidth="1"/>
    <col min="4618" max="4618" width="10.85546875" style="135" bestFit="1" customWidth="1"/>
    <col min="4619" max="4864" width="9.140625" style="135"/>
    <col min="4865" max="4865" width="5.5703125" style="135" customWidth="1"/>
    <col min="4866" max="4866" width="17.85546875" style="135" customWidth="1"/>
    <col min="4867" max="4867" width="41.42578125" style="135" customWidth="1"/>
    <col min="4868" max="4868" width="11.85546875" style="135" customWidth="1"/>
    <col min="4869" max="4869" width="11.5703125" style="135" customWidth="1"/>
    <col min="4870" max="4870" width="11.28515625" style="135" customWidth="1"/>
    <col min="4871" max="4871" width="10.5703125" style="135" customWidth="1"/>
    <col min="4872" max="4872" width="13.5703125" style="135" customWidth="1"/>
    <col min="4873" max="4873" width="10.42578125" style="135" customWidth="1"/>
    <col min="4874" max="4874" width="10.85546875" style="135" bestFit="1" customWidth="1"/>
    <col min="4875" max="5120" width="9.140625" style="135"/>
    <col min="5121" max="5121" width="5.5703125" style="135" customWidth="1"/>
    <col min="5122" max="5122" width="17.85546875" style="135" customWidth="1"/>
    <col min="5123" max="5123" width="41.42578125" style="135" customWidth="1"/>
    <col min="5124" max="5124" width="11.85546875" style="135" customWidth="1"/>
    <col min="5125" max="5125" width="11.5703125" style="135" customWidth="1"/>
    <col min="5126" max="5126" width="11.28515625" style="135" customWidth="1"/>
    <col min="5127" max="5127" width="10.5703125" style="135" customWidth="1"/>
    <col min="5128" max="5128" width="13.5703125" style="135" customWidth="1"/>
    <col min="5129" max="5129" width="10.42578125" style="135" customWidth="1"/>
    <col min="5130" max="5130" width="10.85546875" style="135" bestFit="1" customWidth="1"/>
    <col min="5131" max="5376" width="9.140625" style="135"/>
    <col min="5377" max="5377" width="5.5703125" style="135" customWidth="1"/>
    <col min="5378" max="5378" width="17.85546875" style="135" customWidth="1"/>
    <col min="5379" max="5379" width="41.42578125" style="135" customWidth="1"/>
    <col min="5380" max="5380" width="11.85546875" style="135" customWidth="1"/>
    <col min="5381" max="5381" width="11.5703125" style="135" customWidth="1"/>
    <col min="5382" max="5382" width="11.28515625" style="135" customWidth="1"/>
    <col min="5383" max="5383" width="10.5703125" style="135" customWidth="1"/>
    <col min="5384" max="5384" width="13.5703125" style="135" customWidth="1"/>
    <col min="5385" max="5385" width="10.42578125" style="135" customWidth="1"/>
    <col min="5386" max="5386" width="10.85546875" style="135" bestFit="1" customWidth="1"/>
    <col min="5387" max="5632" width="9.140625" style="135"/>
    <col min="5633" max="5633" width="5.5703125" style="135" customWidth="1"/>
    <col min="5634" max="5634" width="17.85546875" style="135" customWidth="1"/>
    <col min="5635" max="5635" width="41.42578125" style="135" customWidth="1"/>
    <col min="5636" max="5636" width="11.85546875" style="135" customWidth="1"/>
    <col min="5637" max="5637" width="11.5703125" style="135" customWidth="1"/>
    <col min="5638" max="5638" width="11.28515625" style="135" customWidth="1"/>
    <col min="5639" max="5639" width="10.5703125" style="135" customWidth="1"/>
    <col min="5640" max="5640" width="13.5703125" style="135" customWidth="1"/>
    <col min="5641" max="5641" width="10.42578125" style="135" customWidth="1"/>
    <col min="5642" max="5642" width="10.85546875" style="135" bestFit="1" customWidth="1"/>
    <col min="5643" max="5888" width="9.140625" style="135"/>
    <col min="5889" max="5889" width="5.5703125" style="135" customWidth="1"/>
    <col min="5890" max="5890" width="17.85546875" style="135" customWidth="1"/>
    <col min="5891" max="5891" width="41.42578125" style="135" customWidth="1"/>
    <col min="5892" max="5892" width="11.85546875" style="135" customWidth="1"/>
    <col min="5893" max="5893" width="11.5703125" style="135" customWidth="1"/>
    <col min="5894" max="5894" width="11.28515625" style="135" customWidth="1"/>
    <col min="5895" max="5895" width="10.5703125" style="135" customWidth="1"/>
    <col min="5896" max="5896" width="13.5703125" style="135" customWidth="1"/>
    <col min="5897" max="5897" width="10.42578125" style="135" customWidth="1"/>
    <col min="5898" max="5898" width="10.85546875" style="135" bestFit="1" customWidth="1"/>
    <col min="5899" max="6144" width="9.140625" style="135"/>
    <col min="6145" max="6145" width="5.5703125" style="135" customWidth="1"/>
    <col min="6146" max="6146" width="17.85546875" style="135" customWidth="1"/>
    <col min="6147" max="6147" width="41.42578125" style="135" customWidth="1"/>
    <col min="6148" max="6148" width="11.85546875" style="135" customWidth="1"/>
    <col min="6149" max="6149" width="11.5703125" style="135" customWidth="1"/>
    <col min="6150" max="6150" width="11.28515625" style="135" customWidth="1"/>
    <col min="6151" max="6151" width="10.5703125" style="135" customWidth="1"/>
    <col min="6152" max="6152" width="13.5703125" style="135" customWidth="1"/>
    <col min="6153" max="6153" width="10.42578125" style="135" customWidth="1"/>
    <col min="6154" max="6154" width="10.85546875" style="135" bestFit="1" customWidth="1"/>
    <col min="6155" max="6400" width="9.140625" style="135"/>
    <col min="6401" max="6401" width="5.5703125" style="135" customWidth="1"/>
    <col min="6402" max="6402" width="17.85546875" style="135" customWidth="1"/>
    <col min="6403" max="6403" width="41.42578125" style="135" customWidth="1"/>
    <col min="6404" max="6404" width="11.85546875" style="135" customWidth="1"/>
    <col min="6405" max="6405" width="11.5703125" style="135" customWidth="1"/>
    <col min="6406" max="6406" width="11.28515625" style="135" customWidth="1"/>
    <col min="6407" max="6407" width="10.5703125" style="135" customWidth="1"/>
    <col min="6408" max="6408" width="13.5703125" style="135" customWidth="1"/>
    <col min="6409" max="6409" width="10.42578125" style="135" customWidth="1"/>
    <col min="6410" max="6410" width="10.85546875" style="135" bestFit="1" customWidth="1"/>
    <col min="6411" max="6656" width="9.140625" style="135"/>
    <col min="6657" max="6657" width="5.5703125" style="135" customWidth="1"/>
    <col min="6658" max="6658" width="17.85546875" style="135" customWidth="1"/>
    <col min="6659" max="6659" width="41.42578125" style="135" customWidth="1"/>
    <col min="6660" max="6660" width="11.85546875" style="135" customWidth="1"/>
    <col min="6661" max="6661" width="11.5703125" style="135" customWidth="1"/>
    <col min="6662" max="6662" width="11.28515625" style="135" customWidth="1"/>
    <col min="6663" max="6663" width="10.5703125" style="135" customWidth="1"/>
    <col min="6664" max="6664" width="13.5703125" style="135" customWidth="1"/>
    <col min="6665" max="6665" width="10.42578125" style="135" customWidth="1"/>
    <col min="6666" max="6666" width="10.85546875" style="135" bestFit="1" customWidth="1"/>
    <col min="6667" max="6912" width="9.140625" style="135"/>
    <col min="6913" max="6913" width="5.5703125" style="135" customWidth="1"/>
    <col min="6914" max="6914" width="17.85546875" style="135" customWidth="1"/>
    <col min="6915" max="6915" width="41.42578125" style="135" customWidth="1"/>
    <col min="6916" max="6916" width="11.85546875" style="135" customWidth="1"/>
    <col min="6917" max="6917" width="11.5703125" style="135" customWidth="1"/>
    <col min="6918" max="6918" width="11.28515625" style="135" customWidth="1"/>
    <col min="6919" max="6919" width="10.5703125" style="135" customWidth="1"/>
    <col min="6920" max="6920" width="13.5703125" style="135" customWidth="1"/>
    <col min="6921" max="6921" width="10.42578125" style="135" customWidth="1"/>
    <col min="6922" max="6922" width="10.85546875" style="135" bestFit="1" customWidth="1"/>
    <col min="6923" max="7168" width="9.140625" style="135"/>
    <col min="7169" max="7169" width="5.5703125" style="135" customWidth="1"/>
    <col min="7170" max="7170" width="17.85546875" style="135" customWidth="1"/>
    <col min="7171" max="7171" width="41.42578125" style="135" customWidth="1"/>
    <col min="7172" max="7172" width="11.85546875" style="135" customWidth="1"/>
    <col min="7173" max="7173" width="11.5703125" style="135" customWidth="1"/>
    <col min="7174" max="7174" width="11.28515625" style="135" customWidth="1"/>
    <col min="7175" max="7175" width="10.5703125" style="135" customWidth="1"/>
    <col min="7176" max="7176" width="13.5703125" style="135" customWidth="1"/>
    <col min="7177" max="7177" width="10.42578125" style="135" customWidth="1"/>
    <col min="7178" max="7178" width="10.85546875" style="135" bestFit="1" customWidth="1"/>
    <col min="7179" max="7424" width="9.140625" style="135"/>
    <col min="7425" max="7425" width="5.5703125" style="135" customWidth="1"/>
    <col min="7426" max="7426" width="17.85546875" style="135" customWidth="1"/>
    <col min="7427" max="7427" width="41.42578125" style="135" customWidth="1"/>
    <col min="7428" max="7428" width="11.85546875" style="135" customWidth="1"/>
    <col min="7429" max="7429" width="11.5703125" style="135" customWidth="1"/>
    <col min="7430" max="7430" width="11.28515625" style="135" customWidth="1"/>
    <col min="7431" max="7431" width="10.5703125" style="135" customWidth="1"/>
    <col min="7432" max="7432" width="13.5703125" style="135" customWidth="1"/>
    <col min="7433" max="7433" width="10.42578125" style="135" customWidth="1"/>
    <col min="7434" max="7434" width="10.85546875" style="135" bestFit="1" customWidth="1"/>
    <col min="7435" max="7680" width="9.140625" style="135"/>
    <col min="7681" max="7681" width="5.5703125" style="135" customWidth="1"/>
    <col min="7682" max="7682" width="17.85546875" style="135" customWidth="1"/>
    <col min="7683" max="7683" width="41.42578125" style="135" customWidth="1"/>
    <col min="7684" max="7684" width="11.85546875" style="135" customWidth="1"/>
    <col min="7685" max="7685" width="11.5703125" style="135" customWidth="1"/>
    <col min="7686" max="7686" width="11.28515625" style="135" customWidth="1"/>
    <col min="7687" max="7687" width="10.5703125" style="135" customWidth="1"/>
    <col min="7688" max="7688" width="13.5703125" style="135" customWidth="1"/>
    <col min="7689" max="7689" width="10.42578125" style="135" customWidth="1"/>
    <col min="7690" max="7690" width="10.85546875" style="135" bestFit="1" customWidth="1"/>
    <col min="7691" max="7936" width="9.140625" style="135"/>
    <col min="7937" max="7937" width="5.5703125" style="135" customWidth="1"/>
    <col min="7938" max="7938" width="17.85546875" style="135" customWidth="1"/>
    <col min="7939" max="7939" width="41.42578125" style="135" customWidth="1"/>
    <col min="7940" max="7940" width="11.85546875" style="135" customWidth="1"/>
    <col min="7941" max="7941" width="11.5703125" style="135" customWidth="1"/>
    <col min="7942" max="7942" width="11.28515625" style="135" customWidth="1"/>
    <col min="7943" max="7943" width="10.5703125" style="135" customWidth="1"/>
    <col min="7944" max="7944" width="13.5703125" style="135" customWidth="1"/>
    <col min="7945" max="7945" width="10.42578125" style="135" customWidth="1"/>
    <col min="7946" max="7946" width="10.85546875" style="135" bestFit="1" customWidth="1"/>
    <col min="7947" max="8192" width="9.140625" style="135"/>
    <col min="8193" max="8193" width="5.5703125" style="135" customWidth="1"/>
    <col min="8194" max="8194" width="17.85546875" style="135" customWidth="1"/>
    <col min="8195" max="8195" width="41.42578125" style="135" customWidth="1"/>
    <col min="8196" max="8196" width="11.85546875" style="135" customWidth="1"/>
    <col min="8197" max="8197" width="11.5703125" style="135" customWidth="1"/>
    <col min="8198" max="8198" width="11.28515625" style="135" customWidth="1"/>
    <col min="8199" max="8199" width="10.5703125" style="135" customWidth="1"/>
    <col min="8200" max="8200" width="13.5703125" style="135" customWidth="1"/>
    <col min="8201" max="8201" width="10.42578125" style="135" customWidth="1"/>
    <col min="8202" max="8202" width="10.85546875" style="135" bestFit="1" customWidth="1"/>
    <col min="8203" max="8448" width="9.140625" style="135"/>
    <col min="8449" max="8449" width="5.5703125" style="135" customWidth="1"/>
    <col min="8450" max="8450" width="17.85546875" style="135" customWidth="1"/>
    <col min="8451" max="8451" width="41.42578125" style="135" customWidth="1"/>
    <col min="8452" max="8452" width="11.85546875" style="135" customWidth="1"/>
    <col min="8453" max="8453" width="11.5703125" style="135" customWidth="1"/>
    <col min="8454" max="8454" width="11.28515625" style="135" customWidth="1"/>
    <col min="8455" max="8455" width="10.5703125" style="135" customWidth="1"/>
    <col min="8456" max="8456" width="13.5703125" style="135" customWidth="1"/>
    <col min="8457" max="8457" width="10.42578125" style="135" customWidth="1"/>
    <col min="8458" max="8458" width="10.85546875" style="135" bestFit="1" customWidth="1"/>
    <col min="8459" max="8704" width="9.140625" style="135"/>
    <col min="8705" max="8705" width="5.5703125" style="135" customWidth="1"/>
    <col min="8706" max="8706" width="17.85546875" style="135" customWidth="1"/>
    <col min="8707" max="8707" width="41.42578125" style="135" customWidth="1"/>
    <col min="8708" max="8708" width="11.85546875" style="135" customWidth="1"/>
    <col min="8709" max="8709" width="11.5703125" style="135" customWidth="1"/>
    <col min="8710" max="8710" width="11.28515625" style="135" customWidth="1"/>
    <col min="8711" max="8711" width="10.5703125" style="135" customWidth="1"/>
    <col min="8712" max="8712" width="13.5703125" style="135" customWidth="1"/>
    <col min="8713" max="8713" width="10.42578125" style="135" customWidth="1"/>
    <col min="8714" max="8714" width="10.85546875" style="135" bestFit="1" customWidth="1"/>
    <col min="8715" max="8960" width="9.140625" style="135"/>
    <col min="8961" max="8961" width="5.5703125" style="135" customWidth="1"/>
    <col min="8962" max="8962" width="17.85546875" style="135" customWidth="1"/>
    <col min="8963" max="8963" width="41.42578125" style="135" customWidth="1"/>
    <col min="8964" max="8964" width="11.85546875" style="135" customWidth="1"/>
    <col min="8965" max="8965" width="11.5703125" style="135" customWidth="1"/>
    <col min="8966" max="8966" width="11.28515625" style="135" customWidth="1"/>
    <col min="8967" max="8967" width="10.5703125" style="135" customWidth="1"/>
    <col min="8968" max="8968" width="13.5703125" style="135" customWidth="1"/>
    <col min="8969" max="8969" width="10.42578125" style="135" customWidth="1"/>
    <col min="8970" max="8970" width="10.85546875" style="135" bestFit="1" customWidth="1"/>
    <col min="8971" max="9216" width="9.140625" style="135"/>
    <col min="9217" max="9217" width="5.5703125" style="135" customWidth="1"/>
    <col min="9218" max="9218" width="17.85546875" style="135" customWidth="1"/>
    <col min="9219" max="9219" width="41.42578125" style="135" customWidth="1"/>
    <col min="9220" max="9220" width="11.85546875" style="135" customWidth="1"/>
    <col min="9221" max="9221" width="11.5703125" style="135" customWidth="1"/>
    <col min="9222" max="9222" width="11.28515625" style="135" customWidth="1"/>
    <col min="9223" max="9223" width="10.5703125" style="135" customWidth="1"/>
    <col min="9224" max="9224" width="13.5703125" style="135" customWidth="1"/>
    <col min="9225" max="9225" width="10.42578125" style="135" customWidth="1"/>
    <col min="9226" max="9226" width="10.85546875" style="135" bestFit="1" customWidth="1"/>
    <col min="9227" max="9472" width="9.140625" style="135"/>
    <col min="9473" max="9473" width="5.5703125" style="135" customWidth="1"/>
    <col min="9474" max="9474" width="17.85546875" style="135" customWidth="1"/>
    <col min="9475" max="9475" width="41.42578125" style="135" customWidth="1"/>
    <col min="9476" max="9476" width="11.85546875" style="135" customWidth="1"/>
    <col min="9477" max="9477" width="11.5703125" style="135" customWidth="1"/>
    <col min="9478" max="9478" width="11.28515625" style="135" customWidth="1"/>
    <col min="9479" max="9479" width="10.5703125" style="135" customWidth="1"/>
    <col min="9480" max="9480" width="13.5703125" style="135" customWidth="1"/>
    <col min="9481" max="9481" width="10.42578125" style="135" customWidth="1"/>
    <col min="9482" max="9482" width="10.85546875" style="135" bestFit="1" customWidth="1"/>
    <col min="9483" max="9728" width="9.140625" style="135"/>
    <col min="9729" max="9729" width="5.5703125" style="135" customWidth="1"/>
    <col min="9730" max="9730" width="17.85546875" style="135" customWidth="1"/>
    <col min="9731" max="9731" width="41.42578125" style="135" customWidth="1"/>
    <col min="9732" max="9732" width="11.85546875" style="135" customWidth="1"/>
    <col min="9733" max="9733" width="11.5703125" style="135" customWidth="1"/>
    <col min="9734" max="9734" width="11.28515625" style="135" customWidth="1"/>
    <col min="9735" max="9735" width="10.5703125" style="135" customWidth="1"/>
    <col min="9736" max="9736" width="13.5703125" style="135" customWidth="1"/>
    <col min="9737" max="9737" width="10.42578125" style="135" customWidth="1"/>
    <col min="9738" max="9738" width="10.85546875" style="135" bestFit="1" customWidth="1"/>
    <col min="9739" max="9984" width="9.140625" style="135"/>
    <col min="9985" max="9985" width="5.5703125" style="135" customWidth="1"/>
    <col min="9986" max="9986" width="17.85546875" style="135" customWidth="1"/>
    <col min="9987" max="9987" width="41.42578125" style="135" customWidth="1"/>
    <col min="9988" max="9988" width="11.85546875" style="135" customWidth="1"/>
    <col min="9989" max="9989" width="11.5703125" style="135" customWidth="1"/>
    <col min="9990" max="9990" width="11.28515625" style="135" customWidth="1"/>
    <col min="9991" max="9991" width="10.5703125" style="135" customWidth="1"/>
    <col min="9992" max="9992" width="13.5703125" style="135" customWidth="1"/>
    <col min="9993" max="9993" width="10.42578125" style="135" customWidth="1"/>
    <col min="9994" max="9994" width="10.85546875" style="135" bestFit="1" customWidth="1"/>
    <col min="9995" max="10240" width="9.140625" style="135"/>
    <col min="10241" max="10241" width="5.5703125" style="135" customWidth="1"/>
    <col min="10242" max="10242" width="17.85546875" style="135" customWidth="1"/>
    <col min="10243" max="10243" width="41.42578125" style="135" customWidth="1"/>
    <col min="10244" max="10244" width="11.85546875" style="135" customWidth="1"/>
    <col min="10245" max="10245" width="11.5703125" style="135" customWidth="1"/>
    <col min="10246" max="10246" width="11.28515625" style="135" customWidth="1"/>
    <col min="10247" max="10247" width="10.5703125" style="135" customWidth="1"/>
    <col min="10248" max="10248" width="13.5703125" style="135" customWidth="1"/>
    <col min="10249" max="10249" width="10.42578125" style="135" customWidth="1"/>
    <col min="10250" max="10250" width="10.85546875" style="135" bestFit="1" customWidth="1"/>
    <col min="10251" max="10496" width="9.140625" style="135"/>
    <col min="10497" max="10497" width="5.5703125" style="135" customWidth="1"/>
    <col min="10498" max="10498" width="17.85546875" style="135" customWidth="1"/>
    <col min="10499" max="10499" width="41.42578125" style="135" customWidth="1"/>
    <col min="10500" max="10500" width="11.85546875" style="135" customWidth="1"/>
    <col min="10501" max="10501" width="11.5703125" style="135" customWidth="1"/>
    <col min="10502" max="10502" width="11.28515625" style="135" customWidth="1"/>
    <col min="10503" max="10503" width="10.5703125" style="135" customWidth="1"/>
    <col min="10504" max="10504" width="13.5703125" style="135" customWidth="1"/>
    <col min="10505" max="10505" width="10.42578125" style="135" customWidth="1"/>
    <col min="10506" max="10506" width="10.85546875" style="135" bestFit="1" customWidth="1"/>
    <col min="10507" max="10752" width="9.140625" style="135"/>
    <col min="10753" max="10753" width="5.5703125" style="135" customWidth="1"/>
    <col min="10754" max="10754" width="17.85546875" style="135" customWidth="1"/>
    <col min="10755" max="10755" width="41.42578125" style="135" customWidth="1"/>
    <col min="10756" max="10756" width="11.85546875" style="135" customWidth="1"/>
    <col min="10757" max="10757" width="11.5703125" style="135" customWidth="1"/>
    <col min="10758" max="10758" width="11.28515625" style="135" customWidth="1"/>
    <col min="10759" max="10759" width="10.5703125" style="135" customWidth="1"/>
    <col min="10760" max="10760" width="13.5703125" style="135" customWidth="1"/>
    <col min="10761" max="10761" width="10.42578125" style="135" customWidth="1"/>
    <col min="10762" max="10762" width="10.85546875" style="135" bestFit="1" customWidth="1"/>
    <col min="10763" max="11008" width="9.140625" style="135"/>
    <col min="11009" max="11009" width="5.5703125" style="135" customWidth="1"/>
    <col min="11010" max="11010" width="17.85546875" style="135" customWidth="1"/>
    <col min="11011" max="11011" width="41.42578125" style="135" customWidth="1"/>
    <col min="11012" max="11012" width="11.85546875" style="135" customWidth="1"/>
    <col min="11013" max="11013" width="11.5703125" style="135" customWidth="1"/>
    <col min="11014" max="11014" width="11.28515625" style="135" customWidth="1"/>
    <col min="11015" max="11015" width="10.5703125" style="135" customWidth="1"/>
    <col min="11016" max="11016" width="13.5703125" style="135" customWidth="1"/>
    <col min="11017" max="11017" width="10.42578125" style="135" customWidth="1"/>
    <col min="11018" max="11018" width="10.85546875" style="135" bestFit="1" customWidth="1"/>
    <col min="11019" max="11264" width="9.140625" style="135"/>
    <col min="11265" max="11265" width="5.5703125" style="135" customWidth="1"/>
    <col min="11266" max="11266" width="17.85546875" style="135" customWidth="1"/>
    <col min="11267" max="11267" width="41.42578125" style="135" customWidth="1"/>
    <col min="11268" max="11268" width="11.85546875" style="135" customWidth="1"/>
    <col min="11269" max="11269" width="11.5703125" style="135" customWidth="1"/>
    <col min="11270" max="11270" width="11.28515625" style="135" customWidth="1"/>
    <col min="11271" max="11271" width="10.5703125" style="135" customWidth="1"/>
    <col min="11272" max="11272" width="13.5703125" style="135" customWidth="1"/>
    <col min="11273" max="11273" width="10.42578125" style="135" customWidth="1"/>
    <col min="11274" max="11274" width="10.85546875" style="135" bestFit="1" customWidth="1"/>
    <col min="11275" max="11520" width="9.140625" style="135"/>
    <col min="11521" max="11521" width="5.5703125" style="135" customWidth="1"/>
    <col min="11522" max="11522" width="17.85546875" style="135" customWidth="1"/>
    <col min="11523" max="11523" width="41.42578125" style="135" customWidth="1"/>
    <col min="11524" max="11524" width="11.85546875" style="135" customWidth="1"/>
    <col min="11525" max="11525" width="11.5703125" style="135" customWidth="1"/>
    <col min="11526" max="11526" width="11.28515625" style="135" customWidth="1"/>
    <col min="11527" max="11527" width="10.5703125" style="135" customWidth="1"/>
    <col min="11528" max="11528" width="13.5703125" style="135" customWidth="1"/>
    <col min="11529" max="11529" width="10.42578125" style="135" customWidth="1"/>
    <col min="11530" max="11530" width="10.85546875" style="135" bestFit="1" customWidth="1"/>
    <col min="11531" max="11776" width="9.140625" style="135"/>
    <col min="11777" max="11777" width="5.5703125" style="135" customWidth="1"/>
    <col min="11778" max="11778" width="17.85546875" style="135" customWidth="1"/>
    <col min="11779" max="11779" width="41.42578125" style="135" customWidth="1"/>
    <col min="11780" max="11780" width="11.85546875" style="135" customWidth="1"/>
    <col min="11781" max="11781" width="11.5703125" style="135" customWidth="1"/>
    <col min="11782" max="11782" width="11.28515625" style="135" customWidth="1"/>
    <col min="11783" max="11783" width="10.5703125" style="135" customWidth="1"/>
    <col min="11784" max="11784" width="13.5703125" style="135" customWidth="1"/>
    <col min="11785" max="11785" width="10.42578125" style="135" customWidth="1"/>
    <col min="11786" max="11786" width="10.85546875" style="135" bestFit="1" customWidth="1"/>
    <col min="11787" max="12032" width="9.140625" style="135"/>
    <col min="12033" max="12033" width="5.5703125" style="135" customWidth="1"/>
    <col min="12034" max="12034" width="17.85546875" style="135" customWidth="1"/>
    <col min="12035" max="12035" width="41.42578125" style="135" customWidth="1"/>
    <col min="12036" max="12036" width="11.85546875" style="135" customWidth="1"/>
    <col min="12037" max="12037" width="11.5703125" style="135" customWidth="1"/>
    <col min="12038" max="12038" width="11.28515625" style="135" customWidth="1"/>
    <col min="12039" max="12039" width="10.5703125" style="135" customWidth="1"/>
    <col min="12040" max="12040" width="13.5703125" style="135" customWidth="1"/>
    <col min="12041" max="12041" width="10.42578125" style="135" customWidth="1"/>
    <col min="12042" max="12042" width="10.85546875" style="135" bestFit="1" customWidth="1"/>
    <col min="12043" max="12288" width="9.140625" style="135"/>
    <col min="12289" max="12289" width="5.5703125" style="135" customWidth="1"/>
    <col min="12290" max="12290" width="17.85546875" style="135" customWidth="1"/>
    <col min="12291" max="12291" width="41.42578125" style="135" customWidth="1"/>
    <col min="12292" max="12292" width="11.85546875" style="135" customWidth="1"/>
    <col min="12293" max="12293" width="11.5703125" style="135" customWidth="1"/>
    <col min="12294" max="12294" width="11.28515625" style="135" customWidth="1"/>
    <col min="12295" max="12295" width="10.5703125" style="135" customWidth="1"/>
    <col min="12296" max="12296" width="13.5703125" style="135" customWidth="1"/>
    <col min="12297" max="12297" width="10.42578125" style="135" customWidth="1"/>
    <col min="12298" max="12298" width="10.85546875" style="135" bestFit="1" customWidth="1"/>
    <col min="12299" max="12544" width="9.140625" style="135"/>
    <col min="12545" max="12545" width="5.5703125" style="135" customWidth="1"/>
    <col min="12546" max="12546" width="17.85546875" style="135" customWidth="1"/>
    <col min="12547" max="12547" width="41.42578125" style="135" customWidth="1"/>
    <col min="12548" max="12548" width="11.85546875" style="135" customWidth="1"/>
    <col min="12549" max="12549" width="11.5703125" style="135" customWidth="1"/>
    <col min="12550" max="12550" width="11.28515625" style="135" customWidth="1"/>
    <col min="12551" max="12551" width="10.5703125" style="135" customWidth="1"/>
    <col min="12552" max="12552" width="13.5703125" style="135" customWidth="1"/>
    <col min="12553" max="12553" width="10.42578125" style="135" customWidth="1"/>
    <col min="12554" max="12554" width="10.85546875" style="135" bestFit="1" customWidth="1"/>
    <col min="12555" max="12800" width="9.140625" style="135"/>
    <col min="12801" max="12801" width="5.5703125" style="135" customWidth="1"/>
    <col min="12802" max="12802" width="17.85546875" style="135" customWidth="1"/>
    <col min="12803" max="12803" width="41.42578125" style="135" customWidth="1"/>
    <col min="12804" max="12804" width="11.85546875" style="135" customWidth="1"/>
    <col min="12805" max="12805" width="11.5703125" style="135" customWidth="1"/>
    <col min="12806" max="12806" width="11.28515625" style="135" customWidth="1"/>
    <col min="12807" max="12807" width="10.5703125" style="135" customWidth="1"/>
    <col min="12808" max="12808" width="13.5703125" style="135" customWidth="1"/>
    <col min="12809" max="12809" width="10.42578125" style="135" customWidth="1"/>
    <col min="12810" max="12810" width="10.85546875" style="135" bestFit="1" customWidth="1"/>
    <col min="12811" max="13056" width="9.140625" style="135"/>
    <col min="13057" max="13057" width="5.5703125" style="135" customWidth="1"/>
    <col min="13058" max="13058" width="17.85546875" style="135" customWidth="1"/>
    <col min="13059" max="13059" width="41.42578125" style="135" customWidth="1"/>
    <col min="13060" max="13060" width="11.85546875" style="135" customWidth="1"/>
    <col min="13061" max="13061" width="11.5703125" style="135" customWidth="1"/>
    <col min="13062" max="13062" width="11.28515625" style="135" customWidth="1"/>
    <col min="13063" max="13063" width="10.5703125" style="135" customWidth="1"/>
    <col min="13064" max="13064" width="13.5703125" style="135" customWidth="1"/>
    <col min="13065" max="13065" width="10.42578125" style="135" customWidth="1"/>
    <col min="13066" max="13066" width="10.85546875" style="135" bestFit="1" customWidth="1"/>
    <col min="13067" max="13312" width="9.140625" style="135"/>
    <col min="13313" max="13313" width="5.5703125" style="135" customWidth="1"/>
    <col min="13314" max="13314" width="17.85546875" style="135" customWidth="1"/>
    <col min="13315" max="13315" width="41.42578125" style="135" customWidth="1"/>
    <col min="13316" max="13316" width="11.85546875" style="135" customWidth="1"/>
    <col min="13317" max="13317" width="11.5703125" style="135" customWidth="1"/>
    <col min="13318" max="13318" width="11.28515625" style="135" customWidth="1"/>
    <col min="13319" max="13319" width="10.5703125" style="135" customWidth="1"/>
    <col min="13320" max="13320" width="13.5703125" style="135" customWidth="1"/>
    <col min="13321" max="13321" width="10.42578125" style="135" customWidth="1"/>
    <col min="13322" max="13322" width="10.85546875" style="135" bestFit="1" customWidth="1"/>
    <col min="13323" max="13568" width="9.140625" style="135"/>
    <col min="13569" max="13569" width="5.5703125" style="135" customWidth="1"/>
    <col min="13570" max="13570" width="17.85546875" style="135" customWidth="1"/>
    <col min="13571" max="13571" width="41.42578125" style="135" customWidth="1"/>
    <col min="13572" max="13572" width="11.85546875" style="135" customWidth="1"/>
    <col min="13573" max="13573" width="11.5703125" style="135" customWidth="1"/>
    <col min="13574" max="13574" width="11.28515625" style="135" customWidth="1"/>
    <col min="13575" max="13575" width="10.5703125" style="135" customWidth="1"/>
    <col min="13576" max="13576" width="13.5703125" style="135" customWidth="1"/>
    <col min="13577" max="13577" width="10.42578125" style="135" customWidth="1"/>
    <col min="13578" max="13578" width="10.85546875" style="135" bestFit="1" customWidth="1"/>
    <col min="13579" max="13824" width="9.140625" style="135"/>
    <col min="13825" max="13825" width="5.5703125" style="135" customWidth="1"/>
    <col min="13826" max="13826" width="17.85546875" style="135" customWidth="1"/>
    <col min="13827" max="13827" width="41.42578125" style="135" customWidth="1"/>
    <col min="13828" max="13828" width="11.85546875" style="135" customWidth="1"/>
    <col min="13829" max="13829" width="11.5703125" style="135" customWidth="1"/>
    <col min="13830" max="13830" width="11.28515625" style="135" customWidth="1"/>
    <col min="13831" max="13831" width="10.5703125" style="135" customWidth="1"/>
    <col min="13832" max="13832" width="13.5703125" style="135" customWidth="1"/>
    <col min="13833" max="13833" width="10.42578125" style="135" customWidth="1"/>
    <col min="13834" max="13834" width="10.85546875" style="135" bestFit="1" customWidth="1"/>
    <col min="13835" max="14080" width="9.140625" style="135"/>
    <col min="14081" max="14081" width="5.5703125" style="135" customWidth="1"/>
    <col min="14082" max="14082" width="17.85546875" style="135" customWidth="1"/>
    <col min="14083" max="14083" width="41.42578125" style="135" customWidth="1"/>
    <col min="14084" max="14084" width="11.85546875" style="135" customWidth="1"/>
    <col min="14085" max="14085" width="11.5703125" style="135" customWidth="1"/>
    <col min="14086" max="14086" width="11.28515625" style="135" customWidth="1"/>
    <col min="14087" max="14087" width="10.5703125" style="135" customWidth="1"/>
    <col min="14088" max="14088" width="13.5703125" style="135" customWidth="1"/>
    <col min="14089" max="14089" width="10.42578125" style="135" customWidth="1"/>
    <col min="14090" max="14090" width="10.85546875" style="135" bestFit="1" customWidth="1"/>
    <col min="14091" max="14336" width="9.140625" style="135"/>
    <col min="14337" max="14337" width="5.5703125" style="135" customWidth="1"/>
    <col min="14338" max="14338" width="17.85546875" style="135" customWidth="1"/>
    <col min="14339" max="14339" width="41.42578125" style="135" customWidth="1"/>
    <col min="14340" max="14340" width="11.85546875" style="135" customWidth="1"/>
    <col min="14341" max="14341" width="11.5703125" style="135" customWidth="1"/>
    <col min="14342" max="14342" width="11.28515625" style="135" customWidth="1"/>
    <col min="14343" max="14343" width="10.5703125" style="135" customWidth="1"/>
    <col min="14344" max="14344" width="13.5703125" style="135" customWidth="1"/>
    <col min="14345" max="14345" width="10.42578125" style="135" customWidth="1"/>
    <col min="14346" max="14346" width="10.85546875" style="135" bestFit="1" customWidth="1"/>
    <col min="14347" max="14592" width="9.140625" style="135"/>
    <col min="14593" max="14593" width="5.5703125" style="135" customWidth="1"/>
    <col min="14594" max="14594" width="17.85546875" style="135" customWidth="1"/>
    <col min="14595" max="14595" width="41.42578125" style="135" customWidth="1"/>
    <col min="14596" max="14596" width="11.85546875" style="135" customWidth="1"/>
    <col min="14597" max="14597" width="11.5703125" style="135" customWidth="1"/>
    <col min="14598" max="14598" width="11.28515625" style="135" customWidth="1"/>
    <col min="14599" max="14599" width="10.5703125" style="135" customWidth="1"/>
    <col min="14600" max="14600" width="13.5703125" style="135" customWidth="1"/>
    <col min="14601" max="14601" width="10.42578125" style="135" customWidth="1"/>
    <col min="14602" max="14602" width="10.85546875" style="135" bestFit="1" customWidth="1"/>
    <col min="14603" max="14848" width="9.140625" style="135"/>
    <col min="14849" max="14849" width="5.5703125" style="135" customWidth="1"/>
    <col min="14850" max="14850" width="17.85546875" style="135" customWidth="1"/>
    <col min="14851" max="14851" width="41.42578125" style="135" customWidth="1"/>
    <col min="14852" max="14852" width="11.85546875" style="135" customWidth="1"/>
    <col min="14853" max="14853" width="11.5703125" style="135" customWidth="1"/>
    <col min="14854" max="14854" width="11.28515625" style="135" customWidth="1"/>
    <col min="14855" max="14855" width="10.5703125" style="135" customWidth="1"/>
    <col min="14856" max="14856" width="13.5703125" style="135" customWidth="1"/>
    <col min="14857" max="14857" width="10.42578125" style="135" customWidth="1"/>
    <col min="14858" max="14858" width="10.85546875" style="135" bestFit="1" customWidth="1"/>
    <col min="14859" max="15104" width="9.140625" style="135"/>
    <col min="15105" max="15105" width="5.5703125" style="135" customWidth="1"/>
    <col min="15106" max="15106" width="17.85546875" style="135" customWidth="1"/>
    <col min="15107" max="15107" width="41.42578125" style="135" customWidth="1"/>
    <col min="15108" max="15108" width="11.85546875" style="135" customWidth="1"/>
    <col min="15109" max="15109" width="11.5703125" style="135" customWidth="1"/>
    <col min="15110" max="15110" width="11.28515625" style="135" customWidth="1"/>
    <col min="15111" max="15111" width="10.5703125" style="135" customWidth="1"/>
    <col min="15112" max="15112" width="13.5703125" style="135" customWidth="1"/>
    <col min="15113" max="15113" width="10.42578125" style="135" customWidth="1"/>
    <col min="15114" max="15114" width="10.85546875" style="135" bestFit="1" customWidth="1"/>
    <col min="15115" max="15360" width="9.140625" style="135"/>
    <col min="15361" max="15361" width="5.5703125" style="135" customWidth="1"/>
    <col min="15362" max="15362" width="17.85546875" style="135" customWidth="1"/>
    <col min="15363" max="15363" width="41.42578125" style="135" customWidth="1"/>
    <col min="15364" max="15364" width="11.85546875" style="135" customWidth="1"/>
    <col min="15365" max="15365" width="11.5703125" style="135" customWidth="1"/>
    <col min="15366" max="15366" width="11.28515625" style="135" customWidth="1"/>
    <col min="15367" max="15367" width="10.5703125" style="135" customWidth="1"/>
    <col min="15368" max="15368" width="13.5703125" style="135" customWidth="1"/>
    <col min="15369" max="15369" width="10.42578125" style="135" customWidth="1"/>
    <col min="15370" max="15370" width="10.85546875" style="135" bestFit="1" customWidth="1"/>
    <col min="15371" max="15616" width="9.140625" style="135"/>
    <col min="15617" max="15617" width="5.5703125" style="135" customWidth="1"/>
    <col min="15618" max="15618" width="17.85546875" style="135" customWidth="1"/>
    <col min="15619" max="15619" width="41.42578125" style="135" customWidth="1"/>
    <col min="15620" max="15620" width="11.85546875" style="135" customWidth="1"/>
    <col min="15621" max="15621" width="11.5703125" style="135" customWidth="1"/>
    <col min="15622" max="15622" width="11.28515625" style="135" customWidth="1"/>
    <col min="15623" max="15623" width="10.5703125" style="135" customWidth="1"/>
    <col min="15624" max="15624" width="13.5703125" style="135" customWidth="1"/>
    <col min="15625" max="15625" width="10.42578125" style="135" customWidth="1"/>
    <col min="15626" max="15626" width="10.85546875" style="135" bestFit="1" customWidth="1"/>
    <col min="15627" max="15872" width="9.140625" style="135"/>
    <col min="15873" max="15873" width="5.5703125" style="135" customWidth="1"/>
    <col min="15874" max="15874" width="17.85546875" style="135" customWidth="1"/>
    <col min="15875" max="15875" width="41.42578125" style="135" customWidth="1"/>
    <col min="15876" max="15876" width="11.85546875" style="135" customWidth="1"/>
    <col min="15877" max="15877" width="11.5703125" style="135" customWidth="1"/>
    <col min="15878" max="15878" width="11.28515625" style="135" customWidth="1"/>
    <col min="15879" max="15879" width="10.5703125" style="135" customWidth="1"/>
    <col min="15880" max="15880" width="13.5703125" style="135" customWidth="1"/>
    <col min="15881" max="15881" width="10.42578125" style="135" customWidth="1"/>
    <col min="15882" max="15882" width="10.85546875" style="135" bestFit="1" customWidth="1"/>
    <col min="15883" max="16128" width="9.140625" style="135"/>
    <col min="16129" max="16129" width="5.5703125" style="135" customWidth="1"/>
    <col min="16130" max="16130" width="17.85546875" style="135" customWidth="1"/>
    <col min="16131" max="16131" width="41.42578125" style="135" customWidth="1"/>
    <col min="16132" max="16132" width="11.85546875" style="135" customWidth="1"/>
    <col min="16133" max="16133" width="11.5703125" style="135" customWidth="1"/>
    <col min="16134" max="16134" width="11.28515625" style="135" customWidth="1"/>
    <col min="16135" max="16135" width="10.5703125" style="135" customWidth="1"/>
    <col min="16136" max="16136" width="13.5703125" style="135" customWidth="1"/>
    <col min="16137" max="16137" width="10.42578125" style="135" customWidth="1"/>
    <col min="16138" max="16138" width="10.85546875" style="135" bestFit="1" customWidth="1"/>
    <col min="16139" max="16384" width="9.140625" style="135"/>
  </cols>
  <sheetData>
    <row r="1" spans="1:13" ht="29.25" customHeight="1">
      <c r="A1" s="138"/>
      <c r="B1" s="281" t="s">
        <v>0</v>
      </c>
      <c r="C1" s="281"/>
      <c r="D1" s="281"/>
      <c r="E1" s="139"/>
      <c r="F1" s="139"/>
      <c r="G1" s="139"/>
      <c r="H1" s="139"/>
      <c r="I1" s="140"/>
      <c r="J1" s="140"/>
      <c r="K1" s="140"/>
      <c r="L1" s="141"/>
    </row>
    <row r="2" spans="1:13" ht="15.75" customHeight="1">
      <c r="A2" s="142"/>
    </row>
    <row r="3" spans="1:13" ht="29.25" customHeight="1">
      <c r="A3" s="282" t="s">
        <v>623</v>
      </c>
      <c r="B3" s="283"/>
      <c r="C3" s="283"/>
      <c r="D3" s="283"/>
    </row>
    <row r="4" spans="1:13" ht="21.75" customHeight="1">
      <c r="D4" s="143"/>
    </row>
    <row r="5" spans="1:13" ht="16.5">
      <c r="B5" s="144"/>
      <c r="C5" s="144"/>
      <c r="D5" s="145"/>
      <c r="E5" s="146"/>
      <c r="F5" s="147"/>
      <c r="G5" s="148"/>
      <c r="H5" s="149"/>
      <c r="I5" s="150"/>
    </row>
    <row r="6" spans="1:13" ht="16.5">
      <c r="A6" s="151"/>
      <c r="B6" s="152" t="s">
        <v>624</v>
      </c>
      <c r="C6" s="153"/>
      <c r="D6" s="154"/>
      <c r="E6" s="135"/>
      <c r="I6" s="135"/>
    </row>
    <row r="7" spans="1:13" ht="16.5">
      <c r="A7" s="155" t="s">
        <v>625</v>
      </c>
      <c r="B7" s="153" t="s">
        <v>626</v>
      </c>
      <c r="C7" s="153" t="s">
        <v>627</v>
      </c>
      <c r="D7" s="153" t="s">
        <v>628</v>
      </c>
      <c r="E7" s="135"/>
      <c r="I7" s="135"/>
    </row>
    <row r="8" spans="1:13" ht="16.5">
      <c r="A8" s="156"/>
      <c r="B8" s="153" t="s">
        <v>629</v>
      </c>
      <c r="C8" s="157" t="s">
        <v>630</v>
      </c>
      <c r="D8" s="153" t="s">
        <v>631</v>
      </c>
      <c r="E8" s="135"/>
      <c r="I8" s="135"/>
    </row>
    <row r="9" spans="1:13" ht="16.5">
      <c r="A9" s="158"/>
      <c r="B9" s="159" t="s">
        <v>632</v>
      </c>
      <c r="C9" s="160"/>
      <c r="D9" s="161"/>
      <c r="E9" s="135"/>
      <c r="I9" s="135"/>
    </row>
    <row r="10" spans="1:13" s="162" customFormat="1" ht="15.75" customHeight="1">
      <c r="A10" s="163">
        <v>1</v>
      </c>
      <c r="B10" s="164">
        <v>2</v>
      </c>
      <c r="C10" s="165">
        <v>3</v>
      </c>
      <c r="D10" s="164">
        <v>4</v>
      </c>
    </row>
    <row r="11" spans="1:13" s="166" customFormat="1" ht="63.75" customHeight="1">
      <c r="A11" s="167">
        <v>1</v>
      </c>
      <c r="B11" s="277" t="s">
        <v>633</v>
      </c>
      <c r="C11" s="278" t="s">
        <v>699</v>
      </c>
      <c r="D11" s="186">
        <f>ნაერთი!G19</f>
        <v>0</v>
      </c>
    </row>
    <row r="12" spans="1:13" s="166" customFormat="1" ht="117" customHeight="1">
      <c r="A12" s="168">
        <v>2</v>
      </c>
      <c r="B12" s="279" t="s">
        <v>634</v>
      </c>
      <c r="C12" s="278" t="s">
        <v>700</v>
      </c>
      <c r="D12" s="186"/>
    </row>
    <row r="13" spans="1:13" s="166" customFormat="1" ht="119.25" customHeight="1">
      <c r="A13" s="169">
        <v>3</v>
      </c>
      <c r="B13" s="279" t="s">
        <v>635</v>
      </c>
      <c r="C13" s="278" t="s">
        <v>638</v>
      </c>
      <c r="D13" s="186"/>
    </row>
    <row r="14" spans="1:13" s="170" customFormat="1" ht="122.25" customHeight="1">
      <c r="A14" s="169">
        <v>4</v>
      </c>
      <c r="B14" s="279" t="s">
        <v>636</v>
      </c>
      <c r="C14" s="280" t="s">
        <v>701</v>
      </c>
      <c r="D14" s="186"/>
    </row>
    <row r="15" spans="1:13" s="170" customFormat="1" ht="23.25" customHeight="1">
      <c r="A15" s="171"/>
      <c r="B15" s="172"/>
      <c r="C15" s="173" t="s">
        <v>637</v>
      </c>
      <c r="D15" s="174">
        <f>SUM(D11:D14)</f>
        <v>0</v>
      </c>
      <c r="E15" s="175"/>
      <c r="F15" s="176"/>
      <c r="G15" s="177"/>
      <c r="H15" s="178"/>
      <c r="J15" s="179"/>
    </row>
    <row r="16" spans="1:13" s="182" customFormat="1" ht="20.25" customHeight="1">
      <c r="A16" s="180"/>
      <c r="B16" s="180"/>
      <c r="C16" s="135"/>
      <c r="D16" s="147"/>
      <c r="E16" s="181"/>
      <c r="F16" s="181"/>
      <c r="H16" s="181"/>
      <c r="I16" s="181"/>
      <c r="J16" s="181"/>
      <c r="K16" s="181"/>
      <c r="L16" s="181"/>
      <c r="M16" s="181"/>
    </row>
    <row r="17" spans="1:9">
      <c r="A17" s="180"/>
      <c r="B17" s="180"/>
      <c r="C17" s="135"/>
      <c r="D17" s="183"/>
      <c r="E17" s="147"/>
      <c r="F17" s="147"/>
      <c r="G17" s="147"/>
      <c r="H17" s="184"/>
      <c r="I17" s="135"/>
    </row>
    <row r="18" spans="1:9">
      <c r="A18" s="147"/>
      <c r="B18" s="146"/>
      <c r="C18" s="146"/>
      <c r="D18" s="146"/>
      <c r="E18" s="146"/>
      <c r="F18" s="147"/>
      <c r="G18" s="147"/>
      <c r="H18" s="147"/>
      <c r="I18" s="184"/>
    </row>
    <row r="19" spans="1:9" ht="13.5">
      <c r="A19" s="147"/>
      <c r="B19" s="146"/>
      <c r="C19" s="185"/>
      <c r="D19" s="184"/>
      <c r="E19" s="146"/>
      <c r="F19" s="147"/>
      <c r="G19" s="147"/>
      <c r="H19" s="147"/>
      <c r="I19" s="184"/>
    </row>
    <row r="20" spans="1:9">
      <c r="A20" s="147"/>
      <c r="B20" s="146"/>
      <c r="C20" s="146"/>
      <c r="D20" s="184"/>
      <c r="E20" s="146"/>
      <c r="F20" s="147"/>
      <c r="G20" s="147"/>
      <c r="H20" s="147"/>
      <c r="I20" s="184"/>
    </row>
    <row r="21" spans="1:9">
      <c r="A21" s="147"/>
      <c r="B21" s="146"/>
      <c r="C21" s="146"/>
      <c r="D21" s="184"/>
      <c r="E21" s="146"/>
      <c r="F21" s="147"/>
      <c r="G21" s="147"/>
      <c r="H21" s="147"/>
      <c r="I21" s="184"/>
    </row>
    <row r="22" spans="1:9">
      <c r="A22" s="147"/>
      <c r="B22" s="146"/>
      <c r="C22" s="146"/>
      <c r="D22" s="184"/>
      <c r="E22" s="146"/>
      <c r="F22" s="147"/>
      <c r="G22" s="147"/>
      <c r="H22" s="147"/>
      <c r="I22" s="184"/>
    </row>
    <row r="23" spans="1:9">
      <c r="A23" s="147"/>
      <c r="B23" s="146"/>
      <c r="C23" s="146"/>
      <c r="D23" s="184"/>
      <c r="E23" s="146"/>
      <c r="F23" s="147"/>
      <c r="G23" s="147"/>
      <c r="H23" s="147"/>
      <c r="I23" s="184"/>
    </row>
    <row r="24" spans="1:9">
      <c r="A24" s="147"/>
      <c r="B24" s="146"/>
      <c r="C24" s="146"/>
      <c r="D24" s="184"/>
      <c r="E24" s="146"/>
      <c r="F24" s="147"/>
      <c r="G24" s="147"/>
      <c r="H24" s="147"/>
      <c r="I24" s="184"/>
    </row>
    <row r="25" spans="1:9">
      <c r="A25" s="147"/>
      <c r="B25" s="146"/>
      <c r="C25" s="146"/>
      <c r="D25" s="184"/>
      <c r="E25" s="146"/>
      <c r="F25" s="147"/>
      <c r="G25" s="147"/>
      <c r="H25" s="147"/>
      <c r="I25" s="184"/>
    </row>
    <row r="26" spans="1:9">
      <c r="A26" s="147"/>
      <c r="B26" s="146"/>
      <c r="C26" s="146"/>
      <c r="D26" s="184"/>
      <c r="E26" s="146"/>
      <c r="F26" s="147"/>
      <c r="G26" s="147"/>
      <c r="H26" s="147"/>
      <c r="I26" s="184"/>
    </row>
    <row r="27" spans="1:9">
      <c r="A27" s="147"/>
      <c r="B27" s="146"/>
      <c r="C27" s="146"/>
      <c r="D27" s="184"/>
      <c r="E27" s="146"/>
      <c r="F27" s="147"/>
      <c r="G27" s="147"/>
      <c r="H27" s="147"/>
      <c r="I27" s="184"/>
    </row>
    <row r="28" spans="1:9">
      <c r="A28" s="147"/>
      <c r="B28" s="146"/>
      <c r="C28" s="146"/>
      <c r="D28" s="184"/>
      <c r="E28" s="146"/>
      <c r="F28" s="147"/>
      <c r="G28" s="147"/>
      <c r="H28" s="147"/>
      <c r="I28" s="184"/>
    </row>
    <row r="29" spans="1:9">
      <c r="A29" s="147"/>
      <c r="B29" s="146"/>
      <c r="C29" s="146"/>
      <c r="D29" s="184"/>
      <c r="E29" s="146"/>
      <c r="F29" s="147"/>
      <c r="G29" s="147"/>
      <c r="H29" s="147"/>
      <c r="I29" s="184"/>
    </row>
    <row r="30" spans="1:9">
      <c r="A30" s="147"/>
      <c r="B30" s="146"/>
      <c r="C30" s="146"/>
      <c r="D30" s="184"/>
      <c r="E30" s="146"/>
      <c r="F30" s="147"/>
      <c r="G30" s="147"/>
      <c r="H30" s="147"/>
      <c r="I30" s="184"/>
    </row>
    <row r="31" spans="1:9">
      <c r="A31" s="147"/>
      <c r="B31" s="146"/>
      <c r="C31" s="146"/>
      <c r="D31" s="184"/>
      <c r="E31" s="146"/>
      <c r="F31" s="147"/>
      <c r="G31" s="147"/>
      <c r="H31" s="147"/>
      <c r="I31" s="184"/>
    </row>
    <row r="32" spans="1:9">
      <c r="A32" s="147"/>
      <c r="B32" s="146"/>
      <c r="C32" s="146"/>
      <c r="D32" s="184"/>
      <c r="E32" s="146"/>
      <c r="F32" s="147"/>
      <c r="G32" s="147"/>
      <c r="H32" s="147"/>
      <c r="I32" s="184"/>
    </row>
    <row r="33" spans="1:9">
      <c r="A33" s="147"/>
      <c r="B33" s="146"/>
      <c r="C33" s="146"/>
      <c r="D33" s="184"/>
      <c r="E33" s="146"/>
      <c r="F33" s="147"/>
      <c r="G33" s="147"/>
      <c r="H33" s="147"/>
      <c r="I33" s="184"/>
    </row>
    <row r="34" spans="1:9">
      <c r="A34" s="147"/>
      <c r="B34" s="146"/>
      <c r="C34" s="146"/>
      <c r="D34" s="184"/>
      <c r="E34" s="146"/>
      <c r="F34" s="147"/>
      <c r="G34" s="147"/>
      <c r="H34" s="147"/>
      <c r="I34" s="184"/>
    </row>
    <row r="35" spans="1:9">
      <c r="A35" s="147"/>
      <c r="B35" s="146"/>
      <c r="C35" s="146"/>
      <c r="D35" s="184"/>
      <c r="E35" s="146"/>
      <c r="F35" s="147"/>
      <c r="G35" s="147"/>
      <c r="H35" s="147"/>
      <c r="I35" s="184"/>
    </row>
    <row r="36" spans="1:9">
      <c r="A36" s="147"/>
      <c r="B36" s="146"/>
      <c r="C36" s="146"/>
      <c r="D36" s="184"/>
      <c r="E36" s="146"/>
      <c r="F36" s="147"/>
      <c r="G36" s="147"/>
      <c r="H36" s="147"/>
      <c r="I36" s="184"/>
    </row>
    <row r="37" spans="1:9">
      <c r="A37" s="147"/>
      <c r="B37" s="146"/>
      <c r="C37" s="146"/>
      <c r="D37" s="184"/>
      <c r="E37" s="146"/>
      <c r="F37" s="147"/>
      <c r="G37" s="147"/>
      <c r="H37" s="147"/>
      <c r="I37" s="184"/>
    </row>
    <row r="38" spans="1:9">
      <c r="A38" s="147"/>
      <c r="B38" s="146"/>
      <c r="C38" s="146"/>
      <c r="D38" s="184"/>
      <c r="E38" s="146"/>
      <c r="F38" s="147"/>
      <c r="G38" s="147"/>
      <c r="H38" s="147"/>
      <c r="I38" s="184"/>
    </row>
    <row r="39" spans="1:9">
      <c r="A39" s="147"/>
      <c r="B39" s="146"/>
      <c r="C39" s="146"/>
      <c r="D39" s="184"/>
      <c r="E39" s="146"/>
      <c r="F39" s="147"/>
      <c r="G39" s="147"/>
      <c r="H39" s="147"/>
      <c r="I39" s="184"/>
    </row>
    <row r="40" spans="1:9">
      <c r="A40" s="147"/>
      <c r="B40" s="146"/>
      <c r="C40" s="146"/>
      <c r="D40" s="184"/>
      <c r="E40" s="146"/>
      <c r="F40" s="147"/>
      <c r="G40" s="147"/>
      <c r="H40" s="147"/>
      <c r="I40" s="184"/>
    </row>
    <row r="41" spans="1:9">
      <c r="A41" s="147"/>
      <c r="B41" s="146"/>
      <c r="C41" s="146"/>
      <c r="D41" s="184"/>
      <c r="E41" s="146"/>
      <c r="F41" s="147"/>
      <c r="G41" s="147"/>
      <c r="H41" s="147"/>
      <c r="I41" s="184"/>
    </row>
    <row r="42" spans="1:9">
      <c r="A42" s="147"/>
      <c r="B42" s="146"/>
      <c r="C42" s="146"/>
      <c r="D42" s="184"/>
      <c r="E42" s="146"/>
      <c r="F42" s="147"/>
      <c r="G42" s="147"/>
      <c r="H42" s="147"/>
      <c r="I42" s="184"/>
    </row>
    <row r="43" spans="1:9">
      <c r="A43" s="147"/>
      <c r="B43" s="146"/>
      <c r="C43" s="146"/>
      <c r="D43" s="184"/>
      <c r="E43" s="146"/>
      <c r="F43" s="147"/>
      <c r="G43" s="147"/>
      <c r="H43" s="147"/>
      <c r="I43" s="184"/>
    </row>
    <row r="44" spans="1:9">
      <c r="A44" s="147"/>
      <c r="B44" s="146"/>
      <c r="C44" s="146"/>
      <c r="D44" s="184"/>
      <c r="E44" s="146"/>
      <c r="F44" s="147"/>
      <c r="G44" s="147"/>
      <c r="H44" s="147"/>
      <c r="I44" s="184"/>
    </row>
    <row r="45" spans="1:9">
      <c r="A45" s="147"/>
      <c r="B45" s="146"/>
      <c r="C45" s="146"/>
      <c r="D45" s="184"/>
      <c r="E45" s="146"/>
      <c r="F45" s="147"/>
      <c r="G45" s="147"/>
      <c r="H45" s="147"/>
      <c r="I45" s="184"/>
    </row>
    <row r="46" spans="1:9">
      <c r="A46" s="147"/>
      <c r="B46" s="146"/>
      <c r="C46" s="146"/>
      <c r="D46" s="184"/>
      <c r="E46" s="146"/>
      <c r="F46" s="147"/>
      <c r="G46" s="147"/>
      <c r="H46" s="147"/>
      <c r="I46" s="184"/>
    </row>
    <row r="47" spans="1:9">
      <c r="A47" s="147"/>
      <c r="B47" s="146"/>
      <c r="C47" s="146"/>
      <c r="D47" s="184"/>
      <c r="E47" s="146"/>
      <c r="F47" s="147"/>
      <c r="G47" s="147"/>
      <c r="H47" s="147"/>
      <c r="I47" s="184"/>
    </row>
    <row r="48" spans="1:9">
      <c r="A48" s="147"/>
      <c r="B48" s="146"/>
      <c r="C48" s="146"/>
      <c r="D48" s="184"/>
      <c r="E48" s="146"/>
      <c r="F48" s="147"/>
      <c r="G48" s="147"/>
      <c r="H48" s="147"/>
      <c r="I48" s="184"/>
    </row>
    <row r="49" spans="1:9">
      <c r="A49" s="147"/>
      <c r="B49" s="146"/>
      <c r="C49" s="146"/>
      <c r="D49" s="184"/>
      <c r="E49" s="146"/>
      <c r="F49" s="147"/>
      <c r="G49" s="147"/>
      <c r="H49" s="147"/>
      <c r="I49" s="184"/>
    </row>
    <row r="50" spans="1:9">
      <c r="A50" s="147"/>
      <c r="B50" s="146"/>
      <c r="C50" s="146"/>
      <c r="D50" s="184"/>
      <c r="E50" s="146"/>
      <c r="F50" s="147"/>
      <c r="G50" s="147"/>
      <c r="H50" s="147"/>
      <c r="I50" s="184"/>
    </row>
    <row r="51" spans="1:9">
      <c r="A51" s="147"/>
      <c r="B51" s="146"/>
      <c r="C51" s="146"/>
      <c r="D51" s="184"/>
      <c r="E51" s="146"/>
      <c r="F51" s="147"/>
      <c r="G51" s="147"/>
      <c r="H51" s="147"/>
      <c r="I51" s="184"/>
    </row>
    <row r="52" spans="1:9">
      <c r="A52" s="147"/>
      <c r="B52" s="146"/>
      <c r="C52" s="146"/>
      <c r="D52" s="184"/>
      <c r="E52" s="146"/>
      <c r="F52" s="147"/>
      <c r="G52" s="147"/>
      <c r="H52" s="147"/>
      <c r="I52" s="184"/>
    </row>
    <row r="53" spans="1:9">
      <c r="A53" s="147"/>
      <c r="B53" s="146"/>
      <c r="C53" s="146"/>
      <c r="D53" s="184"/>
      <c r="E53" s="146"/>
      <c r="F53" s="147"/>
      <c r="G53" s="147"/>
      <c r="H53" s="147"/>
      <c r="I53" s="184"/>
    </row>
    <row r="54" spans="1:9">
      <c r="A54" s="147"/>
      <c r="B54" s="146"/>
      <c r="C54" s="146"/>
      <c r="D54" s="184"/>
      <c r="E54" s="146"/>
      <c r="F54" s="147"/>
      <c r="G54" s="147"/>
      <c r="H54" s="147"/>
      <c r="I54" s="184"/>
    </row>
    <row r="55" spans="1:9">
      <c r="A55" s="147"/>
      <c r="B55" s="146"/>
      <c r="C55" s="146"/>
      <c r="D55" s="184"/>
      <c r="E55" s="146"/>
      <c r="F55" s="147"/>
      <c r="G55" s="147"/>
      <c r="H55" s="147"/>
      <c r="I55" s="184"/>
    </row>
    <row r="56" spans="1:9">
      <c r="A56" s="147"/>
      <c r="B56" s="146"/>
      <c r="C56" s="146"/>
      <c r="D56" s="184"/>
      <c r="E56" s="146"/>
      <c r="F56" s="147"/>
      <c r="G56" s="147"/>
      <c r="H56" s="147"/>
      <c r="I56" s="184"/>
    </row>
    <row r="57" spans="1:9">
      <c r="A57" s="147"/>
      <c r="B57" s="146"/>
      <c r="C57" s="146"/>
      <c r="D57" s="184"/>
      <c r="E57" s="146"/>
      <c r="F57" s="147"/>
      <c r="G57" s="147"/>
      <c r="H57" s="147"/>
      <c r="I57" s="184"/>
    </row>
    <row r="58" spans="1:9">
      <c r="A58" s="147"/>
      <c r="B58" s="146"/>
      <c r="C58" s="146"/>
      <c r="D58" s="184"/>
      <c r="E58" s="146"/>
      <c r="F58" s="147"/>
      <c r="G58" s="147"/>
      <c r="H58" s="147"/>
      <c r="I58" s="184"/>
    </row>
    <row r="59" spans="1:9">
      <c r="A59" s="147"/>
      <c r="B59" s="146"/>
      <c r="C59" s="146"/>
      <c r="D59" s="184"/>
      <c r="E59" s="146"/>
      <c r="F59" s="147"/>
      <c r="G59" s="147"/>
      <c r="H59" s="147"/>
      <c r="I59" s="184"/>
    </row>
    <row r="60" spans="1:9">
      <c r="A60" s="147"/>
      <c r="B60" s="146"/>
      <c r="C60" s="146"/>
      <c r="D60" s="184"/>
      <c r="E60" s="146"/>
      <c r="F60" s="147"/>
      <c r="G60" s="147"/>
      <c r="H60" s="147"/>
      <c r="I60" s="184"/>
    </row>
    <row r="61" spans="1:9">
      <c r="A61" s="147"/>
      <c r="B61" s="146"/>
      <c r="C61" s="146"/>
      <c r="D61" s="184"/>
      <c r="E61" s="146"/>
      <c r="F61" s="147"/>
      <c r="G61" s="147"/>
      <c r="H61" s="147"/>
      <c r="I61" s="184"/>
    </row>
    <row r="62" spans="1:9">
      <c r="A62" s="147"/>
      <c r="B62" s="146"/>
      <c r="C62" s="146"/>
      <c r="D62" s="184"/>
      <c r="E62" s="146"/>
      <c r="F62" s="147"/>
      <c r="G62" s="147"/>
      <c r="H62" s="147"/>
      <c r="I62" s="184"/>
    </row>
    <row r="63" spans="1:9">
      <c r="A63" s="147"/>
      <c r="B63" s="146"/>
      <c r="C63" s="146"/>
      <c r="D63" s="184"/>
      <c r="E63" s="146"/>
      <c r="F63" s="147"/>
      <c r="G63" s="147"/>
      <c r="H63" s="147"/>
      <c r="I63" s="184"/>
    </row>
    <row r="64" spans="1:9">
      <c r="A64" s="147"/>
      <c r="B64" s="146"/>
      <c r="C64" s="146"/>
      <c r="D64" s="184"/>
      <c r="E64" s="146"/>
      <c r="F64" s="147"/>
      <c r="G64" s="147"/>
      <c r="H64" s="147"/>
      <c r="I64" s="184"/>
    </row>
    <row r="65" spans="1:9">
      <c r="A65" s="147"/>
      <c r="B65" s="146"/>
      <c r="C65" s="146"/>
      <c r="D65" s="184"/>
      <c r="E65" s="146"/>
      <c r="F65" s="147"/>
      <c r="G65" s="147"/>
      <c r="H65" s="147"/>
      <c r="I65" s="184"/>
    </row>
    <row r="66" spans="1:9">
      <c r="A66" s="147"/>
      <c r="B66" s="146"/>
      <c r="C66" s="146"/>
      <c r="D66" s="184"/>
      <c r="E66" s="146"/>
      <c r="F66" s="147"/>
      <c r="G66" s="147"/>
      <c r="H66" s="147"/>
      <c r="I66" s="184"/>
    </row>
    <row r="67" spans="1:9">
      <c r="A67" s="147"/>
      <c r="B67" s="146"/>
      <c r="C67" s="146"/>
      <c r="D67" s="184"/>
      <c r="E67" s="146"/>
      <c r="F67" s="147"/>
      <c r="G67" s="147"/>
      <c r="H67" s="147"/>
      <c r="I67" s="184"/>
    </row>
    <row r="68" spans="1:9">
      <c r="A68" s="147"/>
      <c r="B68" s="146"/>
      <c r="C68" s="146"/>
      <c r="D68" s="184"/>
      <c r="E68" s="146"/>
      <c r="F68" s="147"/>
      <c r="G68" s="147"/>
      <c r="H68" s="147"/>
      <c r="I68" s="184"/>
    </row>
    <row r="69" spans="1:9">
      <c r="A69" s="147"/>
      <c r="B69" s="146"/>
      <c r="C69" s="146"/>
      <c r="D69" s="184"/>
      <c r="E69" s="146"/>
      <c r="F69" s="147"/>
      <c r="G69" s="147"/>
      <c r="H69" s="147"/>
      <c r="I69" s="184"/>
    </row>
    <row r="70" spans="1:9">
      <c r="A70" s="147"/>
      <c r="B70" s="146"/>
      <c r="C70" s="146"/>
      <c r="D70" s="184"/>
      <c r="E70" s="146"/>
      <c r="F70" s="147"/>
      <c r="G70" s="147"/>
      <c r="H70" s="147"/>
      <c r="I70" s="184"/>
    </row>
    <row r="71" spans="1:9">
      <c r="A71" s="147"/>
      <c r="B71" s="146"/>
      <c r="C71" s="146"/>
      <c r="D71" s="184"/>
      <c r="E71" s="146"/>
      <c r="F71" s="147"/>
      <c r="G71" s="147"/>
      <c r="H71" s="147"/>
      <c r="I71" s="184"/>
    </row>
    <row r="72" spans="1:9">
      <c r="A72" s="147"/>
      <c r="B72" s="146"/>
      <c r="C72" s="146"/>
      <c r="D72" s="184"/>
      <c r="E72" s="146"/>
      <c r="F72" s="147"/>
      <c r="G72" s="147"/>
      <c r="H72" s="147"/>
      <c r="I72" s="184"/>
    </row>
    <row r="73" spans="1:9">
      <c r="A73" s="147"/>
      <c r="B73" s="146"/>
      <c r="C73" s="146"/>
      <c r="D73" s="184"/>
      <c r="E73" s="146"/>
      <c r="F73" s="147"/>
      <c r="G73" s="147"/>
      <c r="H73" s="147"/>
      <c r="I73" s="184"/>
    </row>
    <row r="74" spans="1:9">
      <c r="A74" s="147"/>
      <c r="B74" s="146"/>
      <c r="C74" s="146"/>
      <c r="D74" s="184"/>
      <c r="E74" s="146"/>
      <c r="F74" s="147"/>
      <c r="G74" s="147"/>
      <c r="H74" s="147"/>
      <c r="I74" s="184"/>
    </row>
    <row r="75" spans="1:9">
      <c r="A75" s="147"/>
      <c r="B75" s="146"/>
      <c r="C75" s="146"/>
      <c r="D75" s="184"/>
      <c r="E75" s="146"/>
      <c r="F75" s="147"/>
      <c r="G75" s="147"/>
      <c r="H75" s="147"/>
      <c r="I75" s="184"/>
    </row>
    <row r="76" spans="1:9">
      <c r="A76" s="147"/>
      <c r="B76" s="146"/>
      <c r="C76" s="146"/>
      <c r="D76" s="184"/>
      <c r="E76" s="146"/>
      <c r="F76" s="147"/>
      <c r="G76" s="147"/>
      <c r="H76" s="147"/>
      <c r="I76" s="184"/>
    </row>
    <row r="77" spans="1:9">
      <c r="A77" s="147"/>
      <c r="B77" s="146"/>
      <c r="C77" s="146"/>
      <c r="D77" s="184"/>
      <c r="E77" s="146"/>
      <c r="F77" s="147"/>
      <c r="G77" s="147"/>
      <c r="H77" s="147"/>
      <c r="I77" s="184"/>
    </row>
    <row r="78" spans="1:9">
      <c r="A78" s="147"/>
      <c r="B78" s="146"/>
      <c r="C78" s="146"/>
      <c r="D78" s="184"/>
      <c r="E78" s="146"/>
      <c r="F78" s="147"/>
      <c r="G78" s="147"/>
      <c r="H78" s="147"/>
      <c r="I78" s="184"/>
    </row>
    <row r="79" spans="1:9">
      <c r="A79" s="147"/>
      <c r="B79" s="146"/>
      <c r="C79" s="146"/>
      <c r="D79" s="184"/>
      <c r="E79" s="146"/>
      <c r="F79" s="147"/>
      <c r="G79" s="147"/>
      <c r="H79" s="147"/>
      <c r="I79" s="184"/>
    </row>
    <row r="80" spans="1:9">
      <c r="A80" s="147"/>
      <c r="B80" s="146"/>
      <c r="C80" s="146"/>
      <c r="D80" s="184"/>
      <c r="E80" s="146"/>
      <c r="F80" s="147"/>
      <c r="G80" s="147"/>
      <c r="H80" s="147"/>
      <c r="I80" s="184"/>
    </row>
    <row r="81" spans="1:9">
      <c r="A81" s="147"/>
      <c r="B81" s="146"/>
      <c r="C81" s="146"/>
      <c r="D81" s="184"/>
      <c r="E81" s="146"/>
      <c r="F81" s="147"/>
      <c r="G81" s="147"/>
      <c r="H81" s="147"/>
      <c r="I81" s="184"/>
    </row>
    <row r="82" spans="1:9">
      <c r="A82" s="147"/>
      <c r="B82" s="146"/>
      <c r="C82" s="146"/>
      <c r="D82" s="184"/>
      <c r="E82" s="146"/>
      <c r="F82" s="147"/>
      <c r="G82" s="147"/>
      <c r="H82" s="147"/>
      <c r="I82" s="184"/>
    </row>
    <row r="83" spans="1:9">
      <c r="A83" s="147"/>
      <c r="B83" s="146"/>
      <c r="C83" s="146"/>
      <c r="D83" s="184"/>
      <c r="E83" s="146"/>
      <c r="F83" s="147"/>
      <c r="G83" s="147"/>
      <c r="H83" s="147"/>
      <c r="I83" s="184"/>
    </row>
    <row r="84" spans="1:9">
      <c r="A84" s="147"/>
      <c r="B84" s="146"/>
      <c r="C84" s="146"/>
      <c r="D84" s="184"/>
      <c r="E84" s="146"/>
      <c r="F84" s="147"/>
      <c r="G84" s="147"/>
      <c r="H84" s="147"/>
      <c r="I84" s="184"/>
    </row>
    <row r="85" spans="1:9">
      <c r="A85" s="147"/>
      <c r="B85" s="146"/>
      <c r="C85" s="146"/>
      <c r="D85" s="184"/>
      <c r="E85" s="146"/>
      <c r="F85" s="147"/>
      <c r="G85" s="147"/>
      <c r="H85" s="147"/>
      <c r="I85" s="184"/>
    </row>
    <row r="86" spans="1:9">
      <c r="A86" s="147"/>
      <c r="B86" s="146"/>
      <c r="C86" s="146"/>
      <c r="D86" s="184"/>
      <c r="E86" s="146"/>
      <c r="F86" s="147"/>
      <c r="G86" s="147"/>
      <c r="H86" s="147"/>
      <c r="I86" s="184"/>
    </row>
    <row r="87" spans="1:9">
      <c r="A87" s="147"/>
      <c r="B87" s="146"/>
      <c r="C87" s="146"/>
      <c r="D87" s="184"/>
      <c r="E87" s="146"/>
      <c r="F87" s="147"/>
      <c r="G87" s="147"/>
      <c r="H87" s="147"/>
      <c r="I87" s="184"/>
    </row>
    <row r="88" spans="1:9">
      <c r="A88" s="147"/>
      <c r="B88" s="146"/>
      <c r="C88" s="146"/>
      <c r="D88" s="184"/>
      <c r="E88" s="146"/>
      <c r="F88" s="147"/>
      <c r="G88" s="147"/>
      <c r="H88" s="147"/>
      <c r="I88" s="184"/>
    </row>
    <row r="89" spans="1:9">
      <c r="A89" s="147"/>
      <c r="B89" s="146"/>
      <c r="C89" s="146"/>
      <c r="D89" s="184"/>
      <c r="E89" s="146"/>
      <c r="F89" s="147"/>
      <c r="G89" s="147"/>
      <c r="H89" s="147"/>
      <c r="I89" s="184"/>
    </row>
    <row r="90" spans="1:9">
      <c r="A90" s="147"/>
      <c r="B90" s="146"/>
      <c r="C90" s="146"/>
      <c r="D90" s="184"/>
      <c r="E90" s="146"/>
      <c r="F90" s="147"/>
      <c r="G90" s="147"/>
      <c r="H90" s="147"/>
      <c r="I90" s="184"/>
    </row>
    <row r="91" spans="1:9">
      <c r="A91" s="147"/>
      <c r="B91" s="146"/>
      <c r="C91" s="146"/>
      <c r="D91" s="184"/>
      <c r="E91" s="146"/>
      <c r="F91" s="147"/>
      <c r="G91" s="147"/>
      <c r="H91" s="147"/>
      <c r="I91" s="184"/>
    </row>
    <row r="92" spans="1:9">
      <c r="A92" s="147"/>
      <c r="B92" s="146"/>
      <c r="C92" s="146"/>
      <c r="D92" s="184"/>
      <c r="E92" s="146"/>
      <c r="F92" s="147"/>
      <c r="G92" s="147"/>
      <c r="H92" s="147"/>
      <c r="I92" s="184"/>
    </row>
    <row r="93" spans="1:9">
      <c r="A93" s="147"/>
      <c r="B93" s="146"/>
      <c r="C93" s="146"/>
      <c r="D93" s="184"/>
      <c r="E93" s="146"/>
      <c r="F93" s="147"/>
      <c r="G93" s="147"/>
      <c r="H93" s="147"/>
      <c r="I93" s="184"/>
    </row>
    <row r="94" spans="1:9">
      <c r="A94" s="147"/>
      <c r="B94" s="146"/>
      <c r="C94" s="146"/>
      <c r="D94" s="184"/>
      <c r="E94" s="146"/>
      <c r="F94" s="147"/>
      <c r="G94" s="147"/>
      <c r="H94" s="147"/>
      <c r="I94" s="184"/>
    </row>
    <row r="95" spans="1:9">
      <c r="A95" s="147"/>
      <c r="B95" s="146"/>
      <c r="C95" s="146"/>
      <c r="D95" s="184"/>
      <c r="E95" s="146"/>
      <c r="F95" s="147"/>
      <c r="G95" s="147"/>
      <c r="H95" s="147"/>
      <c r="I95" s="184"/>
    </row>
    <row r="96" spans="1:9">
      <c r="A96" s="147"/>
      <c r="B96" s="146"/>
      <c r="C96" s="146"/>
      <c r="D96" s="184"/>
      <c r="E96" s="146"/>
      <c r="F96" s="147"/>
      <c r="G96" s="147"/>
      <c r="H96" s="147"/>
      <c r="I96" s="184"/>
    </row>
    <row r="97" spans="1:9">
      <c r="A97" s="147"/>
      <c r="B97" s="146"/>
      <c r="C97" s="146"/>
      <c r="D97" s="184"/>
      <c r="E97" s="146"/>
      <c r="F97" s="147"/>
      <c r="G97" s="147"/>
      <c r="H97" s="147"/>
      <c r="I97" s="184"/>
    </row>
    <row r="98" spans="1:9">
      <c r="A98" s="147"/>
      <c r="B98" s="146"/>
      <c r="C98" s="146"/>
      <c r="D98" s="184"/>
      <c r="E98" s="146"/>
      <c r="F98" s="147"/>
      <c r="G98" s="147"/>
      <c r="H98" s="147"/>
      <c r="I98" s="184"/>
    </row>
    <row r="99" spans="1:9">
      <c r="A99" s="147"/>
      <c r="B99" s="146"/>
      <c r="C99" s="146"/>
      <c r="D99" s="184"/>
      <c r="E99" s="146"/>
      <c r="F99" s="147"/>
      <c r="G99" s="147"/>
      <c r="H99" s="147"/>
      <c r="I99" s="184"/>
    </row>
    <row r="100" spans="1:9">
      <c r="A100" s="147"/>
      <c r="B100" s="146"/>
      <c r="C100" s="146"/>
      <c r="D100" s="184"/>
      <c r="E100" s="146"/>
      <c r="F100" s="147"/>
      <c r="G100" s="147"/>
      <c r="H100" s="147"/>
      <c r="I100" s="184"/>
    </row>
    <row r="101" spans="1:9">
      <c r="A101" s="147"/>
      <c r="B101" s="146"/>
      <c r="C101" s="146"/>
      <c r="D101" s="184"/>
      <c r="E101" s="146"/>
      <c r="F101" s="147"/>
      <c r="G101" s="147"/>
      <c r="H101" s="147"/>
      <c r="I101" s="184"/>
    </row>
    <row r="102" spans="1:9">
      <c r="A102" s="147"/>
      <c r="B102" s="146"/>
      <c r="C102" s="146"/>
      <c r="D102" s="184"/>
      <c r="E102" s="146"/>
      <c r="F102" s="147"/>
      <c r="G102" s="147"/>
      <c r="H102" s="147"/>
      <c r="I102" s="184"/>
    </row>
    <row r="103" spans="1:9">
      <c r="A103" s="147"/>
      <c r="B103" s="146"/>
      <c r="C103" s="146"/>
      <c r="D103" s="184"/>
      <c r="E103" s="146"/>
      <c r="F103" s="147"/>
      <c r="G103" s="147"/>
      <c r="H103" s="147"/>
      <c r="I103" s="184"/>
    </row>
    <row r="104" spans="1:9">
      <c r="A104" s="147"/>
      <c r="B104" s="146"/>
      <c r="C104" s="146"/>
      <c r="D104" s="184"/>
      <c r="E104" s="146"/>
      <c r="F104" s="147"/>
      <c r="G104" s="147"/>
      <c r="H104" s="147"/>
      <c r="I104" s="184"/>
    </row>
    <row r="105" spans="1:9">
      <c r="A105" s="147"/>
      <c r="B105" s="146"/>
      <c r="C105" s="146"/>
      <c r="D105" s="184"/>
      <c r="E105" s="146"/>
      <c r="F105" s="147"/>
      <c r="G105" s="147"/>
      <c r="H105" s="147"/>
      <c r="I105" s="184"/>
    </row>
    <row r="106" spans="1:9">
      <c r="A106" s="147"/>
      <c r="B106" s="146"/>
      <c r="C106" s="146"/>
      <c r="D106" s="184"/>
      <c r="E106" s="146"/>
      <c r="F106" s="147"/>
      <c r="G106" s="147"/>
      <c r="H106" s="147"/>
      <c r="I106" s="184"/>
    </row>
    <row r="107" spans="1:9">
      <c r="A107" s="147"/>
      <c r="B107" s="146"/>
      <c r="C107" s="146"/>
      <c r="D107" s="184"/>
      <c r="E107" s="146"/>
      <c r="F107" s="147"/>
      <c r="G107" s="147"/>
      <c r="H107" s="147"/>
      <c r="I107" s="184"/>
    </row>
    <row r="108" spans="1:9">
      <c r="A108" s="147"/>
      <c r="B108" s="146"/>
      <c r="C108" s="146"/>
      <c r="D108" s="184"/>
      <c r="E108" s="146"/>
      <c r="F108" s="147"/>
      <c r="G108" s="147"/>
      <c r="H108" s="147"/>
      <c r="I108" s="184"/>
    </row>
    <row r="109" spans="1:9">
      <c r="A109" s="147"/>
      <c r="B109" s="146"/>
      <c r="C109" s="146"/>
      <c r="D109" s="184"/>
      <c r="E109" s="146"/>
      <c r="F109" s="147"/>
      <c r="G109" s="147"/>
      <c r="H109" s="147"/>
      <c r="I109" s="184"/>
    </row>
    <row r="110" spans="1:9">
      <c r="A110" s="147"/>
      <c r="B110" s="146"/>
      <c r="C110" s="146"/>
      <c r="D110" s="184"/>
      <c r="E110" s="146"/>
      <c r="F110" s="147"/>
      <c r="G110" s="147"/>
      <c r="H110" s="147"/>
      <c r="I110" s="184"/>
    </row>
    <row r="111" spans="1:9">
      <c r="A111" s="147"/>
      <c r="B111" s="146"/>
      <c r="C111" s="146"/>
      <c r="D111" s="184"/>
      <c r="E111" s="146"/>
      <c r="F111" s="147"/>
      <c r="G111" s="147"/>
      <c r="H111" s="147"/>
      <c r="I111" s="184"/>
    </row>
    <row r="112" spans="1:9">
      <c r="A112" s="147"/>
      <c r="B112" s="146"/>
      <c r="C112" s="146"/>
      <c r="D112" s="184"/>
      <c r="E112" s="146"/>
      <c r="F112" s="147"/>
      <c r="G112" s="147"/>
      <c r="H112" s="147"/>
      <c r="I112" s="184"/>
    </row>
    <row r="113" spans="1:9">
      <c r="A113" s="147"/>
      <c r="B113" s="146"/>
      <c r="C113" s="146"/>
      <c r="D113" s="184"/>
      <c r="E113" s="146"/>
      <c r="F113" s="147"/>
      <c r="G113" s="147"/>
      <c r="H113" s="147"/>
      <c r="I113" s="184"/>
    </row>
    <row r="114" spans="1:9">
      <c r="A114" s="147"/>
      <c r="B114" s="146"/>
      <c r="C114" s="146"/>
      <c r="D114" s="184"/>
      <c r="E114" s="146"/>
      <c r="F114" s="147"/>
      <c r="G114" s="147"/>
      <c r="H114" s="147"/>
      <c r="I114" s="184"/>
    </row>
    <row r="115" spans="1:9">
      <c r="A115" s="147"/>
      <c r="B115" s="146"/>
      <c r="C115" s="146"/>
      <c r="D115" s="184"/>
      <c r="E115" s="146"/>
      <c r="F115" s="147"/>
      <c r="G115" s="147"/>
      <c r="H115" s="147"/>
      <c r="I115" s="184"/>
    </row>
    <row r="116" spans="1:9">
      <c r="A116" s="147"/>
      <c r="B116" s="146"/>
      <c r="C116" s="146"/>
      <c r="D116" s="184"/>
      <c r="E116" s="146"/>
      <c r="F116" s="147"/>
      <c r="G116" s="147"/>
      <c r="H116" s="147"/>
      <c r="I116" s="184"/>
    </row>
    <row r="117" spans="1:9">
      <c r="A117" s="147"/>
      <c r="B117" s="146"/>
      <c r="C117" s="146"/>
      <c r="D117" s="184"/>
      <c r="E117" s="146"/>
      <c r="F117" s="147"/>
      <c r="G117" s="147"/>
      <c r="H117" s="147"/>
      <c r="I117" s="184"/>
    </row>
    <row r="118" spans="1:9">
      <c r="A118" s="147"/>
      <c r="B118" s="146"/>
      <c r="C118" s="146"/>
      <c r="D118" s="184"/>
    </row>
  </sheetData>
  <mergeCells count="2">
    <mergeCell ref="B1:D1"/>
    <mergeCell ref="A3:D3"/>
  </mergeCells>
  <pageMargins left="0.11811023622047245" right="0.11811023622047245" top="0.62992125984251968" bottom="0.27559055118110237" header="0.31496062992125984" footer="0.11811023622047245"/>
  <pageSetup paperSize="9" scale="83" orientation="landscape" verticalDpi="300" r:id="rId1"/>
  <headerFooter alignWithMargins="0">
    <oddHeader>&amp;Cინსპექტირების (ექსპერტიზის) ანგარიში № IR_16-07-A008/C/01&amp;Rდანართი N1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1"/>
  <sheetViews>
    <sheetView zoomScaleNormal="100" zoomScaleSheetLayoutView="145" workbookViewId="0">
      <selection activeCell="A2" sqref="A2:G2"/>
    </sheetView>
  </sheetViews>
  <sheetFormatPr defaultRowHeight="14.25"/>
  <cols>
    <col min="1" max="1" width="6.5703125" style="8" customWidth="1"/>
    <col min="2" max="2" width="20.5703125" style="8" customWidth="1"/>
    <col min="3" max="3" width="55.7109375" style="8" customWidth="1"/>
    <col min="4" max="4" width="13.85546875" style="8" customWidth="1"/>
    <col min="5" max="5" width="12.7109375" style="8" customWidth="1"/>
    <col min="6" max="6" width="11.5703125" style="8" customWidth="1"/>
    <col min="7" max="7" width="12.7109375" style="8" customWidth="1"/>
    <col min="8" max="8" width="9.140625" style="8"/>
    <col min="9" max="9" width="9.140625" style="8" customWidth="1"/>
    <col min="10" max="16384" width="9.140625" style="8"/>
  </cols>
  <sheetData>
    <row r="1" spans="1:251" s="7" customFormat="1" ht="15">
      <c r="A1" s="290" t="s">
        <v>4</v>
      </c>
      <c r="B1" s="291"/>
      <c r="C1" s="291"/>
      <c r="D1" s="5">
        <f>G19</f>
        <v>0</v>
      </c>
      <c r="E1" s="101" t="s">
        <v>3</v>
      </c>
      <c r="F1" s="101"/>
      <c r="G1" s="10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</row>
    <row r="2" spans="1:251" ht="27.75" customHeight="1">
      <c r="A2" s="292" t="s">
        <v>0</v>
      </c>
      <c r="B2" s="293"/>
      <c r="C2" s="293"/>
      <c r="D2" s="293"/>
      <c r="E2" s="293"/>
      <c r="F2" s="293"/>
      <c r="G2" s="293"/>
    </row>
    <row r="3" spans="1:251" s="9" customFormat="1" ht="15">
      <c r="A3" s="294" t="s">
        <v>5</v>
      </c>
      <c r="B3" s="294"/>
      <c r="C3" s="294"/>
      <c r="D3" s="294"/>
      <c r="E3" s="294"/>
      <c r="F3" s="294"/>
      <c r="G3" s="294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</row>
    <row r="4" spans="1:251" s="7" customFormat="1" ht="15">
      <c r="A4" s="295" t="s">
        <v>6</v>
      </c>
      <c r="B4" s="296"/>
      <c r="C4" s="296"/>
      <c r="D4" s="5"/>
      <c r="E4" s="101"/>
      <c r="F4" s="101"/>
      <c r="G4" s="10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15">
      <c r="A5" s="284" t="s">
        <v>7</v>
      </c>
      <c r="B5" s="284" t="s">
        <v>8</v>
      </c>
      <c r="C5" s="284" t="s">
        <v>9</v>
      </c>
      <c r="D5" s="287" t="s">
        <v>10</v>
      </c>
      <c r="E5" s="288"/>
      <c r="F5" s="288"/>
      <c r="G5" s="289"/>
    </row>
    <row r="6" spans="1:251" ht="25.5">
      <c r="A6" s="285"/>
      <c r="B6" s="286"/>
      <c r="C6" s="285"/>
      <c r="D6" s="103" t="s">
        <v>11</v>
      </c>
      <c r="E6" s="103" t="s">
        <v>12</v>
      </c>
      <c r="F6" s="103" t="s">
        <v>13</v>
      </c>
      <c r="G6" s="10" t="s">
        <v>14</v>
      </c>
    </row>
    <row r="7" spans="1:251" s="9" customFormat="1">
      <c r="A7" s="100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100">
        <v>7</v>
      </c>
    </row>
    <row r="8" spans="1:251" s="9" customFormat="1" ht="41.25" customHeight="1">
      <c r="A8" s="10">
        <v>1</v>
      </c>
      <c r="B8" s="11" t="s">
        <v>15</v>
      </c>
      <c r="C8" s="12" t="s">
        <v>16</v>
      </c>
      <c r="D8" s="64">
        <f>კონსტრუქციები!K12/1000</f>
        <v>0</v>
      </c>
      <c r="E8" s="64">
        <v>0</v>
      </c>
      <c r="F8" s="64">
        <v>0</v>
      </c>
      <c r="G8" s="65">
        <f t="shared" ref="G8:G14" si="0">SUM(D8:F8)</f>
        <v>0</v>
      </c>
    </row>
    <row r="9" spans="1:251" s="9" customFormat="1" ht="41.25" customHeight="1">
      <c r="A9" s="10">
        <v>2</v>
      </c>
      <c r="B9" s="11" t="s">
        <v>17</v>
      </c>
      <c r="C9" s="12" t="s">
        <v>18</v>
      </c>
      <c r="D9" s="64">
        <f>საამშენებლო!M178/1000</f>
        <v>0</v>
      </c>
      <c r="E9" s="64">
        <v>0</v>
      </c>
      <c r="F9" s="64">
        <v>0</v>
      </c>
      <c r="G9" s="65">
        <f t="shared" si="0"/>
        <v>0</v>
      </c>
    </row>
    <row r="10" spans="1:251" s="9" customFormat="1" ht="41.25" customHeight="1">
      <c r="A10" s="10">
        <v>3</v>
      </c>
      <c r="B10" s="11" t="s">
        <v>19</v>
      </c>
      <c r="C10" s="12" t="s">
        <v>20</v>
      </c>
      <c r="D10" s="64">
        <f>'წყალ-კანალ სისტ'!M204/1000</f>
        <v>0</v>
      </c>
      <c r="E10" s="64">
        <v>0</v>
      </c>
      <c r="F10" s="64">
        <v>0</v>
      </c>
      <c r="G10" s="65">
        <f t="shared" si="0"/>
        <v>0</v>
      </c>
    </row>
    <row r="11" spans="1:251" s="9" customFormat="1" ht="41.25" customHeight="1">
      <c r="A11" s="10">
        <v>4</v>
      </c>
      <c r="B11" s="11" t="s">
        <v>21</v>
      </c>
      <c r="C11" s="12" t="s">
        <v>22</v>
      </c>
      <c r="D11" s="64">
        <f>'გთბობა-ვენტილ'!M242/1000</f>
        <v>0</v>
      </c>
      <c r="E11" s="64">
        <v>0</v>
      </c>
      <c r="F11" s="64">
        <v>0</v>
      </c>
      <c r="G11" s="65">
        <f t="shared" si="0"/>
        <v>0</v>
      </c>
    </row>
    <row r="12" spans="1:251" s="9" customFormat="1" ht="41.25" customHeight="1">
      <c r="A12" s="10">
        <v>5</v>
      </c>
      <c r="B12" s="11" t="s">
        <v>23</v>
      </c>
      <c r="C12" s="12" t="s">
        <v>24</v>
      </c>
      <c r="D12" s="64">
        <v>0</v>
      </c>
      <c r="E12" s="64">
        <f>ელ.მონტაჟი!M259/1000</f>
        <v>0</v>
      </c>
      <c r="F12" s="64">
        <v>0</v>
      </c>
      <c r="G12" s="65">
        <f t="shared" si="0"/>
        <v>0</v>
      </c>
    </row>
    <row r="13" spans="1:251" s="9" customFormat="1" ht="41.25" customHeight="1">
      <c r="A13" s="10">
        <v>6</v>
      </c>
      <c r="B13" s="11" t="s">
        <v>25</v>
      </c>
      <c r="C13" s="12" t="s">
        <v>26</v>
      </c>
      <c r="D13" s="64">
        <v>0</v>
      </c>
      <c r="E13" s="64">
        <f>'სუსსტი დენ სისტ'!M80/1000</f>
        <v>0</v>
      </c>
      <c r="F13" s="64">
        <v>0</v>
      </c>
      <c r="G13" s="65">
        <f t="shared" si="0"/>
        <v>0</v>
      </c>
    </row>
    <row r="14" spans="1:251" s="9" customFormat="1" ht="41.25" customHeight="1">
      <c r="A14" s="10">
        <v>7</v>
      </c>
      <c r="B14" s="11" t="s">
        <v>27</v>
      </c>
      <c r="C14" s="12" t="s">
        <v>28</v>
      </c>
      <c r="D14" s="64">
        <f>კეთილმოწყობა!K4/1000</f>
        <v>0</v>
      </c>
      <c r="E14" s="64">
        <v>0</v>
      </c>
      <c r="F14" s="64">
        <v>0</v>
      </c>
      <c r="G14" s="65">
        <f t="shared" si="0"/>
        <v>0</v>
      </c>
    </row>
    <row r="15" spans="1:251" s="16" customFormat="1" ht="15">
      <c r="A15" s="13"/>
      <c r="B15" s="14"/>
      <c r="C15" s="15" t="s">
        <v>29</v>
      </c>
      <c r="D15" s="66">
        <f>SUM(D8:D14)</f>
        <v>0</v>
      </c>
      <c r="E15" s="66">
        <f>SUM(E8:E14)</f>
        <v>0</v>
      </c>
      <c r="F15" s="66">
        <f>SUM(F8:F14)</f>
        <v>0</v>
      </c>
      <c r="G15" s="67">
        <f>SUM(D15:F15)</f>
        <v>0</v>
      </c>
      <c r="H15" s="8"/>
      <c r="I15" s="8"/>
    </row>
    <row r="16" spans="1:251" s="16" customFormat="1" ht="15">
      <c r="A16" s="13"/>
      <c r="B16" s="14"/>
      <c r="C16" s="15" t="s">
        <v>30</v>
      </c>
      <c r="D16" s="68"/>
      <c r="E16" s="68"/>
      <c r="F16" s="68"/>
      <c r="G16" s="67">
        <f>G15*3%</f>
        <v>0</v>
      </c>
      <c r="H16" s="8"/>
      <c r="I16" s="8"/>
    </row>
    <row r="17" spans="1:9" s="16" customFormat="1" ht="15">
      <c r="A17" s="13"/>
      <c r="B17" s="14"/>
      <c r="C17" s="15" t="s">
        <v>29</v>
      </c>
      <c r="D17" s="68"/>
      <c r="E17" s="68"/>
      <c r="F17" s="68"/>
      <c r="G17" s="67">
        <f>G15+G16</f>
        <v>0</v>
      </c>
      <c r="H17" s="8"/>
      <c r="I17" s="8"/>
    </row>
    <row r="18" spans="1:9" s="16" customFormat="1" ht="15">
      <c r="A18" s="13"/>
      <c r="B18" s="14"/>
      <c r="C18" s="15" t="s">
        <v>31</v>
      </c>
      <c r="D18" s="68"/>
      <c r="E18" s="68"/>
      <c r="F18" s="68"/>
      <c r="G18" s="67">
        <f>G17*18%</f>
        <v>0</v>
      </c>
      <c r="H18" s="72"/>
      <c r="I18" s="8"/>
    </row>
    <row r="19" spans="1:9" s="16" customFormat="1" ht="15">
      <c r="A19" s="13"/>
      <c r="B19" s="14"/>
      <c r="C19" s="14" t="s">
        <v>32</v>
      </c>
      <c r="D19" s="66"/>
      <c r="E19" s="66"/>
      <c r="F19" s="66"/>
      <c r="G19" s="69">
        <f>G17+G18</f>
        <v>0</v>
      </c>
      <c r="H19" s="8"/>
      <c r="I19" s="50"/>
    </row>
    <row r="21" spans="1:9" ht="15">
      <c r="C21" s="32" t="s">
        <v>1</v>
      </c>
      <c r="F21" s="33" t="s">
        <v>2</v>
      </c>
    </row>
  </sheetData>
  <mergeCells count="8">
    <mergeCell ref="A5:A6"/>
    <mergeCell ref="B5:B6"/>
    <mergeCell ref="C5:C6"/>
    <mergeCell ref="D5:G5"/>
    <mergeCell ref="A1:C1"/>
    <mergeCell ref="A2:G2"/>
    <mergeCell ref="A3:G3"/>
    <mergeCell ref="A4:C4"/>
  </mergeCells>
  <pageMargins left="0.2" right="0.28000000000000003" top="0.42" bottom="0.28000000000000003" header="0.13" footer="0.16"/>
  <pageSetup firstPageNumber="8" orientation="landscape" useFirstPageNumber="1" horizontalDpi="4294967293" r:id="rId1"/>
  <headerFooter>
    <oddFooter>&amp;C&amp;"LitMtavrPS,Regular"gv. &amp;P/ gv-dan 122</oddFooter>
  </headerFooter>
  <ignoredErrors>
    <ignoredError sqref="F1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J405"/>
  <sheetViews>
    <sheetView topLeftCell="A116" zoomScaleNormal="100" zoomScaleSheetLayoutView="115" workbookViewId="0">
      <selection activeCell="Q131" sqref="Q131"/>
    </sheetView>
  </sheetViews>
  <sheetFormatPr defaultRowHeight="12.75"/>
  <cols>
    <col min="1" max="1" width="4" style="35" customWidth="1"/>
    <col min="2" max="2" width="9.140625" style="35"/>
    <col min="3" max="3" width="33.28515625" style="35" customWidth="1"/>
    <col min="4" max="4" width="6.85546875" style="35" customWidth="1"/>
    <col min="5" max="5" width="8.140625" style="35" customWidth="1"/>
    <col min="6" max="6" width="9.28515625" style="35" bestFit="1" customWidth="1"/>
    <col min="7" max="7" width="10.28515625" style="35" customWidth="1"/>
    <col min="8" max="8" width="11.28515625" style="35" customWidth="1"/>
    <col min="9" max="9" width="8.7109375" style="35" customWidth="1"/>
    <col min="10" max="10" width="11.5703125" style="35" bestFit="1" customWidth="1"/>
    <col min="11" max="11" width="7.140625" style="35" customWidth="1"/>
    <col min="12" max="12" width="12" style="35" bestFit="1" customWidth="1"/>
    <col min="13" max="13" width="11.5703125" style="35" customWidth="1"/>
    <col min="14" max="16384" width="9.140625" style="35"/>
  </cols>
  <sheetData>
    <row r="9" spans="1:13" ht="13.5">
      <c r="A9" s="304" t="s">
        <v>0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</row>
    <row r="10" spans="1:13" s="114" customFormat="1" ht="13.5">
      <c r="A10" s="304" t="s">
        <v>33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</row>
    <row r="11" spans="1:13" s="114" customFormat="1" ht="13.5">
      <c r="A11" s="304" t="s">
        <v>16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</row>
    <row r="12" spans="1:13" ht="13.5">
      <c r="A12" s="131"/>
      <c r="B12" s="131"/>
      <c r="C12" s="131"/>
      <c r="D12" s="131"/>
      <c r="E12" s="131"/>
      <c r="F12" s="131"/>
      <c r="G12" s="301" t="s">
        <v>34</v>
      </c>
      <c r="H12" s="302"/>
      <c r="I12" s="302"/>
      <c r="J12" s="302"/>
      <c r="K12" s="303">
        <f>M141</f>
        <v>0</v>
      </c>
      <c r="L12" s="303"/>
      <c r="M12" s="131" t="s">
        <v>35</v>
      </c>
    </row>
    <row r="13" spans="1:13" ht="13.5">
      <c r="A13" s="131"/>
      <c r="B13" s="131"/>
      <c r="C13" s="131"/>
      <c r="D13" s="131"/>
      <c r="E13" s="131"/>
      <c r="F13" s="131"/>
      <c r="G13" s="301" t="s">
        <v>36</v>
      </c>
      <c r="H13" s="302"/>
      <c r="I13" s="302"/>
      <c r="J13" s="302"/>
      <c r="K13" s="303">
        <f>J133</f>
        <v>0</v>
      </c>
      <c r="L13" s="303"/>
      <c r="M13" s="131" t="s">
        <v>35</v>
      </c>
    </row>
    <row r="16" spans="1:13" s="1" customFormat="1" ht="20.25" customHeight="1">
      <c r="A16" s="299" t="s">
        <v>37</v>
      </c>
      <c r="B16" s="297" t="s">
        <v>38</v>
      </c>
      <c r="C16" s="297" t="s">
        <v>39</v>
      </c>
      <c r="D16" s="297" t="s">
        <v>40</v>
      </c>
      <c r="E16" s="297" t="s">
        <v>41</v>
      </c>
      <c r="F16" s="297"/>
      <c r="G16" s="300" t="s">
        <v>42</v>
      </c>
      <c r="H16" s="300"/>
      <c r="I16" s="300"/>
      <c r="J16" s="300"/>
      <c r="K16" s="300"/>
      <c r="L16" s="300"/>
      <c r="M16" s="300"/>
    </row>
    <row r="17" spans="1:13" s="1" customFormat="1" ht="21" customHeight="1">
      <c r="A17" s="299"/>
      <c r="B17" s="297"/>
      <c r="C17" s="297"/>
      <c r="D17" s="297"/>
      <c r="E17" s="297" t="s">
        <v>43</v>
      </c>
      <c r="F17" s="297" t="s">
        <v>44</v>
      </c>
      <c r="G17" s="297" t="s">
        <v>45</v>
      </c>
      <c r="H17" s="297"/>
      <c r="I17" s="297" t="s">
        <v>46</v>
      </c>
      <c r="J17" s="297"/>
      <c r="K17" s="297" t="s">
        <v>47</v>
      </c>
      <c r="L17" s="297"/>
      <c r="M17" s="298" t="s">
        <v>48</v>
      </c>
    </row>
    <row r="18" spans="1:13" s="1" customFormat="1" ht="21" customHeight="1">
      <c r="A18" s="299"/>
      <c r="B18" s="297"/>
      <c r="C18" s="297"/>
      <c r="D18" s="297"/>
      <c r="E18" s="297"/>
      <c r="F18" s="297"/>
      <c r="G18" s="130" t="s">
        <v>49</v>
      </c>
      <c r="H18" s="130" t="s">
        <v>50</v>
      </c>
      <c r="I18" s="130" t="s">
        <v>49</v>
      </c>
      <c r="J18" s="130" t="s">
        <v>50</v>
      </c>
      <c r="K18" s="130" t="s">
        <v>49</v>
      </c>
      <c r="L18" s="130" t="s">
        <v>50</v>
      </c>
      <c r="M18" s="298"/>
    </row>
    <row r="19" spans="1:13" s="3" customFormat="1" ht="13.5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</row>
    <row r="20" spans="1:13" ht="38.25">
      <c r="A20" s="36">
        <v>1</v>
      </c>
      <c r="B20" s="39" t="s">
        <v>51</v>
      </c>
      <c r="C20" s="40" t="s">
        <v>52</v>
      </c>
      <c r="D20" s="38" t="s">
        <v>53</v>
      </c>
      <c r="E20" s="38"/>
      <c r="F20" s="44">
        <v>1050</v>
      </c>
      <c r="G20" s="4"/>
      <c r="H20" s="4">
        <f t="shared" ref="H20:H131" si="0">F20*G20</f>
        <v>0</v>
      </c>
      <c r="I20" s="4"/>
      <c r="J20" s="4">
        <f t="shared" ref="J20:J131" si="1">F20*I20</f>
        <v>0</v>
      </c>
      <c r="K20" s="4"/>
      <c r="L20" s="4">
        <f t="shared" ref="L20:L131" si="2">F20*K20</f>
        <v>0</v>
      </c>
      <c r="M20" s="4">
        <f t="shared" ref="M20:M131" si="3">H20+J20+L20</f>
        <v>0</v>
      </c>
    </row>
    <row r="21" spans="1:13" ht="13.5">
      <c r="A21" s="36"/>
      <c r="B21" s="39"/>
      <c r="C21" s="40" t="s">
        <v>54</v>
      </c>
      <c r="D21" s="38" t="s">
        <v>55</v>
      </c>
      <c r="E21" s="188">
        <v>0.02</v>
      </c>
      <c r="F21" s="44">
        <f>F20*E21</f>
        <v>21</v>
      </c>
      <c r="G21" s="44"/>
      <c r="H21" s="4">
        <f t="shared" si="0"/>
        <v>0</v>
      </c>
      <c r="I21" s="44"/>
      <c r="J21" s="4">
        <f t="shared" si="1"/>
        <v>0</v>
      </c>
      <c r="K21" s="44"/>
      <c r="L21" s="4">
        <f t="shared" si="2"/>
        <v>0</v>
      </c>
      <c r="M21" s="4">
        <f t="shared" si="3"/>
        <v>0</v>
      </c>
    </row>
    <row r="22" spans="1:13" ht="13.5">
      <c r="A22" s="36"/>
      <c r="B22" s="39"/>
      <c r="C22" s="40" t="s">
        <v>56</v>
      </c>
      <c r="D22" s="38" t="s">
        <v>35</v>
      </c>
      <c r="E22" s="188">
        <v>2.0999999999999999E-3</v>
      </c>
      <c r="F22" s="44">
        <f>F20*E22</f>
        <v>2.2050000000000001</v>
      </c>
      <c r="G22" s="44"/>
      <c r="H22" s="4">
        <f t="shared" si="0"/>
        <v>0</v>
      </c>
      <c r="I22" s="44"/>
      <c r="J22" s="4">
        <f t="shared" si="1"/>
        <v>0</v>
      </c>
      <c r="K22" s="44"/>
      <c r="L22" s="4">
        <f t="shared" si="2"/>
        <v>0</v>
      </c>
      <c r="M22" s="4">
        <f t="shared" si="3"/>
        <v>0</v>
      </c>
    </row>
    <row r="23" spans="1:13" ht="13.5">
      <c r="A23" s="36"/>
      <c r="B23" s="39"/>
      <c r="C23" s="40" t="s">
        <v>57</v>
      </c>
      <c r="D23" s="38" t="s">
        <v>58</v>
      </c>
      <c r="E23" s="188">
        <v>4.48E-2</v>
      </c>
      <c r="F23" s="44">
        <f>F20*E23</f>
        <v>47.04</v>
      </c>
      <c r="G23" s="44"/>
      <c r="H23" s="4">
        <f t="shared" ref="H23" si="4">F23*G23</f>
        <v>0</v>
      </c>
      <c r="I23" s="44"/>
      <c r="J23" s="4">
        <f t="shared" ref="J23" si="5">F23*I23</f>
        <v>0</v>
      </c>
      <c r="K23" s="44"/>
      <c r="L23" s="4">
        <f t="shared" ref="L23" si="6">F23*K23</f>
        <v>0</v>
      </c>
      <c r="M23" s="4">
        <f t="shared" ref="M23" si="7">H23+J23+L23</f>
        <v>0</v>
      </c>
    </row>
    <row r="24" spans="1:13" ht="40.5">
      <c r="A24" s="36">
        <v>2</v>
      </c>
      <c r="B24" s="39" t="s">
        <v>59</v>
      </c>
      <c r="C24" s="40" t="s">
        <v>60</v>
      </c>
      <c r="D24" s="38" t="s">
        <v>53</v>
      </c>
      <c r="E24" s="188"/>
      <c r="F24" s="44">
        <v>105</v>
      </c>
      <c r="G24" s="44"/>
      <c r="H24" s="4">
        <f t="shared" si="0"/>
        <v>0</v>
      </c>
      <c r="I24" s="44"/>
      <c r="J24" s="4">
        <f t="shared" si="1"/>
        <v>0</v>
      </c>
      <c r="K24" s="44"/>
      <c r="L24" s="4">
        <f t="shared" si="2"/>
        <v>0</v>
      </c>
      <c r="M24" s="4">
        <f t="shared" si="3"/>
        <v>0</v>
      </c>
    </row>
    <row r="25" spans="1:13" ht="13.5">
      <c r="A25" s="36"/>
      <c r="B25" s="39"/>
      <c r="C25" s="40" t="s">
        <v>54</v>
      </c>
      <c r="D25" s="38" t="s">
        <v>55</v>
      </c>
      <c r="E25" s="188">
        <v>2.78</v>
      </c>
      <c r="F25" s="44">
        <f>F24*E25</f>
        <v>291.89999999999998</v>
      </c>
      <c r="G25" s="44"/>
      <c r="H25" s="4">
        <f t="shared" ref="H25:H28" si="8">F25*G25</f>
        <v>0</v>
      </c>
      <c r="I25" s="44"/>
      <c r="J25" s="4">
        <f t="shared" ref="J25:J28" si="9">F25*I25</f>
        <v>0</v>
      </c>
      <c r="K25" s="44"/>
      <c r="L25" s="4">
        <f t="shared" ref="L25:L28" si="10">F25*K25</f>
        <v>0</v>
      </c>
      <c r="M25" s="4">
        <f t="shared" ref="M25:M28" si="11">H25+J25+L25</f>
        <v>0</v>
      </c>
    </row>
    <row r="26" spans="1:13" ht="27">
      <c r="A26" s="36">
        <v>3</v>
      </c>
      <c r="B26" s="39" t="s">
        <v>61</v>
      </c>
      <c r="C26" s="40" t="s">
        <v>62</v>
      </c>
      <c r="D26" s="38" t="s">
        <v>53</v>
      </c>
      <c r="E26" s="188"/>
      <c r="F26" s="44">
        <v>975.6</v>
      </c>
      <c r="G26" s="44"/>
      <c r="H26" s="4">
        <f t="shared" si="8"/>
        <v>0</v>
      </c>
      <c r="I26" s="44"/>
      <c r="J26" s="4">
        <f t="shared" si="9"/>
        <v>0</v>
      </c>
      <c r="K26" s="44"/>
      <c r="L26" s="4">
        <f t="shared" si="10"/>
        <v>0</v>
      </c>
      <c r="M26" s="4">
        <f t="shared" si="11"/>
        <v>0</v>
      </c>
    </row>
    <row r="27" spans="1:13" ht="13.5">
      <c r="A27" s="36"/>
      <c r="B27" s="39"/>
      <c r="C27" s="40" t="s">
        <v>63</v>
      </c>
      <c r="D27" s="38" t="s">
        <v>58</v>
      </c>
      <c r="E27" s="188">
        <v>9.2099999999999994E-3</v>
      </c>
      <c r="F27" s="44">
        <f>F26*E27</f>
        <v>8.9852759999999989</v>
      </c>
      <c r="G27" s="44"/>
      <c r="H27" s="4">
        <f t="shared" si="8"/>
        <v>0</v>
      </c>
      <c r="I27" s="44"/>
      <c r="J27" s="4">
        <f t="shared" si="9"/>
        <v>0</v>
      </c>
      <c r="K27" s="44"/>
      <c r="L27" s="4">
        <f t="shared" si="10"/>
        <v>0</v>
      </c>
      <c r="M27" s="4">
        <f t="shared" si="11"/>
        <v>0</v>
      </c>
    </row>
    <row r="28" spans="1:13" ht="27">
      <c r="A28" s="36">
        <v>4</v>
      </c>
      <c r="B28" s="39" t="s">
        <v>64</v>
      </c>
      <c r="C28" s="40" t="s">
        <v>65</v>
      </c>
      <c r="D28" s="38" t="s">
        <v>66</v>
      </c>
      <c r="E28" s="188"/>
      <c r="F28" s="44">
        <f>(F20+F24-F26)*1.75</f>
        <v>313.94999999999993</v>
      </c>
      <c r="G28" s="44"/>
      <c r="H28" s="4">
        <f t="shared" si="8"/>
        <v>0</v>
      </c>
      <c r="I28" s="44"/>
      <c r="J28" s="4">
        <f t="shared" si="9"/>
        <v>0</v>
      </c>
      <c r="K28" s="44"/>
      <c r="L28" s="4">
        <f t="shared" si="10"/>
        <v>0</v>
      </c>
      <c r="M28" s="4">
        <f t="shared" si="11"/>
        <v>0</v>
      </c>
    </row>
    <row r="29" spans="1:13" ht="27">
      <c r="A29" s="36">
        <v>5</v>
      </c>
      <c r="B29" s="39" t="s">
        <v>67</v>
      </c>
      <c r="C29" s="40" t="s">
        <v>68</v>
      </c>
      <c r="D29" s="38" t="s">
        <v>53</v>
      </c>
      <c r="E29" s="188"/>
      <c r="F29" s="44">
        <v>10.5</v>
      </c>
      <c r="G29" s="44"/>
      <c r="H29" s="4">
        <f t="shared" si="0"/>
        <v>0</v>
      </c>
      <c r="I29" s="44"/>
      <c r="J29" s="4">
        <f t="shared" si="1"/>
        <v>0</v>
      </c>
      <c r="K29" s="44"/>
      <c r="L29" s="4">
        <f t="shared" si="2"/>
        <v>0</v>
      </c>
      <c r="M29" s="4">
        <f t="shared" si="3"/>
        <v>0</v>
      </c>
    </row>
    <row r="30" spans="1:13" ht="13.5">
      <c r="A30" s="36"/>
      <c r="B30" s="39"/>
      <c r="C30" s="40" t="s">
        <v>54</v>
      </c>
      <c r="D30" s="38" t="s">
        <v>55</v>
      </c>
      <c r="E30" s="188">
        <v>1.37</v>
      </c>
      <c r="F30" s="44">
        <f>F29*E30</f>
        <v>14.385000000000002</v>
      </c>
      <c r="G30" s="44"/>
      <c r="H30" s="4">
        <f t="shared" si="0"/>
        <v>0</v>
      </c>
      <c r="I30" s="44"/>
      <c r="J30" s="4">
        <f t="shared" si="1"/>
        <v>0</v>
      </c>
      <c r="K30" s="44"/>
      <c r="L30" s="4">
        <f t="shared" si="2"/>
        <v>0</v>
      </c>
      <c r="M30" s="4">
        <f t="shared" si="3"/>
        <v>0</v>
      </c>
    </row>
    <row r="31" spans="1:13" ht="13.5">
      <c r="A31" s="36"/>
      <c r="B31" s="39"/>
      <c r="C31" s="40" t="s">
        <v>56</v>
      </c>
      <c r="D31" s="38" t="s">
        <v>35</v>
      </c>
      <c r="E31" s="188">
        <v>0.28299999999999997</v>
      </c>
      <c r="F31" s="44">
        <f>F29*E31</f>
        <v>2.9714999999999998</v>
      </c>
      <c r="G31" s="44"/>
      <c r="H31" s="4">
        <f t="shared" si="0"/>
        <v>0</v>
      </c>
      <c r="I31" s="44"/>
      <c r="J31" s="4">
        <f t="shared" si="1"/>
        <v>0</v>
      </c>
      <c r="K31" s="44"/>
      <c r="L31" s="4">
        <f t="shared" si="2"/>
        <v>0</v>
      </c>
      <c r="M31" s="4">
        <f t="shared" si="3"/>
        <v>0</v>
      </c>
    </row>
    <row r="32" spans="1:13" ht="13.5">
      <c r="A32" s="36"/>
      <c r="B32" s="39"/>
      <c r="C32" s="40" t="s">
        <v>69</v>
      </c>
      <c r="D32" s="38" t="s">
        <v>53</v>
      </c>
      <c r="E32" s="188">
        <v>1.02</v>
      </c>
      <c r="F32" s="44">
        <f>F29*E32</f>
        <v>10.71</v>
      </c>
      <c r="G32" s="44"/>
      <c r="H32" s="4">
        <f t="shared" ref="H32:H33" si="12">F32*G32</f>
        <v>0</v>
      </c>
      <c r="I32" s="44"/>
      <c r="J32" s="4">
        <f t="shared" ref="J32:J33" si="13">F32*I32</f>
        <v>0</v>
      </c>
      <c r="K32" s="44"/>
      <c r="L32" s="4">
        <f t="shared" ref="L32:L33" si="14">F32*K32</f>
        <v>0</v>
      </c>
      <c r="M32" s="4">
        <f t="shared" ref="M32:M33" si="15">H32+J32+L32</f>
        <v>0</v>
      </c>
    </row>
    <row r="33" spans="1:13" ht="13.5">
      <c r="A33" s="36"/>
      <c r="B33" s="39"/>
      <c r="C33" s="40" t="s">
        <v>70</v>
      </c>
      <c r="D33" s="38" t="s">
        <v>35</v>
      </c>
      <c r="E33" s="188">
        <v>0.62</v>
      </c>
      <c r="F33" s="44">
        <f>F29*E33</f>
        <v>6.51</v>
      </c>
      <c r="G33" s="44"/>
      <c r="H33" s="4">
        <f t="shared" si="12"/>
        <v>0</v>
      </c>
      <c r="I33" s="44"/>
      <c r="J33" s="4">
        <f t="shared" si="13"/>
        <v>0</v>
      </c>
      <c r="K33" s="44"/>
      <c r="L33" s="4">
        <f t="shared" si="14"/>
        <v>0</v>
      </c>
      <c r="M33" s="4">
        <f t="shared" si="15"/>
        <v>0</v>
      </c>
    </row>
    <row r="34" spans="1:13" ht="40.5">
      <c r="A34" s="36">
        <v>6</v>
      </c>
      <c r="B34" s="39" t="s">
        <v>71</v>
      </c>
      <c r="C34" s="40" t="s">
        <v>72</v>
      </c>
      <c r="D34" s="38" t="s">
        <v>53</v>
      </c>
      <c r="E34" s="188"/>
      <c r="F34" s="44">
        <v>103</v>
      </c>
      <c r="G34" s="44"/>
      <c r="H34" s="4">
        <f t="shared" si="0"/>
        <v>0</v>
      </c>
      <c r="I34" s="44"/>
      <c r="J34" s="4">
        <f t="shared" si="1"/>
        <v>0</v>
      </c>
      <c r="K34" s="44"/>
      <c r="L34" s="4">
        <f t="shared" si="2"/>
        <v>0</v>
      </c>
      <c r="M34" s="4">
        <f t="shared" si="3"/>
        <v>0</v>
      </c>
    </row>
    <row r="35" spans="1:13" ht="13.5">
      <c r="A35" s="36"/>
      <c r="B35" s="39"/>
      <c r="C35" s="40" t="s">
        <v>54</v>
      </c>
      <c r="D35" s="38" t="s">
        <v>55</v>
      </c>
      <c r="E35" s="188">
        <v>6.66</v>
      </c>
      <c r="F35" s="44">
        <f>F34*E35</f>
        <v>685.98</v>
      </c>
      <c r="G35" s="44"/>
      <c r="H35" s="4">
        <f t="shared" ref="H35:H36" si="16">F35*G35</f>
        <v>0</v>
      </c>
      <c r="I35" s="44"/>
      <c r="J35" s="4">
        <f t="shared" ref="J35:J36" si="17">F35*I35</f>
        <v>0</v>
      </c>
      <c r="K35" s="44"/>
      <c r="L35" s="4">
        <f t="shared" ref="L35:L36" si="18">F35*K35</f>
        <v>0</v>
      </c>
      <c r="M35" s="4">
        <f t="shared" ref="M35:M36" si="19">H35+J35+L35</f>
        <v>0</v>
      </c>
    </row>
    <row r="36" spans="1:13" ht="13.5">
      <c r="A36" s="36"/>
      <c r="B36" s="39"/>
      <c r="C36" s="40" t="s">
        <v>56</v>
      </c>
      <c r="D36" s="38" t="s">
        <v>35</v>
      </c>
      <c r="E36" s="188">
        <v>0.59</v>
      </c>
      <c r="F36" s="44">
        <f>F34*E36</f>
        <v>60.769999999999996</v>
      </c>
      <c r="G36" s="44"/>
      <c r="H36" s="4">
        <f t="shared" si="16"/>
        <v>0</v>
      </c>
      <c r="I36" s="44"/>
      <c r="J36" s="4">
        <f t="shared" si="17"/>
        <v>0</v>
      </c>
      <c r="K36" s="44"/>
      <c r="L36" s="4">
        <f t="shared" si="18"/>
        <v>0</v>
      </c>
      <c r="M36" s="4">
        <f t="shared" si="19"/>
        <v>0</v>
      </c>
    </row>
    <row r="37" spans="1:13" ht="13.5">
      <c r="A37" s="36"/>
      <c r="B37" s="39" t="s">
        <v>613</v>
      </c>
      <c r="C37" s="40" t="s">
        <v>73</v>
      </c>
      <c r="D37" s="38" t="s">
        <v>66</v>
      </c>
      <c r="E37" s="188" t="s">
        <v>74</v>
      </c>
      <c r="F37" s="44">
        <v>8.23</v>
      </c>
      <c r="G37" s="192"/>
      <c r="H37" s="4">
        <f t="shared" si="0"/>
        <v>0</v>
      </c>
      <c r="I37" s="44"/>
      <c r="J37" s="4">
        <f t="shared" si="1"/>
        <v>0</v>
      </c>
      <c r="K37" s="44"/>
      <c r="L37" s="4">
        <f t="shared" si="2"/>
        <v>0</v>
      </c>
      <c r="M37" s="4">
        <f t="shared" si="3"/>
        <v>0</v>
      </c>
    </row>
    <row r="38" spans="1:13" ht="13.5">
      <c r="A38" s="36"/>
      <c r="B38" s="39" t="s">
        <v>614</v>
      </c>
      <c r="C38" s="40" t="s">
        <v>75</v>
      </c>
      <c r="D38" s="38" t="s">
        <v>66</v>
      </c>
      <c r="E38" s="188" t="s">
        <v>74</v>
      </c>
      <c r="F38" s="44">
        <v>0.36599999999999999</v>
      </c>
      <c r="G38" s="192"/>
      <c r="H38" s="4">
        <f t="shared" si="0"/>
        <v>0</v>
      </c>
      <c r="I38" s="44"/>
      <c r="J38" s="4">
        <f t="shared" si="1"/>
        <v>0</v>
      </c>
      <c r="K38" s="44"/>
      <c r="L38" s="4">
        <f t="shared" si="2"/>
        <v>0</v>
      </c>
      <c r="M38" s="4">
        <f t="shared" si="3"/>
        <v>0</v>
      </c>
    </row>
    <row r="39" spans="1:13" ht="13.5">
      <c r="A39" s="36"/>
      <c r="B39" s="39"/>
      <c r="C39" s="40" t="s">
        <v>76</v>
      </c>
      <c r="D39" s="38" t="s">
        <v>53</v>
      </c>
      <c r="E39" s="188">
        <v>1.0149999999999999</v>
      </c>
      <c r="F39" s="44">
        <v>90</v>
      </c>
      <c r="G39" s="44"/>
      <c r="H39" s="4">
        <f t="shared" si="0"/>
        <v>0</v>
      </c>
      <c r="I39" s="44"/>
      <c r="J39" s="4">
        <f t="shared" si="1"/>
        <v>0</v>
      </c>
      <c r="K39" s="44"/>
      <c r="L39" s="4">
        <f t="shared" si="2"/>
        <v>0</v>
      </c>
      <c r="M39" s="4">
        <f t="shared" si="3"/>
        <v>0</v>
      </c>
    </row>
    <row r="40" spans="1:13" ht="13.5">
      <c r="A40" s="36"/>
      <c r="B40" s="39"/>
      <c r="C40" s="40" t="s">
        <v>77</v>
      </c>
      <c r="D40" s="38" t="s">
        <v>53</v>
      </c>
      <c r="E40" s="188">
        <v>1.83E-2</v>
      </c>
      <c r="F40" s="44">
        <f>F34*E40</f>
        <v>1.8849</v>
      </c>
      <c r="G40" s="44"/>
      <c r="H40" s="4">
        <f t="shared" si="0"/>
        <v>0</v>
      </c>
      <c r="I40" s="44"/>
      <c r="J40" s="4">
        <f t="shared" si="1"/>
        <v>0</v>
      </c>
      <c r="K40" s="44"/>
      <c r="L40" s="4">
        <f t="shared" si="2"/>
        <v>0</v>
      </c>
      <c r="M40" s="4">
        <f t="shared" si="3"/>
        <v>0</v>
      </c>
    </row>
    <row r="41" spans="1:13" ht="13.5">
      <c r="A41" s="36"/>
      <c r="B41" s="39"/>
      <c r="C41" s="40" t="s">
        <v>78</v>
      </c>
      <c r="D41" s="38" t="s">
        <v>79</v>
      </c>
      <c r="E41" s="188">
        <v>1.6</v>
      </c>
      <c r="F41" s="44">
        <f>F34*E41</f>
        <v>164.8</v>
      </c>
      <c r="G41" s="44"/>
      <c r="H41" s="4">
        <f t="shared" si="0"/>
        <v>0</v>
      </c>
      <c r="I41" s="44"/>
      <c r="J41" s="4">
        <f t="shared" si="1"/>
        <v>0</v>
      </c>
      <c r="K41" s="44"/>
      <c r="L41" s="4">
        <f t="shared" si="2"/>
        <v>0</v>
      </c>
      <c r="M41" s="4">
        <f t="shared" si="3"/>
        <v>0</v>
      </c>
    </row>
    <row r="42" spans="1:13" ht="13.5">
      <c r="A42" s="36"/>
      <c r="B42" s="39"/>
      <c r="C42" s="40" t="s">
        <v>70</v>
      </c>
      <c r="D42" s="38" t="s">
        <v>35</v>
      </c>
      <c r="E42" s="188">
        <v>0.4</v>
      </c>
      <c r="F42" s="44">
        <f>F34*E42</f>
        <v>41.2</v>
      </c>
      <c r="G42" s="44"/>
      <c r="H42" s="4">
        <f t="shared" si="0"/>
        <v>0</v>
      </c>
      <c r="I42" s="44"/>
      <c r="J42" s="4">
        <f t="shared" si="1"/>
        <v>0</v>
      </c>
      <c r="K42" s="44"/>
      <c r="L42" s="4">
        <f t="shared" si="2"/>
        <v>0</v>
      </c>
      <c r="M42" s="4">
        <f t="shared" si="3"/>
        <v>0</v>
      </c>
    </row>
    <row r="43" spans="1:13" ht="40.5">
      <c r="A43" s="36">
        <v>6</v>
      </c>
      <c r="B43" s="39" t="s">
        <v>80</v>
      </c>
      <c r="C43" s="40" t="s">
        <v>81</v>
      </c>
      <c r="D43" s="38" t="s">
        <v>53</v>
      </c>
      <c r="E43" s="188"/>
      <c r="F43" s="44">
        <v>212</v>
      </c>
      <c r="G43" s="44"/>
      <c r="H43" s="4">
        <f t="shared" ref="H43:H51" si="20">F43*G43</f>
        <v>0</v>
      </c>
      <c r="I43" s="44"/>
      <c r="J43" s="4">
        <f t="shared" ref="J43:J51" si="21">F43*I43</f>
        <v>0</v>
      </c>
      <c r="K43" s="44"/>
      <c r="L43" s="4">
        <f t="shared" ref="L43:L51" si="22">F43*K43</f>
        <v>0</v>
      </c>
      <c r="M43" s="4">
        <f t="shared" ref="M43:M51" si="23">H43+J43+L43</f>
        <v>0</v>
      </c>
    </row>
    <row r="44" spans="1:13" ht="13.5">
      <c r="A44" s="36"/>
      <c r="B44" s="39"/>
      <c r="C44" s="40" t="s">
        <v>54</v>
      </c>
      <c r="D44" s="38" t="s">
        <v>55</v>
      </c>
      <c r="E44" s="188">
        <v>3.78</v>
      </c>
      <c r="F44" s="44">
        <f>F43*E44</f>
        <v>801.36</v>
      </c>
      <c r="G44" s="44"/>
      <c r="H44" s="4">
        <f t="shared" si="20"/>
        <v>0</v>
      </c>
      <c r="I44" s="44"/>
      <c r="J44" s="4">
        <f t="shared" si="21"/>
        <v>0</v>
      </c>
      <c r="K44" s="44"/>
      <c r="L44" s="4">
        <f t="shared" si="22"/>
        <v>0</v>
      </c>
      <c r="M44" s="4">
        <f t="shared" si="23"/>
        <v>0</v>
      </c>
    </row>
    <row r="45" spans="1:13" ht="13.5">
      <c r="A45" s="36"/>
      <c r="B45" s="39"/>
      <c r="C45" s="40" t="s">
        <v>56</v>
      </c>
      <c r="D45" s="38" t="s">
        <v>35</v>
      </c>
      <c r="E45" s="188">
        <v>0.92</v>
      </c>
      <c r="F45" s="44">
        <f>F43*E45</f>
        <v>195.04000000000002</v>
      </c>
      <c r="G45" s="44"/>
      <c r="H45" s="4">
        <f t="shared" si="20"/>
        <v>0</v>
      </c>
      <c r="I45" s="44"/>
      <c r="J45" s="4">
        <f t="shared" si="21"/>
        <v>0</v>
      </c>
      <c r="K45" s="44"/>
      <c r="L45" s="4">
        <f t="shared" si="22"/>
        <v>0</v>
      </c>
      <c r="M45" s="4">
        <f t="shared" si="23"/>
        <v>0</v>
      </c>
    </row>
    <row r="46" spans="1:13" ht="13.5">
      <c r="A46" s="36"/>
      <c r="B46" s="39" t="s">
        <v>613</v>
      </c>
      <c r="C46" s="40" t="s">
        <v>73</v>
      </c>
      <c r="D46" s="38" t="s">
        <v>66</v>
      </c>
      <c r="E46" s="188" t="s">
        <v>74</v>
      </c>
      <c r="F46" s="44">
        <v>3.5529999999999999</v>
      </c>
      <c r="G46" s="192"/>
      <c r="H46" s="4">
        <f t="shared" si="20"/>
        <v>0</v>
      </c>
      <c r="I46" s="44"/>
      <c r="J46" s="4">
        <f t="shared" si="21"/>
        <v>0</v>
      </c>
      <c r="K46" s="44"/>
      <c r="L46" s="4">
        <f t="shared" si="22"/>
        <v>0</v>
      </c>
      <c r="M46" s="4">
        <f t="shared" si="23"/>
        <v>0</v>
      </c>
    </row>
    <row r="47" spans="1:13" ht="13.5">
      <c r="A47" s="36"/>
      <c r="B47" s="39" t="s">
        <v>614</v>
      </c>
      <c r="C47" s="40" t="s">
        <v>75</v>
      </c>
      <c r="D47" s="38" t="s">
        <v>66</v>
      </c>
      <c r="E47" s="188" t="s">
        <v>74</v>
      </c>
      <c r="F47" s="44">
        <v>1.675</v>
      </c>
      <c r="G47" s="192"/>
      <c r="H47" s="4">
        <f t="shared" si="20"/>
        <v>0</v>
      </c>
      <c r="I47" s="44"/>
      <c r="J47" s="4">
        <f t="shared" si="21"/>
        <v>0</v>
      </c>
      <c r="K47" s="44"/>
      <c r="L47" s="4">
        <f t="shared" si="22"/>
        <v>0</v>
      </c>
      <c r="M47" s="4">
        <f t="shared" si="23"/>
        <v>0</v>
      </c>
    </row>
    <row r="48" spans="1:13" ht="13.5">
      <c r="A48" s="36"/>
      <c r="B48" s="39"/>
      <c r="C48" s="40" t="s">
        <v>76</v>
      </c>
      <c r="D48" s="38" t="s">
        <v>53</v>
      </c>
      <c r="E48" s="188">
        <v>1.0149999999999999</v>
      </c>
      <c r="F48" s="44">
        <v>55.68</v>
      </c>
      <c r="G48" s="44"/>
      <c r="H48" s="4">
        <f t="shared" si="20"/>
        <v>0</v>
      </c>
      <c r="I48" s="44"/>
      <c r="J48" s="4">
        <f t="shared" si="21"/>
        <v>0</v>
      </c>
      <c r="K48" s="44"/>
      <c r="L48" s="4">
        <f t="shared" si="22"/>
        <v>0</v>
      </c>
      <c r="M48" s="4">
        <f t="shared" si="23"/>
        <v>0</v>
      </c>
    </row>
    <row r="49" spans="1:13" ht="13.5">
      <c r="A49" s="36"/>
      <c r="B49" s="39"/>
      <c r="C49" s="40" t="s">
        <v>77</v>
      </c>
      <c r="D49" s="38" t="s">
        <v>53</v>
      </c>
      <c r="E49" s="188">
        <v>1.14E-2</v>
      </c>
      <c r="F49" s="44">
        <f>F43*E49</f>
        <v>2.4168000000000003</v>
      </c>
      <c r="G49" s="44"/>
      <c r="H49" s="4">
        <f t="shared" si="20"/>
        <v>0</v>
      </c>
      <c r="I49" s="44"/>
      <c r="J49" s="4">
        <f t="shared" si="21"/>
        <v>0</v>
      </c>
      <c r="K49" s="44"/>
      <c r="L49" s="4">
        <f t="shared" si="22"/>
        <v>0</v>
      </c>
      <c r="M49" s="4">
        <f t="shared" si="23"/>
        <v>0</v>
      </c>
    </row>
    <row r="50" spans="1:13" ht="13.5">
      <c r="A50" s="36"/>
      <c r="B50" s="39"/>
      <c r="C50" s="40" t="s">
        <v>78</v>
      </c>
      <c r="D50" s="38" t="s">
        <v>79</v>
      </c>
      <c r="E50" s="188">
        <v>0.70299999999999996</v>
      </c>
      <c r="F50" s="44">
        <f>F43*E50</f>
        <v>149.036</v>
      </c>
      <c r="G50" s="44"/>
      <c r="H50" s="4">
        <f t="shared" si="20"/>
        <v>0</v>
      </c>
      <c r="I50" s="44"/>
      <c r="J50" s="4">
        <f t="shared" si="21"/>
        <v>0</v>
      </c>
      <c r="K50" s="44"/>
      <c r="L50" s="4">
        <f t="shared" si="22"/>
        <v>0</v>
      </c>
      <c r="M50" s="4">
        <f t="shared" si="23"/>
        <v>0</v>
      </c>
    </row>
    <row r="51" spans="1:13" ht="13.5">
      <c r="A51" s="36"/>
      <c r="B51" s="39"/>
      <c r="C51" s="40" t="s">
        <v>70</v>
      </c>
      <c r="D51" s="38" t="s">
        <v>35</v>
      </c>
      <c r="E51" s="188">
        <v>0.6</v>
      </c>
      <c r="F51" s="44">
        <f>F43*E51</f>
        <v>127.19999999999999</v>
      </c>
      <c r="G51" s="44"/>
      <c r="H51" s="4">
        <f t="shared" si="20"/>
        <v>0</v>
      </c>
      <c r="I51" s="44"/>
      <c r="J51" s="4">
        <f t="shared" si="21"/>
        <v>0</v>
      </c>
      <c r="K51" s="44"/>
      <c r="L51" s="4">
        <f t="shared" si="22"/>
        <v>0</v>
      </c>
      <c r="M51" s="4">
        <f t="shared" si="23"/>
        <v>0</v>
      </c>
    </row>
    <row r="52" spans="1:13" ht="40.5">
      <c r="A52" s="36">
        <v>6</v>
      </c>
      <c r="B52" s="39" t="s">
        <v>82</v>
      </c>
      <c r="C52" s="40" t="s">
        <v>83</v>
      </c>
      <c r="D52" s="38" t="s">
        <v>53</v>
      </c>
      <c r="E52" s="188"/>
      <c r="F52" s="44">
        <v>191</v>
      </c>
      <c r="G52" s="44"/>
      <c r="H52" s="4">
        <f t="shared" ref="H52:H68" si="24">F52*G52</f>
        <v>0</v>
      </c>
      <c r="I52" s="44"/>
      <c r="J52" s="4">
        <f t="shared" ref="J52:J68" si="25">F52*I52</f>
        <v>0</v>
      </c>
      <c r="K52" s="44"/>
      <c r="L52" s="4">
        <f t="shared" ref="L52:L68" si="26">F52*K52</f>
        <v>0</v>
      </c>
      <c r="M52" s="4">
        <f t="shared" ref="M52:M68" si="27">H52+J52+L52</f>
        <v>0</v>
      </c>
    </row>
    <row r="53" spans="1:13" ht="13.5">
      <c r="A53" s="36"/>
      <c r="B53" s="39"/>
      <c r="C53" s="40" t="s">
        <v>54</v>
      </c>
      <c r="D53" s="38" t="s">
        <v>55</v>
      </c>
      <c r="E53" s="188">
        <v>2.42</v>
      </c>
      <c r="F53" s="44">
        <f>F52*E53</f>
        <v>462.21999999999997</v>
      </c>
      <c r="G53" s="44"/>
      <c r="H53" s="4">
        <f t="shared" si="24"/>
        <v>0</v>
      </c>
      <c r="I53" s="44"/>
      <c r="J53" s="4">
        <f t="shared" si="25"/>
        <v>0</v>
      </c>
      <c r="K53" s="44"/>
      <c r="L53" s="4">
        <f t="shared" si="26"/>
        <v>0</v>
      </c>
      <c r="M53" s="4">
        <f t="shared" si="27"/>
        <v>0</v>
      </c>
    </row>
    <row r="54" spans="1:13" ht="13.5">
      <c r="A54" s="36"/>
      <c r="B54" s="39"/>
      <c r="C54" s="40" t="s">
        <v>56</v>
      </c>
      <c r="D54" s="38" t="s">
        <v>35</v>
      </c>
      <c r="E54" s="188">
        <v>1.08</v>
      </c>
      <c r="F54" s="44">
        <f>F52*E54</f>
        <v>206.28</v>
      </c>
      <c r="G54" s="44"/>
      <c r="H54" s="4">
        <f t="shared" si="24"/>
        <v>0</v>
      </c>
      <c r="I54" s="44"/>
      <c r="J54" s="4">
        <f t="shared" si="25"/>
        <v>0</v>
      </c>
      <c r="K54" s="44"/>
      <c r="L54" s="4">
        <f t="shared" si="26"/>
        <v>0</v>
      </c>
      <c r="M54" s="4">
        <f t="shared" si="27"/>
        <v>0</v>
      </c>
    </row>
    <row r="55" spans="1:13" ht="13.5">
      <c r="A55" s="36"/>
      <c r="B55" s="39" t="s">
        <v>614</v>
      </c>
      <c r="C55" s="40" t="s">
        <v>75</v>
      </c>
      <c r="D55" s="38" t="s">
        <v>66</v>
      </c>
      <c r="E55" s="188" t="s">
        <v>74</v>
      </c>
      <c r="F55" s="44">
        <v>6.03</v>
      </c>
      <c r="G55" s="192"/>
      <c r="H55" s="4">
        <f t="shared" si="24"/>
        <v>0</v>
      </c>
      <c r="I55" s="44"/>
      <c r="J55" s="4">
        <f t="shared" si="25"/>
        <v>0</v>
      </c>
      <c r="K55" s="44"/>
      <c r="L55" s="4">
        <f t="shared" si="26"/>
        <v>0</v>
      </c>
      <c r="M55" s="4">
        <f t="shared" si="27"/>
        <v>0</v>
      </c>
    </row>
    <row r="56" spans="1:13" ht="13.5">
      <c r="A56" s="36"/>
      <c r="B56" s="39"/>
      <c r="C56" s="40" t="s">
        <v>76</v>
      </c>
      <c r="D56" s="38" t="s">
        <v>53</v>
      </c>
      <c r="E56" s="188">
        <v>1.0149999999999999</v>
      </c>
      <c r="F56" s="44">
        <f>F52*E56</f>
        <v>193.86499999999998</v>
      </c>
      <c r="G56" s="44"/>
      <c r="H56" s="4">
        <f t="shared" si="24"/>
        <v>0</v>
      </c>
      <c r="I56" s="44"/>
      <c r="J56" s="4">
        <f t="shared" si="25"/>
        <v>0</v>
      </c>
      <c r="K56" s="44"/>
      <c r="L56" s="4">
        <f t="shared" si="26"/>
        <v>0</v>
      </c>
      <c r="M56" s="4">
        <f t="shared" si="27"/>
        <v>0</v>
      </c>
    </row>
    <row r="57" spans="1:13" ht="13.5">
      <c r="A57" s="36"/>
      <c r="B57" s="39"/>
      <c r="C57" s="40" t="s">
        <v>77</v>
      </c>
      <c r="D57" s="38" t="s">
        <v>53</v>
      </c>
      <c r="E57" s="188">
        <v>1.6999999999999999E-3</v>
      </c>
      <c r="F57" s="44">
        <f>F52*E57</f>
        <v>0.32469999999999999</v>
      </c>
      <c r="G57" s="44"/>
      <c r="H57" s="4">
        <f t="shared" si="24"/>
        <v>0</v>
      </c>
      <c r="I57" s="44"/>
      <c r="J57" s="4">
        <f t="shared" si="25"/>
        <v>0</v>
      </c>
      <c r="K57" s="44"/>
      <c r="L57" s="4">
        <f t="shared" si="26"/>
        <v>0</v>
      </c>
      <c r="M57" s="4">
        <f t="shared" si="27"/>
        <v>0</v>
      </c>
    </row>
    <row r="58" spans="1:13" ht="13.5">
      <c r="A58" s="36"/>
      <c r="B58" s="39"/>
      <c r="C58" s="40" t="s">
        <v>78</v>
      </c>
      <c r="D58" s="38" t="s">
        <v>79</v>
      </c>
      <c r="E58" s="188">
        <v>0.14000000000000001</v>
      </c>
      <c r="F58" s="44">
        <f>F52*E58</f>
        <v>26.740000000000002</v>
      </c>
      <c r="G58" s="44"/>
      <c r="H58" s="4">
        <f t="shared" si="24"/>
        <v>0</v>
      </c>
      <c r="I58" s="44"/>
      <c r="J58" s="4">
        <f t="shared" si="25"/>
        <v>0</v>
      </c>
      <c r="K58" s="44"/>
      <c r="L58" s="4">
        <f t="shared" si="26"/>
        <v>0</v>
      </c>
      <c r="M58" s="4">
        <f t="shared" si="27"/>
        <v>0</v>
      </c>
    </row>
    <row r="59" spans="1:13" ht="13.5">
      <c r="A59" s="36"/>
      <c r="B59" s="39"/>
      <c r="C59" s="40" t="s">
        <v>70</v>
      </c>
      <c r="D59" s="38" t="s">
        <v>35</v>
      </c>
      <c r="E59" s="188">
        <v>0.6</v>
      </c>
      <c r="F59" s="44">
        <f>F52*E59</f>
        <v>114.6</v>
      </c>
      <c r="G59" s="44"/>
      <c r="H59" s="4">
        <f t="shared" si="24"/>
        <v>0</v>
      </c>
      <c r="I59" s="44"/>
      <c r="J59" s="4">
        <f t="shared" si="25"/>
        <v>0</v>
      </c>
      <c r="K59" s="44"/>
      <c r="L59" s="4">
        <f t="shared" si="26"/>
        <v>0</v>
      </c>
      <c r="M59" s="4">
        <f t="shared" si="27"/>
        <v>0</v>
      </c>
    </row>
    <row r="60" spans="1:13" ht="40.5">
      <c r="A60" s="36">
        <v>10</v>
      </c>
      <c r="B60" s="39" t="s">
        <v>84</v>
      </c>
      <c r="C60" s="40" t="s">
        <v>85</v>
      </c>
      <c r="D60" s="38" t="s">
        <v>53</v>
      </c>
      <c r="E60" s="188"/>
      <c r="F60" s="44">
        <v>332.84</v>
      </c>
      <c r="G60" s="44"/>
      <c r="H60" s="4">
        <f t="shared" si="24"/>
        <v>0</v>
      </c>
      <c r="I60" s="44"/>
      <c r="J60" s="4">
        <f t="shared" si="25"/>
        <v>0</v>
      </c>
      <c r="K60" s="44"/>
      <c r="L60" s="4">
        <f t="shared" si="26"/>
        <v>0</v>
      </c>
      <c r="M60" s="4">
        <f t="shared" si="27"/>
        <v>0</v>
      </c>
    </row>
    <row r="61" spans="1:13" ht="13.5">
      <c r="A61" s="36"/>
      <c r="B61" s="39"/>
      <c r="C61" s="40" t="s">
        <v>54</v>
      </c>
      <c r="D61" s="38" t="s">
        <v>55</v>
      </c>
      <c r="E61" s="188">
        <v>8.4</v>
      </c>
      <c r="F61" s="44">
        <f>F60*E61</f>
        <v>2795.8559999999998</v>
      </c>
      <c r="G61" s="44"/>
      <c r="H61" s="4">
        <f t="shared" si="24"/>
        <v>0</v>
      </c>
      <c r="I61" s="44"/>
      <c r="J61" s="4">
        <f t="shared" si="25"/>
        <v>0</v>
      </c>
      <c r="K61" s="44"/>
      <c r="L61" s="4">
        <f t="shared" si="26"/>
        <v>0</v>
      </c>
      <c r="M61" s="4">
        <f t="shared" si="27"/>
        <v>0</v>
      </c>
    </row>
    <row r="62" spans="1:13" ht="13.5">
      <c r="A62" s="36"/>
      <c r="B62" s="39"/>
      <c r="C62" s="40" t="s">
        <v>56</v>
      </c>
      <c r="D62" s="38" t="s">
        <v>35</v>
      </c>
      <c r="E62" s="188">
        <v>0.81</v>
      </c>
      <c r="F62" s="44">
        <f>F60*E62</f>
        <v>269.60039999999998</v>
      </c>
      <c r="G62" s="44"/>
      <c r="H62" s="4">
        <f t="shared" si="24"/>
        <v>0</v>
      </c>
      <c r="I62" s="44"/>
      <c r="J62" s="4">
        <f t="shared" si="25"/>
        <v>0</v>
      </c>
      <c r="K62" s="44"/>
      <c r="L62" s="4">
        <f t="shared" si="26"/>
        <v>0</v>
      </c>
      <c r="M62" s="4">
        <f t="shared" si="27"/>
        <v>0</v>
      </c>
    </row>
    <row r="63" spans="1:13" ht="13.5">
      <c r="A63" s="36"/>
      <c r="B63" s="39" t="s">
        <v>613</v>
      </c>
      <c r="C63" s="40" t="s">
        <v>73</v>
      </c>
      <c r="D63" s="38" t="s">
        <v>66</v>
      </c>
      <c r="E63" s="188" t="s">
        <v>74</v>
      </c>
      <c r="F63" s="44">
        <v>24.55</v>
      </c>
      <c r="G63" s="192"/>
      <c r="H63" s="4">
        <f t="shared" si="24"/>
        <v>0</v>
      </c>
      <c r="I63" s="44"/>
      <c r="J63" s="4">
        <f t="shared" si="25"/>
        <v>0</v>
      </c>
      <c r="K63" s="44"/>
      <c r="L63" s="4">
        <f t="shared" si="26"/>
        <v>0</v>
      </c>
      <c r="M63" s="4">
        <f t="shared" si="27"/>
        <v>0</v>
      </c>
    </row>
    <row r="64" spans="1:13" ht="13.5">
      <c r="A64" s="36"/>
      <c r="B64" s="39" t="s">
        <v>615</v>
      </c>
      <c r="C64" s="40" t="s">
        <v>86</v>
      </c>
      <c r="D64" s="38" t="s">
        <v>66</v>
      </c>
      <c r="E64" s="188" t="s">
        <v>74</v>
      </c>
      <c r="F64" s="44">
        <v>13.27</v>
      </c>
      <c r="G64" s="192"/>
      <c r="H64" s="4">
        <f t="shared" si="24"/>
        <v>0</v>
      </c>
      <c r="I64" s="44"/>
      <c r="J64" s="4">
        <f t="shared" si="25"/>
        <v>0</v>
      </c>
      <c r="K64" s="44"/>
      <c r="L64" s="4">
        <f t="shared" si="26"/>
        <v>0</v>
      </c>
      <c r="M64" s="4">
        <f t="shared" si="27"/>
        <v>0</v>
      </c>
    </row>
    <row r="65" spans="1:13" ht="13.5">
      <c r="A65" s="36"/>
      <c r="B65" s="39"/>
      <c r="C65" s="40" t="s">
        <v>76</v>
      </c>
      <c r="D65" s="38" t="s">
        <v>53</v>
      </c>
      <c r="E65" s="188">
        <v>1.0149999999999999</v>
      </c>
      <c r="F65" s="44">
        <f>F60*E65</f>
        <v>337.83259999999996</v>
      </c>
      <c r="G65" s="44"/>
      <c r="H65" s="4">
        <f t="shared" si="24"/>
        <v>0</v>
      </c>
      <c r="I65" s="44"/>
      <c r="J65" s="4">
        <f t="shared" si="25"/>
        <v>0</v>
      </c>
      <c r="K65" s="44"/>
      <c r="L65" s="4">
        <f t="shared" si="26"/>
        <v>0</v>
      </c>
      <c r="M65" s="4">
        <f t="shared" si="27"/>
        <v>0</v>
      </c>
    </row>
    <row r="66" spans="1:13" ht="13.5">
      <c r="A66" s="36"/>
      <c r="B66" s="39"/>
      <c r="C66" s="40" t="s">
        <v>77</v>
      </c>
      <c r="D66" s="38" t="s">
        <v>53</v>
      </c>
      <c r="E66" s="188">
        <v>3.6600000000000001E-2</v>
      </c>
      <c r="F66" s="44">
        <f>F60*E66</f>
        <v>12.181944</v>
      </c>
      <c r="G66" s="44"/>
      <c r="H66" s="4">
        <f t="shared" si="24"/>
        <v>0</v>
      </c>
      <c r="I66" s="44"/>
      <c r="J66" s="4">
        <f t="shared" si="25"/>
        <v>0</v>
      </c>
      <c r="K66" s="44"/>
      <c r="L66" s="4">
        <f t="shared" si="26"/>
        <v>0</v>
      </c>
      <c r="M66" s="4">
        <f t="shared" si="27"/>
        <v>0</v>
      </c>
    </row>
    <row r="67" spans="1:13" ht="13.5">
      <c r="A67" s="36"/>
      <c r="B67" s="39"/>
      <c r="C67" s="40" t="s">
        <v>78</v>
      </c>
      <c r="D67" s="38" t="s">
        <v>79</v>
      </c>
      <c r="E67" s="188">
        <v>1.37</v>
      </c>
      <c r="F67" s="44">
        <f>F60*E67</f>
        <v>455.99079999999998</v>
      </c>
      <c r="G67" s="44"/>
      <c r="H67" s="4">
        <f t="shared" si="24"/>
        <v>0</v>
      </c>
      <c r="I67" s="44"/>
      <c r="J67" s="4">
        <f t="shared" si="25"/>
        <v>0</v>
      </c>
      <c r="K67" s="44"/>
      <c r="L67" s="4">
        <f t="shared" si="26"/>
        <v>0</v>
      </c>
      <c r="M67" s="4">
        <f t="shared" si="27"/>
        <v>0</v>
      </c>
    </row>
    <row r="68" spans="1:13" ht="13.5">
      <c r="A68" s="36"/>
      <c r="B68" s="39"/>
      <c r="C68" s="40" t="s">
        <v>70</v>
      </c>
      <c r="D68" s="38" t="s">
        <v>35</v>
      </c>
      <c r="E68" s="188">
        <v>0.39</v>
      </c>
      <c r="F68" s="44">
        <f>F60*E68</f>
        <v>129.80760000000001</v>
      </c>
      <c r="G68" s="44"/>
      <c r="H68" s="4">
        <f t="shared" si="24"/>
        <v>0</v>
      </c>
      <c r="I68" s="44"/>
      <c r="J68" s="4">
        <f t="shared" si="25"/>
        <v>0</v>
      </c>
      <c r="K68" s="44"/>
      <c r="L68" s="4">
        <f t="shared" si="26"/>
        <v>0</v>
      </c>
      <c r="M68" s="4">
        <f t="shared" si="27"/>
        <v>0</v>
      </c>
    </row>
    <row r="69" spans="1:13" ht="54">
      <c r="A69" s="36">
        <v>10</v>
      </c>
      <c r="B69" s="39" t="s">
        <v>84</v>
      </c>
      <c r="C69" s="40" t="s">
        <v>87</v>
      </c>
      <c r="D69" s="38" t="s">
        <v>53</v>
      </c>
      <c r="E69" s="188"/>
      <c r="F69" s="44">
        <v>9.8000000000000007</v>
      </c>
      <c r="G69" s="44"/>
      <c r="H69" s="4">
        <f t="shared" ref="H69:H77" si="28">F69*G69</f>
        <v>0</v>
      </c>
      <c r="I69" s="44"/>
      <c r="J69" s="4">
        <f t="shared" ref="J69:J77" si="29">F69*I69</f>
        <v>0</v>
      </c>
      <c r="K69" s="44"/>
      <c r="L69" s="4">
        <f t="shared" ref="L69:L77" si="30">F69*K69</f>
        <v>0</v>
      </c>
      <c r="M69" s="4">
        <f t="shared" ref="M69:M77" si="31">H69+J69+L69</f>
        <v>0</v>
      </c>
    </row>
    <row r="70" spans="1:13" ht="13.5">
      <c r="A70" s="36"/>
      <c r="B70" s="39"/>
      <c r="C70" s="40" t="s">
        <v>54</v>
      </c>
      <c r="D70" s="38" t="s">
        <v>55</v>
      </c>
      <c r="E70" s="188">
        <v>8.4</v>
      </c>
      <c r="F70" s="44">
        <f>F69*E70</f>
        <v>82.320000000000007</v>
      </c>
      <c r="G70" s="44"/>
      <c r="H70" s="4">
        <f t="shared" si="28"/>
        <v>0</v>
      </c>
      <c r="I70" s="44"/>
      <c r="J70" s="4">
        <f t="shared" si="29"/>
        <v>0</v>
      </c>
      <c r="K70" s="44"/>
      <c r="L70" s="4">
        <f t="shared" si="30"/>
        <v>0</v>
      </c>
      <c r="M70" s="4">
        <f t="shared" si="31"/>
        <v>0</v>
      </c>
    </row>
    <row r="71" spans="1:13" ht="13.5">
      <c r="A71" s="36"/>
      <c r="B71" s="39"/>
      <c r="C71" s="40" t="s">
        <v>56</v>
      </c>
      <c r="D71" s="38" t="s">
        <v>35</v>
      </c>
      <c r="E71" s="188">
        <v>0.81</v>
      </c>
      <c r="F71" s="44">
        <f>F69*E71</f>
        <v>7.9380000000000015</v>
      </c>
      <c r="G71" s="44"/>
      <c r="H71" s="4">
        <f t="shared" si="28"/>
        <v>0</v>
      </c>
      <c r="I71" s="44"/>
      <c r="J71" s="4">
        <f t="shared" si="29"/>
        <v>0</v>
      </c>
      <c r="K71" s="44"/>
      <c r="L71" s="4">
        <f t="shared" si="30"/>
        <v>0</v>
      </c>
      <c r="M71" s="4">
        <f t="shared" si="31"/>
        <v>0</v>
      </c>
    </row>
    <row r="72" spans="1:13" ht="13.5">
      <c r="A72" s="36"/>
      <c r="B72" s="39" t="s">
        <v>613</v>
      </c>
      <c r="C72" s="40" t="s">
        <v>73</v>
      </c>
      <c r="D72" s="38" t="s">
        <v>66</v>
      </c>
      <c r="E72" s="188" t="s">
        <v>74</v>
      </c>
      <c r="F72" s="44">
        <v>0.52300000000000002</v>
      </c>
      <c r="G72" s="192"/>
      <c r="H72" s="4">
        <f t="shared" si="28"/>
        <v>0</v>
      </c>
      <c r="I72" s="44"/>
      <c r="J72" s="4">
        <f t="shared" si="29"/>
        <v>0</v>
      </c>
      <c r="K72" s="44"/>
      <c r="L72" s="4">
        <f t="shared" si="30"/>
        <v>0</v>
      </c>
      <c r="M72" s="4">
        <f t="shared" si="31"/>
        <v>0</v>
      </c>
    </row>
    <row r="73" spans="1:13" ht="13.5">
      <c r="A73" s="36"/>
      <c r="B73" s="39" t="s">
        <v>615</v>
      </c>
      <c r="C73" s="40" t="s">
        <v>86</v>
      </c>
      <c r="D73" s="38" t="s">
        <v>66</v>
      </c>
      <c r="E73" s="188" t="s">
        <v>74</v>
      </c>
      <c r="F73" s="44">
        <v>0.21199999999999999</v>
      </c>
      <c r="G73" s="192"/>
      <c r="H73" s="4">
        <f t="shared" si="28"/>
        <v>0</v>
      </c>
      <c r="I73" s="44"/>
      <c r="J73" s="4">
        <f t="shared" si="29"/>
        <v>0</v>
      </c>
      <c r="K73" s="44"/>
      <c r="L73" s="4">
        <f t="shared" si="30"/>
        <v>0</v>
      </c>
      <c r="M73" s="4">
        <f t="shared" si="31"/>
        <v>0</v>
      </c>
    </row>
    <row r="74" spans="1:13" ht="13.5">
      <c r="A74" s="36"/>
      <c r="B74" s="39"/>
      <c r="C74" s="40" t="s">
        <v>76</v>
      </c>
      <c r="D74" s="38" t="s">
        <v>53</v>
      </c>
      <c r="E74" s="188">
        <v>1.0149999999999999</v>
      </c>
      <c r="F74" s="44">
        <f>F69*E74</f>
        <v>9.9469999999999992</v>
      </c>
      <c r="G74" s="44"/>
      <c r="H74" s="4">
        <f t="shared" si="28"/>
        <v>0</v>
      </c>
      <c r="I74" s="44"/>
      <c r="J74" s="4">
        <f t="shared" si="29"/>
        <v>0</v>
      </c>
      <c r="K74" s="44"/>
      <c r="L74" s="4">
        <f t="shared" si="30"/>
        <v>0</v>
      </c>
      <c r="M74" s="4">
        <f t="shared" si="31"/>
        <v>0</v>
      </c>
    </row>
    <row r="75" spans="1:13" ht="13.5">
      <c r="A75" s="36"/>
      <c r="B75" s="39"/>
      <c r="C75" s="40" t="s">
        <v>77</v>
      </c>
      <c r="D75" s="38" t="s">
        <v>53</v>
      </c>
      <c r="E75" s="188">
        <v>3.6600000000000001E-2</v>
      </c>
      <c r="F75" s="44">
        <f>F69*E75</f>
        <v>0.35868000000000005</v>
      </c>
      <c r="G75" s="44"/>
      <c r="H75" s="4">
        <f t="shared" si="28"/>
        <v>0</v>
      </c>
      <c r="I75" s="44"/>
      <c r="J75" s="4">
        <f t="shared" si="29"/>
        <v>0</v>
      </c>
      <c r="K75" s="44"/>
      <c r="L75" s="4">
        <f t="shared" si="30"/>
        <v>0</v>
      </c>
      <c r="M75" s="4">
        <f t="shared" si="31"/>
        <v>0</v>
      </c>
    </row>
    <row r="76" spans="1:13" ht="13.5">
      <c r="A76" s="36"/>
      <c r="B76" s="39"/>
      <c r="C76" s="40" t="s">
        <v>78</v>
      </c>
      <c r="D76" s="38" t="s">
        <v>79</v>
      </c>
      <c r="E76" s="188">
        <v>1.37</v>
      </c>
      <c r="F76" s="44">
        <f>F69*E76</f>
        <v>13.426000000000002</v>
      </c>
      <c r="G76" s="44"/>
      <c r="H76" s="4">
        <f t="shared" si="28"/>
        <v>0</v>
      </c>
      <c r="I76" s="44"/>
      <c r="J76" s="4">
        <f t="shared" si="29"/>
        <v>0</v>
      </c>
      <c r="K76" s="44"/>
      <c r="L76" s="4">
        <f t="shared" si="30"/>
        <v>0</v>
      </c>
      <c r="M76" s="4">
        <f t="shared" si="31"/>
        <v>0</v>
      </c>
    </row>
    <row r="77" spans="1:13" ht="13.5">
      <c r="A77" s="36"/>
      <c r="B77" s="39"/>
      <c r="C77" s="40" t="s">
        <v>70</v>
      </c>
      <c r="D77" s="38" t="s">
        <v>35</v>
      </c>
      <c r="E77" s="188">
        <v>0.39</v>
      </c>
      <c r="F77" s="44">
        <f>F69*E77</f>
        <v>3.8220000000000005</v>
      </c>
      <c r="G77" s="44"/>
      <c r="H77" s="4">
        <f t="shared" si="28"/>
        <v>0</v>
      </c>
      <c r="I77" s="44"/>
      <c r="J77" s="4">
        <f t="shared" si="29"/>
        <v>0</v>
      </c>
      <c r="K77" s="44"/>
      <c r="L77" s="4">
        <f t="shared" si="30"/>
        <v>0</v>
      </c>
      <c r="M77" s="4">
        <f t="shared" si="31"/>
        <v>0</v>
      </c>
    </row>
    <row r="78" spans="1:13" ht="40.5">
      <c r="A78" s="36">
        <v>10</v>
      </c>
      <c r="B78" s="39" t="s">
        <v>84</v>
      </c>
      <c r="C78" s="40" t="s">
        <v>88</v>
      </c>
      <c r="D78" s="38" t="s">
        <v>53</v>
      </c>
      <c r="E78" s="188"/>
      <c r="F78" s="44">
        <v>17.600000000000001</v>
      </c>
      <c r="G78" s="44"/>
      <c r="H78" s="4">
        <f t="shared" ref="H78:H86" si="32">F78*G78</f>
        <v>0</v>
      </c>
      <c r="I78" s="44"/>
      <c r="J78" s="4">
        <f t="shared" ref="J78:J86" si="33">F78*I78</f>
        <v>0</v>
      </c>
      <c r="K78" s="44"/>
      <c r="L78" s="4">
        <f t="shared" ref="L78:L86" si="34">F78*K78</f>
        <v>0</v>
      </c>
      <c r="M78" s="4">
        <f t="shared" ref="M78:M86" si="35">H78+J78+L78</f>
        <v>0</v>
      </c>
    </row>
    <row r="79" spans="1:13" ht="13.5">
      <c r="A79" s="36"/>
      <c r="B79" s="39"/>
      <c r="C79" s="40" t="s">
        <v>54</v>
      </c>
      <c r="D79" s="38" t="s">
        <v>55</v>
      </c>
      <c r="E79" s="188">
        <v>8.4</v>
      </c>
      <c r="F79" s="44">
        <f>F78*E79</f>
        <v>147.84000000000003</v>
      </c>
      <c r="G79" s="44"/>
      <c r="H79" s="4">
        <f t="shared" si="32"/>
        <v>0</v>
      </c>
      <c r="I79" s="44"/>
      <c r="J79" s="4">
        <f t="shared" si="33"/>
        <v>0</v>
      </c>
      <c r="K79" s="44"/>
      <c r="L79" s="4">
        <f t="shared" si="34"/>
        <v>0</v>
      </c>
      <c r="M79" s="4">
        <f t="shared" si="35"/>
        <v>0</v>
      </c>
    </row>
    <row r="80" spans="1:13" ht="13.5">
      <c r="A80" s="36"/>
      <c r="B80" s="39"/>
      <c r="C80" s="40" t="s">
        <v>56</v>
      </c>
      <c r="D80" s="38" t="s">
        <v>35</v>
      </c>
      <c r="E80" s="188">
        <v>0.81</v>
      </c>
      <c r="F80" s="44">
        <f>F78*E80</f>
        <v>14.256000000000002</v>
      </c>
      <c r="G80" s="44"/>
      <c r="H80" s="4">
        <f t="shared" si="32"/>
        <v>0</v>
      </c>
      <c r="I80" s="44"/>
      <c r="J80" s="4">
        <f t="shared" si="33"/>
        <v>0</v>
      </c>
      <c r="K80" s="44"/>
      <c r="L80" s="4">
        <f t="shared" si="34"/>
        <v>0</v>
      </c>
      <c r="M80" s="4">
        <f t="shared" si="35"/>
        <v>0</v>
      </c>
    </row>
    <row r="81" spans="1:13" ht="14.25" customHeight="1">
      <c r="A81" s="36"/>
      <c r="B81" s="39" t="s">
        <v>613</v>
      </c>
      <c r="C81" s="40" t="s">
        <v>73</v>
      </c>
      <c r="D81" s="38" t="s">
        <v>66</v>
      </c>
      <c r="E81" s="188" t="s">
        <v>74</v>
      </c>
      <c r="F81" s="44">
        <v>0.81100000000000005</v>
      </c>
      <c r="G81" s="192"/>
      <c r="H81" s="4">
        <f t="shared" si="32"/>
        <v>0</v>
      </c>
      <c r="I81" s="44"/>
      <c r="J81" s="4">
        <f t="shared" si="33"/>
        <v>0</v>
      </c>
      <c r="K81" s="44"/>
      <c r="L81" s="4">
        <f t="shared" si="34"/>
        <v>0</v>
      </c>
      <c r="M81" s="4">
        <f t="shared" si="35"/>
        <v>0</v>
      </c>
    </row>
    <row r="82" spans="1:13" ht="13.5">
      <c r="A82" s="36"/>
      <c r="B82" s="39" t="s">
        <v>615</v>
      </c>
      <c r="C82" s="40" t="s">
        <v>86</v>
      </c>
      <c r="D82" s="38" t="s">
        <v>66</v>
      </c>
      <c r="E82" s="188" t="s">
        <v>74</v>
      </c>
      <c r="F82" s="44">
        <v>0.39100000000000001</v>
      </c>
      <c r="G82" s="192"/>
      <c r="H82" s="4">
        <f t="shared" si="32"/>
        <v>0</v>
      </c>
      <c r="I82" s="44"/>
      <c r="J82" s="4">
        <f t="shared" si="33"/>
        <v>0</v>
      </c>
      <c r="K82" s="44"/>
      <c r="L82" s="4">
        <f t="shared" si="34"/>
        <v>0</v>
      </c>
      <c r="M82" s="4">
        <f t="shared" si="35"/>
        <v>0</v>
      </c>
    </row>
    <row r="83" spans="1:13" ht="13.5">
      <c r="A83" s="36"/>
      <c r="B83" s="39"/>
      <c r="C83" s="40" t="s">
        <v>76</v>
      </c>
      <c r="D83" s="38" t="s">
        <v>53</v>
      </c>
      <c r="E83" s="188">
        <v>1.0149999999999999</v>
      </c>
      <c r="F83" s="44">
        <f>F78*E83</f>
        <v>17.864000000000001</v>
      </c>
      <c r="G83" s="44"/>
      <c r="H83" s="4">
        <f t="shared" si="32"/>
        <v>0</v>
      </c>
      <c r="I83" s="44"/>
      <c r="J83" s="4">
        <f t="shared" si="33"/>
        <v>0</v>
      </c>
      <c r="K83" s="44"/>
      <c r="L83" s="4">
        <f t="shared" si="34"/>
        <v>0</v>
      </c>
      <c r="M83" s="4">
        <f t="shared" si="35"/>
        <v>0</v>
      </c>
    </row>
    <row r="84" spans="1:13" ht="13.5">
      <c r="A84" s="36"/>
      <c r="B84" s="39"/>
      <c r="C84" s="40" t="s">
        <v>77</v>
      </c>
      <c r="D84" s="38" t="s">
        <v>53</v>
      </c>
      <c r="E84" s="188">
        <v>3.6600000000000001E-2</v>
      </c>
      <c r="F84" s="44">
        <f>F78*E84</f>
        <v>0.64416000000000007</v>
      </c>
      <c r="G84" s="44"/>
      <c r="H84" s="4">
        <f t="shared" si="32"/>
        <v>0</v>
      </c>
      <c r="I84" s="44"/>
      <c r="J84" s="4">
        <f t="shared" si="33"/>
        <v>0</v>
      </c>
      <c r="K84" s="44"/>
      <c r="L84" s="4">
        <f t="shared" si="34"/>
        <v>0</v>
      </c>
      <c r="M84" s="4">
        <f t="shared" si="35"/>
        <v>0</v>
      </c>
    </row>
    <row r="85" spans="1:13" ht="13.5">
      <c r="A85" s="36"/>
      <c r="B85" s="39"/>
      <c r="C85" s="40" t="s">
        <v>78</v>
      </c>
      <c r="D85" s="38" t="s">
        <v>79</v>
      </c>
      <c r="E85" s="188">
        <v>1.37</v>
      </c>
      <c r="F85" s="44">
        <f>F78*E85</f>
        <v>24.112000000000005</v>
      </c>
      <c r="G85" s="44"/>
      <c r="H85" s="4">
        <f t="shared" si="32"/>
        <v>0</v>
      </c>
      <c r="I85" s="44"/>
      <c r="J85" s="4">
        <f t="shared" si="33"/>
        <v>0</v>
      </c>
      <c r="K85" s="44"/>
      <c r="L85" s="4">
        <f t="shared" si="34"/>
        <v>0</v>
      </c>
      <c r="M85" s="4">
        <f t="shared" si="35"/>
        <v>0</v>
      </c>
    </row>
    <row r="86" spans="1:13" ht="13.5">
      <c r="A86" s="36"/>
      <c r="B86" s="39"/>
      <c r="C86" s="40" t="s">
        <v>70</v>
      </c>
      <c r="D86" s="38" t="s">
        <v>35</v>
      </c>
      <c r="E86" s="188">
        <v>0.39</v>
      </c>
      <c r="F86" s="44">
        <f>F78*E86</f>
        <v>6.8640000000000008</v>
      </c>
      <c r="G86" s="44"/>
      <c r="H86" s="4">
        <f t="shared" si="32"/>
        <v>0</v>
      </c>
      <c r="I86" s="44"/>
      <c r="J86" s="4">
        <f t="shared" si="33"/>
        <v>0</v>
      </c>
      <c r="K86" s="44"/>
      <c r="L86" s="4">
        <f t="shared" si="34"/>
        <v>0</v>
      </c>
      <c r="M86" s="4">
        <f t="shared" si="35"/>
        <v>0</v>
      </c>
    </row>
    <row r="87" spans="1:13" ht="27">
      <c r="A87" s="36">
        <v>10</v>
      </c>
      <c r="B87" s="39" t="s">
        <v>84</v>
      </c>
      <c r="C87" s="40" t="s">
        <v>89</v>
      </c>
      <c r="D87" s="38" t="s">
        <v>53</v>
      </c>
      <c r="E87" s="188"/>
      <c r="F87" s="44">
        <v>4.7</v>
      </c>
      <c r="G87" s="44"/>
      <c r="H87" s="4">
        <f t="shared" ref="H87:H96" si="36">F87*G87</f>
        <v>0</v>
      </c>
      <c r="I87" s="44"/>
      <c r="J87" s="4">
        <f t="shared" ref="J87:J96" si="37">F87*I87</f>
        <v>0</v>
      </c>
      <c r="K87" s="44"/>
      <c r="L87" s="4">
        <f t="shared" ref="L87:L96" si="38">F87*K87</f>
        <v>0</v>
      </c>
      <c r="M87" s="4">
        <f t="shared" ref="M87:M96" si="39">H87+J87+L87</f>
        <v>0</v>
      </c>
    </row>
    <row r="88" spans="1:13" ht="13.5">
      <c r="A88" s="36"/>
      <c r="B88" s="39"/>
      <c r="C88" s="40" t="s">
        <v>54</v>
      </c>
      <c r="D88" s="38" t="s">
        <v>55</v>
      </c>
      <c r="E88" s="188">
        <v>8.4</v>
      </c>
      <c r="F88" s="44">
        <f>F87*E88</f>
        <v>39.480000000000004</v>
      </c>
      <c r="G88" s="44"/>
      <c r="H88" s="4">
        <f t="shared" si="36"/>
        <v>0</v>
      </c>
      <c r="I88" s="44"/>
      <c r="J88" s="4">
        <f t="shared" si="37"/>
        <v>0</v>
      </c>
      <c r="K88" s="44"/>
      <c r="L88" s="4">
        <f t="shared" si="38"/>
        <v>0</v>
      </c>
      <c r="M88" s="4">
        <f t="shared" si="39"/>
        <v>0</v>
      </c>
    </row>
    <row r="89" spans="1:13" ht="13.5">
      <c r="A89" s="36"/>
      <c r="B89" s="39"/>
      <c r="C89" s="40" t="s">
        <v>56</v>
      </c>
      <c r="D89" s="38" t="s">
        <v>35</v>
      </c>
      <c r="E89" s="188">
        <v>0.81</v>
      </c>
      <c r="F89" s="44">
        <f>F87*E89</f>
        <v>3.8070000000000004</v>
      </c>
      <c r="G89" s="44"/>
      <c r="H89" s="4">
        <f t="shared" si="36"/>
        <v>0</v>
      </c>
      <c r="I89" s="44"/>
      <c r="J89" s="4">
        <f t="shared" si="37"/>
        <v>0</v>
      </c>
      <c r="K89" s="44"/>
      <c r="L89" s="4">
        <f t="shared" si="38"/>
        <v>0</v>
      </c>
      <c r="M89" s="4">
        <f t="shared" si="39"/>
        <v>0</v>
      </c>
    </row>
    <row r="90" spans="1:13" ht="13.5">
      <c r="A90" s="36"/>
      <c r="B90" s="39" t="s">
        <v>613</v>
      </c>
      <c r="C90" s="40" t="s">
        <v>73</v>
      </c>
      <c r="D90" s="38" t="s">
        <v>66</v>
      </c>
      <c r="E90" s="188" t="s">
        <v>74</v>
      </c>
      <c r="F90" s="44">
        <v>0.26300000000000001</v>
      </c>
      <c r="G90" s="192"/>
      <c r="H90" s="4">
        <f t="shared" si="36"/>
        <v>0</v>
      </c>
      <c r="I90" s="44"/>
      <c r="J90" s="4">
        <f t="shared" si="37"/>
        <v>0</v>
      </c>
      <c r="K90" s="44"/>
      <c r="L90" s="4">
        <f t="shared" si="38"/>
        <v>0</v>
      </c>
      <c r="M90" s="4">
        <f t="shared" si="39"/>
        <v>0</v>
      </c>
    </row>
    <row r="91" spans="1:13" ht="13.5">
      <c r="A91" s="36"/>
      <c r="B91" s="39" t="s">
        <v>614</v>
      </c>
      <c r="C91" s="40" t="s">
        <v>75</v>
      </c>
      <c r="D91" s="38" t="s">
        <v>66</v>
      </c>
      <c r="E91" s="188" t="s">
        <v>74</v>
      </c>
      <c r="F91" s="44">
        <v>0.154</v>
      </c>
      <c r="G91" s="192"/>
      <c r="H91" s="4">
        <f t="shared" si="36"/>
        <v>0</v>
      </c>
      <c r="I91" s="44"/>
      <c r="J91" s="4">
        <f t="shared" si="37"/>
        <v>0</v>
      </c>
      <c r="K91" s="44"/>
      <c r="L91" s="4">
        <f t="shared" si="38"/>
        <v>0</v>
      </c>
      <c r="M91" s="4">
        <f t="shared" si="39"/>
        <v>0</v>
      </c>
    </row>
    <row r="92" spans="1:13" ht="13.5">
      <c r="A92" s="36"/>
      <c r="B92" s="39" t="s">
        <v>615</v>
      </c>
      <c r="C92" s="40" t="s">
        <v>86</v>
      </c>
      <c r="D92" s="38" t="s">
        <v>66</v>
      </c>
      <c r="E92" s="188" t="s">
        <v>74</v>
      </c>
      <c r="F92" s="44">
        <v>3.09</v>
      </c>
      <c r="G92" s="192"/>
      <c r="H92" s="4">
        <f t="shared" si="36"/>
        <v>0</v>
      </c>
      <c r="I92" s="44"/>
      <c r="J92" s="4">
        <f t="shared" si="37"/>
        <v>0</v>
      </c>
      <c r="K92" s="44"/>
      <c r="L92" s="4">
        <f t="shared" si="38"/>
        <v>0</v>
      </c>
      <c r="M92" s="4">
        <f t="shared" si="39"/>
        <v>0</v>
      </c>
    </row>
    <row r="93" spans="1:13" ht="13.5">
      <c r="A93" s="36"/>
      <c r="B93" s="39"/>
      <c r="C93" s="40" t="s">
        <v>76</v>
      </c>
      <c r="D93" s="38" t="s">
        <v>53</v>
      </c>
      <c r="E93" s="188">
        <v>1.0149999999999999</v>
      </c>
      <c r="F93" s="44">
        <f>F87*E93</f>
        <v>4.7704999999999993</v>
      </c>
      <c r="G93" s="44"/>
      <c r="H93" s="4">
        <f t="shared" si="36"/>
        <v>0</v>
      </c>
      <c r="I93" s="44"/>
      <c r="J93" s="4">
        <f t="shared" si="37"/>
        <v>0</v>
      </c>
      <c r="K93" s="44"/>
      <c r="L93" s="4">
        <f t="shared" si="38"/>
        <v>0</v>
      </c>
      <c r="M93" s="4">
        <f t="shared" si="39"/>
        <v>0</v>
      </c>
    </row>
    <row r="94" spans="1:13" ht="13.5">
      <c r="A94" s="36"/>
      <c r="B94" s="39"/>
      <c r="C94" s="40" t="s">
        <v>77</v>
      </c>
      <c r="D94" s="38" t="s">
        <v>53</v>
      </c>
      <c r="E94" s="188">
        <v>3.6600000000000001E-2</v>
      </c>
      <c r="F94" s="44">
        <f>F87*E94</f>
        <v>0.17202000000000001</v>
      </c>
      <c r="G94" s="44"/>
      <c r="H94" s="4">
        <f t="shared" si="36"/>
        <v>0</v>
      </c>
      <c r="I94" s="44"/>
      <c r="J94" s="4">
        <f t="shared" si="37"/>
        <v>0</v>
      </c>
      <c r="K94" s="44"/>
      <c r="L94" s="4">
        <f t="shared" si="38"/>
        <v>0</v>
      </c>
      <c r="M94" s="4">
        <f t="shared" si="39"/>
        <v>0</v>
      </c>
    </row>
    <row r="95" spans="1:13" ht="13.5">
      <c r="A95" s="36"/>
      <c r="B95" s="39"/>
      <c r="C95" s="40" t="s">
        <v>78</v>
      </c>
      <c r="D95" s="38" t="s">
        <v>79</v>
      </c>
      <c r="E95" s="188">
        <v>1.37</v>
      </c>
      <c r="F95" s="44">
        <f>F87*E95</f>
        <v>6.4390000000000009</v>
      </c>
      <c r="G95" s="44"/>
      <c r="H95" s="4">
        <f t="shared" si="36"/>
        <v>0</v>
      </c>
      <c r="I95" s="44"/>
      <c r="J95" s="4">
        <f t="shared" si="37"/>
        <v>0</v>
      </c>
      <c r="K95" s="44"/>
      <c r="L95" s="4">
        <f t="shared" si="38"/>
        <v>0</v>
      </c>
      <c r="M95" s="4">
        <f t="shared" si="39"/>
        <v>0</v>
      </c>
    </row>
    <row r="96" spans="1:13" ht="13.5">
      <c r="A96" s="36"/>
      <c r="B96" s="39"/>
      <c r="C96" s="40" t="s">
        <v>70</v>
      </c>
      <c r="D96" s="38" t="s">
        <v>35</v>
      </c>
      <c r="E96" s="188">
        <v>0.39</v>
      </c>
      <c r="F96" s="44">
        <f>F87*E96</f>
        <v>1.8330000000000002</v>
      </c>
      <c r="G96" s="44"/>
      <c r="H96" s="4">
        <f t="shared" si="36"/>
        <v>0</v>
      </c>
      <c r="I96" s="44"/>
      <c r="J96" s="4">
        <f t="shared" si="37"/>
        <v>0</v>
      </c>
      <c r="K96" s="44"/>
      <c r="L96" s="4">
        <f t="shared" si="38"/>
        <v>0</v>
      </c>
      <c r="M96" s="4">
        <f t="shared" si="39"/>
        <v>0</v>
      </c>
    </row>
    <row r="97" spans="1:13" ht="40.5">
      <c r="A97" s="36">
        <v>10</v>
      </c>
      <c r="B97" s="39" t="s">
        <v>84</v>
      </c>
      <c r="C97" s="40" t="s">
        <v>90</v>
      </c>
      <c r="D97" s="38" t="s">
        <v>53</v>
      </c>
      <c r="E97" s="188"/>
      <c r="F97" s="44">
        <v>3.12</v>
      </c>
      <c r="G97" s="44"/>
      <c r="H97" s="4">
        <f t="shared" ref="H97:H106" si="40">F97*G97</f>
        <v>0</v>
      </c>
      <c r="I97" s="44"/>
      <c r="J97" s="4">
        <f t="shared" ref="J97:J106" si="41">F97*I97</f>
        <v>0</v>
      </c>
      <c r="K97" s="44"/>
      <c r="L97" s="4">
        <f t="shared" ref="L97:L106" si="42">F97*K97</f>
        <v>0</v>
      </c>
      <c r="M97" s="4">
        <f t="shared" ref="M97:M106" si="43">H97+J97+L97</f>
        <v>0</v>
      </c>
    </row>
    <row r="98" spans="1:13" ht="13.5">
      <c r="A98" s="36"/>
      <c r="B98" s="39"/>
      <c r="C98" s="40" t="s">
        <v>54</v>
      </c>
      <c r="D98" s="38" t="s">
        <v>55</v>
      </c>
      <c r="E98" s="188">
        <v>8.4</v>
      </c>
      <c r="F98" s="44">
        <f>F97*E98</f>
        <v>26.208000000000002</v>
      </c>
      <c r="G98" s="44"/>
      <c r="H98" s="4">
        <f t="shared" si="40"/>
        <v>0</v>
      </c>
      <c r="I98" s="44"/>
      <c r="J98" s="4">
        <f t="shared" si="41"/>
        <v>0</v>
      </c>
      <c r="K98" s="44"/>
      <c r="L98" s="4">
        <f t="shared" si="42"/>
        <v>0</v>
      </c>
      <c r="M98" s="4">
        <f t="shared" si="43"/>
        <v>0</v>
      </c>
    </row>
    <row r="99" spans="1:13" ht="13.5">
      <c r="A99" s="36"/>
      <c r="B99" s="39"/>
      <c r="C99" s="40" t="s">
        <v>56</v>
      </c>
      <c r="D99" s="38" t="s">
        <v>35</v>
      </c>
      <c r="E99" s="188">
        <v>0.81</v>
      </c>
      <c r="F99" s="44">
        <f>F97*E99</f>
        <v>2.5272000000000001</v>
      </c>
      <c r="G99" s="44"/>
      <c r="H99" s="4">
        <f t="shared" si="40"/>
        <v>0</v>
      </c>
      <c r="I99" s="44"/>
      <c r="J99" s="4">
        <f t="shared" si="41"/>
        <v>0</v>
      </c>
      <c r="K99" s="44"/>
      <c r="L99" s="4">
        <f t="shared" si="42"/>
        <v>0</v>
      </c>
      <c r="M99" s="4">
        <f t="shared" si="43"/>
        <v>0</v>
      </c>
    </row>
    <row r="100" spans="1:13" ht="13.5">
      <c r="A100" s="36"/>
      <c r="B100" s="39" t="s">
        <v>613</v>
      </c>
      <c r="C100" s="40" t="s">
        <v>73</v>
      </c>
      <c r="D100" s="38" t="s">
        <v>66</v>
      </c>
      <c r="E100" s="188" t="s">
        <v>74</v>
      </c>
      <c r="F100" s="44">
        <v>5.3999999999999999E-2</v>
      </c>
      <c r="G100" s="192"/>
      <c r="H100" s="4">
        <f t="shared" si="40"/>
        <v>0</v>
      </c>
      <c r="I100" s="44"/>
      <c r="J100" s="4">
        <f t="shared" si="41"/>
        <v>0</v>
      </c>
      <c r="K100" s="44"/>
      <c r="L100" s="4">
        <f t="shared" si="42"/>
        <v>0</v>
      </c>
      <c r="M100" s="4">
        <f t="shared" si="43"/>
        <v>0</v>
      </c>
    </row>
    <row r="101" spans="1:13" ht="13.5">
      <c r="A101" s="36"/>
      <c r="B101" s="39" t="s">
        <v>614</v>
      </c>
      <c r="C101" s="40" t="s">
        <v>75</v>
      </c>
      <c r="D101" s="38" t="s">
        <v>66</v>
      </c>
      <c r="E101" s="188" t="s">
        <v>74</v>
      </c>
      <c r="F101" s="44">
        <v>0.34300000000000003</v>
      </c>
      <c r="G101" s="192"/>
      <c r="H101" s="4">
        <f t="shared" si="40"/>
        <v>0</v>
      </c>
      <c r="I101" s="44"/>
      <c r="J101" s="4">
        <f t="shared" si="41"/>
        <v>0</v>
      </c>
      <c r="K101" s="44"/>
      <c r="L101" s="4">
        <f t="shared" si="42"/>
        <v>0</v>
      </c>
      <c r="M101" s="4">
        <f t="shared" si="43"/>
        <v>0</v>
      </c>
    </row>
    <row r="102" spans="1:13" ht="13.5">
      <c r="A102" s="36"/>
      <c r="B102" s="39"/>
      <c r="C102" s="40" t="s">
        <v>76</v>
      </c>
      <c r="D102" s="38" t="s">
        <v>53</v>
      </c>
      <c r="E102" s="188">
        <v>1.0149999999999999</v>
      </c>
      <c r="F102" s="44">
        <v>6.36</v>
      </c>
      <c r="G102" s="192"/>
      <c r="H102" s="4">
        <f t="shared" si="40"/>
        <v>0</v>
      </c>
      <c r="I102" s="44"/>
      <c r="J102" s="4">
        <f t="shared" si="41"/>
        <v>0</v>
      </c>
      <c r="K102" s="44"/>
      <c r="L102" s="4">
        <f t="shared" si="42"/>
        <v>0</v>
      </c>
      <c r="M102" s="4">
        <f t="shared" si="43"/>
        <v>0</v>
      </c>
    </row>
    <row r="103" spans="1:13" ht="13.5">
      <c r="A103" s="36"/>
      <c r="B103" s="39"/>
      <c r="C103" s="40" t="s">
        <v>86</v>
      </c>
      <c r="D103" s="38" t="s">
        <v>66</v>
      </c>
      <c r="E103" s="188" t="s">
        <v>74</v>
      </c>
      <c r="F103" s="44">
        <v>3.09</v>
      </c>
      <c r="G103" s="192"/>
      <c r="H103" s="4">
        <f t="shared" si="40"/>
        <v>0</v>
      </c>
      <c r="I103" s="44"/>
      <c r="J103" s="4">
        <f t="shared" si="41"/>
        <v>0</v>
      </c>
      <c r="K103" s="44"/>
      <c r="L103" s="4">
        <f t="shared" si="42"/>
        <v>0</v>
      </c>
      <c r="M103" s="4">
        <f t="shared" si="43"/>
        <v>0</v>
      </c>
    </row>
    <row r="104" spans="1:13" ht="13.5">
      <c r="A104" s="36"/>
      <c r="B104" s="39"/>
      <c r="C104" s="40" t="s">
        <v>77</v>
      </c>
      <c r="D104" s="38" t="s">
        <v>53</v>
      </c>
      <c r="E104" s="188">
        <v>3.6600000000000001E-2</v>
      </c>
      <c r="F104" s="44">
        <f>F97*E104</f>
        <v>0.114192</v>
      </c>
      <c r="G104" s="44"/>
      <c r="H104" s="4">
        <f t="shared" si="40"/>
        <v>0</v>
      </c>
      <c r="I104" s="44"/>
      <c r="J104" s="4">
        <f t="shared" si="41"/>
        <v>0</v>
      </c>
      <c r="K104" s="44"/>
      <c r="L104" s="4">
        <f t="shared" si="42"/>
        <v>0</v>
      </c>
      <c r="M104" s="4">
        <f t="shared" si="43"/>
        <v>0</v>
      </c>
    </row>
    <row r="105" spans="1:13" ht="13.5">
      <c r="A105" s="36"/>
      <c r="B105" s="39"/>
      <c r="C105" s="40" t="s">
        <v>78</v>
      </c>
      <c r="D105" s="38" t="s">
        <v>79</v>
      </c>
      <c r="E105" s="188">
        <v>1.37</v>
      </c>
      <c r="F105" s="44">
        <f>F97*E105</f>
        <v>4.2744000000000009</v>
      </c>
      <c r="G105" s="44"/>
      <c r="H105" s="4">
        <f t="shared" si="40"/>
        <v>0</v>
      </c>
      <c r="I105" s="44"/>
      <c r="J105" s="4">
        <f t="shared" si="41"/>
        <v>0</v>
      </c>
      <c r="K105" s="44"/>
      <c r="L105" s="4">
        <f t="shared" si="42"/>
        <v>0</v>
      </c>
      <c r="M105" s="4">
        <f t="shared" si="43"/>
        <v>0</v>
      </c>
    </row>
    <row r="106" spans="1:13" ht="13.5">
      <c r="A106" s="36"/>
      <c r="B106" s="39"/>
      <c r="C106" s="40" t="s">
        <v>70</v>
      </c>
      <c r="D106" s="38" t="s">
        <v>35</v>
      </c>
      <c r="E106" s="188">
        <v>0.39</v>
      </c>
      <c r="F106" s="44">
        <f>F97*E106</f>
        <v>1.2168000000000001</v>
      </c>
      <c r="G106" s="44"/>
      <c r="H106" s="4">
        <f t="shared" si="40"/>
        <v>0</v>
      </c>
      <c r="I106" s="44"/>
      <c r="J106" s="4">
        <f t="shared" si="41"/>
        <v>0</v>
      </c>
      <c r="K106" s="44"/>
      <c r="L106" s="4">
        <f t="shared" si="42"/>
        <v>0</v>
      </c>
      <c r="M106" s="4">
        <f t="shared" si="43"/>
        <v>0</v>
      </c>
    </row>
    <row r="107" spans="1:13" ht="27">
      <c r="A107" s="36">
        <v>10</v>
      </c>
      <c r="B107" s="39" t="s">
        <v>91</v>
      </c>
      <c r="C107" s="40" t="s">
        <v>92</v>
      </c>
      <c r="D107" s="38" t="s">
        <v>66</v>
      </c>
      <c r="E107" s="188"/>
      <c r="F107" s="44">
        <v>3.0840000000000001</v>
      </c>
      <c r="G107" s="44"/>
      <c r="H107" s="4">
        <f t="shared" ref="H107:H109" si="44">F107*G107</f>
        <v>0</v>
      </c>
      <c r="I107" s="44"/>
      <c r="J107" s="4">
        <f t="shared" ref="J107:J109" si="45">F107*I107</f>
        <v>0</v>
      </c>
      <c r="K107" s="44"/>
      <c r="L107" s="4">
        <f t="shared" ref="L107:L109" si="46">F107*K107</f>
        <v>0</v>
      </c>
      <c r="M107" s="4">
        <f t="shared" ref="M107:M109" si="47">H107+J107+L107</f>
        <v>0</v>
      </c>
    </row>
    <row r="108" spans="1:13" ht="13.5">
      <c r="A108" s="36"/>
      <c r="B108" s="39"/>
      <c r="C108" s="40" t="s">
        <v>54</v>
      </c>
      <c r="D108" s="38" t="s">
        <v>55</v>
      </c>
      <c r="E108" s="188">
        <v>30.1</v>
      </c>
      <c r="F108" s="44">
        <f>F107*E108</f>
        <v>92.828400000000002</v>
      </c>
      <c r="G108" s="44"/>
      <c r="H108" s="4">
        <f t="shared" si="44"/>
        <v>0</v>
      </c>
      <c r="I108" s="44"/>
      <c r="J108" s="4">
        <f t="shared" si="45"/>
        <v>0</v>
      </c>
      <c r="K108" s="44"/>
      <c r="L108" s="4">
        <f t="shared" si="46"/>
        <v>0</v>
      </c>
      <c r="M108" s="4">
        <f t="shared" si="47"/>
        <v>0</v>
      </c>
    </row>
    <row r="109" spans="1:13" ht="13.5">
      <c r="A109" s="36"/>
      <c r="B109" s="39"/>
      <c r="C109" s="40" t="s">
        <v>56</v>
      </c>
      <c r="D109" s="38" t="s">
        <v>35</v>
      </c>
      <c r="E109" s="188">
        <v>6.46</v>
      </c>
      <c r="F109" s="44">
        <f>F107*E109</f>
        <v>19.922640000000001</v>
      </c>
      <c r="G109" s="44"/>
      <c r="H109" s="4">
        <f t="shared" si="44"/>
        <v>0</v>
      </c>
      <c r="I109" s="44"/>
      <c r="J109" s="4">
        <f t="shared" si="45"/>
        <v>0</v>
      </c>
      <c r="K109" s="44"/>
      <c r="L109" s="4">
        <f t="shared" si="46"/>
        <v>0</v>
      </c>
      <c r="M109" s="4">
        <f t="shared" si="47"/>
        <v>0</v>
      </c>
    </row>
    <row r="110" spans="1:13" ht="27">
      <c r="A110" s="36"/>
      <c r="B110" s="39"/>
      <c r="C110" s="40" t="s">
        <v>93</v>
      </c>
      <c r="D110" s="38" t="s">
        <v>66</v>
      </c>
      <c r="E110" s="188"/>
      <c r="F110" s="44">
        <v>3.0840000000000001</v>
      </c>
      <c r="G110" s="44"/>
      <c r="H110" s="4">
        <f t="shared" ref="H110:H111" si="48">F110*G110</f>
        <v>0</v>
      </c>
      <c r="I110" s="44"/>
      <c r="J110" s="4">
        <f t="shared" ref="J110:J111" si="49">F110*I110</f>
        <v>0</v>
      </c>
      <c r="K110" s="44"/>
      <c r="L110" s="4">
        <f t="shared" ref="L110:L111" si="50">F110*K110</f>
        <v>0</v>
      </c>
      <c r="M110" s="4">
        <f t="shared" ref="M110:M111" si="51">H110+J110+L110</f>
        <v>0</v>
      </c>
    </row>
    <row r="111" spans="1:13" ht="13.5">
      <c r="A111" s="36"/>
      <c r="B111" s="39"/>
      <c r="C111" s="40" t="s">
        <v>70</v>
      </c>
      <c r="D111" s="38" t="s">
        <v>35</v>
      </c>
      <c r="E111" s="188">
        <v>2.78</v>
      </c>
      <c r="F111" s="44">
        <f>F107*E111</f>
        <v>8.5735200000000003</v>
      </c>
      <c r="G111" s="44"/>
      <c r="H111" s="4">
        <f t="shared" si="48"/>
        <v>0</v>
      </c>
      <c r="I111" s="44"/>
      <c r="J111" s="4">
        <f t="shared" si="49"/>
        <v>0</v>
      </c>
      <c r="K111" s="44"/>
      <c r="L111" s="4">
        <f t="shared" si="50"/>
        <v>0</v>
      </c>
      <c r="M111" s="4">
        <f t="shared" si="51"/>
        <v>0</v>
      </c>
    </row>
    <row r="112" spans="1:13" ht="27">
      <c r="A112" s="36">
        <v>11</v>
      </c>
      <c r="B112" s="39" t="s">
        <v>94</v>
      </c>
      <c r="C112" s="40" t="s">
        <v>95</v>
      </c>
      <c r="D112" s="38" t="s">
        <v>96</v>
      </c>
      <c r="E112" s="188"/>
      <c r="F112" s="44">
        <v>16</v>
      </c>
      <c r="G112" s="44"/>
      <c r="H112" s="4">
        <f t="shared" ref="H112:H113" si="52">F112*G112</f>
        <v>0</v>
      </c>
      <c r="I112" s="44"/>
      <c r="J112" s="4">
        <f t="shared" ref="J112:J113" si="53">F112*I112</f>
        <v>0</v>
      </c>
      <c r="K112" s="44"/>
      <c r="L112" s="4">
        <f t="shared" ref="L112:L113" si="54">F112*K112</f>
        <v>0</v>
      </c>
      <c r="M112" s="4">
        <f t="shared" ref="M112:M113" si="55">H112+J112+L112</f>
        <v>0</v>
      </c>
    </row>
    <row r="113" spans="1:15" ht="27">
      <c r="A113" s="36">
        <v>12</v>
      </c>
      <c r="B113" s="39" t="s">
        <v>94</v>
      </c>
      <c r="C113" s="40" t="s">
        <v>97</v>
      </c>
      <c r="D113" s="38" t="s">
        <v>96</v>
      </c>
      <c r="E113" s="188"/>
      <c r="F113" s="44">
        <v>132</v>
      </c>
      <c r="G113" s="44"/>
      <c r="H113" s="4">
        <f t="shared" si="52"/>
        <v>0</v>
      </c>
      <c r="I113" s="44"/>
      <c r="J113" s="4">
        <f t="shared" si="53"/>
        <v>0</v>
      </c>
      <c r="K113" s="44"/>
      <c r="L113" s="4">
        <f t="shared" si="54"/>
        <v>0</v>
      </c>
      <c r="M113" s="4">
        <f t="shared" si="55"/>
        <v>0</v>
      </c>
    </row>
    <row r="114" spans="1:15" ht="40.5">
      <c r="A114" s="36">
        <v>13</v>
      </c>
      <c r="B114" s="39" t="s">
        <v>91</v>
      </c>
      <c r="C114" s="40" t="s">
        <v>98</v>
      </c>
      <c r="D114" s="38" t="s">
        <v>66</v>
      </c>
      <c r="E114" s="188"/>
      <c r="F114" s="44">
        <v>1.2</v>
      </c>
      <c r="G114" s="44"/>
      <c r="H114" s="4">
        <f t="shared" ref="H114:H118" si="56">F114*G114</f>
        <v>0</v>
      </c>
      <c r="I114" s="44"/>
      <c r="J114" s="4">
        <f t="shared" ref="J114:J118" si="57">F114*I114</f>
        <v>0</v>
      </c>
      <c r="K114" s="44"/>
      <c r="L114" s="4">
        <f t="shared" ref="L114:L118" si="58">F114*K114</f>
        <v>0</v>
      </c>
      <c r="M114" s="4">
        <f t="shared" ref="M114:M118" si="59">H114+J114+L114</f>
        <v>0</v>
      </c>
    </row>
    <row r="115" spans="1:15" ht="13.5">
      <c r="A115" s="36"/>
      <c r="B115" s="39"/>
      <c r="C115" s="40" t="s">
        <v>54</v>
      </c>
      <c r="D115" s="38" t="s">
        <v>55</v>
      </c>
      <c r="E115" s="188">
        <v>30.1</v>
      </c>
      <c r="F115" s="44">
        <f>F114*E115</f>
        <v>36.119999999999997</v>
      </c>
      <c r="G115" s="44"/>
      <c r="H115" s="4">
        <f t="shared" si="56"/>
        <v>0</v>
      </c>
      <c r="I115" s="44"/>
      <c r="J115" s="4">
        <f t="shared" si="57"/>
        <v>0</v>
      </c>
      <c r="K115" s="44"/>
      <c r="L115" s="4">
        <f t="shared" si="58"/>
        <v>0</v>
      </c>
      <c r="M115" s="4">
        <f t="shared" si="59"/>
        <v>0</v>
      </c>
    </row>
    <row r="116" spans="1:15" ht="13.5">
      <c r="A116" s="36"/>
      <c r="B116" s="39"/>
      <c r="C116" s="40" t="s">
        <v>56</v>
      </c>
      <c r="D116" s="38" t="s">
        <v>35</v>
      </c>
      <c r="E116" s="188">
        <v>6.46</v>
      </c>
      <c r="F116" s="44">
        <f>F114*E116</f>
        <v>7.7519999999999998</v>
      </c>
      <c r="G116" s="44"/>
      <c r="H116" s="4">
        <f t="shared" si="56"/>
        <v>0</v>
      </c>
      <c r="I116" s="44"/>
      <c r="J116" s="4">
        <f t="shared" si="57"/>
        <v>0</v>
      </c>
      <c r="K116" s="44"/>
      <c r="L116" s="4">
        <f t="shared" si="58"/>
        <v>0</v>
      </c>
      <c r="M116" s="4">
        <f t="shared" si="59"/>
        <v>0</v>
      </c>
    </row>
    <row r="117" spans="1:15" ht="27">
      <c r="A117" s="36"/>
      <c r="B117" s="39"/>
      <c r="C117" s="40" t="s">
        <v>93</v>
      </c>
      <c r="D117" s="38" t="s">
        <v>66</v>
      </c>
      <c r="E117" s="188"/>
      <c r="F117" s="44">
        <f>F114</f>
        <v>1.2</v>
      </c>
      <c r="G117" s="44"/>
      <c r="H117" s="4">
        <f t="shared" si="56"/>
        <v>0</v>
      </c>
      <c r="I117" s="44"/>
      <c r="J117" s="4">
        <f t="shared" si="57"/>
        <v>0</v>
      </c>
      <c r="K117" s="44"/>
      <c r="L117" s="4">
        <f t="shared" si="58"/>
        <v>0</v>
      </c>
      <c r="M117" s="4">
        <f t="shared" si="59"/>
        <v>0</v>
      </c>
    </row>
    <row r="118" spans="1:15" ht="13.5">
      <c r="A118" s="36"/>
      <c r="B118" s="39"/>
      <c r="C118" s="40" t="s">
        <v>70</v>
      </c>
      <c r="D118" s="38" t="s">
        <v>35</v>
      </c>
      <c r="E118" s="188">
        <v>2.78</v>
      </c>
      <c r="F118" s="44">
        <f>F114*E118</f>
        <v>3.3359999999999999</v>
      </c>
      <c r="G118" s="44"/>
      <c r="H118" s="4">
        <f t="shared" si="56"/>
        <v>0</v>
      </c>
      <c r="I118" s="44"/>
      <c r="J118" s="4">
        <f t="shared" si="57"/>
        <v>0</v>
      </c>
      <c r="K118" s="44"/>
      <c r="L118" s="4">
        <f t="shared" si="58"/>
        <v>0</v>
      </c>
      <c r="M118" s="4">
        <f t="shared" si="59"/>
        <v>0</v>
      </c>
    </row>
    <row r="119" spans="1:15" ht="27">
      <c r="A119" s="36">
        <v>14</v>
      </c>
      <c r="B119" s="39" t="s">
        <v>99</v>
      </c>
      <c r="C119" s="40" t="s">
        <v>100</v>
      </c>
      <c r="D119" s="38" t="s">
        <v>79</v>
      </c>
      <c r="E119" s="188"/>
      <c r="F119" s="44">
        <v>450</v>
      </c>
      <c r="G119" s="44"/>
      <c r="H119" s="4">
        <f t="shared" si="0"/>
        <v>0</v>
      </c>
      <c r="I119" s="44"/>
      <c r="J119" s="4">
        <f t="shared" si="1"/>
        <v>0</v>
      </c>
      <c r="K119" s="44"/>
      <c r="L119" s="4">
        <f t="shared" si="2"/>
        <v>0</v>
      </c>
      <c r="M119" s="4">
        <f t="shared" si="3"/>
        <v>0</v>
      </c>
    </row>
    <row r="120" spans="1:15" ht="13.5">
      <c r="A120" s="36"/>
      <c r="B120" s="39"/>
      <c r="C120" s="40" t="s">
        <v>54</v>
      </c>
      <c r="D120" s="38" t="s">
        <v>55</v>
      </c>
      <c r="E120" s="188">
        <v>0.14000000000000001</v>
      </c>
      <c r="F120" s="44">
        <f>F119*E120</f>
        <v>63.000000000000007</v>
      </c>
      <c r="G120" s="44"/>
      <c r="H120" s="4">
        <f t="shared" si="0"/>
        <v>0</v>
      </c>
      <c r="I120" s="44"/>
      <c r="J120" s="4">
        <f t="shared" si="1"/>
        <v>0</v>
      </c>
      <c r="K120" s="44"/>
      <c r="L120" s="4">
        <f t="shared" si="2"/>
        <v>0</v>
      </c>
      <c r="M120" s="4">
        <f t="shared" si="3"/>
        <v>0</v>
      </c>
    </row>
    <row r="121" spans="1:15" ht="13.5">
      <c r="A121" s="36"/>
      <c r="B121" s="39"/>
      <c r="C121" s="40" t="s">
        <v>56</v>
      </c>
      <c r="D121" s="38" t="s">
        <v>35</v>
      </c>
      <c r="E121" s="188">
        <v>2.76E-2</v>
      </c>
      <c r="F121" s="44">
        <f>F119*E121</f>
        <v>12.42</v>
      </c>
      <c r="G121" s="44"/>
      <c r="H121" s="4">
        <f t="shared" si="0"/>
        <v>0</v>
      </c>
      <c r="I121" s="44"/>
      <c r="J121" s="4">
        <f t="shared" si="1"/>
        <v>0</v>
      </c>
      <c r="K121" s="44"/>
      <c r="L121" s="4">
        <f t="shared" si="2"/>
        <v>0</v>
      </c>
      <c r="M121" s="4">
        <f t="shared" si="3"/>
        <v>0</v>
      </c>
    </row>
    <row r="122" spans="1:15" ht="13.5">
      <c r="A122" s="36"/>
      <c r="B122" s="39"/>
      <c r="C122" s="40" t="s">
        <v>101</v>
      </c>
      <c r="D122" s="38" t="s">
        <v>79</v>
      </c>
      <c r="E122" s="188">
        <v>1.1000000000000001</v>
      </c>
      <c r="F122" s="44">
        <f>F119*E122</f>
        <v>495.00000000000006</v>
      </c>
      <c r="G122" s="44"/>
      <c r="H122" s="4">
        <f t="shared" si="0"/>
        <v>0</v>
      </c>
      <c r="I122" s="44"/>
      <c r="J122" s="4">
        <f t="shared" si="1"/>
        <v>0</v>
      </c>
      <c r="K122" s="44"/>
      <c r="L122" s="4">
        <f t="shared" si="2"/>
        <v>0</v>
      </c>
      <c r="M122" s="4">
        <f t="shared" si="3"/>
        <v>0</v>
      </c>
    </row>
    <row r="123" spans="1:15" ht="13.5">
      <c r="A123" s="36"/>
      <c r="B123" s="39"/>
      <c r="C123" s="40" t="s">
        <v>70</v>
      </c>
      <c r="D123" s="38" t="s">
        <v>35</v>
      </c>
      <c r="E123" s="188">
        <v>3.7199999999999997E-2</v>
      </c>
      <c r="F123" s="44">
        <f>E123*F119</f>
        <v>16.739999999999998</v>
      </c>
      <c r="G123" s="44"/>
      <c r="H123" s="4">
        <f t="shared" si="0"/>
        <v>0</v>
      </c>
      <c r="I123" s="44"/>
      <c r="J123" s="4">
        <f t="shared" si="1"/>
        <v>0</v>
      </c>
      <c r="K123" s="44"/>
      <c r="L123" s="4">
        <f t="shared" si="2"/>
        <v>0</v>
      </c>
      <c r="M123" s="4">
        <f t="shared" si="3"/>
        <v>0</v>
      </c>
    </row>
    <row r="124" spans="1:15" ht="40.5">
      <c r="A124" s="36">
        <v>15</v>
      </c>
      <c r="B124" s="39" t="s">
        <v>102</v>
      </c>
      <c r="C124" s="40" t="s">
        <v>103</v>
      </c>
      <c r="D124" s="38" t="s">
        <v>53</v>
      </c>
      <c r="E124" s="188"/>
      <c r="F124" s="44">
        <v>214.5</v>
      </c>
      <c r="G124" s="44"/>
      <c r="H124" s="4">
        <f t="shared" si="0"/>
        <v>0</v>
      </c>
      <c r="I124" s="44"/>
      <c r="J124" s="4">
        <f t="shared" si="1"/>
        <v>0</v>
      </c>
      <c r="K124" s="44"/>
      <c r="L124" s="4">
        <f t="shared" si="2"/>
        <v>0</v>
      </c>
      <c r="M124" s="4">
        <f t="shared" si="3"/>
        <v>0</v>
      </c>
    </row>
    <row r="125" spans="1:15" ht="13.5">
      <c r="A125" s="36"/>
      <c r="B125" s="39"/>
      <c r="C125" s="40" t="s">
        <v>54</v>
      </c>
      <c r="D125" s="38" t="s">
        <v>55</v>
      </c>
      <c r="E125" s="188">
        <v>13.3</v>
      </c>
      <c r="F125" s="44">
        <f>F124*E125</f>
        <v>2852.8500000000004</v>
      </c>
      <c r="G125" s="44"/>
      <c r="H125" s="4">
        <f t="shared" ref="H125:H128" si="60">F125*G125</f>
        <v>0</v>
      </c>
      <c r="I125" s="44"/>
      <c r="J125" s="4">
        <f t="shared" ref="J125:J128" si="61">F125*I125</f>
        <v>0</v>
      </c>
      <c r="K125" s="44"/>
      <c r="L125" s="4">
        <f t="shared" ref="L125:L128" si="62">F125*K125</f>
        <v>0</v>
      </c>
      <c r="M125" s="4">
        <f t="shared" ref="M125:M128" si="63">H125+J125+L125</f>
        <v>0</v>
      </c>
    </row>
    <row r="126" spans="1:15" ht="13.5">
      <c r="A126" s="36"/>
      <c r="B126" s="39"/>
      <c r="C126" s="40" t="s">
        <v>56</v>
      </c>
      <c r="D126" s="38" t="s">
        <v>35</v>
      </c>
      <c r="E126" s="188">
        <v>3.36</v>
      </c>
      <c r="F126" s="44">
        <f>F124*E126</f>
        <v>720.72</v>
      </c>
      <c r="G126" s="44"/>
      <c r="H126" s="4">
        <f t="shared" si="60"/>
        <v>0</v>
      </c>
      <c r="I126" s="44"/>
      <c r="J126" s="4">
        <f t="shared" si="61"/>
        <v>0</v>
      </c>
      <c r="K126" s="44"/>
      <c r="L126" s="4">
        <f t="shared" si="62"/>
        <v>0</v>
      </c>
      <c r="M126" s="4">
        <f t="shared" si="63"/>
        <v>0</v>
      </c>
    </row>
    <row r="127" spans="1:15" ht="13.5">
      <c r="A127" s="36"/>
      <c r="B127" s="39" t="s">
        <v>614</v>
      </c>
      <c r="C127" s="40" t="s">
        <v>75</v>
      </c>
      <c r="D127" s="38" t="s">
        <v>66</v>
      </c>
      <c r="E127" s="188" t="s">
        <v>74</v>
      </c>
      <c r="F127" s="44">
        <v>6.6360000000000001</v>
      </c>
      <c r="G127" s="192"/>
      <c r="H127" s="4">
        <f t="shared" si="60"/>
        <v>0</v>
      </c>
      <c r="I127" s="44"/>
      <c r="J127" s="4">
        <f t="shared" si="61"/>
        <v>0</v>
      </c>
      <c r="K127" s="44"/>
      <c r="L127" s="4">
        <f t="shared" si="62"/>
        <v>0</v>
      </c>
      <c r="M127" s="4">
        <f t="shared" si="63"/>
        <v>0</v>
      </c>
    </row>
    <row r="128" spans="1:15" ht="13.5">
      <c r="A128" s="36"/>
      <c r="B128" s="39" t="s">
        <v>613</v>
      </c>
      <c r="C128" s="40" t="s">
        <v>73</v>
      </c>
      <c r="D128" s="38" t="s">
        <v>66</v>
      </c>
      <c r="E128" s="188" t="s">
        <v>74</v>
      </c>
      <c r="F128" s="44">
        <v>10.85</v>
      </c>
      <c r="G128" s="192"/>
      <c r="H128" s="4">
        <f t="shared" si="60"/>
        <v>0</v>
      </c>
      <c r="I128" s="44"/>
      <c r="J128" s="4">
        <f t="shared" si="61"/>
        <v>0</v>
      </c>
      <c r="K128" s="44"/>
      <c r="L128" s="4">
        <f t="shared" si="62"/>
        <v>0</v>
      </c>
      <c r="M128" s="4">
        <f t="shared" si="63"/>
        <v>0</v>
      </c>
      <c r="O128" s="54"/>
    </row>
    <row r="129" spans="1:166" ht="13.5">
      <c r="A129" s="36"/>
      <c r="B129" s="39"/>
      <c r="C129" s="40" t="s">
        <v>76</v>
      </c>
      <c r="D129" s="38" t="s">
        <v>53</v>
      </c>
      <c r="E129" s="188">
        <v>1.0149999999999999</v>
      </c>
      <c r="F129" s="44">
        <v>169</v>
      </c>
      <c r="G129" s="44"/>
      <c r="H129" s="4">
        <f t="shared" si="0"/>
        <v>0</v>
      </c>
      <c r="I129" s="44"/>
      <c r="J129" s="4">
        <f t="shared" si="1"/>
        <v>0</v>
      </c>
      <c r="K129" s="44"/>
      <c r="L129" s="4">
        <f t="shared" si="2"/>
        <v>0</v>
      </c>
      <c r="M129" s="4">
        <f t="shared" si="3"/>
        <v>0</v>
      </c>
    </row>
    <row r="130" spans="1:166" ht="13.5">
      <c r="A130" s="36"/>
      <c r="B130" s="39"/>
      <c r="C130" s="40" t="s">
        <v>77</v>
      </c>
      <c r="D130" s="38" t="s">
        <v>53</v>
      </c>
      <c r="E130" s="188">
        <v>6.4199999999999993E-2</v>
      </c>
      <c r="F130" s="44">
        <f>F124*E130</f>
        <v>13.770899999999999</v>
      </c>
      <c r="G130" s="44"/>
      <c r="H130" s="4">
        <f t="shared" si="0"/>
        <v>0</v>
      </c>
      <c r="I130" s="44"/>
      <c r="J130" s="4">
        <f t="shared" si="1"/>
        <v>0</v>
      </c>
      <c r="K130" s="44"/>
      <c r="L130" s="4">
        <f t="shared" si="2"/>
        <v>0</v>
      </c>
      <c r="M130" s="4">
        <f t="shared" si="3"/>
        <v>0</v>
      </c>
      <c r="O130" s="54"/>
    </row>
    <row r="131" spans="1:166" ht="13.5">
      <c r="A131" s="36"/>
      <c r="B131" s="39"/>
      <c r="C131" s="40" t="s">
        <v>78</v>
      </c>
      <c r="D131" s="38" t="s">
        <v>79</v>
      </c>
      <c r="E131" s="188">
        <v>2.42</v>
      </c>
      <c r="F131" s="44">
        <f>F124*E131</f>
        <v>519.09</v>
      </c>
      <c r="G131" s="44"/>
      <c r="H131" s="4">
        <f t="shared" si="0"/>
        <v>0</v>
      </c>
      <c r="I131" s="44"/>
      <c r="J131" s="4">
        <f t="shared" si="1"/>
        <v>0</v>
      </c>
      <c r="K131" s="44"/>
      <c r="L131" s="4">
        <f t="shared" si="2"/>
        <v>0</v>
      </c>
      <c r="M131" s="4">
        <f t="shared" si="3"/>
        <v>0</v>
      </c>
    </row>
    <row r="132" spans="1:166" ht="13.5">
      <c r="A132" s="36"/>
      <c r="B132" s="39"/>
      <c r="C132" s="40" t="s">
        <v>70</v>
      </c>
      <c r="D132" s="38" t="s">
        <v>35</v>
      </c>
      <c r="E132" s="188">
        <v>0.46</v>
      </c>
      <c r="F132" s="44">
        <f>F124*E132</f>
        <v>98.67</v>
      </c>
      <c r="G132" s="44"/>
      <c r="H132" s="4">
        <f t="shared" ref="H132" si="64">F132*G132</f>
        <v>0</v>
      </c>
      <c r="I132" s="44"/>
      <c r="J132" s="4">
        <f t="shared" ref="J132" si="65">F132*I132</f>
        <v>0</v>
      </c>
      <c r="K132" s="44"/>
      <c r="L132" s="4">
        <f t="shared" ref="L132" si="66">F132*K132</f>
        <v>0</v>
      </c>
      <c r="M132" s="4">
        <f t="shared" ref="M132" si="67">H132+J132+L132</f>
        <v>0</v>
      </c>
    </row>
    <row r="133" spans="1:166" s="24" customFormat="1" ht="13.5">
      <c r="A133" s="17"/>
      <c r="B133" s="43"/>
      <c r="C133" s="19" t="s">
        <v>104</v>
      </c>
      <c r="D133" s="18"/>
      <c r="E133" s="20"/>
      <c r="F133" s="4"/>
      <c r="G133" s="22"/>
      <c r="H133" s="23">
        <f>SUM(H20:H132)</f>
        <v>0</v>
      </c>
      <c r="I133" s="23"/>
      <c r="J133" s="23">
        <f>SUM(J20:J132)</f>
        <v>0</v>
      </c>
      <c r="K133" s="234"/>
      <c r="L133" s="23">
        <f>SUM(L20:L132)</f>
        <v>0</v>
      </c>
      <c r="M133" s="23">
        <f t="shared" ref="M133" si="68">H133+J133+L133</f>
        <v>0</v>
      </c>
    </row>
    <row r="134" spans="1:166" s="24" customFormat="1" ht="27">
      <c r="A134" s="17"/>
      <c r="B134" s="112"/>
      <c r="C134" s="125" t="s">
        <v>608</v>
      </c>
      <c r="D134" s="18"/>
      <c r="E134" s="20"/>
      <c r="F134" s="113"/>
      <c r="G134" s="22"/>
      <c r="H134" s="23">
        <f>H108+H109+H110+H111+H115+H116+H117+H118</f>
        <v>0</v>
      </c>
      <c r="I134" s="23"/>
      <c r="J134" s="23">
        <f t="shared" ref="J134:M134" si="69">J108+J109+J110+J111+J115+J116+J117+J118</f>
        <v>0</v>
      </c>
      <c r="K134" s="23"/>
      <c r="L134" s="23">
        <f t="shared" si="69"/>
        <v>0</v>
      </c>
      <c r="M134" s="124">
        <f t="shared" si="69"/>
        <v>0</v>
      </c>
    </row>
    <row r="135" spans="1:166" s="24" customFormat="1" ht="27">
      <c r="A135" s="17"/>
      <c r="B135" s="18"/>
      <c r="C135" s="19" t="s">
        <v>105</v>
      </c>
      <c r="D135" s="25"/>
      <c r="E135" s="20"/>
      <c r="F135" s="21"/>
      <c r="G135" s="22"/>
      <c r="H135" s="23"/>
      <c r="I135" s="23"/>
      <c r="J135" s="23"/>
      <c r="K135" s="23"/>
      <c r="L135" s="23"/>
      <c r="M135" s="124">
        <f>H133*D135</f>
        <v>0</v>
      </c>
    </row>
    <row r="136" spans="1:166" s="24" customFormat="1" ht="13.5">
      <c r="A136" s="17"/>
      <c r="B136" s="18"/>
      <c r="C136" s="19" t="s">
        <v>104</v>
      </c>
      <c r="D136" s="18"/>
      <c r="E136" s="20"/>
      <c r="F136" s="21"/>
      <c r="G136" s="22"/>
      <c r="H136" s="23"/>
      <c r="I136" s="23"/>
      <c r="J136" s="23"/>
      <c r="K136" s="23"/>
      <c r="L136" s="23"/>
      <c r="M136" s="124">
        <f>M133+M135</f>
        <v>0</v>
      </c>
    </row>
    <row r="137" spans="1:166" s="28" customFormat="1" ht="13.5">
      <c r="A137" s="17"/>
      <c r="B137" s="26"/>
      <c r="C137" s="19" t="s">
        <v>106</v>
      </c>
      <c r="D137" s="25"/>
      <c r="E137" s="20"/>
      <c r="F137" s="20"/>
      <c r="G137" s="22"/>
      <c r="H137" s="27"/>
      <c r="I137" s="27"/>
      <c r="J137" s="27"/>
      <c r="K137" s="27"/>
      <c r="L137" s="27"/>
      <c r="M137" s="124">
        <f>(M136-M134)*D137</f>
        <v>0</v>
      </c>
    </row>
    <row r="138" spans="1:166" s="28" customFormat="1" ht="29.25" customHeight="1">
      <c r="A138" s="17"/>
      <c r="B138" s="26"/>
      <c r="C138" s="125" t="s">
        <v>609</v>
      </c>
      <c r="D138" s="126"/>
      <c r="E138" s="20"/>
      <c r="F138" s="20"/>
      <c r="G138" s="22"/>
      <c r="H138" s="27"/>
      <c r="I138" s="27"/>
      <c r="J138" s="27"/>
      <c r="K138" s="27"/>
      <c r="L138" s="27"/>
      <c r="M138" s="124">
        <f>M134*D138</f>
        <v>0</v>
      </c>
    </row>
    <row r="139" spans="1:166" s="28" customFormat="1" ht="13.5">
      <c r="A139" s="17"/>
      <c r="B139" s="26"/>
      <c r="C139" s="19" t="s">
        <v>104</v>
      </c>
      <c r="D139" s="29"/>
      <c r="E139" s="17"/>
      <c r="F139" s="17"/>
      <c r="G139" s="22"/>
      <c r="H139" s="27"/>
      <c r="I139" s="27"/>
      <c r="J139" s="27"/>
      <c r="K139" s="27"/>
      <c r="L139" s="27"/>
      <c r="M139" s="23">
        <f>M136+M137+M138</f>
        <v>0</v>
      </c>
    </row>
    <row r="140" spans="1:166" s="28" customFormat="1" ht="13.5">
      <c r="A140" s="17"/>
      <c r="B140" s="26"/>
      <c r="C140" s="19" t="s">
        <v>107</v>
      </c>
      <c r="D140" s="25"/>
      <c r="E140" s="20"/>
      <c r="F140" s="20"/>
      <c r="G140" s="22"/>
      <c r="H140" s="27"/>
      <c r="I140" s="27"/>
      <c r="J140" s="27"/>
      <c r="K140" s="27"/>
      <c r="L140" s="27"/>
      <c r="M140" s="23">
        <f>M139*D140</f>
        <v>0</v>
      </c>
    </row>
    <row r="141" spans="1:166" s="28" customFormat="1" ht="13.5">
      <c r="A141" s="17"/>
      <c r="B141" s="26"/>
      <c r="C141" s="19" t="s">
        <v>104</v>
      </c>
      <c r="D141" s="29"/>
      <c r="E141" s="20"/>
      <c r="F141" s="30"/>
      <c r="G141" s="22"/>
      <c r="H141" s="27"/>
      <c r="I141" s="27"/>
      <c r="J141" s="27"/>
      <c r="K141" s="27"/>
      <c r="L141" s="27"/>
      <c r="M141" s="23">
        <f>SUM(M139:M140)</f>
        <v>0</v>
      </c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</row>
    <row r="142" spans="1:166" ht="13.5">
      <c r="A142" s="41"/>
      <c r="B142" s="41"/>
      <c r="C142" s="131"/>
      <c r="D142" s="42"/>
      <c r="E142" s="42"/>
      <c r="F142" s="42"/>
    </row>
    <row r="143" spans="1:166" ht="13.5">
      <c r="A143" s="41"/>
      <c r="B143" s="41"/>
      <c r="C143" s="131"/>
      <c r="D143" s="42"/>
      <c r="E143" s="42"/>
      <c r="F143" s="42"/>
    </row>
    <row r="144" spans="1:166" ht="13.5">
      <c r="A144" s="41"/>
      <c r="B144" s="41"/>
      <c r="C144" s="122" t="s">
        <v>1</v>
      </c>
      <c r="D144" s="42"/>
      <c r="E144" s="42"/>
      <c r="F144" s="42"/>
    </row>
    <row r="145" spans="1:9" ht="13.5">
      <c r="A145" s="41"/>
      <c r="B145" s="41"/>
      <c r="C145" s="131"/>
      <c r="D145" s="42"/>
      <c r="E145" s="42"/>
      <c r="F145" s="42"/>
      <c r="I145" s="33" t="s">
        <v>2</v>
      </c>
    </row>
    <row r="146" spans="1:9" ht="13.5">
      <c r="A146" s="41"/>
      <c r="B146" s="41"/>
      <c r="C146" s="131"/>
      <c r="D146" s="42"/>
      <c r="E146" s="42"/>
      <c r="F146" s="42"/>
    </row>
    <row r="147" spans="1:9" ht="13.5">
      <c r="A147" s="41"/>
      <c r="B147" s="41"/>
      <c r="C147" s="131"/>
      <c r="D147" s="42"/>
      <c r="E147" s="42"/>
      <c r="F147" s="42"/>
    </row>
    <row r="148" spans="1:9" ht="13.5">
      <c r="A148" s="41"/>
      <c r="B148" s="41"/>
      <c r="C148" s="131"/>
      <c r="D148" s="42"/>
      <c r="E148" s="42"/>
      <c r="F148" s="42"/>
    </row>
    <row r="149" spans="1:9" ht="13.5">
      <c r="A149" s="41"/>
      <c r="B149" s="41"/>
      <c r="C149" s="131"/>
      <c r="D149" s="42"/>
      <c r="E149" s="42"/>
      <c r="F149" s="42"/>
    </row>
    <row r="150" spans="1:9" ht="13.5">
      <c r="A150" s="41"/>
      <c r="B150" s="41"/>
      <c r="C150" s="131"/>
      <c r="D150" s="42"/>
      <c r="E150" s="42"/>
      <c r="F150" s="42"/>
    </row>
    <row r="151" spans="1:9" ht="13.5">
      <c r="A151" s="41"/>
      <c r="B151" s="41"/>
      <c r="C151" s="131"/>
      <c r="D151" s="42"/>
      <c r="E151" s="42"/>
      <c r="F151" s="42"/>
    </row>
    <row r="152" spans="1:9" ht="13.5">
      <c r="A152" s="41"/>
      <c r="B152" s="41"/>
      <c r="C152" s="131"/>
      <c r="D152" s="42"/>
      <c r="E152" s="42"/>
      <c r="F152" s="42"/>
    </row>
    <row r="153" spans="1:9" ht="13.5">
      <c r="A153" s="41"/>
      <c r="B153" s="41"/>
      <c r="C153" s="131"/>
      <c r="D153" s="42"/>
      <c r="E153" s="42"/>
      <c r="F153" s="42"/>
    </row>
    <row r="154" spans="1:9" ht="13.5">
      <c r="A154" s="41"/>
      <c r="B154" s="41"/>
      <c r="C154" s="131"/>
      <c r="D154" s="42"/>
      <c r="E154" s="42"/>
      <c r="F154" s="42"/>
    </row>
    <row r="155" spans="1:9" ht="13.5">
      <c r="A155" s="41"/>
      <c r="B155" s="41"/>
      <c r="C155" s="131"/>
      <c r="D155" s="42"/>
      <c r="E155" s="42"/>
      <c r="F155" s="42"/>
    </row>
    <row r="156" spans="1:9" ht="13.5">
      <c r="A156" s="41"/>
      <c r="B156" s="41"/>
      <c r="C156" s="131"/>
      <c r="D156" s="42"/>
      <c r="E156" s="42"/>
      <c r="F156" s="42"/>
    </row>
    <row r="157" spans="1:9" ht="13.5">
      <c r="A157" s="41"/>
      <c r="B157" s="41"/>
      <c r="C157" s="131"/>
      <c r="D157" s="42"/>
      <c r="E157" s="42"/>
      <c r="F157" s="42"/>
    </row>
    <row r="158" spans="1:9" ht="13.5">
      <c r="A158" s="41"/>
      <c r="B158" s="41"/>
      <c r="C158" s="131"/>
      <c r="D158" s="42"/>
      <c r="E158" s="42"/>
      <c r="F158" s="42"/>
    </row>
    <row r="159" spans="1:9" ht="13.5">
      <c r="A159" s="41"/>
      <c r="B159" s="41"/>
      <c r="C159" s="131"/>
      <c r="D159" s="42"/>
      <c r="E159" s="42"/>
      <c r="F159" s="42"/>
    </row>
    <row r="160" spans="1:9" ht="13.5">
      <c r="A160" s="41"/>
      <c r="B160" s="41"/>
      <c r="C160" s="131"/>
      <c r="D160" s="42"/>
      <c r="E160" s="42"/>
      <c r="F160" s="42"/>
    </row>
    <row r="161" spans="1:6" ht="13.5">
      <c r="A161" s="41"/>
      <c r="B161" s="41"/>
      <c r="C161" s="131"/>
      <c r="D161" s="42"/>
      <c r="E161" s="42"/>
      <c r="F161" s="42"/>
    </row>
    <row r="162" spans="1:6" ht="13.5">
      <c r="A162" s="41"/>
      <c r="B162" s="41"/>
      <c r="C162" s="131"/>
      <c r="D162" s="42"/>
      <c r="E162" s="42"/>
      <c r="F162" s="42"/>
    </row>
    <row r="163" spans="1:6" ht="13.5">
      <c r="A163" s="41"/>
      <c r="B163" s="41"/>
      <c r="C163" s="131"/>
      <c r="D163" s="42"/>
      <c r="E163" s="42"/>
      <c r="F163" s="42"/>
    </row>
    <row r="164" spans="1:6" ht="13.5">
      <c r="A164" s="41"/>
      <c r="B164" s="41"/>
      <c r="C164" s="131"/>
      <c r="D164" s="42"/>
      <c r="E164" s="42"/>
      <c r="F164" s="42"/>
    </row>
    <row r="165" spans="1:6" ht="13.5">
      <c r="A165" s="41"/>
      <c r="B165" s="41"/>
      <c r="C165" s="131"/>
      <c r="D165" s="42"/>
      <c r="E165" s="42"/>
      <c r="F165" s="42"/>
    </row>
    <row r="166" spans="1:6" ht="13.5">
      <c r="A166" s="41"/>
      <c r="B166" s="41"/>
      <c r="C166" s="131"/>
      <c r="D166" s="42"/>
      <c r="E166" s="42"/>
      <c r="F166" s="42"/>
    </row>
    <row r="167" spans="1:6" ht="13.5">
      <c r="A167" s="41"/>
      <c r="B167" s="41"/>
      <c r="C167" s="131"/>
      <c r="D167" s="42"/>
      <c r="E167" s="42"/>
      <c r="F167" s="42"/>
    </row>
    <row r="168" spans="1:6" ht="13.5">
      <c r="A168" s="41"/>
      <c r="B168" s="41"/>
      <c r="C168" s="131"/>
      <c r="D168" s="42"/>
      <c r="E168" s="42"/>
      <c r="F168" s="42"/>
    </row>
    <row r="169" spans="1:6" ht="13.5">
      <c r="A169" s="41"/>
      <c r="B169" s="41"/>
      <c r="C169" s="131"/>
      <c r="D169" s="42"/>
      <c r="E169" s="42"/>
      <c r="F169" s="42"/>
    </row>
    <row r="170" spans="1:6" ht="13.5">
      <c r="A170" s="41"/>
      <c r="B170" s="41"/>
      <c r="C170" s="131"/>
      <c r="D170" s="42"/>
      <c r="E170" s="42"/>
      <c r="F170" s="42"/>
    </row>
    <row r="171" spans="1:6" ht="13.5">
      <c r="A171" s="41"/>
      <c r="B171" s="41"/>
      <c r="C171" s="131"/>
      <c r="D171" s="42"/>
      <c r="E171" s="42"/>
      <c r="F171" s="42"/>
    </row>
    <row r="172" spans="1:6" ht="13.5">
      <c r="A172" s="41"/>
      <c r="B172" s="41"/>
      <c r="C172" s="131"/>
      <c r="D172" s="42"/>
      <c r="E172" s="42"/>
      <c r="F172" s="42"/>
    </row>
    <row r="173" spans="1:6" ht="13.5">
      <c r="A173" s="41"/>
      <c r="B173" s="41"/>
      <c r="C173" s="131"/>
      <c r="D173" s="42"/>
      <c r="E173" s="42"/>
      <c r="F173" s="42"/>
    </row>
    <row r="174" spans="1:6" ht="13.5">
      <c r="A174" s="41"/>
      <c r="B174" s="41"/>
      <c r="C174" s="131"/>
      <c r="D174" s="42"/>
      <c r="E174" s="42"/>
      <c r="F174" s="42"/>
    </row>
    <row r="175" spans="1:6" ht="13.5">
      <c r="A175" s="41"/>
      <c r="B175" s="41"/>
      <c r="C175" s="131"/>
      <c r="D175" s="42"/>
      <c r="E175" s="42"/>
      <c r="F175" s="42"/>
    </row>
    <row r="176" spans="1:6" ht="13.5">
      <c r="A176" s="41"/>
      <c r="B176" s="41"/>
      <c r="C176" s="131"/>
      <c r="D176" s="42"/>
      <c r="E176" s="42"/>
      <c r="F176" s="42"/>
    </row>
    <row r="177" spans="1:6" ht="13.5">
      <c r="A177" s="41"/>
      <c r="B177" s="41"/>
      <c r="C177" s="131"/>
      <c r="D177" s="42"/>
      <c r="E177" s="42"/>
      <c r="F177" s="42"/>
    </row>
    <row r="178" spans="1:6" ht="13.5">
      <c r="A178" s="41"/>
      <c r="B178" s="41"/>
      <c r="C178" s="131"/>
      <c r="D178" s="42"/>
      <c r="E178" s="42"/>
      <c r="F178" s="42"/>
    </row>
    <row r="179" spans="1:6" ht="13.5">
      <c r="A179" s="41"/>
      <c r="B179" s="41"/>
      <c r="C179" s="131"/>
      <c r="D179" s="42"/>
      <c r="E179" s="42"/>
      <c r="F179" s="42"/>
    </row>
    <row r="180" spans="1:6" ht="13.5">
      <c r="A180" s="41"/>
      <c r="B180" s="41"/>
      <c r="C180" s="131"/>
      <c r="D180" s="42"/>
      <c r="E180" s="42"/>
      <c r="F180" s="42"/>
    </row>
    <row r="181" spans="1:6" ht="13.5">
      <c r="A181" s="41"/>
      <c r="B181" s="41"/>
      <c r="C181" s="131"/>
      <c r="D181" s="42"/>
      <c r="E181" s="42"/>
      <c r="F181" s="42"/>
    </row>
    <row r="182" spans="1:6" ht="13.5">
      <c r="A182" s="41"/>
      <c r="B182" s="41"/>
      <c r="C182" s="131"/>
      <c r="D182" s="42"/>
      <c r="E182" s="42"/>
      <c r="F182" s="42"/>
    </row>
    <row r="183" spans="1:6" ht="13.5">
      <c r="A183" s="41"/>
      <c r="B183" s="41"/>
      <c r="C183" s="131"/>
      <c r="D183" s="42"/>
      <c r="E183" s="42"/>
      <c r="F183" s="42"/>
    </row>
    <row r="184" spans="1:6" ht="13.5">
      <c r="A184" s="41"/>
      <c r="B184" s="41"/>
      <c r="C184" s="131"/>
      <c r="D184" s="42"/>
      <c r="E184" s="42"/>
      <c r="F184" s="42"/>
    </row>
    <row r="185" spans="1:6" ht="13.5">
      <c r="A185" s="41"/>
      <c r="B185" s="41"/>
      <c r="C185" s="131"/>
      <c r="D185" s="42"/>
      <c r="E185" s="42"/>
      <c r="F185" s="42"/>
    </row>
    <row r="186" spans="1:6" ht="13.5">
      <c r="A186" s="41"/>
      <c r="B186" s="41"/>
      <c r="C186" s="131"/>
      <c r="D186" s="42"/>
      <c r="E186" s="42"/>
      <c r="F186" s="42"/>
    </row>
    <row r="187" spans="1:6" ht="13.5">
      <c r="A187" s="41"/>
      <c r="B187" s="41"/>
      <c r="C187" s="131"/>
      <c r="D187" s="42"/>
      <c r="E187" s="42"/>
      <c r="F187" s="42"/>
    </row>
    <row r="188" spans="1:6" ht="13.5">
      <c r="A188" s="41"/>
      <c r="B188" s="41"/>
      <c r="C188" s="131"/>
      <c r="D188" s="42"/>
      <c r="E188" s="42"/>
      <c r="F188" s="42"/>
    </row>
    <row r="189" spans="1:6" ht="13.5">
      <c r="A189" s="41"/>
      <c r="B189" s="41"/>
      <c r="C189" s="131"/>
      <c r="D189" s="42"/>
      <c r="E189" s="42"/>
      <c r="F189" s="42"/>
    </row>
    <row r="190" spans="1:6" ht="13.5">
      <c r="A190" s="41"/>
      <c r="B190" s="41"/>
      <c r="C190" s="131"/>
      <c r="D190" s="42"/>
      <c r="E190" s="42"/>
      <c r="F190" s="42"/>
    </row>
    <row r="191" spans="1:6" ht="13.5">
      <c r="A191" s="41"/>
      <c r="B191" s="41"/>
      <c r="C191" s="131"/>
      <c r="D191" s="42"/>
      <c r="E191" s="42"/>
      <c r="F191" s="42"/>
    </row>
    <row r="192" spans="1:6" ht="13.5">
      <c r="A192" s="41"/>
      <c r="B192" s="41"/>
      <c r="C192" s="131"/>
      <c r="D192" s="42"/>
      <c r="E192" s="42"/>
      <c r="F192" s="42"/>
    </row>
    <row r="193" spans="1:6" ht="13.5">
      <c r="A193" s="41"/>
      <c r="B193" s="41"/>
      <c r="C193" s="131"/>
      <c r="D193" s="42"/>
      <c r="E193" s="42"/>
      <c r="F193" s="42"/>
    </row>
    <row r="194" spans="1:6" ht="13.5">
      <c r="A194" s="41"/>
      <c r="B194" s="41"/>
      <c r="C194" s="131"/>
      <c r="D194" s="42"/>
      <c r="E194" s="42"/>
      <c r="F194" s="42"/>
    </row>
    <row r="195" spans="1:6" ht="13.5">
      <c r="A195" s="41"/>
      <c r="B195" s="41"/>
      <c r="C195" s="131"/>
      <c r="D195" s="42"/>
      <c r="E195" s="42"/>
      <c r="F195" s="42"/>
    </row>
    <row r="196" spans="1:6" ht="13.5">
      <c r="A196" s="41"/>
      <c r="B196" s="41"/>
      <c r="C196" s="131"/>
      <c r="D196" s="42"/>
      <c r="E196" s="42"/>
      <c r="F196" s="42"/>
    </row>
    <row r="197" spans="1:6" ht="13.5">
      <c r="A197" s="41"/>
      <c r="B197" s="41"/>
      <c r="C197" s="131"/>
      <c r="D197" s="42"/>
      <c r="E197" s="42"/>
      <c r="F197" s="42"/>
    </row>
    <row r="198" spans="1:6" ht="13.5">
      <c r="A198" s="41"/>
      <c r="B198" s="41"/>
      <c r="C198" s="131"/>
      <c r="D198" s="42"/>
      <c r="E198" s="42"/>
      <c r="F198" s="42"/>
    </row>
    <row r="199" spans="1:6" ht="13.5">
      <c r="A199" s="41"/>
      <c r="B199" s="41"/>
      <c r="C199" s="131"/>
      <c r="D199" s="42"/>
      <c r="E199" s="42"/>
      <c r="F199" s="42"/>
    </row>
    <row r="200" spans="1:6" ht="13.5">
      <c r="A200" s="41"/>
      <c r="B200" s="41"/>
      <c r="C200" s="131"/>
      <c r="D200" s="42"/>
      <c r="E200" s="42"/>
      <c r="F200" s="42"/>
    </row>
    <row r="201" spans="1:6" ht="13.5">
      <c r="A201" s="41"/>
      <c r="B201" s="41"/>
      <c r="C201" s="131"/>
      <c r="D201" s="42"/>
      <c r="E201" s="42"/>
      <c r="F201" s="42"/>
    </row>
    <row r="202" spans="1:6" ht="13.5">
      <c r="A202" s="41"/>
      <c r="B202" s="41"/>
      <c r="C202" s="131"/>
      <c r="D202" s="42"/>
      <c r="E202" s="42"/>
      <c r="F202" s="42"/>
    </row>
    <row r="203" spans="1:6" ht="13.5">
      <c r="A203" s="41"/>
      <c r="B203" s="41"/>
      <c r="C203" s="131"/>
      <c r="D203" s="42"/>
      <c r="E203" s="42"/>
      <c r="F203" s="42"/>
    </row>
    <row r="204" spans="1:6" ht="13.5">
      <c r="A204" s="41"/>
      <c r="B204" s="41"/>
      <c r="C204" s="131"/>
      <c r="D204" s="42"/>
      <c r="E204" s="42"/>
      <c r="F204" s="42"/>
    </row>
    <row r="205" spans="1:6" ht="13.5">
      <c r="A205" s="41"/>
      <c r="B205" s="41"/>
      <c r="C205" s="131"/>
      <c r="D205" s="42"/>
      <c r="E205" s="42"/>
      <c r="F205" s="42"/>
    </row>
    <row r="206" spans="1:6" ht="13.5">
      <c r="A206" s="41"/>
      <c r="B206" s="41"/>
      <c r="C206" s="131"/>
      <c r="D206" s="42"/>
      <c r="E206" s="42"/>
      <c r="F206" s="42"/>
    </row>
    <row r="207" spans="1:6" ht="13.5">
      <c r="A207" s="41"/>
      <c r="B207" s="41"/>
      <c r="C207" s="131"/>
      <c r="D207" s="42"/>
      <c r="E207" s="42"/>
      <c r="F207" s="42"/>
    </row>
    <row r="208" spans="1:6" ht="13.5">
      <c r="A208" s="41"/>
      <c r="B208" s="41"/>
      <c r="C208" s="131"/>
      <c r="D208" s="42"/>
      <c r="E208" s="42"/>
      <c r="F208" s="42"/>
    </row>
    <row r="209" spans="1:6" ht="13.5">
      <c r="A209" s="41"/>
      <c r="B209" s="41"/>
      <c r="C209" s="131"/>
      <c r="D209" s="42"/>
      <c r="E209" s="42"/>
      <c r="F209" s="42"/>
    </row>
    <row r="210" spans="1:6" ht="13.5">
      <c r="A210" s="41"/>
      <c r="B210" s="41"/>
      <c r="C210" s="131"/>
      <c r="D210" s="42"/>
      <c r="E210" s="42"/>
      <c r="F210" s="42"/>
    </row>
    <row r="211" spans="1:6" ht="13.5">
      <c r="A211" s="41"/>
      <c r="B211" s="41"/>
      <c r="C211" s="131"/>
      <c r="D211" s="42"/>
      <c r="E211" s="42"/>
      <c r="F211" s="42"/>
    </row>
    <row r="212" spans="1:6" ht="13.5">
      <c r="A212" s="41"/>
      <c r="B212" s="41"/>
      <c r="C212" s="131"/>
      <c r="D212" s="42"/>
      <c r="E212" s="42"/>
      <c r="F212" s="42"/>
    </row>
    <row r="213" spans="1:6" ht="13.5">
      <c r="A213" s="41"/>
      <c r="B213" s="41"/>
      <c r="C213" s="131"/>
      <c r="D213" s="42"/>
      <c r="E213" s="42"/>
      <c r="F213" s="42"/>
    </row>
    <row r="214" spans="1:6" ht="13.5">
      <c r="A214" s="41"/>
      <c r="B214" s="41"/>
      <c r="C214" s="131"/>
      <c r="D214" s="42"/>
      <c r="E214" s="42"/>
      <c r="F214" s="42"/>
    </row>
    <row r="215" spans="1:6" ht="13.5">
      <c r="A215" s="41"/>
      <c r="B215" s="41"/>
      <c r="C215" s="131"/>
      <c r="D215" s="42"/>
      <c r="E215" s="42"/>
      <c r="F215" s="42"/>
    </row>
    <row r="216" spans="1:6" ht="13.5">
      <c r="A216" s="41"/>
      <c r="B216" s="41"/>
      <c r="C216" s="131"/>
      <c r="D216" s="42"/>
      <c r="E216" s="42"/>
      <c r="F216" s="42"/>
    </row>
    <row r="217" spans="1:6" ht="13.5">
      <c r="A217" s="41"/>
      <c r="B217" s="41"/>
      <c r="C217" s="131"/>
      <c r="D217" s="42"/>
      <c r="E217" s="42"/>
      <c r="F217" s="42"/>
    </row>
    <row r="218" spans="1:6" ht="13.5">
      <c r="A218" s="41"/>
      <c r="B218" s="41"/>
      <c r="C218" s="131"/>
      <c r="D218" s="42"/>
      <c r="E218" s="42"/>
      <c r="F218" s="42"/>
    </row>
    <row r="219" spans="1:6" ht="13.5">
      <c r="A219" s="41"/>
      <c r="B219" s="41"/>
      <c r="C219" s="131"/>
      <c r="D219" s="42"/>
      <c r="E219" s="42"/>
      <c r="F219" s="42"/>
    </row>
    <row r="220" spans="1:6" ht="13.5">
      <c r="A220" s="41"/>
      <c r="B220" s="41"/>
      <c r="C220" s="131"/>
      <c r="D220" s="42"/>
      <c r="E220" s="42"/>
      <c r="F220" s="42"/>
    </row>
    <row r="221" spans="1:6" ht="13.5">
      <c r="A221" s="41"/>
      <c r="B221" s="41"/>
      <c r="C221" s="131"/>
      <c r="D221" s="42"/>
      <c r="E221" s="42"/>
      <c r="F221" s="42"/>
    </row>
    <row r="222" spans="1:6" ht="13.5">
      <c r="A222" s="41"/>
      <c r="B222" s="41"/>
      <c r="C222" s="131"/>
      <c r="D222" s="42"/>
      <c r="E222" s="42"/>
      <c r="F222" s="42"/>
    </row>
    <row r="223" spans="1:6" ht="13.5">
      <c r="A223" s="41"/>
      <c r="B223" s="41"/>
      <c r="C223" s="131"/>
      <c r="D223" s="42"/>
      <c r="E223" s="42"/>
      <c r="F223" s="42"/>
    </row>
    <row r="224" spans="1:6" ht="13.5">
      <c r="A224" s="41"/>
      <c r="B224" s="41"/>
      <c r="C224" s="131"/>
      <c r="D224" s="42"/>
      <c r="E224" s="42"/>
      <c r="F224" s="42"/>
    </row>
    <row r="225" spans="1:6" ht="13.5">
      <c r="A225" s="41"/>
      <c r="B225" s="41"/>
      <c r="C225" s="131"/>
      <c r="D225" s="42"/>
      <c r="E225" s="42"/>
      <c r="F225" s="42"/>
    </row>
    <row r="226" spans="1:6" ht="13.5">
      <c r="A226" s="41"/>
      <c r="B226" s="41"/>
      <c r="C226" s="131"/>
      <c r="D226" s="42"/>
      <c r="E226" s="42"/>
      <c r="F226" s="42"/>
    </row>
    <row r="227" spans="1:6" ht="13.5">
      <c r="A227" s="41"/>
      <c r="B227" s="41"/>
      <c r="C227" s="131"/>
      <c r="D227" s="42"/>
      <c r="E227" s="42"/>
      <c r="F227" s="42"/>
    </row>
    <row r="228" spans="1:6" ht="13.5">
      <c r="A228" s="41"/>
      <c r="B228" s="41"/>
      <c r="C228" s="131"/>
      <c r="D228" s="42"/>
      <c r="E228" s="42"/>
      <c r="F228" s="42"/>
    </row>
    <row r="229" spans="1:6" ht="13.5">
      <c r="A229" s="41"/>
      <c r="B229" s="41"/>
      <c r="C229" s="131"/>
      <c r="D229" s="42"/>
      <c r="E229" s="42"/>
      <c r="F229" s="42"/>
    </row>
    <row r="230" spans="1:6" ht="13.5">
      <c r="A230" s="41"/>
      <c r="B230" s="41"/>
      <c r="C230" s="131"/>
      <c r="D230" s="42"/>
      <c r="E230" s="42"/>
      <c r="F230" s="42"/>
    </row>
    <row r="231" spans="1:6" ht="13.5">
      <c r="A231" s="41"/>
      <c r="B231" s="41"/>
      <c r="C231" s="131"/>
      <c r="D231" s="42"/>
      <c r="E231" s="42"/>
      <c r="F231" s="42"/>
    </row>
    <row r="232" spans="1:6" ht="13.5">
      <c r="A232" s="41"/>
      <c r="B232" s="41"/>
      <c r="C232" s="131"/>
      <c r="D232" s="42"/>
      <c r="E232" s="42"/>
      <c r="F232" s="42"/>
    </row>
    <row r="233" spans="1:6" ht="13.5">
      <c r="A233" s="41"/>
      <c r="B233" s="41"/>
      <c r="C233" s="131"/>
      <c r="D233" s="42"/>
      <c r="E233" s="42"/>
      <c r="F233" s="42"/>
    </row>
    <row r="234" spans="1:6" ht="13.5">
      <c r="A234" s="41"/>
      <c r="B234" s="41"/>
      <c r="C234" s="131"/>
      <c r="D234" s="42"/>
      <c r="E234" s="42"/>
      <c r="F234" s="42"/>
    </row>
    <row r="235" spans="1:6" ht="13.5">
      <c r="A235" s="41"/>
      <c r="B235" s="41"/>
      <c r="C235" s="131"/>
      <c r="D235" s="42"/>
      <c r="E235" s="42"/>
      <c r="F235" s="42"/>
    </row>
    <row r="236" spans="1:6" ht="13.5">
      <c r="A236" s="41"/>
      <c r="B236" s="41"/>
      <c r="C236" s="131"/>
      <c r="D236" s="42"/>
      <c r="E236" s="42"/>
      <c r="F236" s="42"/>
    </row>
    <row r="237" spans="1:6" ht="13.5">
      <c r="A237" s="41"/>
      <c r="B237" s="41"/>
      <c r="C237" s="131"/>
      <c r="D237" s="42"/>
      <c r="E237" s="42"/>
      <c r="F237" s="42"/>
    </row>
    <row r="238" spans="1:6" ht="13.5">
      <c r="A238" s="41"/>
      <c r="B238" s="41"/>
      <c r="C238" s="131"/>
      <c r="D238" s="42"/>
      <c r="E238" s="42"/>
      <c r="F238" s="42"/>
    </row>
    <row r="239" spans="1:6" ht="13.5">
      <c r="A239" s="41"/>
      <c r="B239" s="41"/>
      <c r="C239" s="131"/>
      <c r="D239" s="42"/>
      <c r="E239" s="42"/>
      <c r="F239" s="42"/>
    </row>
    <row r="240" spans="1:6" ht="13.5">
      <c r="A240" s="41"/>
      <c r="B240" s="41"/>
      <c r="C240" s="131"/>
      <c r="D240" s="42"/>
      <c r="E240" s="42"/>
      <c r="F240" s="42"/>
    </row>
    <row r="241" spans="1:6" ht="13.5">
      <c r="A241" s="41"/>
      <c r="B241" s="41"/>
      <c r="C241" s="131"/>
      <c r="D241" s="42"/>
      <c r="E241" s="42"/>
      <c r="F241" s="42"/>
    </row>
    <row r="242" spans="1:6" ht="13.5">
      <c r="A242" s="41"/>
      <c r="B242" s="41"/>
      <c r="C242" s="131"/>
      <c r="D242" s="42"/>
      <c r="E242" s="42"/>
      <c r="F242" s="42"/>
    </row>
    <row r="243" spans="1:6" ht="13.5">
      <c r="A243" s="41"/>
      <c r="B243" s="41"/>
      <c r="C243" s="131"/>
      <c r="D243" s="42"/>
      <c r="E243" s="42"/>
      <c r="F243" s="42"/>
    </row>
    <row r="244" spans="1:6" ht="13.5">
      <c r="A244" s="41"/>
      <c r="B244" s="41"/>
      <c r="C244" s="131"/>
      <c r="D244" s="42"/>
      <c r="E244" s="42"/>
      <c r="F244" s="42"/>
    </row>
    <row r="245" spans="1:6" ht="13.5">
      <c r="A245" s="41"/>
      <c r="B245" s="41"/>
      <c r="C245" s="131"/>
      <c r="D245" s="42"/>
      <c r="E245" s="42"/>
      <c r="F245" s="42"/>
    </row>
    <row r="246" spans="1:6" ht="13.5">
      <c r="A246" s="41"/>
      <c r="B246" s="41"/>
      <c r="C246" s="131"/>
      <c r="D246" s="42"/>
      <c r="E246" s="42"/>
      <c r="F246" s="42"/>
    </row>
    <row r="247" spans="1:6" ht="13.5">
      <c r="A247" s="41"/>
      <c r="B247" s="41"/>
      <c r="C247" s="131"/>
    </row>
    <row r="248" spans="1:6" ht="13.5">
      <c r="A248" s="41"/>
      <c r="B248" s="41"/>
      <c r="C248" s="131"/>
    </row>
    <row r="249" spans="1:6" ht="13.5">
      <c r="A249" s="41"/>
      <c r="B249" s="41"/>
      <c r="C249" s="131"/>
    </row>
    <row r="250" spans="1:6" ht="13.5">
      <c r="A250" s="41"/>
      <c r="B250" s="41"/>
      <c r="C250" s="131"/>
    </row>
    <row r="251" spans="1:6" ht="13.5">
      <c r="A251" s="41"/>
      <c r="B251" s="41"/>
      <c r="C251" s="131"/>
    </row>
    <row r="252" spans="1:6" ht="13.5">
      <c r="A252" s="41"/>
      <c r="B252" s="41"/>
      <c r="C252" s="131"/>
    </row>
    <row r="253" spans="1:6" ht="13.5">
      <c r="A253" s="41"/>
      <c r="B253" s="41"/>
      <c r="C253" s="131"/>
    </row>
    <row r="254" spans="1:6" ht="13.5">
      <c r="A254" s="41"/>
      <c r="B254" s="41"/>
      <c r="C254" s="131"/>
    </row>
    <row r="255" spans="1:6" ht="13.5">
      <c r="A255" s="41"/>
      <c r="B255" s="41"/>
      <c r="C255" s="131"/>
    </row>
    <row r="256" spans="1:6" ht="13.5">
      <c r="A256" s="41"/>
      <c r="B256" s="41"/>
      <c r="C256" s="131"/>
    </row>
    <row r="257" spans="1:3" ht="13.5">
      <c r="A257" s="41"/>
      <c r="B257" s="41"/>
      <c r="C257" s="131"/>
    </row>
    <row r="258" spans="1:3" ht="13.5">
      <c r="A258" s="41"/>
      <c r="B258" s="41"/>
      <c r="C258" s="131"/>
    </row>
    <row r="259" spans="1:3" ht="13.5">
      <c r="A259" s="41"/>
      <c r="B259" s="41"/>
      <c r="C259" s="131"/>
    </row>
    <row r="260" spans="1:3" ht="13.5">
      <c r="A260" s="41"/>
      <c r="B260" s="41"/>
      <c r="C260" s="131"/>
    </row>
    <row r="261" spans="1:3" ht="13.5">
      <c r="A261" s="41"/>
      <c r="B261" s="41"/>
      <c r="C261" s="131"/>
    </row>
    <row r="262" spans="1:3" ht="13.5">
      <c r="A262" s="41"/>
      <c r="B262" s="41"/>
      <c r="C262" s="131"/>
    </row>
    <row r="263" spans="1:3" ht="13.5">
      <c r="A263" s="41"/>
      <c r="B263" s="41"/>
      <c r="C263" s="131"/>
    </row>
    <row r="264" spans="1:3" ht="13.5">
      <c r="A264" s="41"/>
      <c r="B264" s="41"/>
      <c r="C264" s="131"/>
    </row>
    <row r="265" spans="1:3" ht="13.5">
      <c r="A265" s="41"/>
      <c r="B265" s="41"/>
      <c r="C265" s="131"/>
    </row>
    <row r="266" spans="1:3" ht="13.5">
      <c r="A266" s="41"/>
      <c r="B266" s="41"/>
      <c r="C266" s="131"/>
    </row>
    <row r="267" spans="1:3" ht="13.5">
      <c r="A267" s="41"/>
      <c r="B267" s="41"/>
      <c r="C267" s="131"/>
    </row>
    <row r="268" spans="1:3" ht="13.5">
      <c r="A268" s="41"/>
      <c r="B268" s="41"/>
      <c r="C268" s="131"/>
    </row>
    <row r="269" spans="1:3" ht="13.5">
      <c r="A269" s="41"/>
      <c r="B269" s="41"/>
      <c r="C269" s="131"/>
    </row>
    <row r="270" spans="1:3" ht="13.5">
      <c r="A270" s="41"/>
      <c r="B270" s="41"/>
      <c r="C270" s="131"/>
    </row>
    <row r="271" spans="1:3" ht="13.5">
      <c r="A271" s="41"/>
      <c r="B271" s="41"/>
      <c r="C271" s="131"/>
    </row>
    <row r="272" spans="1:3" ht="13.5">
      <c r="A272" s="41"/>
      <c r="B272" s="41"/>
      <c r="C272" s="131"/>
    </row>
    <row r="273" spans="1:3" ht="13.5">
      <c r="A273" s="41"/>
      <c r="B273" s="41"/>
      <c r="C273" s="131"/>
    </row>
    <row r="274" spans="1:3" ht="13.5">
      <c r="A274" s="41"/>
      <c r="B274" s="41"/>
      <c r="C274" s="131"/>
    </row>
    <row r="275" spans="1:3" ht="13.5">
      <c r="A275" s="41"/>
      <c r="B275" s="41"/>
      <c r="C275" s="131"/>
    </row>
    <row r="276" spans="1:3" ht="13.5">
      <c r="A276" s="41"/>
      <c r="B276" s="41"/>
      <c r="C276" s="131"/>
    </row>
    <row r="277" spans="1:3" ht="13.5">
      <c r="A277" s="41"/>
      <c r="B277" s="41"/>
      <c r="C277" s="131"/>
    </row>
    <row r="278" spans="1:3" ht="13.5">
      <c r="A278" s="41"/>
      <c r="B278" s="41"/>
      <c r="C278" s="131"/>
    </row>
    <row r="279" spans="1:3" ht="13.5">
      <c r="A279" s="41"/>
      <c r="B279" s="41"/>
      <c r="C279" s="131"/>
    </row>
    <row r="280" spans="1:3" ht="13.5">
      <c r="A280" s="41"/>
      <c r="B280" s="41"/>
      <c r="C280" s="131"/>
    </row>
    <row r="281" spans="1:3" ht="13.5">
      <c r="A281" s="41"/>
      <c r="B281" s="41"/>
      <c r="C281" s="131"/>
    </row>
    <row r="282" spans="1:3" ht="13.5">
      <c r="A282" s="41"/>
      <c r="B282" s="41"/>
      <c r="C282" s="131"/>
    </row>
    <row r="283" spans="1:3" ht="13.5">
      <c r="A283" s="41"/>
      <c r="B283" s="41"/>
      <c r="C283" s="131"/>
    </row>
    <row r="284" spans="1:3" ht="13.5">
      <c r="A284" s="41"/>
      <c r="B284" s="41"/>
      <c r="C284" s="131"/>
    </row>
    <row r="285" spans="1:3" ht="13.5">
      <c r="A285" s="41"/>
      <c r="B285" s="41"/>
      <c r="C285" s="131"/>
    </row>
    <row r="286" spans="1:3" ht="13.5">
      <c r="A286" s="41"/>
      <c r="B286" s="41"/>
      <c r="C286" s="131"/>
    </row>
    <row r="287" spans="1:3" ht="13.5">
      <c r="A287" s="41"/>
      <c r="B287" s="41"/>
      <c r="C287" s="131"/>
    </row>
    <row r="288" spans="1:3" ht="13.5">
      <c r="A288" s="41"/>
      <c r="B288" s="41"/>
      <c r="C288" s="131"/>
    </row>
    <row r="289" spans="1:3" ht="13.5">
      <c r="A289" s="41"/>
      <c r="B289" s="41"/>
      <c r="C289" s="131"/>
    </row>
    <row r="290" spans="1:3" ht="13.5">
      <c r="A290" s="41"/>
      <c r="B290" s="41"/>
      <c r="C290" s="131"/>
    </row>
    <row r="291" spans="1:3" ht="13.5">
      <c r="A291" s="41"/>
      <c r="B291" s="41"/>
      <c r="C291" s="131"/>
    </row>
    <row r="292" spans="1:3" ht="13.5">
      <c r="A292" s="41"/>
      <c r="B292" s="41"/>
      <c r="C292" s="131"/>
    </row>
    <row r="293" spans="1:3" ht="13.5">
      <c r="A293" s="41"/>
      <c r="B293" s="41"/>
      <c r="C293" s="131"/>
    </row>
    <row r="294" spans="1:3" ht="13.5">
      <c r="A294" s="41"/>
      <c r="B294" s="41"/>
      <c r="C294" s="131"/>
    </row>
    <row r="295" spans="1:3" ht="13.5">
      <c r="A295" s="41"/>
      <c r="B295" s="41"/>
      <c r="C295" s="131"/>
    </row>
    <row r="296" spans="1:3" ht="13.5">
      <c r="A296" s="41"/>
      <c r="B296" s="41"/>
      <c r="C296" s="131"/>
    </row>
    <row r="297" spans="1:3" ht="13.5">
      <c r="A297" s="41"/>
      <c r="B297" s="41"/>
      <c r="C297" s="131"/>
    </row>
    <row r="298" spans="1:3" ht="13.5">
      <c r="A298" s="41"/>
      <c r="B298" s="41"/>
      <c r="C298" s="131"/>
    </row>
    <row r="299" spans="1:3" ht="13.5">
      <c r="A299" s="41"/>
      <c r="B299" s="41"/>
      <c r="C299" s="131"/>
    </row>
    <row r="300" spans="1:3" ht="13.5">
      <c r="A300" s="41"/>
      <c r="B300" s="41"/>
      <c r="C300" s="131"/>
    </row>
    <row r="301" spans="1:3" ht="13.5">
      <c r="A301" s="41"/>
      <c r="B301" s="41"/>
      <c r="C301" s="131"/>
    </row>
    <row r="302" spans="1:3" ht="13.5">
      <c r="A302" s="41"/>
      <c r="B302" s="41"/>
      <c r="C302" s="131"/>
    </row>
    <row r="303" spans="1:3" ht="13.5">
      <c r="A303" s="41"/>
      <c r="B303" s="41"/>
      <c r="C303" s="131"/>
    </row>
    <row r="304" spans="1:3" ht="13.5">
      <c r="A304" s="41"/>
      <c r="B304" s="41"/>
      <c r="C304" s="131"/>
    </row>
    <row r="305" spans="1:3" ht="13.5">
      <c r="A305" s="41"/>
      <c r="B305" s="41"/>
      <c r="C305" s="131"/>
    </row>
    <row r="306" spans="1:3" ht="13.5">
      <c r="A306" s="41"/>
      <c r="B306" s="41"/>
      <c r="C306" s="131"/>
    </row>
    <row r="307" spans="1:3" ht="13.5">
      <c r="A307" s="41"/>
      <c r="B307" s="41"/>
      <c r="C307" s="131"/>
    </row>
    <row r="308" spans="1:3" ht="13.5">
      <c r="A308" s="41"/>
      <c r="B308" s="41"/>
      <c r="C308" s="131"/>
    </row>
    <row r="309" spans="1:3" ht="13.5">
      <c r="A309" s="41"/>
      <c r="B309" s="41"/>
      <c r="C309" s="131"/>
    </row>
    <row r="310" spans="1:3" ht="13.5">
      <c r="A310" s="41"/>
      <c r="B310" s="41"/>
      <c r="C310" s="131"/>
    </row>
    <row r="311" spans="1:3" ht="13.5">
      <c r="A311" s="41"/>
      <c r="B311" s="41"/>
      <c r="C311" s="131"/>
    </row>
    <row r="312" spans="1:3" ht="13.5">
      <c r="A312" s="41"/>
      <c r="B312" s="41"/>
      <c r="C312" s="131"/>
    </row>
    <row r="313" spans="1:3" ht="13.5">
      <c r="A313" s="41"/>
      <c r="B313" s="41"/>
      <c r="C313" s="131"/>
    </row>
    <row r="314" spans="1:3" ht="13.5">
      <c r="A314" s="41"/>
      <c r="B314" s="41"/>
      <c r="C314" s="131"/>
    </row>
    <row r="315" spans="1:3" ht="13.5">
      <c r="A315" s="41"/>
      <c r="B315" s="41"/>
      <c r="C315" s="131"/>
    </row>
    <row r="316" spans="1:3" ht="13.5">
      <c r="A316" s="41"/>
      <c r="B316" s="41"/>
      <c r="C316" s="131"/>
    </row>
    <row r="317" spans="1:3" ht="13.5">
      <c r="A317" s="41"/>
      <c r="B317" s="41"/>
      <c r="C317" s="131"/>
    </row>
    <row r="318" spans="1:3" ht="13.5">
      <c r="A318" s="41"/>
      <c r="B318" s="41"/>
      <c r="C318" s="131"/>
    </row>
    <row r="319" spans="1:3" ht="13.5">
      <c r="A319" s="41"/>
      <c r="B319" s="41"/>
      <c r="C319" s="131"/>
    </row>
    <row r="320" spans="1:3" ht="13.5">
      <c r="A320" s="41"/>
      <c r="B320" s="41"/>
      <c r="C320" s="131"/>
    </row>
    <row r="321" spans="1:3" ht="13.5">
      <c r="A321" s="41"/>
      <c r="B321" s="41"/>
      <c r="C321" s="131"/>
    </row>
    <row r="322" spans="1:3" ht="13.5">
      <c r="A322" s="41"/>
      <c r="B322" s="41"/>
      <c r="C322" s="131"/>
    </row>
    <row r="323" spans="1:3" ht="13.5">
      <c r="A323" s="41"/>
      <c r="B323" s="41"/>
      <c r="C323" s="131"/>
    </row>
    <row r="324" spans="1:3" ht="13.5">
      <c r="A324" s="41"/>
      <c r="B324" s="41"/>
      <c r="C324" s="131"/>
    </row>
    <row r="325" spans="1:3" ht="13.5">
      <c r="A325" s="41"/>
      <c r="B325" s="41"/>
      <c r="C325" s="131"/>
    </row>
    <row r="326" spans="1:3" ht="13.5">
      <c r="A326" s="41"/>
      <c r="B326" s="41"/>
      <c r="C326" s="131"/>
    </row>
    <row r="327" spans="1:3" ht="13.5">
      <c r="A327" s="41"/>
      <c r="B327" s="41"/>
      <c r="C327" s="131"/>
    </row>
    <row r="328" spans="1:3" ht="13.5">
      <c r="A328" s="41"/>
      <c r="B328" s="41"/>
      <c r="C328" s="131"/>
    </row>
    <row r="329" spans="1:3" ht="13.5">
      <c r="A329" s="41"/>
      <c r="B329" s="41"/>
      <c r="C329" s="131"/>
    </row>
    <row r="330" spans="1:3" ht="13.5">
      <c r="A330" s="41"/>
      <c r="B330" s="41"/>
      <c r="C330" s="131"/>
    </row>
    <row r="331" spans="1:3" ht="13.5">
      <c r="A331" s="41"/>
      <c r="B331" s="41"/>
      <c r="C331" s="131"/>
    </row>
    <row r="332" spans="1:3" ht="13.5">
      <c r="A332" s="41"/>
      <c r="B332" s="41"/>
      <c r="C332" s="131"/>
    </row>
    <row r="333" spans="1:3" ht="13.5">
      <c r="A333" s="41"/>
      <c r="B333" s="41"/>
      <c r="C333" s="131"/>
    </row>
    <row r="334" spans="1:3" ht="13.5">
      <c r="A334" s="41"/>
      <c r="B334" s="41"/>
      <c r="C334" s="131"/>
    </row>
    <row r="335" spans="1:3" ht="13.5">
      <c r="A335" s="41"/>
      <c r="B335" s="41"/>
      <c r="C335" s="131"/>
    </row>
    <row r="336" spans="1:3" ht="13.5">
      <c r="A336" s="41"/>
      <c r="B336" s="41"/>
      <c r="C336" s="131"/>
    </row>
    <row r="337" spans="1:3" ht="13.5">
      <c r="A337" s="41"/>
      <c r="B337" s="41"/>
      <c r="C337" s="131"/>
    </row>
    <row r="338" spans="1:3" ht="13.5">
      <c r="A338" s="41"/>
      <c r="B338" s="41"/>
      <c r="C338" s="131"/>
    </row>
    <row r="339" spans="1:3" ht="13.5">
      <c r="A339" s="41"/>
      <c r="B339" s="41"/>
      <c r="C339" s="131"/>
    </row>
    <row r="340" spans="1:3" ht="13.5">
      <c r="A340" s="41"/>
      <c r="B340" s="41"/>
      <c r="C340" s="131"/>
    </row>
    <row r="341" spans="1:3" ht="13.5">
      <c r="A341" s="41"/>
      <c r="B341" s="41"/>
      <c r="C341" s="131"/>
    </row>
    <row r="342" spans="1:3" ht="13.5">
      <c r="A342" s="41"/>
      <c r="B342" s="41"/>
      <c r="C342" s="131"/>
    </row>
    <row r="343" spans="1:3" ht="13.5">
      <c r="A343" s="41"/>
      <c r="B343" s="41"/>
      <c r="C343" s="131"/>
    </row>
    <row r="344" spans="1:3" ht="13.5">
      <c r="A344" s="41"/>
      <c r="B344" s="41"/>
      <c r="C344" s="131"/>
    </row>
    <row r="345" spans="1:3" ht="13.5">
      <c r="A345" s="41"/>
      <c r="B345" s="41"/>
      <c r="C345" s="131"/>
    </row>
    <row r="346" spans="1:3" ht="13.5">
      <c r="A346" s="41"/>
      <c r="B346" s="41"/>
      <c r="C346" s="131"/>
    </row>
    <row r="347" spans="1:3" ht="13.5">
      <c r="A347" s="41"/>
      <c r="B347" s="41"/>
      <c r="C347" s="131"/>
    </row>
    <row r="348" spans="1:3" ht="13.5">
      <c r="A348" s="41"/>
      <c r="B348" s="41"/>
      <c r="C348" s="131"/>
    </row>
    <row r="349" spans="1:3" ht="13.5">
      <c r="A349" s="41"/>
      <c r="B349" s="41"/>
      <c r="C349" s="131"/>
    </row>
    <row r="350" spans="1:3" ht="13.5">
      <c r="A350" s="41"/>
      <c r="B350" s="41"/>
      <c r="C350" s="131"/>
    </row>
    <row r="351" spans="1:3" ht="13.5">
      <c r="A351" s="41"/>
      <c r="B351" s="41"/>
      <c r="C351" s="131"/>
    </row>
    <row r="352" spans="1:3" ht="13.5">
      <c r="A352" s="41"/>
      <c r="B352" s="41"/>
      <c r="C352" s="131"/>
    </row>
    <row r="353" spans="1:3" ht="13.5">
      <c r="A353" s="41"/>
      <c r="B353" s="41"/>
      <c r="C353" s="131"/>
    </row>
    <row r="354" spans="1:3" ht="13.5">
      <c r="A354" s="41"/>
      <c r="B354" s="41"/>
      <c r="C354" s="131"/>
    </row>
    <row r="355" spans="1:3" ht="13.5">
      <c r="A355" s="41"/>
      <c r="B355" s="41"/>
      <c r="C355" s="131"/>
    </row>
    <row r="356" spans="1:3" ht="13.5">
      <c r="A356" s="41"/>
      <c r="B356" s="41"/>
      <c r="C356" s="131"/>
    </row>
    <row r="357" spans="1:3" ht="13.5">
      <c r="A357" s="41"/>
      <c r="B357" s="41"/>
      <c r="C357" s="131"/>
    </row>
    <row r="358" spans="1:3" ht="13.5">
      <c r="A358" s="41"/>
      <c r="B358" s="41"/>
      <c r="C358" s="131"/>
    </row>
    <row r="359" spans="1:3" ht="13.5">
      <c r="A359" s="41"/>
      <c r="B359" s="41"/>
      <c r="C359" s="131"/>
    </row>
    <row r="360" spans="1:3" ht="13.5">
      <c r="A360" s="41"/>
      <c r="B360" s="41"/>
      <c r="C360" s="131"/>
    </row>
    <row r="361" spans="1:3" ht="13.5">
      <c r="A361" s="41"/>
      <c r="B361" s="41"/>
      <c r="C361" s="131"/>
    </row>
    <row r="362" spans="1:3" ht="13.5">
      <c r="A362" s="41"/>
      <c r="B362" s="41"/>
      <c r="C362" s="131"/>
    </row>
    <row r="363" spans="1:3" ht="13.5">
      <c r="A363" s="41"/>
      <c r="B363" s="41"/>
      <c r="C363" s="131"/>
    </row>
    <row r="364" spans="1:3" ht="13.5">
      <c r="A364" s="41"/>
      <c r="B364" s="41"/>
      <c r="C364" s="131"/>
    </row>
    <row r="365" spans="1:3" ht="13.5">
      <c r="A365" s="41"/>
      <c r="B365" s="41"/>
      <c r="C365" s="131"/>
    </row>
    <row r="366" spans="1:3" ht="13.5">
      <c r="A366" s="41"/>
      <c r="B366" s="41"/>
      <c r="C366" s="131"/>
    </row>
    <row r="367" spans="1:3">
      <c r="A367" s="41"/>
      <c r="B367" s="41"/>
    </row>
    <row r="368" spans="1:3">
      <c r="A368" s="41"/>
      <c r="B368" s="41"/>
    </row>
    <row r="369" spans="1:2">
      <c r="A369" s="41"/>
      <c r="B369" s="41"/>
    </row>
    <row r="370" spans="1:2">
      <c r="A370" s="41"/>
      <c r="B370" s="41"/>
    </row>
    <row r="371" spans="1:2">
      <c r="A371" s="41"/>
      <c r="B371" s="41"/>
    </row>
    <row r="372" spans="1:2">
      <c r="A372" s="41"/>
      <c r="B372" s="41"/>
    </row>
    <row r="373" spans="1:2">
      <c r="A373" s="41"/>
      <c r="B373" s="41"/>
    </row>
    <row r="374" spans="1:2">
      <c r="A374" s="41"/>
      <c r="B374" s="41"/>
    </row>
    <row r="375" spans="1:2">
      <c r="A375" s="41"/>
      <c r="B375" s="41"/>
    </row>
    <row r="376" spans="1:2">
      <c r="A376" s="41"/>
      <c r="B376" s="41"/>
    </row>
    <row r="377" spans="1:2">
      <c r="A377" s="41"/>
      <c r="B377" s="41"/>
    </row>
    <row r="378" spans="1:2">
      <c r="A378" s="41"/>
      <c r="B378" s="41"/>
    </row>
    <row r="379" spans="1:2">
      <c r="A379" s="41"/>
      <c r="B379" s="41"/>
    </row>
    <row r="380" spans="1:2">
      <c r="A380" s="41"/>
      <c r="B380" s="41"/>
    </row>
    <row r="381" spans="1:2">
      <c r="A381" s="41"/>
      <c r="B381" s="41"/>
    </row>
    <row r="382" spans="1:2">
      <c r="A382" s="41"/>
      <c r="B382" s="41"/>
    </row>
    <row r="383" spans="1:2">
      <c r="A383" s="41"/>
      <c r="B383" s="41"/>
    </row>
    <row r="384" spans="1:2">
      <c r="A384" s="41"/>
      <c r="B384" s="41"/>
    </row>
    <row r="385" spans="1:2">
      <c r="A385" s="41"/>
      <c r="B385" s="41"/>
    </row>
    <row r="386" spans="1:2">
      <c r="A386" s="41"/>
      <c r="B386" s="41"/>
    </row>
    <row r="387" spans="1:2">
      <c r="A387" s="41"/>
      <c r="B387" s="41"/>
    </row>
    <row r="388" spans="1:2">
      <c r="A388" s="41"/>
      <c r="B388" s="41"/>
    </row>
    <row r="389" spans="1:2">
      <c r="A389" s="41"/>
      <c r="B389" s="41"/>
    </row>
    <row r="390" spans="1:2">
      <c r="A390" s="41"/>
      <c r="B390" s="41"/>
    </row>
    <row r="391" spans="1:2">
      <c r="A391" s="41"/>
      <c r="B391" s="41"/>
    </row>
    <row r="392" spans="1:2">
      <c r="A392" s="41"/>
      <c r="B392" s="41"/>
    </row>
    <row r="393" spans="1:2">
      <c r="A393" s="41"/>
      <c r="B393" s="41"/>
    </row>
    <row r="394" spans="1:2">
      <c r="A394" s="41"/>
      <c r="B394" s="41"/>
    </row>
    <row r="395" spans="1:2">
      <c r="A395" s="41"/>
      <c r="B395" s="41"/>
    </row>
    <row r="396" spans="1:2">
      <c r="A396" s="41"/>
      <c r="B396" s="41"/>
    </row>
    <row r="397" spans="1:2">
      <c r="A397" s="41"/>
      <c r="B397" s="41"/>
    </row>
    <row r="398" spans="1:2">
      <c r="A398" s="41"/>
      <c r="B398" s="41"/>
    </row>
    <row r="399" spans="1:2">
      <c r="A399" s="41"/>
      <c r="B399" s="41"/>
    </row>
    <row r="400" spans="1:2">
      <c r="A400" s="41"/>
      <c r="B400" s="41"/>
    </row>
    <row r="401" spans="1:2">
      <c r="A401" s="41"/>
      <c r="B401" s="41"/>
    </row>
    <row r="402" spans="1:2">
      <c r="A402" s="41"/>
      <c r="B402" s="41"/>
    </row>
    <row r="403" spans="1:2">
      <c r="A403" s="41"/>
      <c r="B403" s="41"/>
    </row>
    <row r="404" spans="1:2">
      <c r="A404" s="41"/>
      <c r="B404" s="41"/>
    </row>
    <row r="405" spans="1:2">
      <c r="A405" s="41"/>
      <c r="B405" s="41"/>
    </row>
  </sheetData>
  <autoFilter ref="A19:M141"/>
  <mergeCells count="19">
    <mergeCell ref="G13:J13"/>
    <mergeCell ref="K13:L13"/>
    <mergeCell ref="A9:M9"/>
    <mergeCell ref="G12:J12"/>
    <mergeCell ref="K12:L12"/>
    <mergeCell ref="A10:M10"/>
    <mergeCell ref="A11:M11"/>
    <mergeCell ref="K17:L17"/>
    <mergeCell ref="M17:M18"/>
    <mergeCell ref="A16:A18"/>
    <mergeCell ref="B16:B18"/>
    <mergeCell ref="C16:C18"/>
    <mergeCell ref="D16:D18"/>
    <mergeCell ref="E16:F16"/>
    <mergeCell ref="G16:M16"/>
    <mergeCell ref="E17:E18"/>
    <mergeCell ref="F17:F18"/>
    <mergeCell ref="G17:H17"/>
    <mergeCell ref="I17:J17"/>
  </mergeCells>
  <pageMargins left="0.17" right="0.17" top="0.41" bottom="0.36" header="0.17" footer="0.17"/>
  <pageSetup scale="96" firstPageNumber="9" orientation="landscape" useFirstPageNumber="1" horizontalDpi="4294967293" r:id="rId1"/>
  <headerFooter>
    <oddHeader>&amp;R&amp;"LitMtavrPS,Regular"inspeqtirebis angariSi # &amp;"-,Regular"FT-160/06/16-I160</oddHeader>
    <oddFooter>&amp;C&amp;"LitMtavrPS,Regular"gv. &amp;P/ gv-dan 122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41"/>
  <sheetViews>
    <sheetView topLeftCell="A19" zoomScaleNormal="100" zoomScaleSheetLayoutView="130" workbookViewId="0">
      <selection activeCell="C27" sqref="C27"/>
    </sheetView>
  </sheetViews>
  <sheetFormatPr defaultRowHeight="12.75"/>
  <cols>
    <col min="1" max="1" width="4.42578125" style="35" customWidth="1"/>
    <col min="2" max="2" width="8.5703125" style="35" customWidth="1"/>
    <col min="3" max="3" width="29.28515625" style="35" customWidth="1"/>
    <col min="4" max="4" width="10.85546875" style="35" customWidth="1"/>
    <col min="5" max="5" width="8.140625" style="35" customWidth="1"/>
    <col min="6" max="6" width="9.140625" style="35"/>
    <col min="7" max="7" width="9.140625" style="35" customWidth="1"/>
    <col min="8" max="8" width="12" style="35" customWidth="1"/>
    <col min="9" max="9" width="8.85546875" style="35" customWidth="1"/>
    <col min="10" max="10" width="11.7109375" style="35" customWidth="1"/>
    <col min="11" max="11" width="7.42578125" style="35" customWidth="1"/>
    <col min="12" max="12" width="9.140625" style="35"/>
    <col min="13" max="13" width="11.28515625" style="35" customWidth="1"/>
    <col min="14" max="16384" width="9.140625" style="35"/>
  </cols>
  <sheetData>
    <row r="1" spans="1:14" ht="13.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4" ht="13.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4" s="114" customFormat="1" ht="13.5">
      <c r="A3" s="304" t="s">
        <v>108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4" s="114" customFormat="1" ht="13.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4" s="114" customFormat="1" ht="13.5">
      <c r="A5" s="304" t="s">
        <v>18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</row>
    <row r="6" spans="1:14" ht="13.5">
      <c r="A6" s="131"/>
      <c r="B6" s="131"/>
      <c r="C6" s="131"/>
      <c r="D6" s="131"/>
      <c r="E6" s="131"/>
      <c r="F6" s="131"/>
      <c r="G6" s="301" t="s">
        <v>34</v>
      </c>
      <c r="H6" s="302"/>
      <c r="I6" s="302"/>
      <c r="J6" s="302"/>
      <c r="K6" s="303">
        <f>M177</f>
        <v>0</v>
      </c>
      <c r="L6" s="303"/>
      <c r="M6" s="131" t="s">
        <v>35</v>
      </c>
    </row>
    <row r="7" spans="1:14" ht="13.5">
      <c r="A7" s="131"/>
      <c r="B7" s="131"/>
      <c r="C7" s="131"/>
      <c r="D7" s="131"/>
      <c r="E7" s="131"/>
      <c r="F7" s="131"/>
      <c r="G7" s="301" t="s">
        <v>36</v>
      </c>
      <c r="H7" s="302"/>
      <c r="I7" s="302"/>
      <c r="J7" s="302"/>
      <c r="K7" s="303">
        <f>J171</f>
        <v>0</v>
      </c>
      <c r="L7" s="303"/>
      <c r="M7" s="131" t="s">
        <v>35</v>
      </c>
    </row>
    <row r="8" spans="1:14" ht="13.5">
      <c r="A8" s="131"/>
      <c r="B8" s="131"/>
      <c r="C8" s="131"/>
      <c r="D8" s="131"/>
      <c r="E8" s="131"/>
      <c r="F8" s="131"/>
      <c r="G8" s="131"/>
      <c r="H8" s="132"/>
      <c r="I8" s="132"/>
      <c r="J8" s="132"/>
      <c r="K8" s="133"/>
      <c r="L8" s="133"/>
      <c r="M8" s="131"/>
    </row>
    <row r="9" spans="1:14" s="1" customFormat="1" ht="27.75" customHeight="1">
      <c r="A9" s="299" t="s">
        <v>37</v>
      </c>
      <c r="B9" s="297" t="s">
        <v>38</v>
      </c>
      <c r="C9" s="297" t="s">
        <v>39</v>
      </c>
      <c r="D9" s="297" t="s">
        <v>40</v>
      </c>
      <c r="E9" s="297" t="s">
        <v>41</v>
      </c>
      <c r="F9" s="297"/>
      <c r="G9" s="300" t="s">
        <v>42</v>
      </c>
      <c r="H9" s="300"/>
      <c r="I9" s="300"/>
      <c r="J9" s="300"/>
      <c r="K9" s="300"/>
      <c r="L9" s="300"/>
      <c r="M9" s="300"/>
    </row>
    <row r="10" spans="1:14" s="1" customFormat="1" ht="23.25" customHeight="1">
      <c r="A10" s="299"/>
      <c r="B10" s="297"/>
      <c r="C10" s="297"/>
      <c r="D10" s="297"/>
      <c r="E10" s="297" t="s">
        <v>43</v>
      </c>
      <c r="F10" s="297" t="s">
        <v>44</v>
      </c>
      <c r="G10" s="297" t="s">
        <v>45</v>
      </c>
      <c r="H10" s="297"/>
      <c r="I10" s="297" t="s">
        <v>46</v>
      </c>
      <c r="J10" s="297"/>
      <c r="K10" s="297" t="s">
        <v>47</v>
      </c>
      <c r="L10" s="297"/>
      <c r="M10" s="298" t="s">
        <v>48</v>
      </c>
    </row>
    <row r="11" spans="1:14" s="1" customFormat="1" ht="13.5">
      <c r="A11" s="299"/>
      <c r="B11" s="297"/>
      <c r="C11" s="297"/>
      <c r="D11" s="297"/>
      <c r="E11" s="297"/>
      <c r="F11" s="297"/>
      <c r="G11" s="130" t="s">
        <v>49</v>
      </c>
      <c r="H11" s="130" t="s">
        <v>50</v>
      </c>
      <c r="I11" s="130" t="s">
        <v>49</v>
      </c>
      <c r="J11" s="130" t="s">
        <v>50</v>
      </c>
      <c r="K11" s="130" t="s">
        <v>49</v>
      </c>
      <c r="L11" s="130" t="s">
        <v>50</v>
      </c>
      <c r="M11" s="298"/>
    </row>
    <row r="12" spans="1:14" s="3" customFormat="1" ht="13.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</row>
    <row r="13" spans="1:14" ht="13.5">
      <c r="A13" s="36"/>
      <c r="B13" s="36"/>
      <c r="C13" s="37" t="s">
        <v>109</v>
      </c>
      <c r="D13" s="38"/>
      <c r="E13" s="38"/>
      <c r="F13" s="38"/>
      <c r="G13" s="4"/>
      <c r="H13" s="4"/>
      <c r="I13" s="4"/>
      <c r="J13" s="4"/>
      <c r="K13" s="4"/>
      <c r="L13" s="4"/>
      <c r="M13" s="4"/>
    </row>
    <row r="14" spans="1:14" s="117" customFormat="1" ht="45" customHeight="1">
      <c r="A14" s="43">
        <v>1</v>
      </c>
      <c r="B14" s="55" t="s">
        <v>110</v>
      </c>
      <c r="C14" s="115" t="s">
        <v>111</v>
      </c>
      <c r="D14" s="95" t="s">
        <v>112</v>
      </c>
      <c r="E14" s="43"/>
      <c r="F14" s="273">
        <v>442.67</v>
      </c>
      <c r="G14" s="56"/>
      <c r="H14" s="58">
        <f>F14*G14</f>
        <v>0</v>
      </c>
      <c r="I14" s="58"/>
      <c r="J14" s="56">
        <f>F14*I14</f>
        <v>0</v>
      </c>
      <c r="K14" s="56"/>
      <c r="L14" s="116">
        <f>F14*K14</f>
        <v>0</v>
      </c>
      <c r="M14" s="116">
        <f>H14+J14+L14</f>
        <v>0</v>
      </c>
      <c r="N14" s="41"/>
    </row>
    <row r="15" spans="1:14" s="63" customFormat="1" ht="13.5">
      <c r="A15" s="61"/>
      <c r="B15" s="55"/>
      <c r="C15" s="118" t="s">
        <v>113</v>
      </c>
      <c r="D15" s="130" t="s">
        <v>55</v>
      </c>
      <c r="E15" s="62">
        <v>3.36</v>
      </c>
      <c r="F15" s="62">
        <f>F14*E15</f>
        <v>1487.3712</v>
      </c>
      <c r="G15" s="240"/>
      <c r="H15" s="57">
        <f>F15*G15</f>
        <v>0</v>
      </c>
      <c r="I15" s="262"/>
      <c r="J15" s="59">
        <f>F15*I15</f>
        <v>0</v>
      </c>
      <c r="K15" s="59"/>
      <c r="L15" s="60">
        <f>F15*K15</f>
        <v>0</v>
      </c>
      <c r="M15" s="60">
        <f>H15+J15+L15</f>
        <v>0</v>
      </c>
    </row>
    <row r="16" spans="1:14" s="63" customFormat="1" ht="13.5">
      <c r="A16" s="61"/>
      <c r="B16" s="55"/>
      <c r="C16" s="118" t="s">
        <v>56</v>
      </c>
      <c r="D16" s="130" t="s">
        <v>35</v>
      </c>
      <c r="E16" s="62">
        <v>0.92</v>
      </c>
      <c r="F16" s="62">
        <f>F14*E16</f>
        <v>407.25640000000004</v>
      </c>
      <c r="G16" s="240"/>
      <c r="H16" s="57">
        <f>F16*G16</f>
        <v>0</v>
      </c>
      <c r="I16" s="262"/>
      <c r="J16" s="59">
        <f>F16*I16</f>
        <v>0</v>
      </c>
      <c r="K16" s="262"/>
      <c r="L16" s="60">
        <f>F16*K16</f>
        <v>0</v>
      </c>
      <c r="M16" s="60">
        <f>H16+J16+L16</f>
        <v>0</v>
      </c>
    </row>
    <row r="17" spans="1:14" s="63" customFormat="1" ht="27">
      <c r="A17" s="61"/>
      <c r="B17" s="55"/>
      <c r="C17" s="119" t="s">
        <v>114</v>
      </c>
      <c r="D17" s="38" t="s">
        <v>115</v>
      </c>
      <c r="E17" s="272">
        <v>63</v>
      </c>
      <c r="F17" s="188">
        <f>F14*E17</f>
        <v>27888.210000000003</v>
      </c>
      <c r="G17" s="240"/>
      <c r="H17" s="57">
        <f t="shared" ref="H17:H18" si="0">F17*G17</f>
        <v>0</v>
      </c>
      <c r="I17" s="275"/>
      <c r="J17" s="59">
        <f t="shared" ref="J17:J18" si="1">F17*I17</f>
        <v>0</v>
      </c>
      <c r="K17" s="262"/>
      <c r="L17" s="60">
        <f t="shared" ref="L17:L18" si="2">F17*K17</f>
        <v>0</v>
      </c>
      <c r="M17" s="60">
        <f t="shared" ref="M17:M18" si="3">H17+J17+L17</f>
        <v>0</v>
      </c>
    </row>
    <row r="18" spans="1:14" s="63" customFormat="1" ht="13.5">
      <c r="A18" s="61"/>
      <c r="B18" s="55"/>
      <c r="C18" s="119" t="s">
        <v>116</v>
      </c>
      <c r="D18" s="38" t="s">
        <v>112</v>
      </c>
      <c r="E18" s="272">
        <v>0.11</v>
      </c>
      <c r="F18" s="188">
        <f>F14*E18</f>
        <v>48.6937</v>
      </c>
      <c r="G18" s="240"/>
      <c r="H18" s="57">
        <f t="shared" si="0"/>
        <v>0</v>
      </c>
      <c r="I18" s="275"/>
      <c r="J18" s="59">
        <f t="shared" si="1"/>
        <v>0</v>
      </c>
      <c r="K18" s="262"/>
      <c r="L18" s="60">
        <f t="shared" si="2"/>
        <v>0</v>
      </c>
      <c r="M18" s="60">
        <f t="shared" si="3"/>
        <v>0</v>
      </c>
    </row>
    <row r="19" spans="1:14" s="63" customFormat="1" ht="13.5">
      <c r="A19" s="61"/>
      <c r="B19" s="55"/>
      <c r="C19" s="118" t="s">
        <v>117</v>
      </c>
      <c r="D19" s="61" t="s">
        <v>35</v>
      </c>
      <c r="E19" s="62">
        <v>0.16</v>
      </c>
      <c r="F19" s="62">
        <f>F14*E19</f>
        <v>70.827200000000005</v>
      </c>
      <c r="G19" s="240"/>
      <c r="H19" s="57">
        <f>F19*G19</f>
        <v>0</v>
      </c>
      <c r="I19" s="275"/>
      <c r="J19" s="59">
        <f>F19*I19</f>
        <v>0</v>
      </c>
      <c r="K19" s="262"/>
      <c r="L19" s="60">
        <f>F19*K19</f>
        <v>0</v>
      </c>
      <c r="M19" s="60">
        <f>H19+J19+L19</f>
        <v>0</v>
      </c>
    </row>
    <row r="20" spans="1:14" s="117" customFormat="1" ht="45" customHeight="1">
      <c r="A20" s="43">
        <v>2</v>
      </c>
      <c r="B20" s="129" t="s">
        <v>616</v>
      </c>
      <c r="C20" s="40" t="s">
        <v>118</v>
      </c>
      <c r="D20" s="95" t="s">
        <v>119</v>
      </c>
      <c r="E20" s="273"/>
      <c r="F20" s="273">
        <v>953</v>
      </c>
      <c r="G20" s="274"/>
      <c r="H20" s="57">
        <f>F20*G20</f>
        <v>0</v>
      </c>
      <c r="I20" s="276"/>
      <c r="J20" s="59">
        <f>F20*I20</f>
        <v>0</v>
      </c>
      <c r="K20" s="274"/>
      <c r="L20" s="60">
        <f>F20*K20</f>
        <v>0</v>
      </c>
      <c r="M20" s="60">
        <f>H20+J20+L20</f>
        <v>0</v>
      </c>
      <c r="N20" s="41"/>
    </row>
    <row r="21" spans="1:14" s="63" customFormat="1" ht="13.5">
      <c r="A21" s="61"/>
      <c r="B21" s="55"/>
      <c r="C21" s="130" t="s">
        <v>113</v>
      </c>
      <c r="D21" s="130" t="s">
        <v>55</v>
      </c>
      <c r="E21" s="62">
        <v>1</v>
      </c>
      <c r="F21" s="62">
        <f>F20*E21</f>
        <v>953</v>
      </c>
      <c r="G21" s="240"/>
      <c r="H21" s="57">
        <f>F21*G21</f>
        <v>0</v>
      </c>
      <c r="I21" s="262"/>
      <c r="J21" s="59">
        <f>F21*I21</f>
        <v>0</v>
      </c>
      <c r="K21" s="262"/>
      <c r="L21" s="60">
        <f>F21*K21</f>
        <v>0</v>
      </c>
      <c r="M21" s="60">
        <f>H21+J21+L21</f>
        <v>0</v>
      </c>
    </row>
    <row r="22" spans="1:14" s="63" customFormat="1" ht="13.5">
      <c r="A22" s="61"/>
      <c r="B22" s="55"/>
      <c r="C22" s="130" t="s">
        <v>56</v>
      </c>
      <c r="D22" s="130" t="s">
        <v>35</v>
      </c>
      <c r="E22" s="62">
        <v>6.4399999999999999E-2</v>
      </c>
      <c r="F22" s="62">
        <f>F20*E22</f>
        <v>61.373199999999997</v>
      </c>
      <c r="G22" s="240"/>
      <c r="H22" s="57">
        <f>F22*G22</f>
        <v>0</v>
      </c>
      <c r="I22" s="262"/>
      <c r="J22" s="59">
        <f>F22*I22</f>
        <v>0</v>
      </c>
      <c r="K22" s="262"/>
      <c r="L22" s="60">
        <f>F22*K22</f>
        <v>0</v>
      </c>
      <c r="M22" s="60">
        <f>H22+J22+L22</f>
        <v>0</v>
      </c>
    </row>
    <row r="23" spans="1:14" s="63" customFormat="1" ht="27">
      <c r="A23" s="61"/>
      <c r="B23" s="55"/>
      <c r="C23" s="128" t="s">
        <v>617</v>
      </c>
      <c r="D23" s="38" t="s">
        <v>115</v>
      </c>
      <c r="E23" s="272">
        <v>12.5</v>
      </c>
      <c r="F23" s="188">
        <f>F20*E23</f>
        <v>11912.5</v>
      </c>
      <c r="G23" s="240"/>
      <c r="H23" s="57">
        <f t="shared" ref="H23:H24" si="4">F23*G23</f>
        <v>0</v>
      </c>
      <c r="I23" s="275"/>
      <c r="J23" s="59">
        <f t="shared" ref="J23:J24" si="5">F23*I23</f>
        <v>0</v>
      </c>
      <c r="K23" s="262"/>
      <c r="L23" s="60">
        <f t="shared" ref="L23:L24" si="6">F23*K23</f>
        <v>0</v>
      </c>
      <c r="M23" s="60">
        <f t="shared" ref="M23:M24" si="7">H23+J23+L23</f>
        <v>0</v>
      </c>
    </row>
    <row r="24" spans="1:14" s="63" customFormat="1" ht="13.5">
      <c r="A24" s="61"/>
      <c r="B24" s="55"/>
      <c r="C24" s="120" t="s">
        <v>116</v>
      </c>
      <c r="D24" s="38" t="s">
        <v>112</v>
      </c>
      <c r="E24" s="272">
        <v>1.0999999999999999E-2</v>
      </c>
      <c r="F24" s="188">
        <f>F20*E24</f>
        <v>10.482999999999999</v>
      </c>
      <c r="G24" s="240"/>
      <c r="H24" s="57">
        <f t="shared" si="4"/>
        <v>0</v>
      </c>
      <c r="I24" s="275"/>
      <c r="J24" s="59">
        <f t="shared" si="5"/>
        <v>0</v>
      </c>
      <c r="K24" s="262"/>
      <c r="L24" s="60">
        <f t="shared" si="6"/>
        <v>0</v>
      </c>
      <c r="M24" s="60">
        <f t="shared" si="7"/>
        <v>0</v>
      </c>
    </row>
    <row r="25" spans="1:14" s="63" customFormat="1" ht="13.5">
      <c r="A25" s="61"/>
      <c r="B25" s="55"/>
      <c r="C25" s="130" t="s">
        <v>117</v>
      </c>
      <c r="D25" s="61" t="s">
        <v>35</v>
      </c>
      <c r="E25" s="62">
        <v>1.1999999999999999E-3</v>
      </c>
      <c r="F25" s="62">
        <f>F20*E25</f>
        <v>1.1435999999999999</v>
      </c>
      <c r="G25" s="240"/>
      <c r="H25" s="57">
        <f>F25*G25</f>
        <v>0</v>
      </c>
      <c r="I25" s="275"/>
      <c r="J25" s="59">
        <f>F25*I25</f>
        <v>0</v>
      </c>
      <c r="K25" s="262"/>
      <c r="L25" s="60">
        <f>F25*K25</f>
        <v>0</v>
      </c>
      <c r="M25" s="60">
        <f>H25+J25+L25</f>
        <v>0</v>
      </c>
    </row>
    <row r="26" spans="1:14" ht="13.5">
      <c r="A26" s="36"/>
      <c r="B26" s="39"/>
      <c r="C26" s="37" t="s">
        <v>120</v>
      </c>
      <c r="D26" s="38"/>
      <c r="E26" s="188"/>
      <c r="F26" s="189"/>
      <c r="G26" s="44"/>
      <c r="H26" s="4"/>
      <c r="I26" s="44"/>
      <c r="J26" s="4"/>
      <c r="K26" s="44"/>
      <c r="L26" s="4"/>
      <c r="M26" s="4"/>
    </row>
    <row r="27" spans="1:14" ht="38.25">
      <c r="A27" s="36">
        <v>3</v>
      </c>
      <c r="B27" s="39" t="s">
        <v>121</v>
      </c>
      <c r="C27" s="40" t="s">
        <v>122</v>
      </c>
      <c r="D27" s="38" t="s">
        <v>79</v>
      </c>
      <c r="E27" s="188"/>
      <c r="F27" s="189">
        <v>1034</v>
      </c>
      <c r="G27" s="44"/>
      <c r="H27" s="4">
        <f t="shared" ref="H27:H90" si="8">F27*G27</f>
        <v>0</v>
      </c>
      <c r="I27" s="44"/>
      <c r="J27" s="4">
        <f t="shared" ref="J27:J90" si="9">F27*I27</f>
        <v>0</v>
      </c>
      <c r="K27" s="44"/>
      <c r="L27" s="4">
        <f t="shared" ref="L27:L90" si="10">F27*K27</f>
        <v>0</v>
      </c>
      <c r="M27" s="4">
        <f t="shared" ref="M27:M90" si="11">H27+J27+L27</f>
        <v>0</v>
      </c>
    </row>
    <row r="28" spans="1:14" ht="13.5">
      <c r="A28" s="36"/>
      <c r="B28" s="39"/>
      <c r="C28" s="40" t="s">
        <v>54</v>
      </c>
      <c r="D28" s="38" t="s">
        <v>55</v>
      </c>
      <c r="E28" s="188">
        <v>0.312</v>
      </c>
      <c r="F28" s="189">
        <f>F27*E28</f>
        <v>322.608</v>
      </c>
      <c r="G28" s="44"/>
      <c r="H28" s="4">
        <f t="shared" si="8"/>
        <v>0</v>
      </c>
      <c r="I28" s="44"/>
      <c r="J28" s="4">
        <f t="shared" si="9"/>
        <v>0</v>
      </c>
      <c r="K28" s="44"/>
      <c r="L28" s="4">
        <f t="shared" si="10"/>
        <v>0</v>
      </c>
      <c r="M28" s="4">
        <f t="shared" si="11"/>
        <v>0</v>
      </c>
    </row>
    <row r="29" spans="1:14" ht="13.5">
      <c r="A29" s="36"/>
      <c r="B29" s="39"/>
      <c r="C29" s="40" t="s">
        <v>56</v>
      </c>
      <c r="D29" s="38" t="s">
        <v>35</v>
      </c>
      <c r="E29" s="188">
        <v>1.38E-2</v>
      </c>
      <c r="F29" s="189">
        <f>F27*E29</f>
        <v>14.2692</v>
      </c>
      <c r="G29" s="44"/>
      <c r="H29" s="4">
        <f t="shared" si="8"/>
        <v>0</v>
      </c>
      <c r="I29" s="44"/>
      <c r="J29" s="4">
        <f t="shared" si="9"/>
        <v>0</v>
      </c>
      <c r="K29" s="44"/>
      <c r="L29" s="4">
        <f t="shared" si="10"/>
        <v>0</v>
      </c>
      <c r="M29" s="4">
        <f t="shared" si="11"/>
        <v>0</v>
      </c>
    </row>
    <row r="30" spans="1:14" ht="13.5">
      <c r="A30" s="36"/>
      <c r="B30" s="39"/>
      <c r="C30" s="40" t="s">
        <v>101</v>
      </c>
      <c r="D30" s="38" t="s">
        <v>79</v>
      </c>
      <c r="E30" s="188">
        <v>1.1200000000000001</v>
      </c>
      <c r="F30" s="189">
        <f>F27*E30</f>
        <v>1158.0800000000002</v>
      </c>
      <c r="G30" s="44"/>
      <c r="H30" s="4">
        <f t="shared" si="8"/>
        <v>0</v>
      </c>
      <c r="I30" s="44"/>
      <c r="J30" s="4">
        <f t="shared" si="9"/>
        <v>0</v>
      </c>
      <c r="K30" s="44"/>
      <c r="L30" s="4">
        <f t="shared" si="10"/>
        <v>0</v>
      </c>
      <c r="M30" s="4">
        <f t="shared" si="11"/>
        <v>0</v>
      </c>
    </row>
    <row r="31" spans="1:14" ht="13.5">
      <c r="A31" s="36"/>
      <c r="B31" s="39"/>
      <c r="C31" s="40" t="s">
        <v>123</v>
      </c>
      <c r="D31" s="38" t="s">
        <v>124</v>
      </c>
      <c r="E31" s="188">
        <v>5.3</v>
      </c>
      <c r="F31" s="189">
        <f>F27*E31</f>
        <v>5480.2</v>
      </c>
      <c r="G31" s="44"/>
      <c r="H31" s="4">
        <f t="shared" si="8"/>
        <v>0</v>
      </c>
      <c r="I31" s="44"/>
      <c r="J31" s="4">
        <f t="shared" si="9"/>
        <v>0</v>
      </c>
      <c r="K31" s="44"/>
      <c r="L31" s="4">
        <f t="shared" si="10"/>
        <v>0</v>
      </c>
      <c r="M31" s="4">
        <f t="shared" si="11"/>
        <v>0</v>
      </c>
    </row>
    <row r="32" spans="1:14" ht="13.5">
      <c r="A32" s="36"/>
      <c r="B32" s="39"/>
      <c r="C32" s="40" t="s">
        <v>70</v>
      </c>
      <c r="D32" s="38" t="s">
        <v>35</v>
      </c>
      <c r="E32" s="188">
        <v>1.8E-3</v>
      </c>
      <c r="F32" s="189">
        <f>F27*E32</f>
        <v>1.8612</v>
      </c>
      <c r="G32" s="44"/>
      <c r="H32" s="4">
        <f t="shared" si="8"/>
        <v>0</v>
      </c>
      <c r="I32" s="44"/>
      <c r="J32" s="4">
        <f t="shared" si="9"/>
        <v>0</v>
      </c>
      <c r="K32" s="44"/>
      <c r="L32" s="4">
        <f t="shared" si="10"/>
        <v>0</v>
      </c>
      <c r="M32" s="4">
        <f t="shared" si="11"/>
        <v>0</v>
      </c>
    </row>
    <row r="33" spans="1:13" ht="51">
      <c r="A33" s="36">
        <v>4</v>
      </c>
      <c r="B33" s="39" t="s">
        <v>125</v>
      </c>
      <c r="C33" s="40" t="s">
        <v>620</v>
      </c>
      <c r="D33" s="38" t="s">
        <v>112</v>
      </c>
      <c r="E33" s="188"/>
      <c r="F33" s="189">
        <f>F27*0.05</f>
        <v>51.7</v>
      </c>
      <c r="G33" s="44"/>
      <c r="H33" s="4">
        <f t="shared" si="8"/>
        <v>0</v>
      </c>
      <c r="I33" s="44"/>
      <c r="J33" s="4">
        <f t="shared" si="9"/>
        <v>0</v>
      </c>
      <c r="K33" s="44"/>
      <c r="L33" s="4">
        <f t="shared" si="10"/>
        <v>0</v>
      </c>
      <c r="M33" s="4">
        <f t="shared" si="11"/>
        <v>0</v>
      </c>
    </row>
    <row r="34" spans="1:13" ht="13.5">
      <c r="A34" s="36"/>
      <c r="B34" s="39"/>
      <c r="C34" s="40" t="s">
        <v>54</v>
      </c>
      <c r="D34" s="38" t="s">
        <v>55</v>
      </c>
      <c r="E34" s="188">
        <v>2.63</v>
      </c>
      <c r="F34" s="189">
        <f>F33*E34</f>
        <v>135.971</v>
      </c>
      <c r="G34" s="44"/>
      <c r="H34" s="4">
        <f t="shared" si="8"/>
        <v>0</v>
      </c>
      <c r="I34" s="44"/>
      <c r="J34" s="4">
        <f t="shared" si="9"/>
        <v>0</v>
      </c>
      <c r="K34" s="44"/>
      <c r="L34" s="4">
        <f t="shared" si="10"/>
        <v>0</v>
      </c>
      <c r="M34" s="4">
        <f t="shared" si="11"/>
        <v>0</v>
      </c>
    </row>
    <row r="35" spans="1:13" ht="13.5">
      <c r="A35" s="36"/>
      <c r="B35" s="39"/>
      <c r="C35" s="127" t="s">
        <v>619</v>
      </c>
      <c r="D35" s="38" t="s">
        <v>112</v>
      </c>
      <c r="E35" s="188">
        <v>1.25</v>
      </c>
      <c r="F35" s="189">
        <f>F33*E35</f>
        <v>64.625</v>
      </c>
      <c r="G35" s="44"/>
      <c r="H35" s="4">
        <f t="shared" si="8"/>
        <v>0</v>
      </c>
      <c r="I35" s="44"/>
      <c r="J35" s="4">
        <f t="shared" si="9"/>
        <v>0</v>
      </c>
      <c r="K35" s="44"/>
      <c r="L35" s="4">
        <f t="shared" si="10"/>
        <v>0</v>
      </c>
      <c r="M35" s="4">
        <f t="shared" si="11"/>
        <v>0</v>
      </c>
    </row>
    <row r="36" spans="1:13" ht="13.5">
      <c r="A36" s="36"/>
      <c r="B36" s="39"/>
      <c r="C36" s="40" t="s">
        <v>70</v>
      </c>
      <c r="D36" s="38" t="s">
        <v>35</v>
      </c>
      <c r="E36" s="188">
        <v>0.01</v>
      </c>
      <c r="F36" s="189">
        <f>F33*E36</f>
        <v>0.51700000000000002</v>
      </c>
      <c r="G36" s="44"/>
      <c r="H36" s="4">
        <f t="shared" si="8"/>
        <v>0</v>
      </c>
      <c r="I36" s="44"/>
      <c r="J36" s="4">
        <f t="shared" si="9"/>
        <v>0</v>
      </c>
      <c r="K36" s="44"/>
      <c r="L36" s="4">
        <f t="shared" si="10"/>
        <v>0</v>
      </c>
      <c r="M36" s="4">
        <f t="shared" si="11"/>
        <v>0</v>
      </c>
    </row>
    <row r="37" spans="1:13" ht="27">
      <c r="A37" s="36">
        <v>5</v>
      </c>
      <c r="B37" s="39" t="s">
        <v>94</v>
      </c>
      <c r="C37" s="40" t="s">
        <v>610</v>
      </c>
      <c r="D37" s="38" t="s">
        <v>79</v>
      </c>
      <c r="E37" s="188"/>
      <c r="F37" s="189">
        <v>952</v>
      </c>
      <c r="G37" s="44"/>
      <c r="H37" s="4">
        <f t="shared" si="8"/>
        <v>0</v>
      </c>
      <c r="I37" s="44"/>
      <c r="J37" s="4">
        <f t="shared" si="9"/>
        <v>0</v>
      </c>
      <c r="K37" s="44"/>
      <c r="L37" s="4">
        <f t="shared" si="10"/>
        <v>0</v>
      </c>
      <c r="M37" s="4">
        <f t="shared" si="11"/>
        <v>0</v>
      </c>
    </row>
    <row r="38" spans="1:13" ht="31.5" customHeight="1">
      <c r="A38" s="36">
        <v>6</v>
      </c>
      <c r="B38" s="39" t="s">
        <v>94</v>
      </c>
      <c r="C38" s="40" t="s">
        <v>126</v>
      </c>
      <c r="D38" s="38" t="s">
        <v>119</v>
      </c>
      <c r="E38" s="188"/>
      <c r="F38" s="189">
        <v>1034</v>
      </c>
      <c r="G38" s="44"/>
      <c r="H38" s="4">
        <f t="shared" si="8"/>
        <v>0</v>
      </c>
      <c r="I38" s="44"/>
      <c r="J38" s="4">
        <f t="shared" si="9"/>
        <v>0</v>
      </c>
      <c r="K38" s="44"/>
      <c r="L38" s="4">
        <f t="shared" si="10"/>
        <v>0</v>
      </c>
      <c r="M38" s="4">
        <f t="shared" si="11"/>
        <v>0</v>
      </c>
    </row>
    <row r="39" spans="1:13" ht="40.5">
      <c r="A39" s="36">
        <v>7</v>
      </c>
      <c r="B39" s="39" t="s">
        <v>127</v>
      </c>
      <c r="C39" s="40" t="s">
        <v>128</v>
      </c>
      <c r="D39" s="38" t="s">
        <v>79</v>
      </c>
      <c r="E39" s="188"/>
      <c r="F39" s="189">
        <f>F27</f>
        <v>1034</v>
      </c>
      <c r="G39" s="44"/>
      <c r="H39" s="4">
        <f t="shared" si="8"/>
        <v>0</v>
      </c>
      <c r="I39" s="44"/>
      <c r="J39" s="4">
        <f t="shared" si="9"/>
        <v>0</v>
      </c>
      <c r="K39" s="44"/>
      <c r="L39" s="4">
        <f t="shared" si="10"/>
        <v>0</v>
      </c>
      <c r="M39" s="4">
        <f t="shared" si="11"/>
        <v>0</v>
      </c>
    </row>
    <row r="40" spans="1:13" ht="25.5">
      <c r="A40" s="36"/>
      <c r="B40" s="39" t="s">
        <v>94</v>
      </c>
      <c r="C40" s="40" t="s">
        <v>54</v>
      </c>
      <c r="D40" s="38" t="s">
        <v>79</v>
      </c>
      <c r="E40" s="188">
        <v>1</v>
      </c>
      <c r="F40" s="189">
        <f>F39*E40</f>
        <v>1034</v>
      </c>
      <c r="G40" s="44"/>
      <c r="H40" s="4">
        <f t="shared" si="8"/>
        <v>0</v>
      </c>
      <c r="I40" s="44"/>
      <c r="J40" s="4">
        <f t="shared" si="9"/>
        <v>0</v>
      </c>
      <c r="K40" s="44"/>
      <c r="L40" s="4">
        <f t="shared" si="10"/>
        <v>0</v>
      </c>
      <c r="M40" s="4">
        <f t="shared" si="11"/>
        <v>0</v>
      </c>
    </row>
    <row r="41" spans="1:13" ht="13.5">
      <c r="A41" s="36"/>
      <c r="B41" s="39"/>
      <c r="C41" s="40" t="s">
        <v>56</v>
      </c>
      <c r="D41" s="38" t="s">
        <v>35</v>
      </c>
      <c r="E41" s="188">
        <v>8.3900000000000002E-2</v>
      </c>
      <c r="F41" s="189">
        <f>F39*E41</f>
        <v>86.752600000000001</v>
      </c>
      <c r="G41" s="44"/>
      <c r="H41" s="4">
        <f t="shared" si="8"/>
        <v>0</v>
      </c>
      <c r="I41" s="44"/>
      <c r="J41" s="4">
        <f t="shared" si="9"/>
        <v>0</v>
      </c>
      <c r="K41" s="44"/>
      <c r="L41" s="4">
        <f t="shared" si="10"/>
        <v>0</v>
      </c>
      <c r="M41" s="4">
        <f t="shared" si="11"/>
        <v>0</v>
      </c>
    </row>
    <row r="42" spans="1:13" ht="13.5">
      <c r="A42" s="36"/>
      <c r="B42" s="39"/>
      <c r="C42" s="40" t="s">
        <v>621</v>
      </c>
      <c r="D42" s="38" t="s">
        <v>53</v>
      </c>
      <c r="E42" s="188">
        <v>3.5000000000000003E-2</v>
      </c>
      <c r="F42" s="189">
        <f>F39*E42</f>
        <v>36.190000000000005</v>
      </c>
      <c r="G42" s="44"/>
      <c r="H42" s="4">
        <f t="shared" si="8"/>
        <v>0</v>
      </c>
      <c r="I42" s="44"/>
      <c r="J42" s="4">
        <f t="shared" si="9"/>
        <v>0</v>
      </c>
      <c r="K42" s="44"/>
      <c r="L42" s="4">
        <f t="shared" si="10"/>
        <v>0</v>
      </c>
      <c r="M42" s="4">
        <f t="shared" si="11"/>
        <v>0</v>
      </c>
    </row>
    <row r="43" spans="1:13" ht="13.5">
      <c r="A43" s="36"/>
      <c r="B43" s="39"/>
      <c r="C43" s="40" t="s">
        <v>70</v>
      </c>
      <c r="D43" s="38" t="s">
        <v>35</v>
      </c>
      <c r="E43" s="188">
        <v>6.4000000000000001E-2</v>
      </c>
      <c r="F43" s="189">
        <f>F39*E43</f>
        <v>66.176000000000002</v>
      </c>
      <c r="G43" s="44"/>
      <c r="H43" s="4">
        <f t="shared" si="8"/>
        <v>0</v>
      </c>
      <c r="I43" s="44"/>
      <c r="J43" s="4">
        <f t="shared" si="9"/>
        <v>0</v>
      </c>
      <c r="K43" s="44"/>
      <c r="L43" s="4">
        <f t="shared" si="10"/>
        <v>0</v>
      </c>
      <c r="M43" s="4">
        <f t="shared" si="11"/>
        <v>0</v>
      </c>
    </row>
    <row r="44" spans="1:13" ht="40.5">
      <c r="A44" s="36">
        <v>8</v>
      </c>
      <c r="B44" s="39" t="s">
        <v>130</v>
      </c>
      <c r="C44" s="40" t="s">
        <v>131</v>
      </c>
      <c r="D44" s="38" t="s">
        <v>79</v>
      </c>
      <c r="E44" s="188"/>
      <c r="F44" s="189">
        <f>F39</f>
        <v>1034</v>
      </c>
      <c r="G44" s="44"/>
      <c r="H44" s="4">
        <f t="shared" si="8"/>
        <v>0</v>
      </c>
      <c r="I44" s="44"/>
      <c r="J44" s="4">
        <f t="shared" si="9"/>
        <v>0</v>
      </c>
      <c r="K44" s="44"/>
      <c r="L44" s="4">
        <f t="shared" si="10"/>
        <v>0</v>
      </c>
      <c r="M44" s="4">
        <f t="shared" si="11"/>
        <v>0</v>
      </c>
    </row>
    <row r="45" spans="1:13" ht="25.5">
      <c r="A45" s="36"/>
      <c r="B45" s="39" t="s">
        <v>94</v>
      </c>
      <c r="C45" s="40" t="s">
        <v>54</v>
      </c>
      <c r="D45" s="38" t="s">
        <v>79</v>
      </c>
      <c r="E45" s="188">
        <v>1</v>
      </c>
      <c r="F45" s="189">
        <f>F44*E45</f>
        <v>1034</v>
      </c>
      <c r="G45" s="44"/>
      <c r="H45" s="4">
        <f t="shared" si="8"/>
        <v>0</v>
      </c>
      <c r="I45" s="44"/>
      <c r="J45" s="4">
        <f t="shared" si="9"/>
        <v>0</v>
      </c>
      <c r="K45" s="44"/>
      <c r="L45" s="4">
        <f t="shared" si="10"/>
        <v>0</v>
      </c>
      <c r="M45" s="4">
        <f t="shared" si="11"/>
        <v>0</v>
      </c>
    </row>
    <row r="46" spans="1:13" ht="13.5">
      <c r="A46" s="36"/>
      <c r="B46" s="39"/>
      <c r="C46" s="40" t="s">
        <v>56</v>
      </c>
      <c r="D46" s="38" t="s">
        <v>35</v>
      </c>
      <c r="E46" s="188">
        <v>1.67E-2</v>
      </c>
      <c r="F46" s="189">
        <f>F44*E46</f>
        <v>17.267800000000001</v>
      </c>
      <c r="G46" s="44"/>
      <c r="H46" s="4">
        <f t="shared" si="8"/>
        <v>0</v>
      </c>
      <c r="I46" s="44"/>
      <c r="J46" s="4">
        <f t="shared" si="9"/>
        <v>0</v>
      </c>
      <c r="K46" s="44"/>
      <c r="L46" s="4">
        <f t="shared" si="10"/>
        <v>0</v>
      </c>
      <c r="M46" s="4">
        <f t="shared" si="11"/>
        <v>0</v>
      </c>
    </row>
    <row r="47" spans="1:13" ht="13.5">
      <c r="A47" s="36"/>
      <c r="B47" s="39"/>
      <c r="C47" s="40" t="s">
        <v>101</v>
      </c>
      <c r="D47" s="38" t="s">
        <v>79</v>
      </c>
      <c r="E47" s="188">
        <v>3.76</v>
      </c>
      <c r="F47" s="189">
        <f>F44*E47</f>
        <v>3887.8399999999997</v>
      </c>
      <c r="G47" s="44"/>
      <c r="H47" s="4">
        <f t="shared" si="8"/>
        <v>0</v>
      </c>
      <c r="I47" s="44"/>
      <c r="J47" s="4">
        <f t="shared" si="9"/>
        <v>0</v>
      </c>
      <c r="K47" s="44"/>
      <c r="L47" s="4">
        <f t="shared" si="10"/>
        <v>0</v>
      </c>
      <c r="M47" s="4">
        <f t="shared" si="11"/>
        <v>0</v>
      </c>
    </row>
    <row r="48" spans="1:13" ht="13.5">
      <c r="A48" s="36"/>
      <c r="B48" s="39"/>
      <c r="C48" s="40" t="s">
        <v>123</v>
      </c>
      <c r="D48" s="38" t="s">
        <v>124</v>
      </c>
      <c r="E48" s="188">
        <v>7.8</v>
      </c>
      <c r="F48" s="189">
        <f>F44*E48</f>
        <v>8065.2</v>
      </c>
      <c r="G48" s="44"/>
      <c r="H48" s="4">
        <f t="shared" si="8"/>
        <v>0</v>
      </c>
      <c r="I48" s="44"/>
      <c r="J48" s="4">
        <f t="shared" si="9"/>
        <v>0</v>
      </c>
      <c r="K48" s="44"/>
      <c r="L48" s="4">
        <f t="shared" si="10"/>
        <v>0</v>
      </c>
      <c r="M48" s="4">
        <f t="shared" si="11"/>
        <v>0</v>
      </c>
    </row>
    <row r="49" spans="1:13" ht="13.5">
      <c r="A49" s="36"/>
      <c r="B49" s="39"/>
      <c r="C49" s="40" t="s">
        <v>70</v>
      </c>
      <c r="D49" s="38" t="s">
        <v>35</v>
      </c>
      <c r="E49" s="188">
        <v>2.06E-2</v>
      </c>
      <c r="F49" s="189">
        <f>F44*E49</f>
        <v>21.3004</v>
      </c>
      <c r="G49" s="44"/>
      <c r="H49" s="4">
        <f t="shared" si="8"/>
        <v>0</v>
      </c>
      <c r="I49" s="44"/>
      <c r="J49" s="4">
        <f t="shared" si="9"/>
        <v>0</v>
      </c>
      <c r="K49" s="44"/>
      <c r="L49" s="4">
        <f t="shared" si="10"/>
        <v>0</v>
      </c>
      <c r="M49" s="4">
        <f t="shared" si="11"/>
        <v>0</v>
      </c>
    </row>
    <row r="50" spans="1:13" ht="27">
      <c r="A50" s="36">
        <v>9</v>
      </c>
      <c r="B50" s="39" t="s">
        <v>94</v>
      </c>
      <c r="C50" s="40" t="s">
        <v>132</v>
      </c>
      <c r="D50" s="38" t="s">
        <v>79</v>
      </c>
      <c r="E50" s="188"/>
      <c r="F50" s="189">
        <v>478.42</v>
      </c>
      <c r="G50" s="44"/>
      <c r="H50" s="4">
        <f t="shared" si="8"/>
        <v>0</v>
      </c>
      <c r="I50" s="44"/>
      <c r="J50" s="4">
        <f t="shared" si="9"/>
        <v>0</v>
      </c>
      <c r="K50" s="44"/>
      <c r="L50" s="4">
        <f t="shared" si="10"/>
        <v>0</v>
      </c>
      <c r="M50" s="4">
        <f t="shared" si="11"/>
        <v>0</v>
      </c>
    </row>
    <row r="51" spans="1:13" ht="30" customHeight="1">
      <c r="A51" s="36">
        <v>10</v>
      </c>
      <c r="B51" s="39" t="s">
        <v>94</v>
      </c>
      <c r="C51" s="40" t="s">
        <v>133</v>
      </c>
      <c r="D51" s="38" t="s">
        <v>134</v>
      </c>
      <c r="E51" s="188"/>
      <c r="F51" s="189">
        <v>80</v>
      </c>
      <c r="G51" s="44"/>
      <c r="H51" s="4">
        <f t="shared" si="8"/>
        <v>0</v>
      </c>
      <c r="I51" s="44"/>
      <c r="J51" s="4">
        <f t="shared" si="9"/>
        <v>0</v>
      </c>
      <c r="K51" s="44"/>
      <c r="L51" s="4">
        <f t="shared" si="10"/>
        <v>0</v>
      </c>
      <c r="M51" s="4">
        <f t="shared" si="11"/>
        <v>0</v>
      </c>
    </row>
    <row r="52" spans="1:13" ht="27">
      <c r="A52" s="36">
        <v>11</v>
      </c>
      <c r="B52" s="39" t="s">
        <v>94</v>
      </c>
      <c r="C52" s="40" t="s">
        <v>135</v>
      </c>
      <c r="D52" s="38" t="s">
        <v>134</v>
      </c>
      <c r="E52" s="188"/>
      <c r="F52" s="189">
        <v>150</v>
      </c>
      <c r="G52" s="44"/>
      <c r="H52" s="4">
        <f t="shared" si="8"/>
        <v>0</v>
      </c>
      <c r="I52" s="44"/>
      <c r="J52" s="4">
        <f t="shared" si="9"/>
        <v>0</v>
      </c>
      <c r="K52" s="44"/>
      <c r="L52" s="4">
        <f t="shared" si="10"/>
        <v>0</v>
      </c>
      <c r="M52" s="4">
        <f t="shared" si="11"/>
        <v>0</v>
      </c>
    </row>
    <row r="53" spans="1:13" ht="27">
      <c r="A53" s="36">
        <v>12</v>
      </c>
      <c r="B53" s="39" t="s">
        <v>94</v>
      </c>
      <c r="C53" s="40" t="s">
        <v>136</v>
      </c>
      <c r="D53" s="38" t="s">
        <v>96</v>
      </c>
      <c r="E53" s="188"/>
      <c r="F53" s="189">
        <v>15</v>
      </c>
      <c r="G53" s="44"/>
      <c r="H53" s="4">
        <f t="shared" si="8"/>
        <v>0</v>
      </c>
      <c r="I53" s="44"/>
      <c r="J53" s="4">
        <f t="shared" si="9"/>
        <v>0</v>
      </c>
      <c r="K53" s="44"/>
      <c r="L53" s="4">
        <f t="shared" si="10"/>
        <v>0</v>
      </c>
      <c r="M53" s="4">
        <f t="shared" si="11"/>
        <v>0</v>
      </c>
    </row>
    <row r="54" spans="1:13" ht="13.5">
      <c r="A54" s="36"/>
      <c r="B54" s="39"/>
      <c r="C54" s="37" t="s">
        <v>137</v>
      </c>
      <c r="D54" s="38"/>
      <c r="E54" s="188"/>
      <c r="F54" s="189"/>
      <c r="G54" s="44"/>
      <c r="H54" s="4"/>
      <c r="I54" s="44"/>
      <c r="J54" s="4"/>
      <c r="K54" s="44"/>
      <c r="L54" s="4"/>
      <c r="M54" s="4"/>
    </row>
    <row r="55" spans="1:13" ht="38.25">
      <c r="A55" s="36">
        <v>13</v>
      </c>
      <c r="B55" s="39" t="s">
        <v>138</v>
      </c>
      <c r="C55" s="40" t="s">
        <v>139</v>
      </c>
      <c r="D55" s="38" t="s">
        <v>79</v>
      </c>
      <c r="E55" s="188"/>
      <c r="F55" s="189">
        <v>161.19</v>
      </c>
      <c r="G55" s="44"/>
      <c r="H55" s="4">
        <f t="shared" si="8"/>
        <v>0</v>
      </c>
      <c r="I55" s="44"/>
      <c r="J55" s="4">
        <f t="shared" si="9"/>
        <v>0</v>
      </c>
      <c r="K55" s="44"/>
      <c r="L55" s="4">
        <f t="shared" si="10"/>
        <v>0</v>
      </c>
      <c r="M55" s="4">
        <f t="shared" si="11"/>
        <v>0</v>
      </c>
    </row>
    <row r="56" spans="1:13" ht="13.5">
      <c r="A56" s="36"/>
      <c r="B56" s="39"/>
      <c r="C56" s="40" t="s">
        <v>54</v>
      </c>
      <c r="D56" s="38" t="s">
        <v>55</v>
      </c>
      <c r="E56" s="188">
        <v>1.1200000000000001</v>
      </c>
      <c r="F56" s="189">
        <f>F55*E56</f>
        <v>180.53280000000001</v>
      </c>
      <c r="G56" s="44"/>
      <c r="H56" s="4">
        <f t="shared" si="8"/>
        <v>0</v>
      </c>
      <c r="I56" s="44"/>
      <c r="J56" s="4">
        <f t="shared" si="9"/>
        <v>0</v>
      </c>
      <c r="K56" s="44"/>
      <c r="L56" s="4">
        <f t="shared" si="10"/>
        <v>0</v>
      </c>
      <c r="M56" s="4">
        <f t="shared" si="11"/>
        <v>0</v>
      </c>
    </row>
    <row r="57" spans="1:13" ht="13.5">
      <c r="A57" s="36"/>
      <c r="B57" s="39"/>
      <c r="C57" s="40" t="s">
        <v>56</v>
      </c>
      <c r="D57" s="38" t="s">
        <v>35</v>
      </c>
      <c r="E57" s="188">
        <v>0.52800000000000002</v>
      </c>
      <c r="F57" s="189">
        <f>F55*E57</f>
        <v>85.108320000000006</v>
      </c>
      <c r="G57" s="44"/>
      <c r="H57" s="4">
        <f t="shared" si="8"/>
        <v>0</v>
      </c>
      <c r="I57" s="44"/>
      <c r="J57" s="4">
        <f t="shared" si="9"/>
        <v>0</v>
      </c>
      <c r="K57" s="44"/>
      <c r="L57" s="4">
        <f t="shared" si="10"/>
        <v>0</v>
      </c>
      <c r="M57" s="4">
        <f t="shared" si="11"/>
        <v>0</v>
      </c>
    </row>
    <row r="58" spans="1:13" ht="27">
      <c r="A58" s="36"/>
      <c r="B58" s="39"/>
      <c r="C58" s="40" t="s">
        <v>140</v>
      </c>
      <c r="D58" s="38" t="s">
        <v>79</v>
      </c>
      <c r="E58" s="188">
        <v>1</v>
      </c>
      <c r="F58" s="189">
        <f>F55</f>
        <v>161.19</v>
      </c>
      <c r="G58" s="44"/>
      <c r="H58" s="4">
        <f t="shared" si="8"/>
        <v>0</v>
      </c>
      <c r="I58" s="44"/>
      <c r="J58" s="4">
        <f t="shared" si="9"/>
        <v>0</v>
      </c>
      <c r="K58" s="44"/>
      <c r="L58" s="4">
        <f t="shared" si="10"/>
        <v>0</v>
      </c>
      <c r="M58" s="4">
        <f t="shared" si="11"/>
        <v>0</v>
      </c>
    </row>
    <row r="59" spans="1:13" ht="13.5">
      <c r="A59" s="36"/>
      <c r="B59" s="39"/>
      <c r="C59" s="40" t="s">
        <v>70</v>
      </c>
      <c r="D59" s="38" t="s">
        <v>35</v>
      </c>
      <c r="E59" s="188">
        <v>5.3999999999999999E-2</v>
      </c>
      <c r="F59" s="189">
        <f>F55*E59</f>
        <v>8.7042599999999997</v>
      </c>
      <c r="G59" s="44"/>
      <c r="H59" s="4">
        <f t="shared" si="8"/>
        <v>0</v>
      </c>
      <c r="I59" s="44"/>
      <c r="J59" s="4">
        <f t="shared" si="9"/>
        <v>0</v>
      </c>
      <c r="K59" s="44"/>
      <c r="L59" s="4">
        <f t="shared" si="10"/>
        <v>0</v>
      </c>
      <c r="M59" s="4">
        <f t="shared" si="11"/>
        <v>0</v>
      </c>
    </row>
    <row r="60" spans="1:13" ht="38.25">
      <c r="A60" s="36">
        <v>14</v>
      </c>
      <c r="B60" s="39" t="s">
        <v>138</v>
      </c>
      <c r="C60" s="40" t="s">
        <v>141</v>
      </c>
      <c r="D60" s="38" t="s">
        <v>79</v>
      </c>
      <c r="E60" s="188"/>
      <c r="F60" s="189">
        <v>32.25</v>
      </c>
      <c r="G60" s="44"/>
      <c r="H60" s="4">
        <f t="shared" si="8"/>
        <v>0</v>
      </c>
      <c r="I60" s="44"/>
      <c r="J60" s="4">
        <f t="shared" si="9"/>
        <v>0</v>
      </c>
      <c r="K60" s="44"/>
      <c r="L60" s="4">
        <f t="shared" si="10"/>
        <v>0</v>
      </c>
      <c r="M60" s="4">
        <f t="shared" si="11"/>
        <v>0</v>
      </c>
    </row>
    <row r="61" spans="1:13" ht="13.5">
      <c r="A61" s="36"/>
      <c r="B61" s="39"/>
      <c r="C61" s="40" t="s">
        <v>54</v>
      </c>
      <c r="D61" s="38" t="s">
        <v>55</v>
      </c>
      <c r="E61" s="188">
        <v>1.1200000000000001</v>
      </c>
      <c r="F61" s="189">
        <f>F60*E61</f>
        <v>36.120000000000005</v>
      </c>
      <c r="G61" s="44"/>
      <c r="H61" s="4">
        <f t="shared" si="8"/>
        <v>0</v>
      </c>
      <c r="I61" s="44"/>
      <c r="J61" s="4">
        <f t="shared" si="9"/>
        <v>0</v>
      </c>
      <c r="K61" s="44"/>
      <c r="L61" s="4">
        <f t="shared" si="10"/>
        <v>0</v>
      </c>
      <c r="M61" s="4">
        <f t="shared" si="11"/>
        <v>0</v>
      </c>
    </row>
    <row r="62" spans="1:13" ht="13.5">
      <c r="A62" s="36"/>
      <c r="B62" s="39"/>
      <c r="C62" s="40" t="s">
        <v>56</v>
      </c>
      <c r="D62" s="38" t="s">
        <v>35</v>
      </c>
      <c r="E62" s="188">
        <v>0.52800000000000002</v>
      </c>
      <c r="F62" s="189">
        <f>F60*E62</f>
        <v>17.028000000000002</v>
      </c>
      <c r="G62" s="44"/>
      <c r="H62" s="4">
        <f t="shared" si="8"/>
        <v>0</v>
      </c>
      <c r="I62" s="44"/>
      <c r="J62" s="4">
        <f t="shared" si="9"/>
        <v>0</v>
      </c>
      <c r="K62" s="44"/>
      <c r="L62" s="4">
        <f t="shared" si="10"/>
        <v>0</v>
      </c>
      <c r="M62" s="4">
        <f t="shared" si="11"/>
        <v>0</v>
      </c>
    </row>
    <row r="63" spans="1:13" ht="13.5">
      <c r="A63" s="36"/>
      <c r="B63" s="39"/>
      <c r="C63" s="40" t="s">
        <v>142</v>
      </c>
      <c r="D63" s="38" t="s">
        <v>79</v>
      </c>
      <c r="E63" s="188">
        <v>1</v>
      </c>
      <c r="F63" s="189">
        <f>F60</f>
        <v>32.25</v>
      </c>
      <c r="G63" s="44"/>
      <c r="H63" s="4">
        <f t="shared" si="8"/>
        <v>0</v>
      </c>
      <c r="I63" s="44"/>
      <c r="J63" s="4">
        <f t="shared" si="9"/>
        <v>0</v>
      </c>
      <c r="K63" s="44"/>
      <c r="L63" s="4">
        <f t="shared" si="10"/>
        <v>0</v>
      </c>
      <c r="M63" s="4">
        <f t="shared" si="11"/>
        <v>0</v>
      </c>
    </row>
    <row r="64" spans="1:13" ht="13.5">
      <c r="A64" s="36"/>
      <c r="B64" s="39"/>
      <c r="C64" s="40" t="s">
        <v>70</v>
      </c>
      <c r="D64" s="38" t="s">
        <v>35</v>
      </c>
      <c r="E64" s="188">
        <v>5.3999999999999999E-2</v>
      </c>
      <c r="F64" s="189">
        <f>F60*E64</f>
        <v>1.7415</v>
      </c>
      <c r="G64" s="44"/>
      <c r="H64" s="4">
        <f t="shared" si="8"/>
        <v>0</v>
      </c>
      <c r="I64" s="44"/>
      <c r="J64" s="4">
        <f t="shared" si="9"/>
        <v>0</v>
      </c>
      <c r="K64" s="44"/>
      <c r="L64" s="4">
        <f t="shared" si="10"/>
        <v>0</v>
      </c>
      <c r="M64" s="4">
        <f t="shared" si="11"/>
        <v>0</v>
      </c>
    </row>
    <row r="65" spans="1:13" ht="38.25">
      <c r="A65" s="36">
        <v>15</v>
      </c>
      <c r="B65" s="39" t="s">
        <v>143</v>
      </c>
      <c r="C65" s="40" t="s">
        <v>144</v>
      </c>
      <c r="D65" s="38" t="s">
        <v>79</v>
      </c>
      <c r="E65" s="188"/>
      <c r="F65" s="189">
        <v>191.64</v>
      </c>
      <c r="G65" s="44"/>
      <c r="H65" s="4">
        <f t="shared" si="8"/>
        <v>0</v>
      </c>
      <c r="I65" s="44"/>
      <c r="J65" s="4">
        <f t="shared" si="9"/>
        <v>0</v>
      </c>
      <c r="K65" s="44"/>
      <c r="L65" s="4">
        <f t="shared" si="10"/>
        <v>0</v>
      </c>
      <c r="M65" s="4">
        <f t="shared" si="11"/>
        <v>0</v>
      </c>
    </row>
    <row r="66" spans="1:13" ht="13.5">
      <c r="A66" s="36"/>
      <c r="B66" s="39"/>
      <c r="C66" s="40" t="s">
        <v>54</v>
      </c>
      <c r="D66" s="38" t="s">
        <v>55</v>
      </c>
      <c r="E66" s="188">
        <v>0.91200000000000003</v>
      </c>
      <c r="F66" s="189">
        <f>F65*E66</f>
        <v>174.77567999999999</v>
      </c>
      <c r="G66" s="44"/>
      <c r="H66" s="4">
        <f t="shared" si="8"/>
        <v>0</v>
      </c>
      <c r="I66" s="44"/>
      <c r="J66" s="4">
        <f t="shared" si="9"/>
        <v>0</v>
      </c>
      <c r="K66" s="44"/>
      <c r="L66" s="4">
        <f t="shared" si="10"/>
        <v>0</v>
      </c>
      <c r="M66" s="4">
        <f t="shared" si="11"/>
        <v>0</v>
      </c>
    </row>
    <row r="67" spans="1:13" ht="13.5">
      <c r="A67" s="36"/>
      <c r="B67" s="39"/>
      <c r="C67" s="40" t="s">
        <v>56</v>
      </c>
      <c r="D67" s="38" t="s">
        <v>35</v>
      </c>
      <c r="E67" s="188">
        <v>0.35299999999999998</v>
      </c>
      <c r="F67" s="189">
        <f>F65*E67</f>
        <v>67.64891999999999</v>
      </c>
      <c r="G67" s="44"/>
      <c r="H67" s="4">
        <f t="shared" si="8"/>
        <v>0</v>
      </c>
      <c r="I67" s="44"/>
      <c r="J67" s="4">
        <f t="shared" si="9"/>
        <v>0</v>
      </c>
      <c r="K67" s="44"/>
      <c r="L67" s="4">
        <f t="shared" si="10"/>
        <v>0</v>
      </c>
      <c r="M67" s="4">
        <f t="shared" si="11"/>
        <v>0</v>
      </c>
    </row>
    <row r="68" spans="1:13" ht="27">
      <c r="A68" s="36"/>
      <c r="B68" s="39"/>
      <c r="C68" s="40" t="s">
        <v>145</v>
      </c>
      <c r="D68" s="38" t="s">
        <v>79</v>
      </c>
      <c r="E68" s="188">
        <v>1</v>
      </c>
      <c r="F68" s="189">
        <f>F65</f>
        <v>191.64</v>
      </c>
      <c r="G68" s="44"/>
      <c r="H68" s="4">
        <f t="shared" si="8"/>
        <v>0</v>
      </c>
      <c r="I68" s="44"/>
      <c r="J68" s="4">
        <f t="shared" si="9"/>
        <v>0</v>
      </c>
      <c r="K68" s="44"/>
      <c r="L68" s="4">
        <f t="shared" si="10"/>
        <v>0</v>
      </c>
      <c r="M68" s="4">
        <f t="shared" si="11"/>
        <v>0</v>
      </c>
    </row>
    <row r="69" spans="1:13" ht="13.5">
      <c r="A69" s="36"/>
      <c r="B69" s="39"/>
      <c r="C69" s="40" t="s">
        <v>70</v>
      </c>
      <c r="D69" s="38" t="s">
        <v>35</v>
      </c>
      <c r="E69" s="188">
        <v>0.27600000000000002</v>
      </c>
      <c r="F69" s="189">
        <f>F65*E69</f>
        <v>52.89264</v>
      </c>
      <c r="G69" s="44"/>
      <c r="H69" s="4">
        <f t="shared" si="8"/>
        <v>0</v>
      </c>
      <c r="I69" s="44"/>
      <c r="J69" s="4">
        <f t="shared" si="9"/>
        <v>0</v>
      </c>
      <c r="K69" s="44"/>
      <c r="L69" s="4">
        <f t="shared" si="10"/>
        <v>0</v>
      </c>
      <c r="M69" s="4">
        <f t="shared" si="11"/>
        <v>0</v>
      </c>
    </row>
    <row r="70" spans="1:13" ht="13.5">
      <c r="A70" s="36"/>
      <c r="B70" s="39"/>
      <c r="C70" s="37" t="s">
        <v>146</v>
      </c>
      <c r="D70" s="38"/>
      <c r="E70" s="188"/>
      <c r="F70" s="189"/>
      <c r="G70" s="44"/>
      <c r="H70" s="4"/>
      <c r="I70" s="44"/>
      <c r="J70" s="4"/>
      <c r="K70" s="44"/>
      <c r="L70" s="4"/>
      <c r="M70" s="4"/>
    </row>
    <row r="71" spans="1:13" ht="40.5">
      <c r="A71" s="36">
        <v>16</v>
      </c>
      <c r="B71" s="39" t="s">
        <v>147</v>
      </c>
      <c r="C71" s="40" t="s">
        <v>618</v>
      </c>
      <c r="D71" s="38" t="s">
        <v>53</v>
      </c>
      <c r="E71" s="188"/>
      <c r="F71" s="189">
        <f>F75*0.08</f>
        <v>184.70240000000001</v>
      </c>
      <c r="G71" s="44"/>
      <c r="H71" s="4">
        <f t="shared" ref="H71:H74" si="12">F71*G71</f>
        <v>0</v>
      </c>
      <c r="I71" s="44"/>
      <c r="J71" s="4">
        <f t="shared" ref="J71:J74" si="13">F71*I71</f>
        <v>0</v>
      </c>
      <c r="K71" s="44"/>
      <c r="L71" s="4">
        <f t="shared" ref="L71:L74" si="14">F71*K71</f>
        <v>0</v>
      </c>
      <c r="M71" s="4">
        <f t="shared" ref="M71:M74" si="15">H71+J71+L71</f>
        <v>0</v>
      </c>
    </row>
    <row r="72" spans="1:13" ht="21" customHeight="1">
      <c r="A72" s="36"/>
      <c r="B72" s="39"/>
      <c r="C72" s="40" t="s">
        <v>54</v>
      </c>
      <c r="D72" s="38" t="s">
        <v>55</v>
      </c>
      <c r="E72" s="188">
        <v>2.63</v>
      </c>
      <c r="F72" s="189">
        <f>F71*E72</f>
        <v>485.767312</v>
      </c>
      <c r="G72" s="44"/>
      <c r="H72" s="4">
        <f t="shared" si="12"/>
        <v>0</v>
      </c>
      <c r="I72" s="44"/>
      <c r="J72" s="4">
        <f t="shared" si="13"/>
        <v>0</v>
      </c>
      <c r="K72" s="44"/>
      <c r="L72" s="4">
        <f t="shared" si="14"/>
        <v>0</v>
      </c>
      <c r="M72" s="4">
        <f t="shared" si="15"/>
        <v>0</v>
      </c>
    </row>
    <row r="73" spans="1:13" ht="22.5" customHeight="1">
      <c r="A73" s="36"/>
      <c r="B73" s="39"/>
      <c r="C73" s="127" t="s">
        <v>619</v>
      </c>
      <c r="D73" s="38" t="s">
        <v>53</v>
      </c>
      <c r="E73" s="188">
        <v>1.25</v>
      </c>
      <c r="F73" s="189">
        <f>F71*E73</f>
        <v>230.87800000000001</v>
      </c>
      <c r="G73" s="44"/>
      <c r="H73" s="4">
        <f t="shared" si="12"/>
        <v>0</v>
      </c>
      <c r="I73" s="44"/>
      <c r="J73" s="4">
        <f t="shared" si="13"/>
        <v>0</v>
      </c>
      <c r="K73" s="44"/>
      <c r="L73" s="4">
        <f t="shared" si="14"/>
        <v>0</v>
      </c>
      <c r="M73" s="4">
        <f t="shared" si="15"/>
        <v>0</v>
      </c>
    </row>
    <row r="74" spans="1:13" ht="19.5" customHeight="1">
      <c r="A74" s="36"/>
      <c r="B74" s="39"/>
      <c r="C74" s="40" t="s">
        <v>70</v>
      </c>
      <c r="D74" s="38" t="s">
        <v>35</v>
      </c>
      <c r="E74" s="188">
        <v>1E-4</v>
      </c>
      <c r="F74" s="189">
        <f>F71*E74</f>
        <v>1.8470240000000002E-2</v>
      </c>
      <c r="G74" s="44"/>
      <c r="H74" s="4">
        <f t="shared" si="12"/>
        <v>0</v>
      </c>
      <c r="I74" s="44"/>
      <c r="J74" s="4">
        <f t="shared" si="13"/>
        <v>0</v>
      </c>
      <c r="K74" s="44"/>
      <c r="L74" s="4">
        <f t="shared" si="14"/>
        <v>0</v>
      </c>
      <c r="M74" s="4">
        <f t="shared" si="15"/>
        <v>0</v>
      </c>
    </row>
    <row r="75" spans="1:13" ht="38.25">
      <c r="A75" s="36">
        <v>17</v>
      </c>
      <c r="B75" s="39" t="s">
        <v>148</v>
      </c>
      <c r="C75" s="40" t="s">
        <v>149</v>
      </c>
      <c r="D75" s="38" t="s">
        <v>79</v>
      </c>
      <c r="E75" s="188"/>
      <c r="F75" s="189">
        <v>2308.7800000000002</v>
      </c>
      <c r="G75" s="44"/>
      <c r="H75" s="4">
        <f t="shared" si="8"/>
        <v>0</v>
      </c>
      <c r="I75" s="44"/>
      <c r="J75" s="4">
        <f t="shared" si="9"/>
        <v>0</v>
      </c>
      <c r="K75" s="44"/>
      <c r="L75" s="4">
        <f t="shared" si="10"/>
        <v>0</v>
      </c>
      <c r="M75" s="4">
        <f t="shared" si="11"/>
        <v>0</v>
      </c>
    </row>
    <row r="76" spans="1:13" ht="25.5">
      <c r="A76" s="36"/>
      <c r="B76" s="39" t="s">
        <v>94</v>
      </c>
      <c r="C76" s="40" t="s">
        <v>54</v>
      </c>
      <c r="D76" s="38" t="s">
        <v>79</v>
      </c>
      <c r="E76" s="188">
        <v>1</v>
      </c>
      <c r="F76" s="189">
        <f>F75*E76</f>
        <v>2308.7800000000002</v>
      </c>
      <c r="G76" s="44"/>
      <c r="H76" s="4">
        <f t="shared" si="8"/>
        <v>0</v>
      </c>
      <c r="I76" s="44"/>
      <c r="J76" s="4">
        <f t="shared" si="9"/>
        <v>0</v>
      </c>
      <c r="K76" s="44"/>
      <c r="L76" s="4">
        <f t="shared" si="10"/>
        <v>0</v>
      </c>
      <c r="M76" s="4">
        <f t="shared" si="11"/>
        <v>0</v>
      </c>
    </row>
    <row r="77" spans="1:13" ht="13.5">
      <c r="A77" s="36"/>
      <c r="B77" s="39"/>
      <c r="C77" s="40" t="s">
        <v>56</v>
      </c>
      <c r="D77" s="38" t="s">
        <v>35</v>
      </c>
      <c r="E77" s="188">
        <v>2.3300000000000001E-2</v>
      </c>
      <c r="F77" s="189">
        <f>F75*E77</f>
        <v>53.794574000000004</v>
      </c>
      <c r="G77" s="44"/>
      <c r="H77" s="4">
        <f t="shared" si="8"/>
        <v>0</v>
      </c>
      <c r="I77" s="44"/>
      <c r="J77" s="4">
        <f t="shared" si="9"/>
        <v>0</v>
      </c>
      <c r="K77" s="44"/>
      <c r="L77" s="4">
        <f t="shared" si="10"/>
        <v>0</v>
      </c>
      <c r="M77" s="4">
        <f t="shared" si="11"/>
        <v>0</v>
      </c>
    </row>
    <row r="78" spans="1:13" ht="13.5">
      <c r="A78" s="36"/>
      <c r="B78" s="39"/>
      <c r="C78" s="40" t="s">
        <v>129</v>
      </c>
      <c r="D78" s="38" t="s">
        <v>53</v>
      </c>
      <c r="E78" s="188">
        <v>5.0999999999999997E-2</v>
      </c>
      <c r="F78" s="189">
        <f>F75*E78</f>
        <v>117.74778000000001</v>
      </c>
      <c r="G78" s="44"/>
      <c r="H78" s="4">
        <f t="shared" si="8"/>
        <v>0</v>
      </c>
      <c r="I78" s="44"/>
      <c r="J78" s="4">
        <f t="shared" si="9"/>
        <v>0</v>
      </c>
      <c r="K78" s="44"/>
      <c r="L78" s="4">
        <f t="shared" si="10"/>
        <v>0</v>
      </c>
      <c r="M78" s="4">
        <f t="shared" si="11"/>
        <v>0</v>
      </c>
    </row>
    <row r="79" spans="1:13" ht="13.5">
      <c r="A79" s="36"/>
      <c r="B79" s="39"/>
      <c r="C79" s="40" t="s">
        <v>70</v>
      </c>
      <c r="D79" s="38" t="s">
        <v>35</v>
      </c>
      <c r="E79" s="188">
        <v>6.3600000000000004E-2</v>
      </c>
      <c r="F79" s="189">
        <f>F75*E79</f>
        <v>146.83840800000002</v>
      </c>
      <c r="G79" s="44"/>
      <c r="H79" s="4">
        <f t="shared" si="8"/>
        <v>0</v>
      </c>
      <c r="I79" s="44"/>
      <c r="J79" s="4">
        <f t="shared" si="9"/>
        <v>0</v>
      </c>
      <c r="K79" s="44"/>
      <c r="L79" s="4">
        <f t="shared" si="10"/>
        <v>0</v>
      </c>
      <c r="M79" s="4">
        <f t="shared" si="11"/>
        <v>0</v>
      </c>
    </row>
    <row r="80" spans="1:13" ht="40.5">
      <c r="A80" s="36">
        <v>18</v>
      </c>
      <c r="B80" s="39" t="s">
        <v>150</v>
      </c>
      <c r="C80" s="40" t="s">
        <v>151</v>
      </c>
      <c r="D80" s="38" t="s">
        <v>79</v>
      </c>
      <c r="E80" s="188"/>
      <c r="F80" s="189">
        <v>145.11000000000001</v>
      </c>
      <c r="G80" s="44"/>
      <c r="H80" s="4">
        <f t="shared" si="8"/>
        <v>0</v>
      </c>
      <c r="I80" s="44"/>
      <c r="J80" s="4">
        <f t="shared" si="9"/>
        <v>0</v>
      </c>
      <c r="K80" s="44"/>
      <c r="L80" s="4">
        <f t="shared" si="10"/>
        <v>0</v>
      </c>
      <c r="M80" s="4">
        <f t="shared" si="11"/>
        <v>0</v>
      </c>
    </row>
    <row r="81" spans="1:13" ht="13.5">
      <c r="A81" s="36"/>
      <c r="B81" s="39"/>
      <c r="C81" s="40" t="s">
        <v>54</v>
      </c>
      <c r="D81" s="38" t="s">
        <v>55</v>
      </c>
      <c r="E81" s="188">
        <v>1.66</v>
      </c>
      <c r="F81" s="189">
        <f>F80*E81</f>
        <v>240.88260000000002</v>
      </c>
      <c r="G81" s="44"/>
      <c r="H81" s="4">
        <f t="shared" si="8"/>
        <v>0</v>
      </c>
      <c r="I81" s="44"/>
      <c r="J81" s="4">
        <f t="shared" si="9"/>
        <v>0</v>
      </c>
      <c r="K81" s="44"/>
      <c r="L81" s="4">
        <f t="shared" si="10"/>
        <v>0</v>
      </c>
      <c r="M81" s="4">
        <f t="shared" si="11"/>
        <v>0</v>
      </c>
    </row>
    <row r="82" spans="1:13" ht="13.5">
      <c r="A82" s="36"/>
      <c r="B82" s="39"/>
      <c r="C82" s="40" t="s">
        <v>56</v>
      </c>
      <c r="D82" s="38" t="s">
        <v>35</v>
      </c>
      <c r="E82" s="188">
        <v>2.3199999999999998E-2</v>
      </c>
      <c r="F82" s="189">
        <f>F80*E82</f>
        <v>3.366552</v>
      </c>
      <c r="G82" s="44"/>
      <c r="H82" s="4">
        <f t="shared" si="8"/>
        <v>0</v>
      </c>
      <c r="I82" s="44"/>
      <c r="J82" s="4">
        <f t="shared" si="9"/>
        <v>0</v>
      </c>
      <c r="K82" s="44"/>
      <c r="L82" s="4">
        <f t="shared" si="10"/>
        <v>0</v>
      </c>
      <c r="M82" s="4">
        <f t="shared" si="11"/>
        <v>0</v>
      </c>
    </row>
    <row r="83" spans="1:13" ht="13.5">
      <c r="A83" s="36"/>
      <c r="B83" s="39"/>
      <c r="C83" s="40" t="s">
        <v>129</v>
      </c>
      <c r="D83" s="38" t="s">
        <v>53</v>
      </c>
      <c r="E83" s="188">
        <v>1.6000000000000001E-3</v>
      </c>
      <c r="F83" s="189">
        <f>F80*E83</f>
        <v>0.23217600000000002</v>
      </c>
      <c r="G83" s="44"/>
      <c r="H83" s="4">
        <f t="shared" si="8"/>
        <v>0</v>
      </c>
      <c r="I83" s="44"/>
      <c r="J83" s="4">
        <f t="shared" si="9"/>
        <v>0</v>
      </c>
      <c r="K83" s="44"/>
      <c r="L83" s="4">
        <f t="shared" si="10"/>
        <v>0</v>
      </c>
      <c r="M83" s="4">
        <f t="shared" si="11"/>
        <v>0</v>
      </c>
    </row>
    <row r="84" spans="1:13" ht="27">
      <c r="A84" s="36"/>
      <c r="B84" s="39"/>
      <c r="C84" s="40" t="s">
        <v>152</v>
      </c>
      <c r="D84" s="38" t="s">
        <v>53</v>
      </c>
      <c r="E84" s="188">
        <v>2.0400000000000001E-2</v>
      </c>
      <c r="F84" s="189">
        <f>F80*E84</f>
        <v>2.9602440000000003</v>
      </c>
      <c r="G84" s="44"/>
      <c r="H84" s="4">
        <f t="shared" si="8"/>
        <v>0</v>
      </c>
      <c r="I84" s="44"/>
      <c r="J84" s="4">
        <f t="shared" si="9"/>
        <v>0</v>
      </c>
      <c r="K84" s="44"/>
      <c r="L84" s="4">
        <f t="shared" si="10"/>
        <v>0</v>
      </c>
      <c r="M84" s="4">
        <f t="shared" si="11"/>
        <v>0</v>
      </c>
    </row>
    <row r="85" spans="1:13" ht="13.5">
      <c r="A85" s="36"/>
      <c r="B85" s="39"/>
      <c r="C85" s="40" t="s">
        <v>153</v>
      </c>
      <c r="D85" s="38" t="s">
        <v>53</v>
      </c>
      <c r="E85" s="188">
        <v>1.8599999999999998E-2</v>
      </c>
      <c r="F85" s="189">
        <f>F80*E85</f>
        <v>2.6990460000000001</v>
      </c>
      <c r="G85" s="44"/>
      <c r="H85" s="4">
        <f t="shared" si="8"/>
        <v>0</v>
      </c>
      <c r="I85" s="44"/>
      <c r="J85" s="4">
        <f t="shared" si="9"/>
        <v>0</v>
      </c>
      <c r="K85" s="44"/>
      <c r="L85" s="4">
        <f t="shared" si="10"/>
        <v>0</v>
      </c>
      <c r="M85" s="4">
        <f t="shared" si="11"/>
        <v>0</v>
      </c>
    </row>
    <row r="86" spans="1:13" ht="13.5">
      <c r="A86" s="36"/>
      <c r="B86" s="39"/>
      <c r="C86" s="40" t="s">
        <v>70</v>
      </c>
      <c r="D86" s="38" t="s">
        <v>35</v>
      </c>
      <c r="E86" s="188">
        <v>0.20300000000000001</v>
      </c>
      <c r="F86" s="189">
        <f>F80*E86</f>
        <v>29.457330000000006</v>
      </c>
      <c r="G86" s="44"/>
      <c r="H86" s="4">
        <f t="shared" si="8"/>
        <v>0</v>
      </c>
      <c r="I86" s="44"/>
      <c r="J86" s="4">
        <f t="shared" si="9"/>
        <v>0</v>
      </c>
      <c r="K86" s="44"/>
      <c r="L86" s="4">
        <f t="shared" si="10"/>
        <v>0</v>
      </c>
      <c r="M86" s="4">
        <f t="shared" si="11"/>
        <v>0</v>
      </c>
    </row>
    <row r="87" spans="1:13" ht="38.25">
      <c r="A87" s="36">
        <v>19</v>
      </c>
      <c r="B87" s="39" t="s">
        <v>154</v>
      </c>
      <c r="C87" s="40" t="s">
        <v>155</v>
      </c>
      <c r="D87" s="38" t="s">
        <v>79</v>
      </c>
      <c r="E87" s="188"/>
      <c r="F87" s="189">
        <v>569.77</v>
      </c>
      <c r="G87" s="44"/>
      <c r="H87" s="4">
        <f t="shared" si="8"/>
        <v>0</v>
      </c>
      <c r="I87" s="44"/>
      <c r="J87" s="4">
        <f t="shared" si="9"/>
        <v>0</v>
      </c>
      <c r="K87" s="44"/>
      <c r="L87" s="4">
        <f t="shared" si="10"/>
        <v>0</v>
      </c>
      <c r="M87" s="4">
        <f t="shared" si="11"/>
        <v>0</v>
      </c>
    </row>
    <row r="88" spans="1:13" ht="13.5">
      <c r="A88" s="36"/>
      <c r="B88" s="39"/>
      <c r="C88" s="40" t="s">
        <v>54</v>
      </c>
      <c r="D88" s="38" t="s">
        <v>55</v>
      </c>
      <c r="E88" s="188">
        <v>1.02</v>
      </c>
      <c r="F88" s="189">
        <f>F87*E88</f>
        <v>581.16539999999998</v>
      </c>
      <c r="G88" s="44"/>
      <c r="H88" s="4">
        <f t="shared" si="8"/>
        <v>0</v>
      </c>
      <c r="I88" s="44"/>
      <c r="J88" s="4">
        <f t="shared" si="9"/>
        <v>0</v>
      </c>
      <c r="K88" s="44"/>
      <c r="L88" s="4">
        <f t="shared" si="10"/>
        <v>0</v>
      </c>
      <c r="M88" s="4">
        <f t="shared" si="11"/>
        <v>0</v>
      </c>
    </row>
    <row r="89" spans="1:13" ht="13.5">
      <c r="A89" s="36"/>
      <c r="B89" s="39"/>
      <c r="C89" s="40" t="s">
        <v>56</v>
      </c>
      <c r="D89" s="38" t="s">
        <v>35</v>
      </c>
      <c r="E89" s="188">
        <v>3.6900000000000002E-2</v>
      </c>
      <c r="F89" s="189">
        <f>F87*E89</f>
        <v>21.024512999999999</v>
      </c>
      <c r="G89" s="44"/>
      <c r="H89" s="4">
        <f t="shared" si="8"/>
        <v>0</v>
      </c>
      <c r="I89" s="44"/>
      <c r="J89" s="4">
        <f t="shared" si="9"/>
        <v>0</v>
      </c>
      <c r="K89" s="44"/>
      <c r="L89" s="4">
        <f t="shared" si="10"/>
        <v>0</v>
      </c>
      <c r="M89" s="4">
        <f t="shared" si="11"/>
        <v>0</v>
      </c>
    </row>
    <row r="90" spans="1:13" ht="40.5">
      <c r="A90" s="36"/>
      <c r="B90" s="39"/>
      <c r="C90" s="40" t="s">
        <v>702</v>
      </c>
      <c r="D90" s="38" t="s">
        <v>79</v>
      </c>
      <c r="E90" s="188">
        <v>1.01</v>
      </c>
      <c r="F90" s="189">
        <f>F87*E90</f>
        <v>575.46770000000004</v>
      </c>
      <c r="G90" s="44"/>
      <c r="H90" s="4">
        <f t="shared" si="8"/>
        <v>0</v>
      </c>
      <c r="I90" s="44"/>
      <c r="J90" s="4">
        <f t="shared" si="9"/>
        <v>0</v>
      </c>
      <c r="K90" s="44"/>
      <c r="L90" s="4">
        <f t="shared" si="10"/>
        <v>0</v>
      </c>
      <c r="M90" s="4">
        <f t="shared" si="11"/>
        <v>0</v>
      </c>
    </row>
    <row r="91" spans="1:13" ht="13.5">
      <c r="A91" s="36"/>
      <c r="B91" s="39"/>
      <c r="C91" s="40" t="s">
        <v>157</v>
      </c>
      <c r="D91" s="38" t="s">
        <v>124</v>
      </c>
      <c r="E91" s="188">
        <v>5</v>
      </c>
      <c r="F91" s="189">
        <f>E91*F87</f>
        <v>2848.85</v>
      </c>
      <c r="G91" s="44"/>
      <c r="H91" s="4">
        <f t="shared" ref="H91:H154" si="16">F91*G91</f>
        <v>0</v>
      </c>
      <c r="I91" s="44"/>
      <c r="J91" s="4">
        <f t="shared" ref="J91:J154" si="17">F91*I91</f>
        <v>0</v>
      </c>
      <c r="K91" s="44"/>
      <c r="L91" s="4">
        <f t="shared" ref="L91:L154" si="18">F91*K91</f>
        <v>0</v>
      </c>
      <c r="M91" s="4">
        <f t="shared" ref="M91:M154" si="19">H91+J91+L91</f>
        <v>0</v>
      </c>
    </row>
    <row r="92" spans="1:13" ht="38.25">
      <c r="A92" s="36">
        <v>20</v>
      </c>
      <c r="B92" s="39" t="s">
        <v>154</v>
      </c>
      <c r="C92" s="40" t="s">
        <v>158</v>
      </c>
      <c r="D92" s="38" t="s">
        <v>79</v>
      </c>
      <c r="E92" s="188"/>
      <c r="F92" s="189">
        <v>51</v>
      </c>
      <c r="G92" s="44"/>
      <c r="H92" s="4">
        <f t="shared" si="16"/>
        <v>0</v>
      </c>
      <c r="I92" s="44"/>
      <c r="J92" s="4">
        <f t="shared" si="17"/>
        <v>0</v>
      </c>
      <c r="K92" s="44"/>
      <c r="L92" s="4">
        <f t="shared" si="18"/>
        <v>0</v>
      </c>
      <c r="M92" s="4">
        <f t="shared" si="19"/>
        <v>0</v>
      </c>
    </row>
    <row r="93" spans="1:13" ht="13.5">
      <c r="A93" s="36"/>
      <c r="B93" s="39"/>
      <c r="C93" s="40" t="s">
        <v>54</v>
      </c>
      <c r="D93" s="38" t="s">
        <v>55</v>
      </c>
      <c r="E93" s="188">
        <v>1.02</v>
      </c>
      <c r="F93" s="189">
        <f>F92*E93</f>
        <v>52.02</v>
      </c>
      <c r="G93" s="44"/>
      <c r="H93" s="4">
        <f t="shared" si="16"/>
        <v>0</v>
      </c>
      <c r="I93" s="44"/>
      <c r="J93" s="4">
        <f t="shared" si="17"/>
        <v>0</v>
      </c>
      <c r="K93" s="44"/>
      <c r="L93" s="4">
        <f t="shared" si="18"/>
        <v>0</v>
      </c>
      <c r="M93" s="4">
        <f t="shared" si="19"/>
        <v>0</v>
      </c>
    </row>
    <row r="94" spans="1:13" ht="13.5">
      <c r="A94" s="36"/>
      <c r="B94" s="39"/>
      <c r="C94" s="40" t="s">
        <v>56</v>
      </c>
      <c r="D94" s="38" t="s">
        <v>35</v>
      </c>
      <c r="E94" s="188">
        <v>3.6900000000000002E-2</v>
      </c>
      <c r="F94" s="189">
        <f>F92*E94</f>
        <v>1.8819000000000001</v>
      </c>
      <c r="G94" s="44"/>
      <c r="H94" s="4">
        <f t="shared" si="16"/>
        <v>0</v>
      </c>
      <c r="I94" s="44"/>
      <c r="J94" s="4">
        <f t="shared" si="17"/>
        <v>0</v>
      </c>
      <c r="K94" s="44"/>
      <c r="L94" s="4">
        <f t="shared" si="18"/>
        <v>0</v>
      </c>
      <c r="M94" s="4">
        <f t="shared" si="19"/>
        <v>0</v>
      </c>
    </row>
    <row r="95" spans="1:13" ht="27">
      <c r="A95" s="36"/>
      <c r="B95" s="39"/>
      <c r="C95" s="40" t="s">
        <v>156</v>
      </c>
      <c r="D95" s="38" t="s">
        <v>79</v>
      </c>
      <c r="E95" s="188">
        <v>1.01</v>
      </c>
      <c r="F95" s="189">
        <f>F92*E95</f>
        <v>51.51</v>
      </c>
      <c r="G95" s="44"/>
      <c r="H95" s="4">
        <f t="shared" si="16"/>
        <v>0</v>
      </c>
      <c r="I95" s="44"/>
      <c r="J95" s="4">
        <f t="shared" si="17"/>
        <v>0</v>
      </c>
      <c r="K95" s="44"/>
      <c r="L95" s="4">
        <f t="shared" si="18"/>
        <v>0</v>
      </c>
      <c r="M95" s="4">
        <f t="shared" si="19"/>
        <v>0</v>
      </c>
    </row>
    <row r="96" spans="1:13" ht="13.5">
      <c r="A96" s="36"/>
      <c r="B96" s="39"/>
      <c r="C96" s="40" t="s">
        <v>157</v>
      </c>
      <c r="D96" s="38" t="s">
        <v>124</v>
      </c>
      <c r="E96" s="188">
        <v>5</v>
      </c>
      <c r="F96" s="189">
        <f>E96*F92</f>
        <v>255</v>
      </c>
      <c r="G96" s="44"/>
      <c r="H96" s="4">
        <f t="shared" si="16"/>
        <v>0</v>
      </c>
      <c r="I96" s="44"/>
      <c r="J96" s="4">
        <f t="shared" si="17"/>
        <v>0</v>
      </c>
      <c r="K96" s="44"/>
      <c r="L96" s="4">
        <f t="shared" si="18"/>
        <v>0</v>
      </c>
      <c r="M96" s="4">
        <f t="shared" si="19"/>
        <v>0</v>
      </c>
    </row>
    <row r="97" spans="1:13" ht="40.5">
      <c r="A97" s="36">
        <v>21</v>
      </c>
      <c r="B97" s="39" t="s">
        <v>159</v>
      </c>
      <c r="C97" s="40" t="s">
        <v>160</v>
      </c>
      <c r="D97" s="38" t="s">
        <v>79</v>
      </c>
      <c r="E97" s="188"/>
      <c r="F97" s="189">
        <v>1208</v>
      </c>
      <c r="G97" s="44"/>
      <c r="H97" s="4">
        <f t="shared" si="16"/>
        <v>0</v>
      </c>
      <c r="I97" s="44"/>
      <c r="J97" s="4">
        <f t="shared" si="17"/>
        <v>0</v>
      </c>
      <c r="K97" s="44"/>
      <c r="L97" s="4">
        <f t="shared" si="18"/>
        <v>0</v>
      </c>
      <c r="M97" s="4">
        <f t="shared" si="19"/>
        <v>0</v>
      </c>
    </row>
    <row r="98" spans="1:13" ht="13.5">
      <c r="A98" s="36"/>
      <c r="B98" s="39"/>
      <c r="C98" s="40" t="s">
        <v>54</v>
      </c>
      <c r="D98" s="38" t="s">
        <v>55</v>
      </c>
      <c r="E98" s="188">
        <v>0.99399999999999999</v>
      </c>
      <c r="F98" s="189">
        <f>F97*E98</f>
        <v>1200.752</v>
      </c>
      <c r="G98" s="44"/>
      <c r="H98" s="4">
        <f t="shared" si="16"/>
        <v>0</v>
      </c>
      <c r="I98" s="44"/>
      <c r="J98" s="4">
        <f t="shared" si="17"/>
        <v>0</v>
      </c>
      <c r="K98" s="44"/>
      <c r="L98" s="4">
        <f t="shared" si="18"/>
        <v>0</v>
      </c>
      <c r="M98" s="4">
        <f t="shared" si="19"/>
        <v>0</v>
      </c>
    </row>
    <row r="99" spans="1:13" ht="13.5">
      <c r="A99" s="36"/>
      <c r="B99" s="39"/>
      <c r="C99" s="40" t="s">
        <v>56</v>
      </c>
      <c r="D99" s="38" t="s">
        <v>35</v>
      </c>
      <c r="E99" s="188">
        <v>2.5100000000000001E-2</v>
      </c>
      <c r="F99" s="189">
        <f>F97*E99</f>
        <v>30.320800000000002</v>
      </c>
      <c r="G99" s="44"/>
      <c r="H99" s="4">
        <f t="shared" si="16"/>
        <v>0</v>
      </c>
      <c r="I99" s="44"/>
      <c r="J99" s="4">
        <f t="shared" si="17"/>
        <v>0</v>
      </c>
      <c r="K99" s="44"/>
      <c r="L99" s="4">
        <f t="shared" si="18"/>
        <v>0</v>
      </c>
      <c r="M99" s="4">
        <f t="shared" si="19"/>
        <v>0</v>
      </c>
    </row>
    <row r="100" spans="1:13" ht="27">
      <c r="A100" s="36"/>
      <c r="B100" s="39"/>
      <c r="C100" s="40" t="s">
        <v>161</v>
      </c>
      <c r="D100" s="38" t="s">
        <v>79</v>
      </c>
      <c r="E100" s="188">
        <v>1.02</v>
      </c>
      <c r="F100" s="189">
        <f>F97*E100</f>
        <v>1232.1600000000001</v>
      </c>
      <c r="G100" s="44"/>
      <c r="H100" s="4">
        <f t="shared" si="16"/>
        <v>0</v>
      </c>
      <c r="I100" s="44"/>
      <c r="J100" s="4">
        <f t="shared" si="17"/>
        <v>0</v>
      </c>
      <c r="K100" s="44"/>
      <c r="L100" s="4">
        <f t="shared" si="18"/>
        <v>0</v>
      </c>
      <c r="M100" s="4">
        <f t="shared" si="19"/>
        <v>0</v>
      </c>
    </row>
    <row r="101" spans="1:13" ht="13.5">
      <c r="A101" s="36"/>
      <c r="B101" s="39"/>
      <c r="C101" s="40" t="s">
        <v>162</v>
      </c>
      <c r="D101" s="38" t="s">
        <v>163</v>
      </c>
      <c r="E101" s="188">
        <v>1.07</v>
      </c>
      <c r="F101" s="189">
        <f>F97*E101</f>
        <v>1292.5600000000002</v>
      </c>
      <c r="G101" s="44"/>
      <c r="H101" s="4">
        <f t="shared" si="16"/>
        <v>0</v>
      </c>
      <c r="I101" s="44"/>
      <c r="J101" s="4">
        <f t="shared" si="17"/>
        <v>0</v>
      </c>
      <c r="K101" s="44"/>
      <c r="L101" s="4">
        <f t="shared" si="18"/>
        <v>0</v>
      </c>
      <c r="M101" s="4">
        <f t="shared" si="19"/>
        <v>0</v>
      </c>
    </row>
    <row r="102" spans="1:13" ht="13.5">
      <c r="A102" s="36"/>
      <c r="B102" s="39"/>
      <c r="C102" s="40" t="s">
        <v>70</v>
      </c>
      <c r="D102" s="38" t="s">
        <v>35</v>
      </c>
      <c r="E102" s="188">
        <v>0.182</v>
      </c>
      <c r="F102" s="189">
        <f>F97*E102</f>
        <v>219.85599999999999</v>
      </c>
      <c r="G102" s="44"/>
      <c r="H102" s="4">
        <f t="shared" si="16"/>
        <v>0</v>
      </c>
      <c r="I102" s="44"/>
      <c r="J102" s="4">
        <f t="shared" si="17"/>
        <v>0</v>
      </c>
      <c r="K102" s="44"/>
      <c r="L102" s="4">
        <f t="shared" si="18"/>
        <v>0</v>
      </c>
      <c r="M102" s="4">
        <f t="shared" si="19"/>
        <v>0</v>
      </c>
    </row>
    <row r="103" spans="1:13" ht="38.25">
      <c r="A103" s="36">
        <v>22</v>
      </c>
      <c r="B103" s="39" t="s">
        <v>159</v>
      </c>
      <c r="C103" s="40" t="s">
        <v>164</v>
      </c>
      <c r="D103" s="38" t="s">
        <v>79</v>
      </c>
      <c r="E103" s="188"/>
      <c r="F103" s="189">
        <v>351.2</v>
      </c>
      <c r="G103" s="44"/>
      <c r="H103" s="4">
        <f t="shared" si="16"/>
        <v>0</v>
      </c>
      <c r="I103" s="44"/>
      <c r="J103" s="4">
        <f t="shared" si="17"/>
        <v>0</v>
      </c>
      <c r="K103" s="44"/>
      <c r="L103" s="4">
        <f t="shared" si="18"/>
        <v>0</v>
      </c>
      <c r="M103" s="4">
        <f t="shared" si="19"/>
        <v>0</v>
      </c>
    </row>
    <row r="104" spans="1:13" ht="38.25">
      <c r="A104" s="36">
        <v>23</v>
      </c>
      <c r="B104" s="39" t="s">
        <v>165</v>
      </c>
      <c r="C104" s="40" t="s">
        <v>166</v>
      </c>
      <c r="D104" s="38" t="s">
        <v>167</v>
      </c>
      <c r="E104" s="188"/>
      <c r="F104" s="188">
        <f>F107+F108</f>
        <v>625</v>
      </c>
      <c r="G104" s="44"/>
      <c r="H104" s="4">
        <f t="shared" si="16"/>
        <v>0</v>
      </c>
      <c r="I104" s="44"/>
      <c r="J104" s="4">
        <f t="shared" si="17"/>
        <v>0</v>
      </c>
      <c r="K104" s="44"/>
      <c r="L104" s="4">
        <f t="shared" si="18"/>
        <v>0</v>
      </c>
      <c r="M104" s="4">
        <f t="shared" si="19"/>
        <v>0</v>
      </c>
    </row>
    <row r="105" spans="1:13" ht="13.5">
      <c r="A105" s="36"/>
      <c r="B105" s="39"/>
      <c r="C105" s="40" t="s">
        <v>54</v>
      </c>
      <c r="D105" s="38" t="s">
        <v>55</v>
      </c>
      <c r="E105" s="188">
        <v>0.40300000000000002</v>
      </c>
      <c r="F105" s="189">
        <f>F104*E105</f>
        <v>251.87500000000003</v>
      </c>
      <c r="G105" s="44"/>
      <c r="H105" s="4">
        <f t="shared" si="16"/>
        <v>0</v>
      </c>
      <c r="I105" s="44"/>
      <c r="J105" s="4">
        <f t="shared" si="17"/>
        <v>0</v>
      </c>
      <c r="K105" s="44"/>
      <c r="L105" s="4">
        <f t="shared" si="18"/>
        <v>0</v>
      </c>
      <c r="M105" s="4">
        <f t="shared" si="19"/>
        <v>0</v>
      </c>
    </row>
    <row r="106" spans="1:13" ht="13.5">
      <c r="A106" s="36"/>
      <c r="B106" s="39"/>
      <c r="C106" s="40" t="s">
        <v>56</v>
      </c>
      <c r="D106" s="38" t="s">
        <v>35</v>
      </c>
      <c r="E106" s="188">
        <v>2.3E-2</v>
      </c>
      <c r="F106" s="189">
        <f>F104*E106</f>
        <v>14.375</v>
      </c>
      <c r="G106" s="44"/>
      <c r="H106" s="4">
        <f t="shared" si="16"/>
        <v>0</v>
      </c>
      <c r="I106" s="44"/>
      <c r="J106" s="4">
        <f t="shared" si="17"/>
        <v>0</v>
      </c>
      <c r="K106" s="44"/>
      <c r="L106" s="4">
        <f t="shared" si="18"/>
        <v>0</v>
      </c>
      <c r="M106" s="4">
        <f t="shared" si="19"/>
        <v>0</v>
      </c>
    </row>
    <row r="107" spans="1:13" ht="40.5">
      <c r="A107" s="36">
        <v>24</v>
      </c>
      <c r="B107" s="39"/>
      <c r="C107" s="40" t="s">
        <v>168</v>
      </c>
      <c r="D107" s="38" t="s">
        <v>134</v>
      </c>
      <c r="E107" s="188"/>
      <c r="F107" s="189">
        <v>385</v>
      </c>
      <c r="G107" s="44"/>
      <c r="H107" s="4">
        <f t="shared" si="16"/>
        <v>0</v>
      </c>
      <c r="I107" s="44"/>
      <c r="J107" s="4">
        <f t="shared" si="17"/>
        <v>0</v>
      </c>
      <c r="K107" s="44"/>
      <c r="L107" s="4">
        <f t="shared" si="18"/>
        <v>0</v>
      </c>
      <c r="M107" s="4">
        <f t="shared" si="19"/>
        <v>0</v>
      </c>
    </row>
    <row r="108" spans="1:13" ht="13.5">
      <c r="A108" s="36"/>
      <c r="B108" s="39"/>
      <c r="C108" s="40" t="s">
        <v>169</v>
      </c>
      <c r="D108" s="38" t="s">
        <v>134</v>
      </c>
      <c r="E108" s="188"/>
      <c r="F108" s="189">
        <v>240</v>
      </c>
      <c r="G108" s="44"/>
      <c r="H108" s="4">
        <f t="shared" si="16"/>
        <v>0</v>
      </c>
      <c r="I108" s="44"/>
      <c r="J108" s="4">
        <f t="shared" si="17"/>
        <v>0</v>
      </c>
      <c r="K108" s="44"/>
      <c r="L108" s="4">
        <f t="shared" si="18"/>
        <v>0</v>
      </c>
      <c r="M108" s="4">
        <f t="shared" si="19"/>
        <v>0</v>
      </c>
    </row>
    <row r="109" spans="1:13" ht="13.5">
      <c r="A109" s="36"/>
      <c r="B109" s="39"/>
      <c r="C109" s="40" t="s">
        <v>70</v>
      </c>
      <c r="D109" s="38" t="s">
        <v>35</v>
      </c>
      <c r="E109" s="188">
        <v>0.06</v>
      </c>
      <c r="F109" s="189">
        <f>F104*E109</f>
        <v>37.5</v>
      </c>
      <c r="G109" s="44"/>
      <c r="H109" s="4">
        <f t="shared" si="16"/>
        <v>0</v>
      </c>
      <c r="I109" s="44"/>
      <c r="J109" s="4">
        <f t="shared" si="17"/>
        <v>0</v>
      </c>
      <c r="K109" s="44"/>
      <c r="L109" s="4">
        <f t="shared" si="18"/>
        <v>0</v>
      </c>
      <c r="M109" s="4">
        <f t="shared" si="19"/>
        <v>0</v>
      </c>
    </row>
    <row r="110" spans="1:13" ht="25.5">
      <c r="A110" s="36">
        <v>25</v>
      </c>
      <c r="B110" s="39" t="s">
        <v>94</v>
      </c>
      <c r="C110" s="40" t="s">
        <v>170</v>
      </c>
      <c r="D110" s="38" t="s">
        <v>79</v>
      </c>
      <c r="E110" s="188"/>
      <c r="F110" s="189">
        <v>53</v>
      </c>
      <c r="G110" s="44"/>
      <c r="H110" s="4">
        <f t="shared" si="16"/>
        <v>0</v>
      </c>
      <c r="I110" s="44"/>
      <c r="J110" s="4">
        <f t="shared" si="17"/>
        <v>0</v>
      </c>
      <c r="K110" s="44"/>
      <c r="L110" s="4">
        <f t="shared" si="18"/>
        <v>0</v>
      </c>
      <c r="M110" s="4">
        <f t="shared" si="19"/>
        <v>0</v>
      </c>
    </row>
    <row r="111" spans="1:13" ht="27">
      <c r="A111" s="36"/>
      <c r="B111" s="39"/>
      <c r="C111" s="37" t="s">
        <v>171</v>
      </c>
      <c r="D111" s="38"/>
      <c r="E111" s="188"/>
      <c r="F111" s="189"/>
      <c r="G111" s="44"/>
      <c r="H111" s="4"/>
      <c r="I111" s="44"/>
      <c r="J111" s="4"/>
      <c r="K111" s="44"/>
      <c r="L111" s="4"/>
      <c r="M111" s="4"/>
    </row>
    <row r="112" spans="1:13" ht="40.5">
      <c r="A112" s="36">
        <v>26</v>
      </c>
      <c r="B112" s="39" t="s">
        <v>172</v>
      </c>
      <c r="C112" s="40" t="s">
        <v>173</v>
      </c>
      <c r="D112" s="38" t="s">
        <v>79</v>
      </c>
      <c r="E112" s="188"/>
      <c r="F112" s="189">
        <v>1288.33</v>
      </c>
      <c r="G112" s="44"/>
      <c r="H112" s="4">
        <f t="shared" si="16"/>
        <v>0</v>
      </c>
      <c r="I112" s="44"/>
      <c r="J112" s="4">
        <f t="shared" si="17"/>
        <v>0</v>
      </c>
      <c r="K112" s="44"/>
      <c r="L112" s="4">
        <f t="shared" si="18"/>
        <v>0</v>
      </c>
      <c r="M112" s="4">
        <f t="shared" si="19"/>
        <v>0</v>
      </c>
    </row>
    <row r="113" spans="1:13" ht="13.5">
      <c r="A113" s="36"/>
      <c r="B113" s="39"/>
      <c r="C113" s="40" t="s">
        <v>54</v>
      </c>
      <c r="D113" s="38" t="s">
        <v>55</v>
      </c>
      <c r="E113" s="188">
        <v>0.71399999999999997</v>
      </c>
      <c r="F113" s="189">
        <f>F112*E113</f>
        <v>919.86761999999987</v>
      </c>
      <c r="G113" s="44"/>
      <c r="H113" s="4">
        <f t="shared" si="16"/>
        <v>0</v>
      </c>
      <c r="I113" s="44"/>
      <c r="J113" s="4">
        <f t="shared" si="17"/>
        <v>0</v>
      </c>
      <c r="K113" s="44"/>
      <c r="L113" s="4">
        <f t="shared" si="18"/>
        <v>0</v>
      </c>
      <c r="M113" s="4">
        <f t="shared" si="19"/>
        <v>0</v>
      </c>
    </row>
    <row r="114" spans="1:13" ht="13.5">
      <c r="A114" s="36"/>
      <c r="B114" s="39"/>
      <c r="C114" s="40" t="s">
        <v>56</v>
      </c>
      <c r="D114" s="38" t="s">
        <v>35</v>
      </c>
      <c r="E114" s="188">
        <v>1.83E-2</v>
      </c>
      <c r="F114" s="189">
        <f>F112*E114</f>
        <v>23.576439000000001</v>
      </c>
      <c r="G114" s="44"/>
      <c r="H114" s="4">
        <f t="shared" si="16"/>
        <v>0</v>
      </c>
      <c r="I114" s="44"/>
      <c r="J114" s="4">
        <f t="shared" si="17"/>
        <v>0</v>
      </c>
      <c r="K114" s="44"/>
      <c r="L114" s="4">
        <f t="shared" si="18"/>
        <v>0</v>
      </c>
      <c r="M114" s="4">
        <f t="shared" si="19"/>
        <v>0</v>
      </c>
    </row>
    <row r="115" spans="1:13" ht="27">
      <c r="A115" s="36"/>
      <c r="B115" s="39"/>
      <c r="C115" s="40" t="s">
        <v>174</v>
      </c>
      <c r="D115" s="38" t="s">
        <v>79</v>
      </c>
      <c r="E115" s="188">
        <v>1.05</v>
      </c>
      <c r="F115" s="189">
        <f>E115*F112</f>
        <v>1352.7465</v>
      </c>
      <c r="G115" s="44"/>
      <c r="H115" s="4">
        <f t="shared" si="16"/>
        <v>0</v>
      </c>
      <c r="I115" s="44"/>
      <c r="J115" s="4">
        <f t="shared" si="17"/>
        <v>0</v>
      </c>
      <c r="K115" s="44"/>
      <c r="L115" s="4">
        <f t="shared" si="18"/>
        <v>0</v>
      </c>
      <c r="M115" s="4">
        <f t="shared" si="19"/>
        <v>0</v>
      </c>
    </row>
    <row r="116" spans="1:13" ht="13.5">
      <c r="A116" s="36"/>
      <c r="B116" s="39"/>
      <c r="C116" s="40" t="s">
        <v>70</v>
      </c>
      <c r="D116" s="38" t="s">
        <v>35</v>
      </c>
      <c r="E116" s="188">
        <v>2.69E-2</v>
      </c>
      <c r="F116" s="189">
        <f>E116*F112</f>
        <v>34.656076999999996</v>
      </c>
      <c r="G116" s="44"/>
      <c r="H116" s="4">
        <f t="shared" si="16"/>
        <v>0</v>
      </c>
      <c r="I116" s="44"/>
      <c r="J116" s="4">
        <f t="shared" si="17"/>
        <v>0</v>
      </c>
      <c r="K116" s="44"/>
      <c r="L116" s="4">
        <f t="shared" si="18"/>
        <v>0</v>
      </c>
      <c r="M116" s="4">
        <f t="shared" si="19"/>
        <v>0</v>
      </c>
    </row>
    <row r="117" spans="1:13" ht="45.75" customHeight="1">
      <c r="A117" s="36">
        <v>27</v>
      </c>
      <c r="B117" s="39" t="s">
        <v>172</v>
      </c>
      <c r="C117" s="40" t="s">
        <v>175</v>
      </c>
      <c r="D117" s="38" t="s">
        <v>79</v>
      </c>
      <c r="E117" s="188"/>
      <c r="F117" s="189">
        <v>618.61</v>
      </c>
      <c r="G117" s="44"/>
      <c r="H117" s="4">
        <f t="shared" si="16"/>
        <v>0</v>
      </c>
      <c r="I117" s="44"/>
      <c r="J117" s="4">
        <f t="shared" si="17"/>
        <v>0</v>
      </c>
      <c r="K117" s="44"/>
      <c r="L117" s="4">
        <f t="shared" si="18"/>
        <v>0</v>
      </c>
      <c r="M117" s="4">
        <f t="shared" si="19"/>
        <v>0</v>
      </c>
    </row>
    <row r="118" spans="1:13" ht="13.5">
      <c r="A118" s="36"/>
      <c r="B118" s="39"/>
      <c r="C118" s="40" t="s">
        <v>54</v>
      </c>
      <c r="D118" s="38" t="s">
        <v>55</v>
      </c>
      <c r="E118" s="188">
        <v>0.71399999999999997</v>
      </c>
      <c r="F118" s="189">
        <f>F117*E118</f>
        <v>441.68754000000001</v>
      </c>
      <c r="G118" s="44"/>
      <c r="H118" s="4">
        <f t="shared" si="16"/>
        <v>0</v>
      </c>
      <c r="I118" s="44"/>
      <c r="J118" s="4">
        <f t="shared" si="17"/>
        <v>0</v>
      </c>
      <c r="K118" s="44"/>
      <c r="L118" s="4">
        <f t="shared" si="18"/>
        <v>0</v>
      </c>
      <c r="M118" s="4">
        <f t="shared" si="19"/>
        <v>0</v>
      </c>
    </row>
    <row r="119" spans="1:13" ht="13.5">
      <c r="A119" s="36"/>
      <c r="B119" s="39"/>
      <c r="C119" s="40" t="s">
        <v>56</v>
      </c>
      <c r="D119" s="38" t="s">
        <v>35</v>
      </c>
      <c r="E119" s="188">
        <v>1.83E-2</v>
      </c>
      <c r="F119" s="189">
        <f>F117*E119</f>
        <v>11.320563</v>
      </c>
      <c r="G119" s="44"/>
      <c r="H119" s="4">
        <f t="shared" si="16"/>
        <v>0</v>
      </c>
      <c r="I119" s="44"/>
      <c r="J119" s="4">
        <f t="shared" si="17"/>
        <v>0</v>
      </c>
      <c r="K119" s="44"/>
      <c r="L119" s="4">
        <f t="shared" si="18"/>
        <v>0</v>
      </c>
      <c r="M119" s="4">
        <f t="shared" si="19"/>
        <v>0</v>
      </c>
    </row>
    <row r="120" spans="1:13" ht="30.75" customHeight="1">
      <c r="A120" s="36"/>
      <c r="B120" s="39"/>
      <c r="C120" s="40" t="s">
        <v>176</v>
      </c>
      <c r="D120" s="38" t="s">
        <v>79</v>
      </c>
      <c r="E120" s="188">
        <v>1.05</v>
      </c>
      <c r="F120" s="189">
        <f>E120*F117</f>
        <v>649.54050000000007</v>
      </c>
      <c r="G120" s="44"/>
      <c r="H120" s="4">
        <f t="shared" si="16"/>
        <v>0</v>
      </c>
      <c r="I120" s="44"/>
      <c r="J120" s="4">
        <f t="shared" si="17"/>
        <v>0</v>
      </c>
      <c r="K120" s="44"/>
      <c r="L120" s="4">
        <f t="shared" si="18"/>
        <v>0</v>
      </c>
      <c r="M120" s="4">
        <f t="shared" si="19"/>
        <v>0</v>
      </c>
    </row>
    <row r="121" spans="1:13" ht="13.5">
      <c r="A121" s="36"/>
      <c r="B121" s="39"/>
      <c r="C121" s="40" t="s">
        <v>70</v>
      </c>
      <c r="D121" s="38" t="s">
        <v>35</v>
      </c>
      <c r="E121" s="188">
        <v>2.69E-2</v>
      </c>
      <c r="F121" s="189">
        <f>E121*F117</f>
        <v>16.640609000000001</v>
      </c>
      <c r="G121" s="44"/>
      <c r="H121" s="4">
        <f t="shared" si="16"/>
        <v>0</v>
      </c>
      <c r="I121" s="44"/>
      <c r="J121" s="4">
        <f t="shared" si="17"/>
        <v>0</v>
      </c>
      <c r="K121" s="44"/>
      <c r="L121" s="4">
        <f t="shared" si="18"/>
        <v>0</v>
      </c>
      <c r="M121" s="4">
        <f t="shared" si="19"/>
        <v>0</v>
      </c>
    </row>
    <row r="122" spans="1:13" ht="38.25">
      <c r="A122" s="36">
        <v>28</v>
      </c>
      <c r="B122" s="39" t="s">
        <v>177</v>
      </c>
      <c r="C122" s="40" t="s">
        <v>178</v>
      </c>
      <c r="D122" s="38" t="s">
        <v>79</v>
      </c>
      <c r="E122" s="188"/>
      <c r="F122" s="189">
        <v>34.700000000000003</v>
      </c>
      <c r="G122" s="44"/>
      <c r="H122" s="4">
        <f t="shared" si="16"/>
        <v>0</v>
      </c>
      <c r="I122" s="44"/>
      <c r="J122" s="4">
        <f t="shared" si="17"/>
        <v>0</v>
      </c>
      <c r="K122" s="44"/>
      <c r="L122" s="4">
        <f t="shared" si="18"/>
        <v>0</v>
      </c>
      <c r="M122" s="4">
        <f t="shared" si="19"/>
        <v>0</v>
      </c>
    </row>
    <row r="123" spans="1:13" ht="13.5">
      <c r="A123" s="36"/>
      <c r="B123" s="39"/>
      <c r="C123" s="40" t="s">
        <v>54</v>
      </c>
      <c r="D123" s="38" t="s">
        <v>55</v>
      </c>
      <c r="E123" s="188">
        <v>1.06</v>
      </c>
      <c r="F123" s="189">
        <f>F122*E123</f>
        <v>36.782000000000004</v>
      </c>
      <c r="G123" s="44"/>
      <c r="H123" s="4">
        <f t="shared" si="16"/>
        <v>0</v>
      </c>
      <c r="I123" s="44"/>
      <c r="J123" s="4">
        <f t="shared" si="17"/>
        <v>0</v>
      </c>
      <c r="K123" s="44"/>
      <c r="L123" s="4">
        <f t="shared" si="18"/>
        <v>0</v>
      </c>
      <c r="M123" s="4">
        <f t="shared" si="19"/>
        <v>0</v>
      </c>
    </row>
    <row r="124" spans="1:13" ht="13.5">
      <c r="A124" s="36"/>
      <c r="B124" s="39"/>
      <c r="C124" s="40" t="s">
        <v>56</v>
      </c>
      <c r="D124" s="38" t="s">
        <v>35</v>
      </c>
      <c r="E124" s="188">
        <v>2.7E-2</v>
      </c>
      <c r="F124" s="189">
        <f>F122*E124</f>
        <v>0.93690000000000007</v>
      </c>
      <c r="G124" s="44"/>
      <c r="H124" s="4">
        <f t="shared" si="16"/>
        <v>0</v>
      </c>
      <c r="I124" s="44"/>
      <c r="J124" s="4">
        <f t="shared" si="17"/>
        <v>0</v>
      </c>
      <c r="K124" s="44"/>
      <c r="L124" s="4">
        <f t="shared" si="18"/>
        <v>0</v>
      </c>
      <c r="M124" s="4">
        <f t="shared" si="19"/>
        <v>0</v>
      </c>
    </row>
    <row r="125" spans="1:13" ht="13.5">
      <c r="A125" s="36"/>
      <c r="B125" s="39"/>
      <c r="C125" s="40" t="s">
        <v>179</v>
      </c>
      <c r="D125" s="38" t="s">
        <v>58</v>
      </c>
      <c r="E125" s="188">
        <v>4.1000000000000002E-2</v>
      </c>
      <c r="F125" s="189">
        <f>F122*E125</f>
        <v>1.4227000000000001</v>
      </c>
      <c r="G125" s="44"/>
      <c r="H125" s="4">
        <f t="shared" si="16"/>
        <v>0</v>
      </c>
      <c r="I125" s="44"/>
      <c r="J125" s="4">
        <f t="shared" si="17"/>
        <v>0</v>
      </c>
      <c r="K125" s="44"/>
      <c r="L125" s="4">
        <f t="shared" si="18"/>
        <v>0</v>
      </c>
      <c r="M125" s="4">
        <f t="shared" si="19"/>
        <v>0</v>
      </c>
    </row>
    <row r="126" spans="1:13" ht="13.5">
      <c r="A126" s="36"/>
      <c r="B126" s="39"/>
      <c r="C126" s="40" t="s">
        <v>180</v>
      </c>
      <c r="D126" s="38" t="s">
        <v>53</v>
      </c>
      <c r="E126" s="188">
        <v>2.4400000000000002E-2</v>
      </c>
      <c r="F126" s="189">
        <f>E126*F122</f>
        <v>0.8466800000000001</v>
      </c>
      <c r="G126" s="44"/>
      <c r="H126" s="4">
        <f t="shared" si="16"/>
        <v>0</v>
      </c>
      <c r="I126" s="44"/>
      <c r="J126" s="4">
        <f t="shared" si="17"/>
        <v>0</v>
      </c>
      <c r="K126" s="44"/>
      <c r="L126" s="4">
        <f t="shared" si="18"/>
        <v>0</v>
      </c>
      <c r="M126" s="4">
        <f t="shared" si="19"/>
        <v>0</v>
      </c>
    </row>
    <row r="127" spans="1:13" ht="40.5">
      <c r="A127" s="36">
        <v>29</v>
      </c>
      <c r="B127" s="39" t="s">
        <v>181</v>
      </c>
      <c r="C127" s="40" t="s">
        <v>182</v>
      </c>
      <c r="D127" s="38" t="s">
        <v>79</v>
      </c>
      <c r="E127" s="188"/>
      <c r="F127" s="189">
        <v>5064.5</v>
      </c>
      <c r="G127" s="44"/>
      <c r="H127" s="4">
        <f t="shared" si="16"/>
        <v>0</v>
      </c>
      <c r="I127" s="44"/>
      <c r="J127" s="4">
        <f t="shared" si="17"/>
        <v>0</v>
      </c>
      <c r="K127" s="44"/>
      <c r="L127" s="4">
        <f t="shared" si="18"/>
        <v>0</v>
      </c>
      <c r="M127" s="4">
        <f t="shared" si="19"/>
        <v>0</v>
      </c>
    </row>
    <row r="128" spans="1:13" ht="13.5">
      <c r="A128" s="36"/>
      <c r="B128" s="39"/>
      <c r="C128" s="40" t="s">
        <v>54</v>
      </c>
      <c r="D128" s="38" t="s">
        <v>55</v>
      </c>
      <c r="E128" s="188">
        <v>1.01</v>
      </c>
      <c r="F128" s="189">
        <f>F127*E128</f>
        <v>5115.1450000000004</v>
      </c>
      <c r="G128" s="44"/>
      <c r="H128" s="4">
        <f t="shared" si="16"/>
        <v>0</v>
      </c>
      <c r="I128" s="44"/>
      <c r="J128" s="4">
        <f t="shared" si="17"/>
        <v>0</v>
      </c>
      <c r="K128" s="44"/>
      <c r="L128" s="4">
        <f t="shared" si="18"/>
        <v>0</v>
      </c>
      <c r="M128" s="4">
        <f t="shared" si="19"/>
        <v>0</v>
      </c>
    </row>
    <row r="129" spans="1:13" ht="13.5">
      <c r="A129" s="36"/>
      <c r="B129" s="39"/>
      <c r="C129" s="40" t="s">
        <v>56</v>
      </c>
      <c r="D129" s="38" t="s">
        <v>35</v>
      </c>
      <c r="E129" s="188">
        <v>2.7E-2</v>
      </c>
      <c r="F129" s="189">
        <f>F127*E129</f>
        <v>136.7415</v>
      </c>
      <c r="G129" s="44"/>
      <c r="H129" s="4">
        <f t="shared" si="16"/>
        <v>0</v>
      </c>
      <c r="I129" s="44"/>
      <c r="J129" s="4">
        <f t="shared" si="17"/>
        <v>0</v>
      </c>
      <c r="K129" s="44"/>
      <c r="L129" s="4">
        <f t="shared" si="18"/>
        <v>0</v>
      </c>
      <c r="M129" s="4">
        <f t="shared" si="19"/>
        <v>0</v>
      </c>
    </row>
    <row r="130" spans="1:13" ht="13.5">
      <c r="A130" s="36"/>
      <c r="B130" s="39"/>
      <c r="C130" s="40" t="s">
        <v>179</v>
      </c>
      <c r="D130" s="38" t="s">
        <v>58</v>
      </c>
      <c r="E130" s="188">
        <v>4.1000000000000002E-2</v>
      </c>
      <c r="F130" s="189">
        <f>F127*E130</f>
        <v>207.64450000000002</v>
      </c>
      <c r="G130" s="44"/>
      <c r="H130" s="4">
        <f t="shared" si="16"/>
        <v>0</v>
      </c>
      <c r="I130" s="44"/>
      <c r="J130" s="4">
        <f t="shared" si="17"/>
        <v>0</v>
      </c>
      <c r="K130" s="44"/>
      <c r="L130" s="4">
        <f t="shared" si="18"/>
        <v>0</v>
      </c>
      <c r="M130" s="4">
        <f t="shared" si="19"/>
        <v>0</v>
      </c>
    </row>
    <row r="131" spans="1:13" ht="13.5">
      <c r="A131" s="36"/>
      <c r="B131" s="39"/>
      <c r="C131" s="40" t="s">
        <v>180</v>
      </c>
      <c r="D131" s="38" t="s">
        <v>53</v>
      </c>
      <c r="E131" s="188">
        <v>2.3800000000000002E-2</v>
      </c>
      <c r="F131" s="189">
        <f>E131*F127</f>
        <v>120.53510000000001</v>
      </c>
      <c r="G131" s="44"/>
      <c r="H131" s="4">
        <f t="shared" si="16"/>
        <v>0</v>
      </c>
      <c r="I131" s="44"/>
      <c r="J131" s="4">
        <f t="shared" si="17"/>
        <v>0</v>
      </c>
      <c r="K131" s="44"/>
      <c r="L131" s="4">
        <f t="shared" si="18"/>
        <v>0</v>
      </c>
      <c r="M131" s="4">
        <f t="shared" si="19"/>
        <v>0</v>
      </c>
    </row>
    <row r="132" spans="1:13" ht="38.25">
      <c r="A132" s="36">
        <v>30</v>
      </c>
      <c r="B132" s="39" t="s">
        <v>183</v>
      </c>
      <c r="C132" s="40" t="s">
        <v>184</v>
      </c>
      <c r="D132" s="38" t="s">
        <v>79</v>
      </c>
      <c r="E132" s="188"/>
      <c r="F132" s="189">
        <v>391.33</v>
      </c>
      <c r="G132" s="44"/>
      <c r="H132" s="4">
        <f t="shared" si="16"/>
        <v>0</v>
      </c>
      <c r="I132" s="44"/>
      <c r="J132" s="4">
        <f t="shared" si="17"/>
        <v>0</v>
      </c>
      <c r="K132" s="44"/>
      <c r="L132" s="4">
        <f t="shared" si="18"/>
        <v>0</v>
      </c>
      <c r="M132" s="4">
        <f t="shared" si="19"/>
        <v>0</v>
      </c>
    </row>
    <row r="133" spans="1:13" ht="13.5">
      <c r="A133" s="36"/>
      <c r="B133" s="39"/>
      <c r="C133" s="40" t="s">
        <v>54</v>
      </c>
      <c r="D133" s="38" t="s">
        <v>55</v>
      </c>
      <c r="E133" s="188">
        <v>1.7</v>
      </c>
      <c r="F133" s="189">
        <f>F132*E133</f>
        <v>665.26099999999997</v>
      </c>
      <c r="G133" s="44"/>
      <c r="H133" s="4">
        <f t="shared" si="16"/>
        <v>0</v>
      </c>
      <c r="I133" s="44"/>
      <c r="J133" s="4">
        <f t="shared" si="17"/>
        <v>0</v>
      </c>
      <c r="K133" s="44"/>
      <c r="L133" s="4">
        <f t="shared" si="18"/>
        <v>0</v>
      </c>
      <c r="M133" s="4">
        <f t="shared" si="19"/>
        <v>0</v>
      </c>
    </row>
    <row r="134" spans="1:13" ht="13.5">
      <c r="A134" s="36"/>
      <c r="B134" s="39"/>
      <c r="C134" s="40" t="s">
        <v>56</v>
      </c>
      <c r="D134" s="38" t="s">
        <v>35</v>
      </c>
      <c r="E134" s="188">
        <v>0.02</v>
      </c>
      <c r="F134" s="189">
        <f>F132*E134</f>
        <v>7.8266</v>
      </c>
      <c r="G134" s="44"/>
      <c r="H134" s="4">
        <f t="shared" si="16"/>
        <v>0</v>
      </c>
      <c r="I134" s="44"/>
      <c r="J134" s="4">
        <f t="shared" si="17"/>
        <v>0</v>
      </c>
      <c r="K134" s="44"/>
      <c r="L134" s="4">
        <f t="shared" si="18"/>
        <v>0</v>
      </c>
      <c r="M134" s="4">
        <f t="shared" si="19"/>
        <v>0</v>
      </c>
    </row>
    <row r="135" spans="1:13" ht="27">
      <c r="A135" s="36"/>
      <c r="B135" s="39"/>
      <c r="C135" s="40" t="s">
        <v>185</v>
      </c>
      <c r="D135" s="38" t="s">
        <v>79</v>
      </c>
      <c r="E135" s="188">
        <v>1</v>
      </c>
      <c r="F135" s="189">
        <f>F132*E135</f>
        <v>391.33</v>
      </c>
      <c r="G135" s="44"/>
      <c r="H135" s="4">
        <f t="shared" si="16"/>
        <v>0</v>
      </c>
      <c r="I135" s="44"/>
      <c r="J135" s="4">
        <f t="shared" si="17"/>
        <v>0</v>
      </c>
      <c r="K135" s="44"/>
      <c r="L135" s="4">
        <f t="shared" si="18"/>
        <v>0</v>
      </c>
      <c r="M135" s="4">
        <f t="shared" si="19"/>
        <v>0</v>
      </c>
    </row>
    <row r="136" spans="1:13" ht="13.5">
      <c r="A136" s="36"/>
      <c r="B136" s="39"/>
      <c r="C136" s="40" t="s">
        <v>157</v>
      </c>
      <c r="D136" s="38" t="s">
        <v>124</v>
      </c>
      <c r="E136" s="188">
        <v>5</v>
      </c>
      <c r="F136" s="189">
        <f>F132*E136</f>
        <v>1956.6499999999999</v>
      </c>
      <c r="G136" s="44"/>
      <c r="H136" s="4">
        <f t="shared" si="16"/>
        <v>0</v>
      </c>
      <c r="I136" s="44"/>
      <c r="J136" s="4">
        <f t="shared" si="17"/>
        <v>0</v>
      </c>
      <c r="K136" s="44"/>
      <c r="L136" s="4">
        <f t="shared" si="18"/>
        <v>0</v>
      </c>
      <c r="M136" s="4">
        <f t="shared" si="19"/>
        <v>0</v>
      </c>
    </row>
    <row r="137" spans="1:13" ht="13.5">
      <c r="A137" s="36"/>
      <c r="B137" s="39"/>
      <c r="C137" s="40" t="s">
        <v>70</v>
      </c>
      <c r="D137" s="38" t="s">
        <v>35</v>
      </c>
      <c r="E137" s="188">
        <v>7.0000000000000001E-3</v>
      </c>
      <c r="F137" s="189">
        <f>F132*E137</f>
        <v>2.7393100000000001</v>
      </c>
      <c r="G137" s="44"/>
      <c r="H137" s="4">
        <f t="shared" si="16"/>
        <v>0</v>
      </c>
      <c r="I137" s="44"/>
      <c r="J137" s="4">
        <f t="shared" si="17"/>
        <v>0</v>
      </c>
      <c r="K137" s="44"/>
      <c r="L137" s="4">
        <f t="shared" si="18"/>
        <v>0</v>
      </c>
      <c r="M137" s="4">
        <f t="shared" si="19"/>
        <v>0</v>
      </c>
    </row>
    <row r="138" spans="1:13" ht="44.25" customHeight="1">
      <c r="A138" s="36">
        <v>31</v>
      </c>
      <c r="B138" s="39" t="s">
        <v>186</v>
      </c>
      <c r="C138" s="40" t="s">
        <v>187</v>
      </c>
      <c r="D138" s="38" t="s">
        <v>79</v>
      </c>
      <c r="E138" s="188"/>
      <c r="F138" s="189">
        <f>F112+F117</f>
        <v>1906.94</v>
      </c>
      <c r="G138" s="44"/>
      <c r="H138" s="4">
        <f t="shared" si="16"/>
        <v>0</v>
      </c>
      <c r="I138" s="44"/>
      <c r="J138" s="4">
        <f t="shared" si="17"/>
        <v>0</v>
      </c>
      <c r="K138" s="44"/>
      <c r="L138" s="4">
        <f t="shared" si="18"/>
        <v>0</v>
      </c>
      <c r="M138" s="4">
        <f t="shared" si="19"/>
        <v>0</v>
      </c>
    </row>
    <row r="139" spans="1:13" ht="13.5">
      <c r="A139" s="36"/>
      <c r="B139" s="39"/>
      <c r="C139" s="40" t="s">
        <v>54</v>
      </c>
      <c r="D139" s="38" t="s">
        <v>55</v>
      </c>
      <c r="E139" s="188">
        <v>0.85599999999999998</v>
      </c>
      <c r="F139" s="189">
        <f>F138*E139</f>
        <v>1632.3406400000001</v>
      </c>
      <c r="G139" s="44"/>
      <c r="H139" s="4">
        <f t="shared" si="16"/>
        <v>0</v>
      </c>
      <c r="I139" s="44"/>
      <c r="J139" s="4">
        <f t="shared" si="17"/>
        <v>0</v>
      </c>
      <c r="K139" s="44"/>
      <c r="L139" s="4">
        <f t="shared" si="18"/>
        <v>0</v>
      </c>
      <c r="M139" s="4">
        <f t="shared" si="19"/>
        <v>0</v>
      </c>
    </row>
    <row r="140" spans="1:13" ht="13.5">
      <c r="A140" s="36"/>
      <c r="B140" s="39"/>
      <c r="C140" s="40" t="s">
        <v>56</v>
      </c>
      <c r="D140" s="38" t="s">
        <v>35</v>
      </c>
      <c r="E140" s="188">
        <v>1.2E-2</v>
      </c>
      <c r="F140" s="189">
        <f>F138*E140</f>
        <v>22.883280000000003</v>
      </c>
      <c r="G140" s="44"/>
      <c r="H140" s="4">
        <f t="shared" si="16"/>
        <v>0</v>
      </c>
      <c r="I140" s="44"/>
      <c r="J140" s="4">
        <f t="shared" si="17"/>
        <v>0</v>
      </c>
      <c r="K140" s="44"/>
      <c r="L140" s="4">
        <f t="shared" si="18"/>
        <v>0</v>
      </c>
      <c r="M140" s="4">
        <f t="shared" si="19"/>
        <v>0</v>
      </c>
    </row>
    <row r="141" spans="1:13" ht="13.5">
      <c r="A141" s="36"/>
      <c r="B141" s="39"/>
      <c r="C141" s="40" t="s">
        <v>188</v>
      </c>
      <c r="D141" s="38" t="s">
        <v>124</v>
      </c>
      <c r="E141" s="188">
        <v>0.92</v>
      </c>
      <c r="F141" s="189">
        <f>F138*E141</f>
        <v>1754.3848</v>
      </c>
      <c r="G141" s="44"/>
      <c r="H141" s="4">
        <f t="shared" si="16"/>
        <v>0</v>
      </c>
      <c r="I141" s="44"/>
      <c r="J141" s="4">
        <f t="shared" si="17"/>
        <v>0</v>
      </c>
      <c r="K141" s="44"/>
      <c r="L141" s="4">
        <f t="shared" si="18"/>
        <v>0</v>
      </c>
      <c r="M141" s="4">
        <f t="shared" si="19"/>
        <v>0</v>
      </c>
    </row>
    <row r="142" spans="1:13" ht="27">
      <c r="A142" s="36"/>
      <c r="B142" s="39"/>
      <c r="C142" s="40" t="s">
        <v>189</v>
      </c>
      <c r="D142" s="38" t="s">
        <v>124</v>
      </c>
      <c r="E142" s="188">
        <v>0.63</v>
      </c>
      <c r="F142" s="189">
        <f>F138*E142</f>
        <v>1201.3722</v>
      </c>
      <c r="G142" s="44"/>
      <c r="H142" s="4">
        <f t="shared" si="16"/>
        <v>0</v>
      </c>
      <c r="I142" s="44"/>
      <c r="J142" s="4">
        <f t="shared" si="17"/>
        <v>0</v>
      </c>
      <c r="K142" s="44"/>
      <c r="L142" s="4">
        <f t="shared" si="18"/>
        <v>0</v>
      </c>
      <c r="M142" s="4">
        <f t="shared" si="19"/>
        <v>0</v>
      </c>
    </row>
    <row r="143" spans="1:13" ht="13.5">
      <c r="A143" s="36"/>
      <c r="B143" s="39"/>
      <c r="C143" s="40" t="s">
        <v>70</v>
      </c>
      <c r="D143" s="38" t="s">
        <v>35</v>
      </c>
      <c r="E143" s="188">
        <v>1.7999999999999999E-2</v>
      </c>
      <c r="F143" s="189">
        <f>F138*E143</f>
        <v>34.324919999999999</v>
      </c>
      <c r="G143" s="44"/>
      <c r="H143" s="4">
        <f t="shared" si="16"/>
        <v>0</v>
      </c>
      <c r="I143" s="44"/>
      <c r="J143" s="4">
        <f t="shared" si="17"/>
        <v>0</v>
      </c>
      <c r="K143" s="44"/>
      <c r="L143" s="4">
        <f t="shared" si="18"/>
        <v>0</v>
      </c>
      <c r="M143" s="4">
        <f t="shared" si="19"/>
        <v>0</v>
      </c>
    </row>
    <row r="144" spans="1:13" ht="40.5">
      <c r="A144" s="36">
        <v>32</v>
      </c>
      <c r="B144" s="39" t="s">
        <v>190</v>
      </c>
      <c r="C144" s="40" t="s">
        <v>191</v>
      </c>
      <c r="D144" s="38" t="s">
        <v>79</v>
      </c>
      <c r="E144" s="188"/>
      <c r="F144" s="189">
        <f>F127-F132</f>
        <v>4673.17</v>
      </c>
      <c r="G144" s="44"/>
      <c r="H144" s="4">
        <f t="shared" si="16"/>
        <v>0</v>
      </c>
      <c r="I144" s="44"/>
      <c r="J144" s="4">
        <f t="shared" si="17"/>
        <v>0</v>
      </c>
      <c r="K144" s="44"/>
      <c r="L144" s="4">
        <f t="shared" si="18"/>
        <v>0</v>
      </c>
      <c r="M144" s="4">
        <f t="shared" si="19"/>
        <v>0</v>
      </c>
    </row>
    <row r="145" spans="1:13" ht="13.5">
      <c r="A145" s="36"/>
      <c r="B145" s="39"/>
      <c r="C145" s="40" t="s">
        <v>54</v>
      </c>
      <c r="D145" s="38" t="s">
        <v>55</v>
      </c>
      <c r="E145" s="188">
        <v>0.65800000000000003</v>
      </c>
      <c r="F145" s="189">
        <f>F144*E145</f>
        <v>3074.9458600000003</v>
      </c>
      <c r="G145" s="44"/>
      <c r="H145" s="4">
        <f t="shared" si="16"/>
        <v>0</v>
      </c>
      <c r="I145" s="44"/>
      <c r="J145" s="4">
        <f t="shared" si="17"/>
        <v>0</v>
      </c>
      <c r="K145" s="44"/>
      <c r="L145" s="4">
        <f t="shared" si="18"/>
        <v>0</v>
      </c>
      <c r="M145" s="4">
        <f t="shared" si="19"/>
        <v>0</v>
      </c>
    </row>
    <row r="146" spans="1:13" ht="13.5">
      <c r="A146" s="36"/>
      <c r="B146" s="39"/>
      <c r="C146" s="40" t="s">
        <v>56</v>
      </c>
      <c r="D146" s="38" t="s">
        <v>35</v>
      </c>
      <c r="E146" s="188">
        <v>0.01</v>
      </c>
      <c r="F146" s="189">
        <f>F144*E146</f>
        <v>46.731700000000004</v>
      </c>
      <c r="G146" s="44"/>
      <c r="H146" s="4">
        <f t="shared" si="16"/>
        <v>0</v>
      </c>
      <c r="I146" s="44"/>
      <c r="J146" s="4">
        <f t="shared" si="17"/>
        <v>0</v>
      </c>
      <c r="K146" s="44"/>
      <c r="L146" s="4">
        <f t="shared" si="18"/>
        <v>0</v>
      </c>
      <c r="M146" s="4">
        <f t="shared" si="19"/>
        <v>0</v>
      </c>
    </row>
    <row r="147" spans="1:13" ht="13.5">
      <c r="A147" s="36"/>
      <c r="B147" s="39"/>
      <c r="C147" s="40" t="s">
        <v>188</v>
      </c>
      <c r="D147" s="38" t="s">
        <v>124</v>
      </c>
      <c r="E147" s="188">
        <v>0.79</v>
      </c>
      <c r="F147" s="189">
        <f>F144*E147</f>
        <v>3691.8043000000002</v>
      </c>
      <c r="G147" s="44"/>
      <c r="H147" s="4">
        <f t="shared" si="16"/>
        <v>0</v>
      </c>
      <c r="I147" s="44"/>
      <c r="J147" s="4">
        <f t="shared" si="17"/>
        <v>0</v>
      </c>
      <c r="K147" s="44"/>
      <c r="L147" s="4">
        <f t="shared" si="18"/>
        <v>0</v>
      </c>
      <c r="M147" s="4">
        <f t="shared" si="19"/>
        <v>0</v>
      </c>
    </row>
    <row r="148" spans="1:13" ht="27">
      <c r="A148" s="36"/>
      <c r="B148" s="39"/>
      <c r="C148" s="40" t="s">
        <v>189</v>
      </c>
      <c r="D148" s="38" t="s">
        <v>124</v>
      </c>
      <c r="E148" s="188">
        <v>0.63</v>
      </c>
      <c r="F148" s="189">
        <f>F144*E148</f>
        <v>2944.0971</v>
      </c>
      <c r="G148" s="44"/>
      <c r="H148" s="4">
        <f t="shared" si="16"/>
        <v>0</v>
      </c>
      <c r="I148" s="44"/>
      <c r="J148" s="4">
        <f t="shared" si="17"/>
        <v>0</v>
      </c>
      <c r="K148" s="44"/>
      <c r="L148" s="4">
        <f t="shared" si="18"/>
        <v>0</v>
      </c>
      <c r="M148" s="4">
        <f t="shared" si="19"/>
        <v>0</v>
      </c>
    </row>
    <row r="149" spans="1:13" ht="13.5">
      <c r="A149" s="36"/>
      <c r="B149" s="39"/>
      <c r="C149" s="40" t="s">
        <v>70</v>
      </c>
      <c r="D149" s="38" t="s">
        <v>35</v>
      </c>
      <c r="E149" s="188">
        <v>1.6E-2</v>
      </c>
      <c r="F149" s="189">
        <f>F144*E149</f>
        <v>74.770719999999997</v>
      </c>
      <c r="G149" s="44"/>
      <c r="H149" s="4">
        <f t="shared" si="16"/>
        <v>0</v>
      </c>
      <c r="I149" s="44"/>
      <c r="J149" s="4">
        <f t="shared" si="17"/>
        <v>0</v>
      </c>
      <c r="K149" s="44"/>
      <c r="L149" s="4">
        <f t="shared" si="18"/>
        <v>0</v>
      </c>
      <c r="M149" s="4">
        <f t="shared" si="19"/>
        <v>0</v>
      </c>
    </row>
    <row r="150" spans="1:13" ht="40.5">
      <c r="A150" s="36">
        <v>33</v>
      </c>
      <c r="B150" s="39" t="s">
        <v>192</v>
      </c>
      <c r="C150" s="40" t="s">
        <v>193</v>
      </c>
      <c r="D150" s="38" t="s">
        <v>79</v>
      </c>
      <c r="E150" s="188"/>
      <c r="F150" s="189">
        <f>F103*2</f>
        <v>702.4</v>
      </c>
      <c r="G150" s="44"/>
      <c r="H150" s="4">
        <f t="shared" si="16"/>
        <v>0</v>
      </c>
      <c r="I150" s="44"/>
      <c r="J150" s="4">
        <f t="shared" si="17"/>
        <v>0</v>
      </c>
      <c r="K150" s="44"/>
      <c r="L150" s="4">
        <f t="shared" si="18"/>
        <v>0</v>
      </c>
      <c r="M150" s="4">
        <f t="shared" si="19"/>
        <v>0</v>
      </c>
    </row>
    <row r="151" spans="1:13" ht="13.5">
      <c r="A151" s="36"/>
      <c r="B151" s="39"/>
      <c r="C151" s="40" t="s">
        <v>54</v>
      </c>
      <c r="D151" s="38" t="s">
        <v>55</v>
      </c>
      <c r="E151" s="188">
        <v>0.68</v>
      </c>
      <c r="F151" s="189">
        <f>F150*E151</f>
        <v>477.63200000000001</v>
      </c>
      <c r="G151" s="44"/>
      <c r="H151" s="4">
        <f t="shared" si="16"/>
        <v>0</v>
      </c>
      <c r="I151" s="44"/>
      <c r="J151" s="4">
        <f t="shared" si="17"/>
        <v>0</v>
      </c>
      <c r="K151" s="44"/>
      <c r="L151" s="4">
        <f t="shared" si="18"/>
        <v>0</v>
      </c>
      <c r="M151" s="4">
        <f t="shared" si="19"/>
        <v>0</v>
      </c>
    </row>
    <row r="152" spans="1:13" ht="13.5">
      <c r="A152" s="36"/>
      <c r="B152" s="39"/>
      <c r="C152" s="40" t="s">
        <v>56</v>
      </c>
      <c r="D152" s="38" t="s">
        <v>35</v>
      </c>
      <c r="E152" s="188">
        <v>2.9999999999999997E-4</v>
      </c>
      <c r="F152" s="189">
        <f>F150*E152</f>
        <v>0.21071999999999996</v>
      </c>
      <c r="G152" s="44"/>
      <c r="H152" s="4">
        <f t="shared" si="16"/>
        <v>0</v>
      </c>
      <c r="I152" s="44"/>
      <c r="J152" s="4">
        <f t="shared" si="17"/>
        <v>0</v>
      </c>
      <c r="K152" s="44"/>
      <c r="L152" s="4">
        <f t="shared" si="18"/>
        <v>0</v>
      </c>
      <c r="M152" s="4">
        <f t="shared" si="19"/>
        <v>0</v>
      </c>
    </row>
    <row r="153" spans="1:13" ht="13.5">
      <c r="A153" s="36"/>
      <c r="B153" s="39"/>
      <c r="C153" s="40" t="s">
        <v>194</v>
      </c>
      <c r="D153" s="38" t="s">
        <v>124</v>
      </c>
      <c r="E153" s="188">
        <v>0.28000000000000003</v>
      </c>
      <c r="F153" s="189">
        <f>F150*E153</f>
        <v>196.67200000000003</v>
      </c>
      <c r="G153" s="44"/>
      <c r="H153" s="4">
        <f t="shared" si="16"/>
        <v>0</v>
      </c>
      <c r="I153" s="44"/>
      <c r="J153" s="4">
        <f t="shared" si="17"/>
        <v>0</v>
      </c>
      <c r="K153" s="44"/>
      <c r="L153" s="4">
        <f t="shared" si="18"/>
        <v>0</v>
      </c>
      <c r="M153" s="4">
        <f t="shared" si="19"/>
        <v>0</v>
      </c>
    </row>
    <row r="154" spans="1:13" ht="13.5">
      <c r="A154" s="36"/>
      <c r="B154" s="39"/>
      <c r="C154" s="40" t="s">
        <v>70</v>
      </c>
      <c r="D154" s="38" t="s">
        <v>35</v>
      </c>
      <c r="E154" s="188">
        <v>1.9E-3</v>
      </c>
      <c r="F154" s="189">
        <f>F150*E154</f>
        <v>1.33456</v>
      </c>
      <c r="G154" s="44"/>
      <c r="H154" s="4">
        <f t="shared" si="16"/>
        <v>0</v>
      </c>
      <c r="I154" s="44"/>
      <c r="J154" s="4">
        <f t="shared" si="17"/>
        <v>0</v>
      </c>
      <c r="K154" s="44"/>
      <c r="L154" s="4">
        <f t="shared" si="18"/>
        <v>0</v>
      </c>
      <c r="M154" s="4">
        <f t="shared" si="19"/>
        <v>0</v>
      </c>
    </row>
    <row r="155" spans="1:13" ht="13.5">
      <c r="A155" s="36"/>
      <c r="B155" s="39"/>
      <c r="C155" s="37" t="s">
        <v>195</v>
      </c>
      <c r="D155" s="38"/>
      <c r="E155" s="188"/>
      <c r="F155" s="189"/>
      <c r="G155" s="44"/>
      <c r="H155" s="4"/>
      <c r="I155" s="44"/>
      <c r="J155" s="4"/>
      <c r="K155" s="44"/>
      <c r="L155" s="4"/>
      <c r="M155" s="4"/>
    </row>
    <row r="156" spans="1:13" ht="45" customHeight="1">
      <c r="A156" s="36">
        <v>34</v>
      </c>
      <c r="B156" s="39" t="s">
        <v>190</v>
      </c>
      <c r="C156" s="40" t="s">
        <v>196</v>
      </c>
      <c r="D156" s="38" t="s">
        <v>79</v>
      </c>
      <c r="E156" s="188"/>
      <c r="F156" s="189">
        <v>1800</v>
      </c>
      <c r="G156" s="44"/>
      <c r="H156" s="4"/>
      <c r="I156" s="44"/>
      <c r="J156" s="4"/>
      <c r="K156" s="44"/>
      <c r="L156" s="4"/>
      <c r="M156" s="4"/>
    </row>
    <row r="157" spans="1:13" ht="25.5">
      <c r="A157" s="36"/>
      <c r="B157" s="39" t="s">
        <v>94</v>
      </c>
      <c r="C157" s="40" t="s">
        <v>54</v>
      </c>
      <c r="D157" s="38" t="s">
        <v>197</v>
      </c>
      <c r="E157" s="188">
        <v>1</v>
      </c>
      <c r="F157" s="189">
        <f>F156*E157</f>
        <v>1800</v>
      </c>
      <c r="G157" s="44"/>
      <c r="H157" s="4">
        <f t="shared" ref="H157:H161" si="20">F157*G157</f>
        <v>0</v>
      </c>
      <c r="I157" s="44"/>
      <c r="J157" s="4">
        <f t="shared" ref="J157:J161" si="21">F157*I157</f>
        <v>0</v>
      </c>
      <c r="K157" s="44"/>
      <c r="L157" s="4">
        <f t="shared" ref="L157:L161" si="22">F157*K157</f>
        <v>0</v>
      </c>
      <c r="M157" s="4">
        <f t="shared" ref="M157:M161" si="23">H157+J157+L157</f>
        <v>0</v>
      </c>
    </row>
    <row r="158" spans="1:13" ht="13.5">
      <c r="A158" s="36"/>
      <c r="B158" s="39"/>
      <c r="C158" s="40" t="s">
        <v>56</v>
      </c>
      <c r="D158" s="38" t="s">
        <v>35</v>
      </c>
      <c r="E158" s="188">
        <v>0.01</v>
      </c>
      <c r="F158" s="189">
        <f>F156*E158</f>
        <v>18</v>
      </c>
      <c r="G158" s="44"/>
      <c r="H158" s="4">
        <f t="shared" si="20"/>
        <v>0</v>
      </c>
      <c r="I158" s="44"/>
      <c r="J158" s="4">
        <f t="shared" si="21"/>
        <v>0</v>
      </c>
      <c r="K158" s="44"/>
      <c r="L158" s="4">
        <f t="shared" si="22"/>
        <v>0</v>
      </c>
      <c r="M158" s="4">
        <f t="shared" si="23"/>
        <v>0</v>
      </c>
    </row>
    <row r="159" spans="1:13" ht="13.5">
      <c r="A159" s="36"/>
      <c r="B159" s="39"/>
      <c r="C159" s="40" t="s">
        <v>188</v>
      </c>
      <c r="D159" s="38" t="s">
        <v>124</v>
      </c>
      <c r="E159" s="188">
        <v>0.79</v>
      </c>
      <c r="F159" s="189">
        <f>F156*E159</f>
        <v>1422</v>
      </c>
      <c r="G159" s="44"/>
      <c r="H159" s="4">
        <f t="shared" si="20"/>
        <v>0</v>
      </c>
      <c r="I159" s="44"/>
      <c r="J159" s="4">
        <f t="shared" si="21"/>
        <v>0</v>
      </c>
      <c r="K159" s="44"/>
      <c r="L159" s="4">
        <f t="shared" si="22"/>
        <v>0</v>
      </c>
      <c r="M159" s="4">
        <f t="shared" si="23"/>
        <v>0</v>
      </c>
    </row>
    <row r="160" spans="1:13" ht="27">
      <c r="A160" s="36"/>
      <c r="B160" s="39"/>
      <c r="C160" s="40" t="s">
        <v>198</v>
      </c>
      <c r="D160" s="38" t="s">
        <v>124</v>
      </c>
      <c r="E160" s="188">
        <v>0.63</v>
      </c>
      <c r="F160" s="189">
        <f>F156*E160</f>
        <v>1134</v>
      </c>
      <c r="G160" s="44"/>
      <c r="H160" s="4">
        <f t="shared" si="20"/>
        <v>0</v>
      </c>
      <c r="I160" s="44"/>
      <c r="J160" s="4">
        <f t="shared" si="21"/>
        <v>0</v>
      </c>
      <c r="K160" s="44"/>
      <c r="L160" s="4">
        <f t="shared" si="22"/>
        <v>0</v>
      </c>
      <c r="M160" s="4">
        <f t="shared" si="23"/>
        <v>0</v>
      </c>
    </row>
    <row r="161" spans="1:147" ht="13.5">
      <c r="A161" s="36"/>
      <c r="B161" s="39"/>
      <c r="C161" s="40" t="s">
        <v>70</v>
      </c>
      <c r="D161" s="38" t="s">
        <v>35</v>
      </c>
      <c r="E161" s="188">
        <v>1.6E-2</v>
      </c>
      <c r="F161" s="189">
        <f>F156*E161</f>
        <v>28.8</v>
      </c>
      <c r="G161" s="44"/>
      <c r="H161" s="4">
        <f t="shared" si="20"/>
        <v>0</v>
      </c>
      <c r="I161" s="44"/>
      <c r="J161" s="4">
        <f t="shared" si="21"/>
        <v>0</v>
      </c>
      <c r="K161" s="44"/>
      <c r="L161" s="4">
        <f t="shared" si="22"/>
        <v>0</v>
      </c>
      <c r="M161" s="4">
        <f t="shared" si="23"/>
        <v>0</v>
      </c>
    </row>
    <row r="162" spans="1:147" s="24" customFormat="1" ht="13.5">
      <c r="A162" s="17"/>
      <c r="B162" s="18"/>
      <c r="C162" s="19" t="s">
        <v>104</v>
      </c>
      <c r="D162" s="18"/>
      <c r="E162" s="20"/>
      <c r="F162" s="189"/>
      <c r="G162" s="233"/>
      <c r="H162" s="23">
        <f>SUM(H14:H161)</f>
        <v>0</v>
      </c>
      <c r="I162" s="234"/>
      <c r="J162" s="23">
        <f t="shared" ref="J162:M162" si="24">SUM(J14:J161)</f>
        <v>0</v>
      </c>
      <c r="K162" s="234"/>
      <c r="L162" s="23">
        <f t="shared" si="24"/>
        <v>0</v>
      </c>
      <c r="M162" s="23">
        <f t="shared" si="24"/>
        <v>0</v>
      </c>
    </row>
    <row r="163" spans="1:147" s="24" customFormat="1" ht="27">
      <c r="A163" s="17"/>
      <c r="B163" s="18"/>
      <c r="C163" s="19" t="s">
        <v>105</v>
      </c>
      <c r="D163" s="25"/>
      <c r="E163" s="20"/>
      <c r="F163" s="21"/>
      <c r="G163" s="233"/>
      <c r="H163" s="23"/>
      <c r="I163" s="234"/>
      <c r="J163" s="23"/>
      <c r="K163" s="234"/>
      <c r="L163" s="23"/>
      <c r="M163" s="23">
        <f>H162*D163</f>
        <v>0</v>
      </c>
    </row>
    <row r="164" spans="1:147" s="24" customFormat="1" ht="13.5">
      <c r="A164" s="17"/>
      <c r="B164" s="18"/>
      <c r="C164" s="19" t="s">
        <v>104</v>
      </c>
      <c r="D164" s="18"/>
      <c r="E164" s="20"/>
      <c r="F164" s="21"/>
      <c r="G164" s="233"/>
      <c r="H164" s="23"/>
      <c r="I164" s="234"/>
      <c r="J164" s="23"/>
      <c r="K164" s="234"/>
      <c r="L164" s="23"/>
      <c r="M164" s="23">
        <f>SUM(M162:M163)</f>
        <v>0</v>
      </c>
    </row>
    <row r="165" spans="1:147" s="28" customFormat="1" ht="13.5">
      <c r="A165" s="17"/>
      <c r="B165" s="26"/>
      <c r="C165" s="19" t="s">
        <v>106</v>
      </c>
      <c r="D165" s="25"/>
      <c r="E165" s="20"/>
      <c r="F165" s="20"/>
      <c r="G165" s="233"/>
      <c r="H165" s="27"/>
      <c r="I165" s="235"/>
      <c r="J165" s="27"/>
      <c r="K165" s="235"/>
      <c r="L165" s="27"/>
      <c r="M165" s="23">
        <f>M164*D165</f>
        <v>0</v>
      </c>
    </row>
    <row r="166" spans="1:147" s="28" customFormat="1" ht="13.5">
      <c r="A166" s="17"/>
      <c r="B166" s="26"/>
      <c r="C166" s="19" t="s">
        <v>104</v>
      </c>
      <c r="D166" s="29"/>
      <c r="E166" s="17"/>
      <c r="F166" s="20"/>
      <c r="G166" s="233"/>
      <c r="H166" s="27"/>
      <c r="I166" s="235"/>
      <c r="J166" s="27"/>
      <c r="K166" s="235"/>
      <c r="L166" s="27"/>
      <c r="M166" s="23">
        <f>SUM(M164:M165)</f>
        <v>0</v>
      </c>
    </row>
    <row r="167" spans="1:147" s="28" customFormat="1" ht="13.5">
      <c r="A167" s="17"/>
      <c r="B167" s="26"/>
      <c r="C167" s="19" t="s">
        <v>107</v>
      </c>
      <c r="D167" s="25"/>
      <c r="E167" s="20"/>
      <c r="F167" s="20"/>
      <c r="G167" s="233"/>
      <c r="H167" s="27"/>
      <c r="I167" s="235"/>
      <c r="J167" s="27"/>
      <c r="K167" s="235"/>
      <c r="L167" s="27"/>
      <c r="M167" s="23">
        <f>M166*D167</f>
        <v>0</v>
      </c>
    </row>
    <row r="168" spans="1:147" s="28" customFormat="1" ht="13.5">
      <c r="A168" s="17"/>
      <c r="B168" s="26"/>
      <c r="C168" s="19" t="s">
        <v>104</v>
      </c>
      <c r="D168" s="29"/>
      <c r="E168" s="20"/>
      <c r="F168" s="20"/>
      <c r="G168" s="233"/>
      <c r="H168" s="27"/>
      <c r="I168" s="235"/>
      <c r="J168" s="27"/>
      <c r="K168" s="235"/>
      <c r="L168" s="27"/>
      <c r="M168" s="23">
        <f>SUM(M166:M167)</f>
        <v>0</v>
      </c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</row>
    <row r="169" spans="1:147" ht="13.5">
      <c r="A169" s="36"/>
      <c r="B169" s="39"/>
      <c r="C169" s="37" t="s">
        <v>199</v>
      </c>
      <c r="D169" s="38"/>
      <c r="E169" s="38"/>
      <c r="F169" s="189"/>
      <c r="G169" s="44"/>
      <c r="H169" s="4"/>
      <c r="I169" s="44"/>
      <c r="J169" s="4"/>
      <c r="K169" s="44"/>
      <c r="L169" s="4"/>
      <c r="M169" s="4"/>
    </row>
    <row r="170" spans="1:147" ht="40.5">
      <c r="A170" s="36">
        <v>35</v>
      </c>
      <c r="B170" s="39" t="s">
        <v>94</v>
      </c>
      <c r="C170" s="40" t="s">
        <v>611</v>
      </c>
      <c r="D170" s="38" t="s">
        <v>200</v>
      </c>
      <c r="E170" s="38"/>
      <c r="F170" s="189">
        <v>1</v>
      </c>
      <c r="G170" s="44"/>
      <c r="H170" s="4">
        <f t="shared" ref="H170" si="25">F170*G170</f>
        <v>0</v>
      </c>
      <c r="I170" s="44"/>
      <c r="J170" s="4">
        <f t="shared" ref="J170" si="26">F170*I170</f>
        <v>0</v>
      </c>
      <c r="K170" s="44"/>
      <c r="L170" s="4">
        <f t="shared" ref="L170" si="27">F170*K170</f>
        <v>0</v>
      </c>
      <c r="M170" s="4">
        <f t="shared" ref="M170" si="28">H170+J170+L170</f>
        <v>0</v>
      </c>
    </row>
    <row r="171" spans="1:147" s="24" customFormat="1" ht="13.5">
      <c r="A171" s="17"/>
      <c r="B171" s="18"/>
      <c r="C171" s="19" t="s">
        <v>104</v>
      </c>
      <c r="D171" s="18"/>
      <c r="E171" s="20"/>
      <c r="F171" s="4"/>
      <c r="G171" s="22"/>
      <c r="H171" s="23">
        <f>SUM(H170)</f>
        <v>0</v>
      </c>
      <c r="I171" s="23"/>
      <c r="J171" s="23">
        <f t="shared" ref="J171:M171" si="29">SUM(J170)</f>
        <v>0</v>
      </c>
      <c r="K171" s="23"/>
      <c r="L171" s="23">
        <f t="shared" si="29"/>
        <v>0</v>
      </c>
      <c r="M171" s="23">
        <f t="shared" si="29"/>
        <v>0</v>
      </c>
    </row>
    <row r="172" spans="1:147" s="24" customFormat="1" ht="27">
      <c r="A172" s="17"/>
      <c r="B172" s="18"/>
      <c r="C172" s="19" t="s">
        <v>105</v>
      </c>
      <c r="D172" s="25"/>
      <c r="E172" s="20"/>
      <c r="F172" s="21"/>
      <c r="G172" s="22"/>
      <c r="H172" s="23"/>
      <c r="I172" s="23"/>
      <c r="J172" s="23"/>
      <c r="K172" s="23"/>
      <c r="L172" s="23"/>
      <c r="M172" s="23">
        <f>H171*D172</f>
        <v>0</v>
      </c>
    </row>
    <row r="173" spans="1:147" s="24" customFormat="1" ht="13.5">
      <c r="A173" s="17"/>
      <c r="B173" s="18"/>
      <c r="C173" s="19" t="s">
        <v>104</v>
      </c>
      <c r="D173" s="18"/>
      <c r="E173" s="20"/>
      <c r="F173" s="21"/>
      <c r="G173" s="22"/>
      <c r="H173" s="23"/>
      <c r="I173" s="23"/>
      <c r="J173" s="23"/>
      <c r="K173" s="23"/>
      <c r="L173" s="23"/>
      <c r="M173" s="23">
        <f>SUM(M171:M172)</f>
        <v>0</v>
      </c>
    </row>
    <row r="174" spans="1:147" s="28" customFormat="1" ht="13.5">
      <c r="A174" s="17"/>
      <c r="B174" s="26"/>
      <c r="C174" s="19" t="s">
        <v>106</v>
      </c>
      <c r="D174" s="25"/>
      <c r="E174" s="20"/>
      <c r="F174" s="20"/>
      <c r="G174" s="22"/>
      <c r="H174" s="27"/>
      <c r="I174" s="27"/>
      <c r="J174" s="27"/>
      <c r="K174" s="27"/>
      <c r="L174" s="27"/>
      <c r="M174" s="23">
        <f>J171*D174</f>
        <v>0</v>
      </c>
    </row>
    <row r="175" spans="1:147" s="28" customFormat="1" ht="13.5">
      <c r="A175" s="17"/>
      <c r="B175" s="26"/>
      <c r="C175" s="19" t="s">
        <v>104</v>
      </c>
      <c r="D175" s="29"/>
      <c r="E175" s="17"/>
      <c r="F175" s="17"/>
      <c r="G175" s="22"/>
      <c r="H175" s="27"/>
      <c r="I175" s="27"/>
      <c r="J175" s="27"/>
      <c r="K175" s="27"/>
      <c r="L175" s="27"/>
      <c r="M175" s="23">
        <f>SUM(M173:M174)</f>
        <v>0</v>
      </c>
    </row>
    <row r="176" spans="1:147" s="28" customFormat="1" ht="13.5">
      <c r="A176" s="17"/>
      <c r="B176" s="26"/>
      <c r="C176" s="19" t="s">
        <v>107</v>
      </c>
      <c r="D176" s="25"/>
      <c r="E176" s="20"/>
      <c r="F176" s="20"/>
      <c r="G176" s="22"/>
      <c r="H176" s="27"/>
      <c r="I176" s="27"/>
      <c r="J176" s="27"/>
      <c r="K176" s="27"/>
      <c r="L176" s="27"/>
      <c r="M176" s="23">
        <f>(M175-H171)*D176</f>
        <v>0</v>
      </c>
    </row>
    <row r="177" spans="1:147" s="28" customFormat="1" ht="13.5">
      <c r="A177" s="17"/>
      <c r="B177" s="26"/>
      <c r="C177" s="19" t="s">
        <v>104</v>
      </c>
      <c r="D177" s="29"/>
      <c r="E177" s="20"/>
      <c r="F177" s="30"/>
      <c r="G177" s="22"/>
      <c r="H177" s="27"/>
      <c r="I177" s="27"/>
      <c r="J177" s="27"/>
      <c r="K177" s="27"/>
      <c r="L177" s="27"/>
      <c r="M177" s="23">
        <f>M175+M176</f>
        <v>0</v>
      </c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</row>
    <row r="178" spans="1:147" ht="13.5">
      <c r="A178" s="36"/>
      <c r="B178" s="36"/>
      <c r="C178" s="37" t="s">
        <v>612</v>
      </c>
      <c r="D178" s="38"/>
      <c r="E178" s="38"/>
      <c r="F178" s="38"/>
      <c r="G178" s="121"/>
      <c r="H178" s="121"/>
      <c r="I178" s="121"/>
      <c r="J178" s="121"/>
      <c r="K178" s="121"/>
      <c r="L178" s="121"/>
      <c r="M178" s="23">
        <f>M168+M177</f>
        <v>0</v>
      </c>
    </row>
    <row r="179" spans="1:147" ht="13.5">
      <c r="A179" s="41"/>
      <c r="B179" s="41"/>
      <c r="C179" s="122" t="s">
        <v>1</v>
      </c>
      <c r="D179" s="42"/>
      <c r="E179" s="42"/>
      <c r="F179" s="42"/>
      <c r="H179" s="33" t="s">
        <v>2</v>
      </c>
    </row>
    <row r="180" spans="1:147" ht="13.5">
      <c r="A180" s="41"/>
      <c r="B180" s="41"/>
      <c r="C180" s="131"/>
      <c r="D180" s="42"/>
      <c r="E180" s="42"/>
      <c r="F180" s="42"/>
    </row>
    <row r="181" spans="1:147" ht="13.5">
      <c r="A181" s="41"/>
      <c r="B181" s="41"/>
      <c r="C181" s="131"/>
      <c r="D181" s="42"/>
      <c r="E181" s="42"/>
      <c r="F181" s="42"/>
    </row>
    <row r="182" spans="1:147" ht="13.5">
      <c r="A182" s="41"/>
      <c r="B182" s="41"/>
      <c r="C182" s="131"/>
      <c r="D182" s="42"/>
      <c r="E182" s="42"/>
      <c r="F182" s="42"/>
    </row>
    <row r="183" spans="1:147" ht="13.5">
      <c r="A183" s="41"/>
      <c r="B183" s="41"/>
      <c r="C183" s="131"/>
      <c r="D183" s="42"/>
      <c r="E183" s="42"/>
      <c r="F183" s="42"/>
    </row>
    <row r="184" spans="1:147" ht="13.5">
      <c r="A184" s="41"/>
      <c r="B184" s="41"/>
      <c r="C184" s="131"/>
      <c r="D184" s="42"/>
      <c r="E184" s="42"/>
      <c r="F184" s="42"/>
    </row>
    <row r="185" spans="1:147" ht="13.5">
      <c r="A185" s="41"/>
      <c r="B185" s="41"/>
      <c r="C185" s="131"/>
      <c r="D185" s="42"/>
      <c r="E185" s="42"/>
      <c r="F185" s="42"/>
    </row>
    <row r="186" spans="1:147" ht="13.5">
      <c r="A186" s="41"/>
      <c r="B186" s="41"/>
      <c r="C186" s="131"/>
      <c r="D186" s="42"/>
      <c r="E186" s="42"/>
      <c r="F186" s="42"/>
    </row>
    <row r="187" spans="1:147" ht="13.5">
      <c r="A187" s="41"/>
      <c r="B187" s="41"/>
      <c r="C187" s="131"/>
      <c r="D187" s="42"/>
      <c r="E187" s="42"/>
      <c r="F187" s="42"/>
    </row>
    <row r="188" spans="1:147" ht="13.5">
      <c r="A188" s="41"/>
      <c r="B188" s="41"/>
      <c r="C188" s="131"/>
      <c r="D188" s="42"/>
      <c r="E188" s="42"/>
      <c r="F188" s="42"/>
    </row>
    <row r="189" spans="1:147" ht="13.5">
      <c r="A189" s="41"/>
      <c r="B189" s="41"/>
      <c r="C189" s="131"/>
      <c r="D189" s="42"/>
      <c r="E189" s="42"/>
      <c r="F189" s="42"/>
    </row>
    <row r="190" spans="1:147" ht="13.5">
      <c r="A190" s="41"/>
      <c r="B190" s="41"/>
      <c r="C190" s="131"/>
      <c r="D190" s="42"/>
      <c r="E190" s="42"/>
      <c r="F190" s="42"/>
    </row>
    <row r="191" spans="1:147" ht="13.5">
      <c r="A191" s="41"/>
      <c r="B191" s="41"/>
      <c r="C191" s="131"/>
      <c r="D191" s="42"/>
      <c r="E191" s="42"/>
      <c r="F191" s="42"/>
    </row>
    <row r="192" spans="1:147" ht="13.5">
      <c r="A192" s="41"/>
      <c r="B192" s="41"/>
      <c r="C192" s="131"/>
      <c r="D192" s="42"/>
      <c r="E192" s="42"/>
      <c r="F192" s="42"/>
    </row>
    <row r="193" spans="1:6" ht="13.5">
      <c r="A193" s="41"/>
      <c r="B193" s="41"/>
      <c r="C193" s="131"/>
      <c r="D193" s="42"/>
      <c r="E193" s="42"/>
      <c r="F193" s="42"/>
    </row>
    <row r="194" spans="1:6" ht="13.5">
      <c r="A194" s="41"/>
      <c r="B194" s="41"/>
      <c r="C194" s="131"/>
      <c r="D194" s="42"/>
      <c r="E194" s="42"/>
      <c r="F194" s="42"/>
    </row>
    <row r="195" spans="1:6" ht="13.5">
      <c r="A195" s="41"/>
      <c r="B195" s="41"/>
      <c r="C195" s="131"/>
      <c r="D195" s="42"/>
      <c r="E195" s="42"/>
      <c r="F195" s="42"/>
    </row>
    <row r="196" spans="1:6" ht="13.5">
      <c r="A196" s="41"/>
      <c r="B196" s="41"/>
      <c r="C196" s="131"/>
      <c r="D196" s="42"/>
      <c r="E196" s="42"/>
      <c r="F196" s="42"/>
    </row>
    <row r="197" spans="1:6" ht="13.5">
      <c r="A197" s="41"/>
      <c r="B197" s="41"/>
      <c r="C197" s="131"/>
      <c r="D197" s="42"/>
      <c r="E197" s="42"/>
      <c r="F197" s="42"/>
    </row>
    <row r="198" spans="1:6" ht="13.5">
      <c r="A198" s="41"/>
      <c r="B198" s="41"/>
      <c r="C198" s="131"/>
      <c r="D198" s="42"/>
      <c r="E198" s="42"/>
      <c r="F198" s="42"/>
    </row>
    <row r="199" spans="1:6" ht="13.5">
      <c r="A199" s="41"/>
      <c r="B199" s="41"/>
      <c r="C199" s="131"/>
      <c r="D199" s="42"/>
      <c r="E199" s="42"/>
      <c r="F199" s="42"/>
    </row>
    <row r="200" spans="1:6" ht="13.5">
      <c r="A200" s="41"/>
      <c r="B200" s="41"/>
      <c r="C200" s="131"/>
      <c r="D200" s="42"/>
      <c r="E200" s="42"/>
      <c r="F200" s="42"/>
    </row>
    <row r="201" spans="1:6" ht="13.5">
      <c r="A201" s="41"/>
      <c r="B201" s="41"/>
      <c r="C201" s="131"/>
      <c r="D201" s="42"/>
      <c r="E201" s="42"/>
      <c r="F201" s="42"/>
    </row>
    <row r="202" spans="1:6" ht="13.5">
      <c r="A202" s="41"/>
      <c r="B202" s="41"/>
      <c r="C202" s="131"/>
      <c r="D202" s="42"/>
      <c r="E202" s="42"/>
      <c r="F202" s="42"/>
    </row>
    <row r="203" spans="1:6" ht="13.5">
      <c r="A203" s="41"/>
      <c r="B203" s="41"/>
      <c r="C203" s="131"/>
      <c r="D203" s="42"/>
      <c r="E203" s="42"/>
      <c r="F203" s="42"/>
    </row>
    <row r="204" spans="1:6" ht="13.5">
      <c r="A204" s="41"/>
      <c r="B204" s="41"/>
      <c r="C204" s="131"/>
      <c r="D204" s="42"/>
      <c r="E204" s="42"/>
      <c r="F204" s="42"/>
    </row>
    <row r="205" spans="1:6" ht="13.5">
      <c r="A205" s="41"/>
      <c r="B205" s="41"/>
      <c r="C205" s="131"/>
      <c r="D205" s="42"/>
      <c r="E205" s="42"/>
      <c r="F205" s="42"/>
    </row>
    <row r="206" spans="1:6" ht="13.5">
      <c r="A206" s="41"/>
      <c r="B206" s="41"/>
      <c r="C206" s="131"/>
      <c r="D206" s="42"/>
      <c r="E206" s="42"/>
      <c r="F206" s="42"/>
    </row>
    <row r="207" spans="1:6" ht="13.5">
      <c r="A207" s="41"/>
      <c r="B207" s="41"/>
      <c r="C207" s="131"/>
      <c r="D207" s="42"/>
      <c r="E207" s="42"/>
      <c r="F207" s="42"/>
    </row>
    <row r="208" spans="1:6" ht="13.5">
      <c r="A208" s="41"/>
      <c r="B208" s="41"/>
      <c r="C208" s="131"/>
      <c r="D208" s="42"/>
      <c r="E208" s="42"/>
      <c r="F208" s="42"/>
    </row>
    <row r="209" spans="1:6" ht="13.5">
      <c r="A209" s="41"/>
      <c r="B209" s="41"/>
      <c r="C209" s="131"/>
      <c r="D209" s="42"/>
      <c r="E209" s="42"/>
      <c r="F209" s="42"/>
    </row>
    <row r="210" spans="1:6" ht="13.5">
      <c r="A210" s="41"/>
      <c r="B210" s="41"/>
      <c r="C210" s="131"/>
      <c r="D210" s="42"/>
      <c r="E210" s="42"/>
      <c r="F210" s="42"/>
    </row>
    <row r="211" spans="1:6" ht="13.5">
      <c r="A211" s="41"/>
      <c r="B211" s="41"/>
      <c r="C211" s="131"/>
      <c r="D211" s="42"/>
      <c r="E211" s="42"/>
      <c r="F211" s="42"/>
    </row>
    <row r="212" spans="1:6" ht="13.5">
      <c r="A212" s="41"/>
      <c r="B212" s="41"/>
      <c r="C212" s="131"/>
      <c r="D212" s="42"/>
      <c r="E212" s="42"/>
      <c r="F212" s="42"/>
    </row>
    <row r="213" spans="1:6" ht="13.5">
      <c r="A213" s="41"/>
      <c r="B213" s="41"/>
      <c r="C213" s="131"/>
      <c r="D213" s="42"/>
      <c r="E213" s="42"/>
      <c r="F213" s="42"/>
    </row>
    <row r="214" spans="1:6" ht="13.5">
      <c r="A214" s="41"/>
      <c r="B214" s="41"/>
      <c r="C214" s="131"/>
      <c r="D214" s="42"/>
      <c r="E214" s="42"/>
      <c r="F214" s="42"/>
    </row>
    <row r="215" spans="1:6" ht="13.5">
      <c r="A215" s="41"/>
      <c r="B215" s="41"/>
      <c r="C215" s="131"/>
      <c r="D215" s="42"/>
      <c r="E215" s="42"/>
      <c r="F215" s="42"/>
    </row>
    <row r="216" spans="1:6" ht="13.5">
      <c r="A216" s="41"/>
      <c r="B216" s="41"/>
      <c r="C216" s="131"/>
      <c r="D216" s="42"/>
      <c r="E216" s="42"/>
      <c r="F216" s="42"/>
    </row>
    <row r="217" spans="1:6" ht="13.5">
      <c r="A217" s="41"/>
      <c r="B217" s="41"/>
      <c r="C217" s="131"/>
      <c r="D217" s="42"/>
      <c r="E217" s="42"/>
      <c r="F217" s="42"/>
    </row>
    <row r="218" spans="1:6" ht="13.5">
      <c r="A218" s="41"/>
      <c r="B218" s="41"/>
      <c r="C218" s="131"/>
      <c r="D218" s="42"/>
      <c r="E218" s="42"/>
      <c r="F218" s="42"/>
    </row>
    <row r="219" spans="1:6" ht="13.5">
      <c r="A219" s="41"/>
      <c r="B219" s="41"/>
      <c r="C219" s="131"/>
      <c r="D219" s="42"/>
      <c r="E219" s="42"/>
      <c r="F219" s="42"/>
    </row>
    <row r="220" spans="1:6" ht="13.5">
      <c r="A220" s="41"/>
      <c r="B220" s="41"/>
      <c r="C220" s="131"/>
      <c r="D220" s="42"/>
      <c r="E220" s="42"/>
      <c r="F220" s="42"/>
    </row>
    <row r="221" spans="1:6" ht="13.5">
      <c r="A221" s="41"/>
      <c r="B221" s="41"/>
      <c r="C221" s="131"/>
      <c r="D221" s="42"/>
      <c r="E221" s="42"/>
      <c r="F221" s="42"/>
    </row>
    <row r="222" spans="1:6" ht="13.5">
      <c r="A222" s="41"/>
      <c r="B222" s="41"/>
      <c r="C222" s="131"/>
      <c r="D222" s="42"/>
      <c r="E222" s="42"/>
      <c r="F222" s="42"/>
    </row>
    <row r="223" spans="1:6" ht="13.5">
      <c r="A223" s="41"/>
      <c r="B223" s="41"/>
      <c r="C223" s="131"/>
      <c r="D223" s="42"/>
      <c r="E223" s="42"/>
      <c r="F223" s="42"/>
    </row>
    <row r="224" spans="1:6" ht="13.5">
      <c r="A224" s="41"/>
      <c r="B224" s="41"/>
      <c r="C224" s="131"/>
      <c r="D224" s="42"/>
      <c r="E224" s="42"/>
      <c r="F224" s="42"/>
    </row>
    <row r="225" spans="1:6" ht="13.5">
      <c r="A225" s="41"/>
      <c r="B225" s="41"/>
      <c r="C225" s="131"/>
      <c r="D225" s="42"/>
      <c r="E225" s="42"/>
      <c r="F225" s="42"/>
    </row>
    <row r="226" spans="1:6" ht="13.5">
      <c r="A226" s="41"/>
      <c r="B226" s="41"/>
      <c r="C226" s="131"/>
      <c r="D226" s="42"/>
      <c r="E226" s="42"/>
      <c r="F226" s="42"/>
    </row>
    <row r="227" spans="1:6" ht="13.5">
      <c r="A227" s="41"/>
      <c r="B227" s="41"/>
      <c r="C227" s="131"/>
      <c r="D227" s="42"/>
      <c r="E227" s="42"/>
      <c r="F227" s="42"/>
    </row>
    <row r="228" spans="1:6" ht="13.5">
      <c r="A228" s="41"/>
      <c r="B228" s="41"/>
      <c r="C228" s="131"/>
      <c r="D228" s="42"/>
      <c r="E228" s="42"/>
      <c r="F228" s="42"/>
    </row>
    <row r="229" spans="1:6" ht="13.5">
      <c r="A229" s="41"/>
      <c r="B229" s="41"/>
      <c r="C229" s="131"/>
      <c r="D229" s="42"/>
      <c r="E229" s="42"/>
      <c r="F229" s="42"/>
    </row>
    <row r="230" spans="1:6" ht="13.5">
      <c r="A230" s="41"/>
      <c r="B230" s="41"/>
      <c r="C230" s="131"/>
      <c r="D230" s="42"/>
      <c r="E230" s="42"/>
      <c r="F230" s="42"/>
    </row>
    <row r="231" spans="1:6" ht="13.5">
      <c r="A231" s="41"/>
      <c r="B231" s="41"/>
      <c r="C231" s="131"/>
      <c r="D231" s="42"/>
      <c r="E231" s="42"/>
      <c r="F231" s="42"/>
    </row>
    <row r="232" spans="1:6" ht="13.5">
      <c r="A232" s="41"/>
      <c r="B232" s="41"/>
      <c r="C232" s="131"/>
      <c r="D232" s="42"/>
      <c r="E232" s="42"/>
      <c r="F232" s="42"/>
    </row>
    <row r="233" spans="1:6" ht="13.5">
      <c r="A233" s="41"/>
      <c r="B233" s="41"/>
      <c r="C233" s="131"/>
      <c r="D233" s="42"/>
      <c r="E233" s="42"/>
      <c r="F233" s="42"/>
    </row>
    <row r="234" spans="1:6" ht="13.5">
      <c r="A234" s="41"/>
      <c r="B234" s="41"/>
      <c r="C234" s="131"/>
      <c r="D234" s="42"/>
      <c r="E234" s="42"/>
      <c r="F234" s="42"/>
    </row>
    <row r="235" spans="1:6" ht="13.5">
      <c r="A235" s="41"/>
      <c r="B235" s="41"/>
      <c r="C235" s="131"/>
      <c r="D235" s="42"/>
      <c r="E235" s="42"/>
      <c r="F235" s="42"/>
    </row>
    <row r="236" spans="1:6" ht="13.5">
      <c r="A236" s="41"/>
      <c r="B236" s="41"/>
      <c r="C236" s="131"/>
      <c r="D236" s="42"/>
      <c r="E236" s="42"/>
      <c r="F236" s="42"/>
    </row>
    <row r="237" spans="1:6" ht="13.5">
      <c r="A237" s="41"/>
      <c r="B237" s="41"/>
      <c r="C237" s="131"/>
      <c r="D237" s="42"/>
      <c r="E237" s="42"/>
      <c r="F237" s="42"/>
    </row>
    <row r="238" spans="1:6" ht="13.5">
      <c r="A238" s="41"/>
      <c r="B238" s="41"/>
      <c r="C238" s="131"/>
      <c r="D238" s="42"/>
      <c r="E238" s="42"/>
      <c r="F238" s="42"/>
    </row>
    <row r="239" spans="1:6" ht="13.5">
      <c r="A239" s="41"/>
      <c r="B239" s="41"/>
      <c r="C239" s="131"/>
      <c r="D239" s="42"/>
      <c r="E239" s="42"/>
      <c r="F239" s="42"/>
    </row>
    <row r="240" spans="1:6" ht="13.5">
      <c r="A240" s="41"/>
      <c r="B240" s="41"/>
      <c r="C240" s="131"/>
      <c r="D240" s="42"/>
      <c r="E240" s="42"/>
      <c r="F240" s="42"/>
    </row>
    <row r="241" spans="1:6" ht="13.5">
      <c r="A241" s="41"/>
      <c r="B241" s="41"/>
      <c r="C241" s="131"/>
      <c r="D241" s="42"/>
      <c r="E241" s="42"/>
      <c r="F241" s="42"/>
    </row>
    <row r="242" spans="1:6" ht="13.5">
      <c r="A242" s="41"/>
      <c r="B242" s="41"/>
      <c r="C242" s="131"/>
      <c r="D242" s="42"/>
      <c r="E242" s="42"/>
      <c r="F242" s="42"/>
    </row>
    <row r="243" spans="1:6" ht="13.5">
      <c r="A243" s="41"/>
      <c r="B243" s="41"/>
      <c r="C243" s="131"/>
      <c r="D243" s="42"/>
      <c r="E243" s="42"/>
      <c r="F243" s="42"/>
    </row>
    <row r="244" spans="1:6" ht="13.5">
      <c r="A244" s="41"/>
      <c r="B244" s="41"/>
      <c r="C244" s="131"/>
      <c r="D244" s="42"/>
      <c r="E244" s="42"/>
      <c r="F244" s="42"/>
    </row>
    <row r="245" spans="1:6" ht="13.5">
      <c r="A245" s="41"/>
      <c r="B245" s="41"/>
      <c r="C245" s="131"/>
      <c r="D245" s="42"/>
      <c r="E245" s="42"/>
      <c r="F245" s="42"/>
    </row>
    <row r="246" spans="1:6" ht="13.5">
      <c r="A246" s="41"/>
      <c r="B246" s="41"/>
      <c r="C246" s="131"/>
      <c r="D246" s="42"/>
      <c r="E246" s="42"/>
      <c r="F246" s="42"/>
    </row>
    <row r="247" spans="1:6" ht="13.5">
      <c r="A247" s="41"/>
      <c r="B247" s="41"/>
      <c r="C247" s="131"/>
      <c r="D247" s="42"/>
      <c r="E247" s="42"/>
      <c r="F247" s="42"/>
    </row>
    <row r="248" spans="1:6" ht="13.5">
      <c r="A248" s="41"/>
      <c r="B248" s="41"/>
      <c r="C248" s="131"/>
      <c r="D248" s="42"/>
      <c r="E248" s="42"/>
      <c r="F248" s="42"/>
    </row>
    <row r="249" spans="1:6" ht="13.5">
      <c r="A249" s="41"/>
      <c r="B249" s="41"/>
      <c r="C249" s="131"/>
      <c r="D249" s="42"/>
      <c r="E249" s="42"/>
      <c r="F249" s="42"/>
    </row>
    <row r="250" spans="1:6" ht="13.5">
      <c r="A250" s="41"/>
      <c r="B250" s="41"/>
      <c r="C250" s="131"/>
      <c r="D250" s="42"/>
      <c r="E250" s="42"/>
      <c r="F250" s="42"/>
    </row>
    <row r="251" spans="1:6" ht="13.5">
      <c r="A251" s="41"/>
      <c r="B251" s="41"/>
      <c r="C251" s="131"/>
      <c r="D251" s="42"/>
      <c r="E251" s="42"/>
      <c r="F251" s="42"/>
    </row>
    <row r="252" spans="1:6" ht="13.5">
      <c r="A252" s="41"/>
      <c r="B252" s="41"/>
      <c r="C252" s="131"/>
      <c r="D252" s="42"/>
      <c r="E252" s="42"/>
      <c r="F252" s="42"/>
    </row>
    <row r="253" spans="1:6" ht="13.5">
      <c r="A253" s="41"/>
      <c r="B253" s="41"/>
      <c r="C253" s="131"/>
      <c r="D253" s="42"/>
      <c r="E253" s="42"/>
      <c r="F253" s="42"/>
    </row>
    <row r="254" spans="1:6" ht="13.5">
      <c r="A254" s="41"/>
      <c r="B254" s="41"/>
      <c r="C254" s="131"/>
      <c r="D254" s="42"/>
      <c r="E254" s="42"/>
      <c r="F254" s="42"/>
    </row>
    <row r="255" spans="1:6" ht="13.5">
      <c r="A255" s="41"/>
      <c r="B255" s="41"/>
      <c r="C255" s="131"/>
      <c r="D255" s="42"/>
      <c r="E255" s="42"/>
      <c r="F255" s="42"/>
    </row>
    <row r="256" spans="1:6" ht="13.5">
      <c r="A256" s="41"/>
      <c r="B256" s="41"/>
      <c r="C256" s="131"/>
      <c r="D256" s="42"/>
      <c r="E256" s="42"/>
      <c r="F256" s="42"/>
    </row>
    <row r="257" spans="1:6" ht="13.5">
      <c r="A257" s="41"/>
      <c r="B257" s="41"/>
      <c r="C257" s="131"/>
      <c r="D257" s="42"/>
      <c r="E257" s="42"/>
      <c r="F257" s="42"/>
    </row>
    <row r="258" spans="1:6" ht="13.5">
      <c r="A258" s="41"/>
      <c r="B258" s="41"/>
      <c r="C258" s="131"/>
      <c r="D258" s="42"/>
      <c r="E258" s="42"/>
      <c r="F258" s="42"/>
    </row>
    <row r="259" spans="1:6" ht="13.5">
      <c r="A259" s="41"/>
      <c r="B259" s="41"/>
      <c r="C259" s="131"/>
      <c r="D259" s="42"/>
      <c r="E259" s="42"/>
      <c r="F259" s="42"/>
    </row>
    <row r="260" spans="1:6" ht="13.5">
      <c r="A260" s="41"/>
      <c r="B260" s="41"/>
      <c r="C260" s="131"/>
      <c r="D260" s="42"/>
      <c r="E260" s="42"/>
      <c r="F260" s="42"/>
    </row>
    <row r="261" spans="1:6" ht="13.5">
      <c r="A261" s="41"/>
      <c r="B261" s="41"/>
      <c r="C261" s="131"/>
      <c r="D261" s="42"/>
      <c r="E261" s="42"/>
      <c r="F261" s="42"/>
    </row>
    <row r="262" spans="1:6" ht="13.5">
      <c r="A262" s="41"/>
      <c r="B262" s="41"/>
      <c r="C262" s="131"/>
      <c r="D262" s="42"/>
      <c r="E262" s="42"/>
      <c r="F262" s="42"/>
    </row>
    <row r="263" spans="1:6" ht="13.5">
      <c r="A263" s="41"/>
      <c r="B263" s="41"/>
      <c r="C263" s="131"/>
      <c r="D263" s="42"/>
      <c r="E263" s="42"/>
      <c r="F263" s="42"/>
    </row>
    <row r="264" spans="1:6" ht="13.5">
      <c r="A264" s="41"/>
      <c r="B264" s="41"/>
      <c r="C264" s="131"/>
      <c r="D264" s="42"/>
      <c r="E264" s="42"/>
      <c r="F264" s="42"/>
    </row>
    <row r="265" spans="1:6" ht="13.5">
      <c r="A265" s="41"/>
      <c r="B265" s="41"/>
      <c r="C265" s="131"/>
      <c r="D265" s="42"/>
      <c r="E265" s="42"/>
      <c r="F265" s="42"/>
    </row>
    <row r="266" spans="1:6" ht="13.5">
      <c r="A266" s="41"/>
      <c r="B266" s="41"/>
      <c r="C266" s="131"/>
      <c r="D266" s="42"/>
      <c r="E266" s="42"/>
      <c r="F266" s="42"/>
    </row>
    <row r="267" spans="1:6" ht="13.5">
      <c r="A267" s="41"/>
      <c r="B267" s="41"/>
      <c r="C267" s="131"/>
      <c r="D267" s="42"/>
      <c r="E267" s="42"/>
      <c r="F267" s="42"/>
    </row>
    <row r="268" spans="1:6" ht="13.5">
      <c r="A268" s="41"/>
      <c r="B268" s="41"/>
      <c r="C268" s="131"/>
      <c r="D268" s="42"/>
      <c r="E268" s="42"/>
      <c r="F268" s="42"/>
    </row>
    <row r="269" spans="1:6" ht="13.5">
      <c r="A269" s="41"/>
      <c r="B269" s="41"/>
      <c r="C269" s="131"/>
      <c r="D269" s="42"/>
      <c r="E269" s="42"/>
      <c r="F269" s="42"/>
    </row>
    <row r="270" spans="1:6" ht="13.5">
      <c r="A270" s="41"/>
      <c r="B270" s="41"/>
      <c r="C270" s="131"/>
      <c r="D270" s="42"/>
      <c r="E270" s="42"/>
      <c r="F270" s="42"/>
    </row>
    <row r="271" spans="1:6" ht="13.5">
      <c r="A271" s="41"/>
      <c r="B271" s="41"/>
      <c r="C271" s="131"/>
      <c r="D271" s="42"/>
      <c r="E271" s="42"/>
      <c r="F271" s="42"/>
    </row>
    <row r="272" spans="1:6" ht="13.5">
      <c r="A272" s="41"/>
      <c r="B272" s="41"/>
      <c r="C272" s="131"/>
      <c r="D272" s="42"/>
      <c r="E272" s="42"/>
      <c r="F272" s="42"/>
    </row>
    <row r="273" spans="1:6" ht="13.5">
      <c r="A273" s="41"/>
      <c r="B273" s="41"/>
      <c r="C273" s="131"/>
      <c r="D273" s="42"/>
      <c r="E273" s="42"/>
      <c r="F273" s="42"/>
    </row>
    <row r="274" spans="1:6" ht="13.5">
      <c r="A274" s="41"/>
      <c r="B274" s="41"/>
      <c r="C274" s="131"/>
      <c r="D274" s="42"/>
      <c r="E274" s="42"/>
      <c r="F274" s="42"/>
    </row>
    <row r="275" spans="1:6" ht="13.5">
      <c r="A275" s="41"/>
      <c r="B275" s="41"/>
      <c r="C275" s="131"/>
      <c r="D275" s="42"/>
      <c r="E275" s="42"/>
      <c r="F275" s="42"/>
    </row>
    <row r="276" spans="1:6" ht="13.5">
      <c r="A276" s="41"/>
      <c r="B276" s="41"/>
      <c r="C276" s="131"/>
      <c r="D276" s="42"/>
      <c r="E276" s="42"/>
      <c r="F276" s="42"/>
    </row>
    <row r="277" spans="1:6" ht="13.5">
      <c r="A277" s="41"/>
      <c r="B277" s="41"/>
      <c r="C277" s="131"/>
      <c r="D277" s="42"/>
      <c r="E277" s="42"/>
      <c r="F277" s="42"/>
    </row>
    <row r="278" spans="1:6" ht="13.5">
      <c r="A278" s="41"/>
      <c r="B278" s="41"/>
      <c r="C278" s="131"/>
      <c r="D278" s="42"/>
      <c r="E278" s="42"/>
      <c r="F278" s="42"/>
    </row>
    <row r="279" spans="1:6" ht="13.5">
      <c r="A279" s="41"/>
      <c r="B279" s="41"/>
      <c r="C279" s="131"/>
      <c r="D279" s="42"/>
      <c r="E279" s="42"/>
      <c r="F279" s="42"/>
    </row>
    <row r="280" spans="1:6" ht="13.5">
      <c r="A280" s="41"/>
      <c r="B280" s="41"/>
      <c r="C280" s="131"/>
      <c r="D280" s="42"/>
      <c r="E280" s="42"/>
      <c r="F280" s="42"/>
    </row>
    <row r="281" spans="1:6" ht="13.5">
      <c r="A281" s="41"/>
      <c r="B281" s="41"/>
      <c r="C281" s="131"/>
      <c r="D281" s="42"/>
      <c r="E281" s="42"/>
      <c r="F281" s="42"/>
    </row>
    <row r="282" spans="1:6" ht="13.5">
      <c r="A282" s="41"/>
      <c r="B282" s="41"/>
      <c r="C282" s="131"/>
      <c r="D282" s="42"/>
      <c r="E282" s="42"/>
      <c r="F282" s="42"/>
    </row>
    <row r="283" spans="1:6" ht="13.5">
      <c r="A283" s="41"/>
      <c r="B283" s="41"/>
      <c r="C283" s="131"/>
    </row>
    <row r="284" spans="1:6" ht="13.5">
      <c r="A284" s="41"/>
      <c r="B284" s="41"/>
      <c r="C284" s="131"/>
    </row>
    <row r="285" spans="1:6" ht="13.5">
      <c r="A285" s="41"/>
      <c r="B285" s="41"/>
      <c r="C285" s="131"/>
    </row>
    <row r="286" spans="1:6" ht="13.5">
      <c r="A286" s="41"/>
      <c r="B286" s="41"/>
      <c r="C286" s="131"/>
    </row>
    <row r="287" spans="1:6" ht="13.5">
      <c r="A287" s="41"/>
      <c r="B287" s="41"/>
      <c r="C287" s="131"/>
    </row>
    <row r="288" spans="1:6" ht="13.5">
      <c r="A288" s="41"/>
      <c r="B288" s="41"/>
      <c r="C288" s="131"/>
    </row>
    <row r="289" spans="1:3" ht="13.5">
      <c r="A289" s="41"/>
      <c r="B289" s="41"/>
      <c r="C289" s="131"/>
    </row>
    <row r="290" spans="1:3" ht="13.5">
      <c r="A290" s="41"/>
      <c r="B290" s="41"/>
      <c r="C290" s="131"/>
    </row>
    <row r="291" spans="1:3" ht="13.5">
      <c r="A291" s="41"/>
      <c r="B291" s="41"/>
      <c r="C291" s="131"/>
    </row>
    <row r="292" spans="1:3" ht="13.5">
      <c r="A292" s="41"/>
      <c r="B292" s="41"/>
      <c r="C292" s="131"/>
    </row>
    <row r="293" spans="1:3" ht="13.5">
      <c r="A293" s="41"/>
      <c r="B293" s="41"/>
      <c r="C293" s="131"/>
    </row>
    <row r="294" spans="1:3" ht="13.5">
      <c r="A294" s="41"/>
      <c r="B294" s="41"/>
      <c r="C294" s="131"/>
    </row>
    <row r="295" spans="1:3" ht="13.5">
      <c r="A295" s="41"/>
      <c r="B295" s="41"/>
      <c r="C295" s="131"/>
    </row>
    <row r="296" spans="1:3" ht="13.5">
      <c r="A296" s="41"/>
      <c r="B296" s="41"/>
      <c r="C296" s="131"/>
    </row>
    <row r="297" spans="1:3" ht="13.5">
      <c r="A297" s="41"/>
      <c r="B297" s="41"/>
      <c r="C297" s="131"/>
    </row>
    <row r="298" spans="1:3" ht="13.5">
      <c r="A298" s="41"/>
      <c r="B298" s="41"/>
      <c r="C298" s="131"/>
    </row>
    <row r="299" spans="1:3" ht="13.5">
      <c r="A299" s="41"/>
      <c r="B299" s="41"/>
      <c r="C299" s="131"/>
    </row>
    <row r="300" spans="1:3" ht="13.5">
      <c r="A300" s="41"/>
      <c r="B300" s="41"/>
      <c r="C300" s="131"/>
    </row>
    <row r="301" spans="1:3" ht="13.5">
      <c r="A301" s="41"/>
      <c r="B301" s="41"/>
      <c r="C301" s="131"/>
    </row>
    <row r="302" spans="1:3" ht="13.5">
      <c r="A302" s="41"/>
      <c r="B302" s="41"/>
      <c r="C302" s="131"/>
    </row>
    <row r="303" spans="1:3" ht="13.5">
      <c r="A303" s="41"/>
      <c r="B303" s="41"/>
      <c r="C303" s="131"/>
    </row>
    <row r="304" spans="1:3" ht="13.5">
      <c r="A304" s="41"/>
      <c r="B304" s="41"/>
      <c r="C304" s="131"/>
    </row>
    <row r="305" spans="1:3" ht="13.5">
      <c r="A305" s="41"/>
      <c r="B305" s="41"/>
      <c r="C305" s="131"/>
    </row>
    <row r="306" spans="1:3" ht="13.5">
      <c r="A306" s="41"/>
      <c r="B306" s="41"/>
      <c r="C306" s="131"/>
    </row>
    <row r="307" spans="1:3" ht="13.5">
      <c r="A307" s="41"/>
      <c r="B307" s="41"/>
      <c r="C307" s="131"/>
    </row>
    <row r="308" spans="1:3" ht="13.5">
      <c r="A308" s="41"/>
      <c r="B308" s="41"/>
      <c r="C308" s="131"/>
    </row>
    <row r="309" spans="1:3" ht="13.5">
      <c r="A309" s="41"/>
      <c r="B309" s="41"/>
      <c r="C309" s="131"/>
    </row>
    <row r="310" spans="1:3" ht="13.5">
      <c r="A310" s="41"/>
      <c r="B310" s="41"/>
      <c r="C310" s="131"/>
    </row>
    <row r="311" spans="1:3" ht="13.5">
      <c r="A311" s="41"/>
      <c r="B311" s="41"/>
      <c r="C311" s="131"/>
    </row>
    <row r="312" spans="1:3" ht="13.5">
      <c r="A312" s="41"/>
      <c r="B312" s="41"/>
      <c r="C312" s="131"/>
    </row>
    <row r="313" spans="1:3" ht="13.5">
      <c r="A313" s="41"/>
      <c r="B313" s="41"/>
      <c r="C313" s="131"/>
    </row>
    <row r="314" spans="1:3" ht="13.5">
      <c r="A314" s="41"/>
      <c r="B314" s="41"/>
      <c r="C314" s="131"/>
    </row>
    <row r="315" spans="1:3" ht="13.5">
      <c r="A315" s="41"/>
      <c r="B315" s="41"/>
      <c r="C315" s="131"/>
    </row>
    <row r="316" spans="1:3" ht="13.5">
      <c r="A316" s="41"/>
      <c r="B316" s="41"/>
      <c r="C316" s="131"/>
    </row>
    <row r="317" spans="1:3" ht="13.5">
      <c r="A317" s="41"/>
      <c r="B317" s="41"/>
      <c r="C317" s="131"/>
    </row>
    <row r="318" spans="1:3" ht="13.5">
      <c r="A318" s="41"/>
      <c r="B318" s="41"/>
      <c r="C318" s="131"/>
    </row>
    <row r="319" spans="1:3" ht="13.5">
      <c r="A319" s="41"/>
      <c r="B319" s="41"/>
      <c r="C319" s="131"/>
    </row>
    <row r="320" spans="1:3" ht="13.5">
      <c r="A320" s="41"/>
      <c r="B320" s="41"/>
      <c r="C320" s="131"/>
    </row>
    <row r="321" spans="1:3" ht="13.5">
      <c r="A321" s="41"/>
      <c r="B321" s="41"/>
      <c r="C321" s="131"/>
    </row>
    <row r="322" spans="1:3" ht="13.5">
      <c r="A322" s="41"/>
      <c r="B322" s="41"/>
      <c r="C322" s="131"/>
    </row>
    <row r="323" spans="1:3" ht="13.5">
      <c r="A323" s="41"/>
      <c r="B323" s="41"/>
      <c r="C323" s="131"/>
    </row>
    <row r="324" spans="1:3" ht="13.5">
      <c r="A324" s="41"/>
      <c r="B324" s="41"/>
      <c r="C324" s="131"/>
    </row>
    <row r="325" spans="1:3" ht="13.5">
      <c r="A325" s="41"/>
      <c r="B325" s="41"/>
      <c r="C325" s="131"/>
    </row>
    <row r="326" spans="1:3" ht="13.5">
      <c r="A326" s="41"/>
      <c r="B326" s="41"/>
      <c r="C326" s="131"/>
    </row>
    <row r="327" spans="1:3" ht="13.5">
      <c r="A327" s="41"/>
      <c r="B327" s="41"/>
      <c r="C327" s="131"/>
    </row>
    <row r="328" spans="1:3" ht="13.5">
      <c r="A328" s="41"/>
      <c r="B328" s="41"/>
      <c r="C328" s="131"/>
    </row>
    <row r="329" spans="1:3" ht="13.5">
      <c r="A329" s="41"/>
      <c r="B329" s="41"/>
      <c r="C329" s="131"/>
    </row>
    <row r="330" spans="1:3" ht="13.5">
      <c r="A330" s="41"/>
      <c r="B330" s="41"/>
      <c r="C330" s="131"/>
    </row>
    <row r="331" spans="1:3" ht="13.5">
      <c r="A331" s="41"/>
      <c r="B331" s="41"/>
      <c r="C331" s="131"/>
    </row>
    <row r="332" spans="1:3" ht="13.5">
      <c r="A332" s="41"/>
      <c r="B332" s="41"/>
      <c r="C332" s="131"/>
    </row>
    <row r="333" spans="1:3" ht="13.5">
      <c r="A333" s="41"/>
      <c r="B333" s="41"/>
      <c r="C333" s="131"/>
    </row>
    <row r="334" spans="1:3" ht="13.5">
      <c r="A334" s="41"/>
      <c r="B334" s="41"/>
      <c r="C334" s="131"/>
    </row>
    <row r="335" spans="1:3" ht="13.5">
      <c r="A335" s="41"/>
      <c r="B335" s="41"/>
      <c r="C335" s="131"/>
    </row>
    <row r="336" spans="1:3" ht="13.5">
      <c r="A336" s="41"/>
      <c r="B336" s="41"/>
      <c r="C336" s="131"/>
    </row>
    <row r="337" spans="1:3" ht="13.5">
      <c r="A337" s="41"/>
      <c r="B337" s="41"/>
      <c r="C337" s="131"/>
    </row>
    <row r="338" spans="1:3" ht="13.5">
      <c r="A338" s="41"/>
      <c r="B338" s="41"/>
      <c r="C338" s="131"/>
    </row>
    <row r="339" spans="1:3" ht="13.5">
      <c r="A339" s="41"/>
      <c r="B339" s="41"/>
      <c r="C339" s="131"/>
    </row>
    <row r="340" spans="1:3" ht="13.5">
      <c r="A340" s="41"/>
      <c r="B340" s="41"/>
      <c r="C340" s="131"/>
    </row>
    <row r="341" spans="1:3" ht="13.5">
      <c r="A341" s="41"/>
      <c r="B341" s="41"/>
      <c r="C341" s="131"/>
    </row>
    <row r="342" spans="1:3" ht="13.5">
      <c r="A342" s="41"/>
      <c r="B342" s="41"/>
      <c r="C342" s="131"/>
    </row>
    <row r="343" spans="1:3" ht="13.5">
      <c r="A343" s="41"/>
      <c r="B343" s="41"/>
      <c r="C343" s="131"/>
    </row>
    <row r="344" spans="1:3" ht="13.5">
      <c r="A344" s="41"/>
      <c r="B344" s="41"/>
      <c r="C344" s="131"/>
    </row>
    <row r="345" spans="1:3" ht="13.5">
      <c r="A345" s="41"/>
      <c r="B345" s="41"/>
      <c r="C345" s="131"/>
    </row>
    <row r="346" spans="1:3" ht="13.5">
      <c r="A346" s="41"/>
      <c r="B346" s="41"/>
      <c r="C346" s="131"/>
    </row>
    <row r="347" spans="1:3" ht="13.5">
      <c r="A347" s="41"/>
      <c r="B347" s="41"/>
      <c r="C347" s="131"/>
    </row>
    <row r="348" spans="1:3" ht="13.5">
      <c r="A348" s="41"/>
      <c r="B348" s="41"/>
      <c r="C348" s="131"/>
    </row>
    <row r="349" spans="1:3" ht="13.5">
      <c r="A349" s="41"/>
      <c r="B349" s="41"/>
      <c r="C349" s="131"/>
    </row>
    <row r="350" spans="1:3" ht="13.5">
      <c r="A350" s="41"/>
      <c r="B350" s="41"/>
      <c r="C350" s="131"/>
    </row>
    <row r="351" spans="1:3" ht="13.5">
      <c r="A351" s="41"/>
      <c r="B351" s="41"/>
      <c r="C351" s="131"/>
    </row>
    <row r="352" spans="1:3" ht="13.5">
      <c r="A352" s="41"/>
      <c r="B352" s="41"/>
      <c r="C352" s="131"/>
    </row>
    <row r="353" spans="1:3" ht="13.5">
      <c r="A353" s="41"/>
      <c r="B353" s="41"/>
      <c r="C353" s="131"/>
    </row>
    <row r="354" spans="1:3" ht="13.5">
      <c r="A354" s="41"/>
      <c r="B354" s="41"/>
      <c r="C354" s="131"/>
    </row>
    <row r="355" spans="1:3" ht="13.5">
      <c r="A355" s="41"/>
      <c r="B355" s="41"/>
      <c r="C355" s="131"/>
    </row>
    <row r="356" spans="1:3" ht="13.5">
      <c r="A356" s="41"/>
      <c r="B356" s="41"/>
      <c r="C356" s="131"/>
    </row>
    <row r="357" spans="1:3" ht="13.5">
      <c r="A357" s="41"/>
      <c r="B357" s="41"/>
      <c r="C357" s="131"/>
    </row>
    <row r="358" spans="1:3" ht="13.5">
      <c r="A358" s="41"/>
      <c r="B358" s="41"/>
      <c r="C358" s="131"/>
    </row>
    <row r="359" spans="1:3" ht="13.5">
      <c r="A359" s="41"/>
      <c r="B359" s="41"/>
      <c r="C359" s="131"/>
    </row>
    <row r="360" spans="1:3" ht="13.5">
      <c r="A360" s="41"/>
      <c r="B360" s="41"/>
      <c r="C360" s="131"/>
    </row>
    <row r="361" spans="1:3" ht="13.5">
      <c r="A361" s="41"/>
      <c r="B361" s="41"/>
      <c r="C361" s="131"/>
    </row>
    <row r="362" spans="1:3" ht="13.5">
      <c r="A362" s="41"/>
      <c r="B362" s="41"/>
      <c r="C362" s="131"/>
    </row>
    <row r="363" spans="1:3" ht="13.5">
      <c r="A363" s="41"/>
      <c r="B363" s="41"/>
      <c r="C363" s="131"/>
    </row>
    <row r="364" spans="1:3" ht="13.5">
      <c r="A364" s="41"/>
      <c r="B364" s="41"/>
      <c r="C364" s="131"/>
    </row>
    <row r="365" spans="1:3" ht="13.5">
      <c r="A365" s="41"/>
      <c r="B365" s="41"/>
      <c r="C365" s="131"/>
    </row>
    <row r="366" spans="1:3" ht="13.5">
      <c r="A366" s="41"/>
      <c r="B366" s="41"/>
      <c r="C366" s="131"/>
    </row>
    <row r="367" spans="1:3" ht="13.5">
      <c r="A367" s="41"/>
      <c r="B367" s="41"/>
      <c r="C367" s="131"/>
    </row>
    <row r="368" spans="1:3" ht="13.5">
      <c r="A368" s="41"/>
      <c r="B368" s="41"/>
      <c r="C368" s="131"/>
    </row>
    <row r="369" spans="1:3" ht="13.5">
      <c r="A369" s="41"/>
      <c r="B369" s="41"/>
      <c r="C369" s="131"/>
    </row>
    <row r="370" spans="1:3" ht="13.5">
      <c r="A370" s="41"/>
      <c r="B370" s="41"/>
      <c r="C370" s="131"/>
    </row>
    <row r="371" spans="1:3" ht="13.5">
      <c r="A371" s="41"/>
      <c r="B371" s="41"/>
      <c r="C371" s="131"/>
    </row>
    <row r="372" spans="1:3" ht="13.5">
      <c r="A372" s="41"/>
      <c r="B372" s="41"/>
      <c r="C372" s="131"/>
    </row>
    <row r="373" spans="1:3" ht="13.5">
      <c r="A373" s="41"/>
      <c r="B373" s="41"/>
      <c r="C373" s="131"/>
    </row>
    <row r="374" spans="1:3" ht="13.5">
      <c r="A374" s="41"/>
      <c r="B374" s="41"/>
      <c r="C374" s="131"/>
    </row>
    <row r="375" spans="1:3" ht="13.5">
      <c r="A375" s="41"/>
      <c r="B375" s="41"/>
      <c r="C375" s="131"/>
    </row>
    <row r="376" spans="1:3" ht="13.5">
      <c r="A376" s="41"/>
      <c r="B376" s="41"/>
      <c r="C376" s="131"/>
    </row>
    <row r="377" spans="1:3" ht="13.5">
      <c r="A377" s="41"/>
      <c r="B377" s="41"/>
      <c r="C377" s="131"/>
    </row>
    <row r="378" spans="1:3" ht="13.5">
      <c r="A378" s="41"/>
      <c r="B378" s="41"/>
      <c r="C378" s="131"/>
    </row>
    <row r="379" spans="1:3" ht="13.5">
      <c r="A379" s="41"/>
      <c r="B379" s="41"/>
      <c r="C379" s="131"/>
    </row>
    <row r="380" spans="1:3" ht="13.5">
      <c r="A380" s="41"/>
      <c r="B380" s="41"/>
      <c r="C380" s="131"/>
    </row>
    <row r="381" spans="1:3" ht="13.5">
      <c r="A381" s="41"/>
      <c r="B381" s="41"/>
      <c r="C381" s="131"/>
    </row>
    <row r="382" spans="1:3" ht="13.5">
      <c r="A382" s="41"/>
      <c r="B382" s="41"/>
      <c r="C382" s="131"/>
    </row>
    <row r="383" spans="1:3" ht="13.5">
      <c r="A383" s="41"/>
      <c r="B383" s="41"/>
      <c r="C383" s="131"/>
    </row>
    <row r="384" spans="1:3" ht="13.5">
      <c r="A384" s="41"/>
      <c r="B384" s="41"/>
      <c r="C384" s="131"/>
    </row>
    <row r="385" spans="1:3" ht="13.5">
      <c r="A385" s="41"/>
      <c r="B385" s="41"/>
      <c r="C385" s="131"/>
    </row>
    <row r="386" spans="1:3" ht="13.5">
      <c r="A386" s="41"/>
      <c r="B386" s="41"/>
      <c r="C386" s="131"/>
    </row>
    <row r="387" spans="1:3" ht="13.5">
      <c r="A387" s="41"/>
      <c r="B387" s="41"/>
      <c r="C387" s="131"/>
    </row>
    <row r="388" spans="1:3" ht="13.5">
      <c r="A388" s="41"/>
      <c r="B388" s="41"/>
      <c r="C388" s="131"/>
    </row>
    <row r="389" spans="1:3" ht="13.5">
      <c r="A389" s="41"/>
      <c r="B389" s="41"/>
      <c r="C389" s="131"/>
    </row>
    <row r="390" spans="1:3" ht="13.5">
      <c r="A390" s="41"/>
      <c r="B390" s="41"/>
      <c r="C390" s="131"/>
    </row>
    <row r="391" spans="1:3" ht="13.5">
      <c r="A391" s="41"/>
      <c r="B391" s="41"/>
      <c r="C391" s="131"/>
    </row>
    <row r="392" spans="1:3" ht="13.5">
      <c r="A392" s="41"/>
      <c r="B392" s="41"/>
      <c r="C392" s="131"/>
    </row>
    <row r="393" spans="1:3" ht="13.5">
      <c r="A393" s="41"/>
      <c r="B393" s="41"/>
      <c r="C393" s="131"/>
    </row>
    <row r="394" spans="1:3" ht="13.5">
      <c r="A394" s="41"/>
      <c r="B394" s="41"/>
      <c r="C394" s="131"/>
    </row>
    <row r="395" spans="1:3" ht="13.5">
      <c r="A395" s="41"/>
      <c r="B395" s="41"/>
      <c r="C395" s="131"/>
    </row>
    <row r="396" spans="1:3" ht="13.5">
      <c r="A396" s="41"/>
      <c r="B396" s="41"/>
      <c r="C396" s="131"/>
    </row>
    <row r="397" spans="1:3" ht="13.5">
      <c r="A397" s="41"/>
      <c r="B397" s="41"/>
      <c r="C397" s="131"/>
    </row>
    <row r="398" spans="1:3" ht="13.5">
      <c r="A398" s="41"/>
      <c r="B398" s="41"/>
      <c r="C398" s="131"/>
    </row>
    <row r="399" spans="1:3" ht="13.5">
      <c r="A399" s="41"/>
      <c r="B399" s="41"/>
      <c r="C399" s="131"/>
    </row>
    <row r="400" spans="1:3" ht="13.5">
      <c r="A400" s="41"/>
      <c r="B400" s="41"/>
      <c r="C400" s="131"/>
    </row>
    <row r="401" spans="1:3" ht="13.5">
      <c r="A401" s="41"/>
      <c r="B401" s="41"/>
      <c r="C401" s="131"/>
    </row>
    <row r="402" spans="1:3" ht="13.5">
      <c r="A402" s="41"/>
      <c r="B402" s="41"/>
      <c r="C402" s="131"/>
    </row>
    <row r="403" spans="1:3">
      <c r="A403" s="41"/>
      <c r="B403" s="41"/>
    </row>
    <row r="404" spans="1:3">
      <c r="A404" s="41"/>
      <c r="B404" s="41"/>
    </row>
    <row r="405" spans="1:3">
      <c r="A405" s="41"/>
      <c r="B405" s="41"/>
    </row>
    <row r="406" spans="1:3">
      <c r="A406" s="41"/>
      <c r="B406" s="41"/>
    </row>
    <row r="407" spans="1:3">
      <c r="A407" s="41"/>
      <c r="B407" s="41"/>
    </row>
    <row r="408" spans="1:3">
      <c r="A408" s="41"/>
      <c r="B408" s="41"/>
    </row>
    <row r="409" spans="1:3">
      <c r="A409" s="41"/>
      <c r="B409" s="41"/>
    </row>
    <row r="410" spans="1:3">
      <c r="A410" s="41"/>
      <c r="B410" s="41"/>
    </row>
    <row r="411" spans="1:3">
      <c r="A411" s="41"/>
      <c r="B411" s="41"/>
    </row>
    <row r="412" spans="1:3">
      <c r="A412" s="41"/>
      <c r="B412" s="41"/>
    </row>
    <row r="413" spans="1:3">
      <c r="A413" s="41"/>
      <c r="B413" s="41"/>
    </row>
    <row r="414" spans="1:3">
      <c r="A414" s="41"/>
      <c r="B414" s="41"/>
    </row>
    <row r="415" spans="1:3">
      <c r="A415" s="41"/>
      <c r="B415" s="41"/>
    </row>
    <row r="416" spans="1:3">
      <c r="A416" s="41"/>
      <c r="B416" s="41"/>
    </row>
    <row r="417" spans="1:2">
      <c r="A417" s="41"/>
      <c r="B417" s="41"/>
    </row>
    <row r="418" spans="1:2">
      <c r="A418" s="41"/>
      <c r="B418" s="41"/>
    </row>
    <row r="419" spans="1:2">
      <c r="A419" s="41"/>
      <c r="B419" s="41"/>
    </row>
    <row r="420" spans="1:2">
      <c r="A420" s="41"/>
      <c r="B420" s="41"/>
    </row>
    <row r="421" spans="1:2">
      <c r="A421" s="41"/>
      <c r="B421" s="41"/>
    </row>
    <row r="422" spans="1:2">
      <c r="A422" s="41"/>
      <c r="B422" s="41"/>
    </row>
    <row r="423" spans="1:2">
      <c r="A423" s="41"/>
      <c r="B423" s="41"/>
    </row>
    <row r="424" spans="1:2">
      <c r="A424" s="41"/>
      <c r="B424" s="41"/>
    </row>
    <row r="425" spans="1:2">
      <c r="A425" s="41"/>
      <c r="B425" s="41"/>
    </row>
    <row r="426" spans="1:2">
      <c r="A426" s="41"/>
      <c r="B426" s="41"/>
    </row>
    <row r="427" spans="1:2">
      <c r="A427" s="41"/>
      <c r="B427" s="41"/>
    </row>
    <row r="428" spans="1:2">
      <c r="A428" s="41"/>
      <c r="B428" s="41"/>
    </row>
    <row r="429" spans="1:2">
      <c r="A429" s="41"/>
      <c r="B429" s="41"/>
    </row>
    <row r="430" spans="1:2">
      <c r="A430" s="41"/>
      <c r="B430" s="41"/>
    </row>
    <row r="431" spans="1:2">
      <c r="A431" s="41"/>
      <c r="B431" s="41"/>
    </row>
    <row r="432" spans="1:2">
      <c r="A432" s="41"/>
      <c r="B432" s="41"/>
    </row>
    <row r="433" spans="1:2">
      <c r="A433" s="41"/>
      <c r="B433" s="41"/>
    </row>
    <row r="434" spans="1:2">
      <c r="A434" s="41"/>
      <c r="B434" s="41"/>
    </row>
    <row r="435" spans="1:2">
      <c r="A435" s="41"/>
      <c r="B435" s="41"/>
    </row>
    <row r="436" spans="1:2">
      <c r="A436" s="41"/>
      <c r="B436" s="41"/>
    </row>
    <row r="437" spans="1:2">
      <c r="A437" s="41"/>
      <c r="B437" s="41"/>
    </row>
    <row r="438" spans="1:2">
      <c r="A438" s="41"/>
      <c r="B438" s="41"/>
    </row>
    <row r="439" spans="1:2">
      <c r="A439" s="41"/>
      <c r="B439" s="41"/>
    </row>
    <row r="440" spans="1:2">
      <c r="A440" s="41"/>
      <c r="B440" s="41"/>
    </row>
    <row r="441" spans="1:2">
      <c r="A441" s="41"/>
      <c r="B441" s="41"/>
    </row>
  </sheetData>
  <autoFilter ref="A12:M177"/>
  <mergeCells count="20">
    <mergeCell ref="G7:J7"/>
    <mergeCell ref="K7:L7"/>
    <mergeCell ref="G9:M9"/>
    <mergeCell ref="E10:E11"/>
    <mergeCell ref="F10:F11"/>
    <mergeCell ref="G10:H10"/>
    <mergeCell ref="I10:J10"/>
    <mergeCell ref="K10:L10"/>
    <mergeCell ref="A1:M1"/>
    <mergeCell ref="A2:M2"/>
    <mergeCell ref="A3:M3"/>
    <mergeCell ref="A5:M5"/>
    <mergeCell ref="A9:A11"/>
    <mergeCell ref="B9:B11"/>
    <mergeCell ref="C9:C11"/>
    <mergeCell ref="D9:D11"/>
    <mergeCell ref="E9:F9"/>
    <mergeCell ref="M10:M11"/>
    <mergeCell ref="G6:J6"/>
    <mergeCell ref="K6:L6"/>
  </mergeCells>
  <pageMargins left="0.16" right="0.17" top="0.41" bottom="0.48" header="0.16" footer="0.19"/>
  <pageSetup firstPageNumber="13" orientation="landscape" useFirstPageNumber="1" horizontalDpi="4294967293" r:id="rId1"/>
  <headerFooter>
    <oddHeader>&amp;R&amp;"LitMtavrPS,Regular"inspeqtirebis angariSi #&amp;"-,Regular" FT-160/06/16-I160</oddHeader>
    <oddFooter>&amp;C&amp;"LitMtavrPS,Regular"gv. &amp;P/ gv-dan 122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424"/>
  <sheetViews>
    <sheetView topLeftCell="A31" zoomScaleNormal="100" zoomScaleSheetLayoutView="145" workbookViewId="0">
      <selection activeCell="F31" sqref="F31"/>
    </sheetView>
  </sheetViews>
  <sheetFormatPr defaultRowHeight="12.75"/>
  <cols>
    <col min="1" max="1" width="3.7109375" style="35" customWidth="1"/>
    <col min="2" max="2" width="9.140625" style="35"/>
    <col min="3" max="3" width="31.85546875" style="35" customWidth="1"/>
    <col min="4" max="4" width="7.140625" style="132" customWidth="1"/>
    <col min="5" max="5" width="8.42578125" style="35" customWidth="1"/>
    <col min="6" max="7" width="8.5703125" style="35" customWidth="1"/>
    <col min="8" max="8" width="10.5703125" style="35" customWidth="1"/>
    <col min="9" max="9" width="8.7109375" style="35" customWidth="1"/>
    <col min="10" max="10" width="10.42578125" style="35" customWidth="1"/>
    <col min="11" max="11" width="8.140625" style="35" customWidth="1"/>
    <col min="12" max="12" width="9.140625" style="35"/>
    <col min="13" max="13" width="10.7109375" style="35" customWidth="1"/>
    <col min="14" max="16384" width="9.140625" style="35"/>
  </cols>
  <sheetData>
    <row r="1" spans="1:13" ht="13.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ht="13.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3" s="114" customFormat="1" ht="13.5">
      <c r="A3" s="304" t="s">
        <v>201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114" customFormat="1" ht="13.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s="114" customFormat="1" ht="13.5">
      <c r="A5" s="304" t="s">
        <v>202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</row>
    <row r="6" spans="1:13" ht="13.5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</row>
    <row r="7" spans="1:13" ht="13.5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</row>
    <row r="8" spans="1:13" ht="13.5">
      <c r="A8" s="131"/>
      <c r="B8" s="131"/>
      <c r="C8" s="131"/>
      <c r="D8" s="131"/>
      <c r="E8" s="131"/>
      <c r="F8" s="131"/>
      <c r="G8" s="301" t="s">
        <v>34</v>
      </c>
      <c r="H8" s="302"/>
      <c r="I8" s="302"/>
      <c r="J8" s="302"/>
      <c r="K8" s="303">
        <f>M204</f>
        <v>0</v>
      </c>
      <c r="L8" s="303"/>
      <c r="M8" s="131" t="s">
        <v>35</v>
      </c>
    </row>
    <row r="9" spans="1:13" ht="13.5">
      <c r="A9" s="131"/>
      <c r="B9" s="131"/>
      <c r="C9" s="131"/>
      <c r="D9" s="131"/>
      <c r="E9" s="131"/>
      <c r="F9" s="131"/>
      <c r="G9" s="301" t="s">
        <v>36</v>
      </c>
      <c r="H9" s="302"/>
      <c r="I9" s="302"/>
      <c r="J9" s="302"/>
      <c r="K9" s="303">
        <f>J198</f>
        <v>0</v>
      </c>
      <c r="L9" s="303"/>
      <c r="M9" s="131" t="s">
        <v>35</v>
      </c>
    </row>
    <row r="11" spans="1:13" s="1" customFormat="1" ht="13.5">
      <c r="A11" s="299" t="s">
        <v>37</v>
      </c>
      <c r="B11" s="297" t="s">
        <v>38</v>
      </c>
      <c r="C11" s="297" t="s">
        <v>39</v>
      </c>
      <c r="D11" s="297" t="s">
        <v>40</v>
      </c>
      <c r="E11" s="297" t="s">
        <v>41</v>
      </c>
      <c r="F11" s="297"/>
      <c r="G11" s="300" t="s">
        <v>42</v>
      </c>
      <c r="H11" s="300"/>
      <c r="I11" s="300"/>
      <c r="J11" s="300"/>
      <c r="K11" s="300"/>
      <c r="L11" s="300"/>
      <c r="M11" s="300"/>
    </row>
    <row r="12" spans="1:13" s="1" customFormat="1" ht="13.5">
      <c r="A12" s="299"/>
      <c r="B12" s="297"/>
      <c r="C12" s="297"/>
      <c r="D12" s="297"/>
      <c r="E12" s="297" t="s">
        <v>43</v>
      </c>
      <c r="F12" s="297" t="s">
        <v>44</v>
      </c>
      <c r="G12" s="297" t="s">
        <v>45</v>
      </c>
      <c r="H12" s="297"/>
      <c r="I12" s="297" t="s">
        <v>46</v>
      </c>
      <c r="J12" s="297"/>
      <c r="K12" s="297" t="s">
        <v>47</v>
      </c>
      <c r="L12" s="297"/>
      <c r="M12" s="298" t="s">
        <v>48</v>
      </c>
    </row>
    <row r="13" spans="1:13" s="1" customFormat="1" ht="13.5">
      <c r="A13" s="299"/>
      <c r="B13" s="297"/>
      <c r="C13" s="297"/>
      <c r="D13" s="297"/>
      <c r="E13" s="297"/>
      <c r="F13" s="297"/>
      <c r="G13" s="130" t="s">
        <v>49</v>
      </c>
      <c r="H13" s="130" t="s">
        <v>50</v>
      </c>
      <c r="I13" s="130" t="s">
        <v>49</v>
      </c>
      <c r="J13" s="130" t="s">
        <v>50</v>
      </c>
      <c r="K13" s="130" t="s">
        <v>49</v>
      </c>
      <c r="L13" s="130" t="s">
        <v>50</v>
      </c>
      <c r="M13" s="298"/>
    </row>
    <row r="14" spans="1:13" s="3" customFormat="1" ht="13.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</row>
    <row r="15" spans="1:13" s="3" customFormat="1" ht="13.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s="3" customFormat="1" ht="13.5">
      <c r="A16" s="36"/>
      <c r="B16" s="36"/>
      <c r="C16" s="37" t="s">
        <v>203</v>
      </c>
      <c r="D16" s="120"/>
      <c r="E16" s="38"/>
      <c r="F16" s="38"/>
      <c r="G16" s="2"/>
      <c r="H16" s="2"/>
      <c r="I16" s="2"/>
      <c r="J16" s="2"/>
      <c r="K16" s="2"/>
      <c r="L16" s="2"/>
      <c r="M16" s="2"/>
    </row>
    <row r="17" spans="1:13" s="3" customFormat="1" ht="27">
      <c r="A17" s="250">
        <v>1</v>
      </c>
      <c r="B17" s="39" t="s">
        <v>204</v>
      </c>
      <c r="C17" s="266" t="s">
        <v>205</v>
      </c>
      <c r="D17" s="251" t="s">
        <v>200</v>
      </c>
      <c r="E17" s="47"/>
      <c r="F17" s="267">
        <v>11</v>
      </c>
      <c r="G17" s="4"/>
      <c r="H17" s="4">
        <f t="shared" ref="H17:H108" si="0">F17*G17</f>
        <v>0</v>
      </c>
      <c r="I17" s="4"/>
      <c r="J17" s="4">
        <f t="shared" ref="J17:J108" si="1">F17*I17</f>
        <v>0</v>
      </c>
      <c r="K17" s="4"/>
      <c r="L17" s="4">
        <f t="shared" ref="L17:L108" si="2">F17*K17</f>
        <v>0</v>
      </c>
      <c r="M17" s="4">
        <f t="shared" ref="M17:M108" si="3">H17+J17+L17</f>
        <v>0</v>
      </c>
    </row>
    <row r="18" spans="1:13" ht="13.5">
      <c r="A18" s="36"/>
      <c r="B18" s="39"/>
      <c r="C18" s="40" t="s">
        <v>54</v>
      </c>
      <c r="D18" s="38" t="s">
        <v>55</v>
      </c>
      <c r="E18" s="188">
        <v>2.19</v>
      </c>
      <c r="F18" s="189">
        <f>F17*E18</f>
        <v>24.09</v>
      </c>
      <c r="G18" s="44"/>
      <c r="H18" s="4">
        <f t="shared" si="0"/>
        <v>0</v>
      </c>
      <c r="I18" s="44"/>
      <c r="J18" s="4">
        <f t="shared" si="1"/>
        <v>0</v>
      </c>
      <c r="K18" s="44"/>
      <c r="L18" s="4">
        <f t="shared" si="2"/>
        <v>0</v>
      </c>
      <c r="M18" s="4">
        <f t="shared" si="3"/>
        <v>0</v>
      </c>
    </row>
    <row r="19" spans="1:13" ht="13.5">
      <c r="A19" s="36"/>
      <c r="B19" s="39"/>
      <c r="C19" s="40" t="s">
        <v>56</v>
      </c>
      <c r="D19" s="38" t="s">
        <v>35</v>
      </c>
      <c r="E19" s="188">
        <v>7.0000000000000007E-2</v>
      </c>
      <c r="F19" s="189">
        <f>F17*E19</f>
        <v>0.77</v>
      </c>
      <c r="G19" s="44"/>
      <c r="H19" s="4">
        <f t="shared" si="0"/>
        <v>0</v>
      </c>
      <c r="I19" s="44"/>
      <c r="J19" s="4">
        <f t="shared" si="1"/>
        <v>0</v>
      </c>
      <c r="K19" s="44"/>
      <c r="L19" s="4">
        <f t="shared" si="2"/>
        <v>0</v>
      </c>
      <c r="M19" s="4">
        <f t="shared" si="3"/>
        <v>0</v>
      </c>
    </row>
    <row r="20" spans="1:13" ht="40.5">
      <c r="A20" s="36"/>
      <c r="B20" s="39"/>
      <c r="C20" s="266" t="s">
        <v>206</v>
      </c>
      <c r="D20" s="251" t="s">
        <v>200</v>
      </c>
      <c r="E20" s="242"/>
      <c r="F20" s="267">
        <v>11</v>
      </c>
      <c r="G20" s="44"/>
      <c r="H20" s="4">
        <f t="shared" ref="H20" si="4">F20*G20</f>
        <v>0</v>
      </c>
      <c r="I20" s="44"/>
      <c r="J20" s="4">
        <f t="shared" ref="J20" si="5">F20*I20</f>
        <v>0</v>
      </c>
      <c r="K20" s="44"/>
      <c r="L20" s="4">
        <f t="shared" ref="L20" si="6">F20*K20</f>
        <v>0</v>
      </c>
      <c r="M20" s="4">
        <f t="shared" ref="M20" si="7">H20+J20+L20</f>
        <v>0</v>
      </c>
    </row>
    <row r="21" spans="1:13" ht="13.5">
      <c r="A21" s="36"/>
      <c r="B21" s="39"/>
      <c r="C21" s="40" t="s">
        <v>70</v>
      </c>
      <c r="D21" s="38" t="s">
        <v>35</v>
      </c>
      <c r="E21" s="188">
        <v>0.37</v>
      </c>
      <c r="F21" s="189">
        <f>E21*F17</f>
        <v>4.07</v>
      </c>
      <c r="G21" s="44"/>
      <c r="H21" s="4">
        <f>F21*G21</f>
        <v>0</v>
      </c>
      <c r="I21" s="44"/>
      <c r="J21" s="4">
        <f>F21*I21</f>
        <v>0</v>
      </c>
      <c r="K21" s="44"/>
      <c r="L21" s="4">
        <f>F21*K21</f>
        <v>0</v>
      </c>
      <c r="M21" s="4">
        <f>H21+J21+L21</f>
        <v>0</v>
      </c>
    </row>
    <row r="22" spans="1:13" s="3" customFormat="1" ht="40.5">
      <c r="A22" s="250">
        <v>3</v>
      </c>
      <c r="B22" s="39" t="s">
        <v>204</v>
      </c>
      <c r="C22" s="266" t="s">
        <v>207</v>
      </c>
      <c r="D22" s="251" t="s">
        <v>200</v>
      </c>
      <c r="E22" s="242"/>
      <c r="F22" s="267">
        <v>40</v>
      </c>
      <c r="G22" s="44"/>
      <c r="H22" s="4">
        <f t="shared" si="0"/>
        <v>0</v>
      </c>
      <c r="I22" s="44"/>
      <c r="J22" s="4">
        <f t="shared" si="1"/>
        <v>0</v>
      </c>
      <c r="K22" s="44"/>
      <c r="L22" s="4">
        <f t="shared" si="2"/>
        <v>0</v>
      </c>
      <c r="M22" s="4">
        <f t="shared" si="3"/>
        <v>0</v>
      </c>
    </row>
    <row r="23" spans="1:13" ht="13.5">
      <c r="A23" s="36"/>
      <c r="B23" s="39"/>
      <c r="C23" s="40" t="s">
        <v>54</v>
      </c>
      <c r="D23" s="38" t="s">
        <v>55</v>
      </c>
      <c r="E23" s="188">
        <v>2.19</v>
      </c>
      <c r="F23" s="189">
        <f>F22*E23</f>
        <v>87.6</v>
      </c>
      <c r="G23" s="44"/>
      <c r="H23" s="4">
        <f t="shared" ref="H23:H25" si="8">F23*G23</f>
        <v>0</v>
      </c>
      <c r="I23" s="44"/>
      <c r="J23" s="4">
        <f t="shared" ref="J23:J25" si="9">F23*I23</f>
        <v>0</v>
      </c>
      <c r="K23" s="44"/>
      <c r="L23" s="4">
        <f t="shared" ref="L23:L25" si="10">F23*K23</f>
        <v>0</v>
      </c>
      <c r="M23" s="4">
        <f t="shared" ref="M23:M25" si="11">H23+J23+L23</f>
        <v>0</v>
      </c>
    </row>
    <row r="24" spans="1:13" ht="13.5">
      <c r="A24" s="36"/>
      <c r="B24" s="39"/>
      <c r="C24" s="40" t="s">
        <v>56</v>
      </c>
      <c r="D24" s="38" t="s">
        <v>35</v>
      </c>
      <c r="E24" s="188">
        <v>7.0000000000000007E-2</v>
      </c>
      <c r="F24" s="189">
        <f>F22*E24</f>
        <v>2.8000000000000003</v>
      </c>
      <c r="G24" s="44"/>
      <c r="H24" s="4">
        <f t="shared" si="8"/>
        <v>0</v>
      </c>
      <c r="I24" s="44"/>
      <c r="J24" s="4">
        <f t="shared" si="9"/>
        <v>0</v>
      </c>
      <c r="K24" s="44"/>
      <c r="L24" s="4">
        <f t="shared" si="10"/>
        <v>0</v>
      </c>
      <c r="M24" s="4">
        <f t="shared" si="11"/>
        <v>0</v>
      </c>
    </row>
    <row r="25" spans="1:13" ht="40.5">
      <c r="A25" s="36"/>
      <c r="B25" s="39"/>
      <c r="C25" s="266" t="s">
        <v>208</v>
      </c>
      <c r="D25" s="251" t="s">
        <v>200</v>
      </c>
      <c r="E25" s="242"/>
      <c r="F25" s="267">
        <v>40</v>
      </c>
      <c r="G25" s="44"/>
      <c r="H25" s="4">
        <f t="shared" si="8"/>
        <v>0</v>
      </c>
      <c r="I25" s="44"/>
      <c r="J25" s="4">
        <f t="shared" si="9"/>
        <v>0</v>
      </c>
      <c r="K25" s="44"/>
      <c r="L25" s="4">
        <f t="shared" si="10"/>
        <v>0</v>
      </c>
      <c r="M25" s="4">
        <f t="shared" si="11"/>
        <v>0</v>
      </c>
    </row>
    <row r="26" spans="1:13" ht="13.5">
      <c r="A26" s="36"/>
      <c r="B26" s="39"/>
      <c r="C26" s="40" t="s">
        <v>70</v>
      </c>
      <c r="D26" s="38" t="s">
        <v>35</v>
      </c>
      <c r="E26" s="188">
        <v>0.37</v>
      </c>
      <c r="F26" s="189">
        <f>E26*F22</f>
        <v>14.8</v>
      </c>
      <c r="G26" s="44"/>
      <c r="H26" s="4">
        <f>F26*G26</f>
        <v>0</v>
      </c>
      <c r="I26" s="44"/>
      <c r="J26" s="4">
        <f>F26*I26</f>
        <v>0</v>
      </c>
      <c r="K26" s="44"/>
      <c r="L26" s="4">
        <f>F26*K26</f>
        <v>0</v>
      </c>
      <c r="M26" s="4">
        <f>H26+J26+L26</f>
        <v>0</v>
      </c>
    </row>
    <row r="27" spans="1:13" ht="27">
      <c r="A27" s="36">
        <v>4</v>
      </c>
      <c r="B27" s="39" t="s">
        <v>209</v>
      </c>
      <c r="C27" s="40" t="s">
        <v>210</v>
      </c>
      <c r="D27" s="38" t="s">
        <v>200</v>
      </c>
      <c r="E27" s="188"/>
      <c r="F27" s="188">
        <v>46</v>
      </c>
      <c r="G27" s="44"/>
      <c r="H27" s="4">
        <f t="shared" ref="H27:H29" si="12">F27*G27</f>
        <v>0</v>
      </c>
      <c r="I27" s="44"/>
      <c r="J27" s="4">
        <f t="shared" ref="J27:J29" si="13">F27*I27</f>
        <v>0</v>
      </c>
      <c r="K27" s="44"/>
      <c r="L27" s="4">
        <f t="shared" ref="L27:L29" si="14">F27*K27</f>
        <v>0</v>
      </c>
      <c r="M27" s="4">
        <f t="shared" ref="M27:M29" si="15">H27+J27+L27</f>
        <v>0</v>
      </c>
    </row>
    <row r="28" spans="1:13" ht="13.5">
      <c r="A28" s="36"/>
      <c r="B28" s="39"/>
      <c r="C28" s="40" t="s">
        <v>54</v>
      </c>
      <c r="D28" s="38" t="s">
        <v>55</v>
      </c>
      <c r="E28" s="188">
        <v>2.44</v>
      </c>
      <c r="F28" s="189">
        <f>F27*E28</f>
        <v>112.24</v>
      </c>
      <c r="G28" s="44"/>
      <c r="H28" s="4">
        <f t="shared" si="12"/>
        <v>0</v>
      </c>
      <c r="I28" s="44"/>
      <c r="J28" s="4">
        <f t="shared" si="13"/>
        <v>0</v>
      </c>
      <c r="K28" s="44"/>
      <c r="L28" s="4">
        <f t="shared" si="14"/>
        <v>0</v>
      </c>
      <c r="M28" s="4">
        <f t="shared" si="15"/>
        <v>0</v>
      </c>
    </row>
    <row r="29" spans="1:13" ht="13.5">
      <c r="A29" s="36"/>
      <c r="B29" s="39"/>
      <c r="C29" s="40" t="s">
        <v>56</v>
      </c>
      <c r="D29" s="38" t="s">
        <v>35</v>
      </c>
      <c r="E29" s="188">
        <v>0.13</v>
      </c>
      <c r="F29" s="189">
        <f>F27*E29</f>
        <v>5.98</v>
      </c>
      <c r="G29" s="44"/>
      <c r="H29" s="4">
        <f t="shared" si="12"/>
        <v>0</v>
      </c>
      <c r="I29" s="44"/>
      <c r="J29" s="4">
        <f t="shared" si="13"/>
        <v>0</v>
      </c>
      <c r="K29" s="44"/>
      <c r="L29" s="4">
        <f t="shared" si="14"/>
        <v>0</v>
      </c>
      <c r="M29" s="4">
        <f t="shared" si="15"/>
        <v>0</v>
      </c>
    </row>
    <row r="30" spans="1:13" s="3" customFormat="1" ht="27">
      <c r="A30" s="250"/>
      <c r="B30" s="47"/>
      <c r="C30" s="266" t="s">
        <v>210</v>
      </c>
      <c r="D30" s="251" t="s">
        <v>200</v>
      </c>
      <c r="E30" s="242"/>
      <c r="F30" s="267">
        <v>10</v>
      </c>
      <c r="G30" s="44"/>
      <c r="H30" s="4">
        <f t="shared" si="0"/>
        <v>0</v>
      </c>
      <c r="I30" s="44"/>
      <c r="J30" s="4">
        <f t="shared" si="1"/>
        <v>0</v>
      </c>
      <c r="K30" s="44"/>
      <c r="L30" s="4">
        <f t="shared" si="2"/>
        <v>0</v>
      </c>
      <c r="M30" s="4">
        <f t="shared" si="3"/>
        <v>0</v>
      </c>
    </row>
    <row r="31" spans="1:13" s="3" customFormat="1" ht="27">
      <c r="A31" s="250"/>
      <c r="B31" s="47"/>
      <c r="C31" s="266" t="s">
        <v>211</v>
      </c>
      <c r="D31" s="251" t="s">
        <v>200</v>
      </c>
      <c r="E31" s="242"/>
      <c r="F31" s="267">
        <v>36</v>
      </c>
      <c r="G31" s="44"/>
      <c r="H31" s="4">
        <f t="shared" si="0"/>
        <v>0</v>
      </c>
      <c r="I31" s="44"/>
      <c r="J31" s="4">
        <f t="shared" si="1"/>
        <v>0</v>
      </c>
      <c r="K31" s="44"/>
      <c r="L31" s="4">
        <f t="shared" si="2"/>
        <v>0</v>
      </c>
      <c r="M31" s="4">
        <f t="shared" si="3"/>
        <v>0</v>
      </c>
    </row>
    <row r="32" spans="1:13" ht="13.5">
      <c r="A32" s="36"/>
      <c r="B32" s="39"/>
      <c r="C32" s="40" t="s">
        <v>70</v>
      </c>
      <c r="D32" s="38" t="s">
        <v>35</v>
      </c>
      <c r="E32" s="188">
        <v>0.94</v>
      </c>
      <c r="F32" s="189">
        <f>F27*E32</f>
        <v>43.239999999999995</v>
      </c>
      <c r="G32" s="44"/>
      <c r="H32" s="4">
        <f t="shared" si="0"/>
        <v>0</v>
      </c>
      <c r="I32" s="44"/>
      <c r="J32" s="4">
        <f t="shared" si="1"/>
        <v>0</v>
      </c>
      <c r="K32" s="44"/>
      <c r="L32" s="4">
        <f t="shared" si="2"/>
        <v>0</v>
      </c>
      <c r="M32" s="4">
        <f t="shared" si="3"/>
        <v>0</v>
      </c>
    </row>
    <row r="33" spans="1:13" s="3" customFormat="1" ht="27">
      <c r="A33" s="250">
        <v>5</v>
      </c>
      <c r="B33" s="39" t="s">
        <v>94</v>
      </c>
      <c r="C33" s="266" t="s">
        <v>212</v>
      </c>
      <c r="D33" s="251" t="s">
        <v>200</v>
      </c>
      <c r="E33" s="242"/>
      <c r="F33" s="267">
        <v>17</v>
      </c>
      <c r="G33" s="44"/>
      <c r="H33" s="4">
        <f t="shared" si="0"/>
        <v>0</v>
      </c>
      <c r="I33" s="44"/>
      <c r="J33" s="4">
        <f t="shared" si="1"/>
        <v>0</v>
      </c>
      <c r="K33" s="44"/>
      <c r="L33" s="4">
        <f t="shared" si="2"/>
        <v>0</v>
      </c>
      <c r="M33" s="4">
        <f t="shared" si="3"/>
        <v>0</v>
      </c>
    </row>
    <row r="34" spans="1:13" s="3" customFormat="1" ht="27">
      <c r="A34" s="36">
        <v>6</v>
      </c>
      <c r="B34" s="39" t="s">
        <v>213</v>
      </c>
      <c r="C34" s="40" t="s">
        <v>214</v>
      </c>
      <c r="D34" s="38" t="s">
        <v>200</v>
      </c>
      <c r="E34" s="188"/>
      <c r="F34" s="188">
        <v>6</v>
      </c>
      <c r="G34" s="44"/>
      <c r="H34" s="4">
        <f t="shared" si="0"/>
        <v>0</v>
      </c>
      <c r="I34" s="44"/>
      <c r="J34" s="4">
        <f t="shared" si="1"/>
        <v>0</v>
      </c>
      <c r="K34" s="44"/>
      <c r="L34" s="4">
        <f t="shared" si="2"/>
        <v>0</v>
      </c>
      <c r="M34" s="4">
        <f t="shared" si="3"/>
        <v>0</v>
      </c>
    </row>
    <row r="35" spans="1:13" ht="13.5">
      <c r="A35" s="36"/>
      <c r="B35" s="39"/>
      <c r="C35" s="40" t="s">
        <v>54</v>
      </c>
      <c r="D35" s="38" t="s">
        <v>55</v>
      </c>
      <c r="E35" s="188">
        <v>2.58</v>
      </c>
      <c r="F35" s="189">
        <f>F34*E35</f>
        <v>15.48</v>
      </c>
      <c r="G35" s="44"/>
      <c r="H35" s="4">
        <f t="shared" si="0"/>
        <v>0</v>
      </c>
      <c r="I35" s="44"/>
      <c r="J35" s="4">
        <f t="shared" si="1"/>
        <v>0</v>
      </c>
      <c r="K35" s="44"/>
      <c r="L35" s="4">
        <f t="shared" si="2"/>
        <v>0</v>
      </c>
      <c r="M35" s="4">
        <f t="shared" si="3"/>
        <v>0</v>
      </c>
    </row>
    <row r="36" spans="1:13" ht="13.5">
      <c r="A36" s="36"/>
      <c r="B36" s="39"/>
      <c r="C36" s="40" t="s">
        <v>56</v>
      </c>
      <c r="D36" s="38" t="s">
        <v>35</v>
      </c>
      <c r="E36" s="188">
        <v>0.17</v>
      </c>
      <c r="F36" s="189">
        <f>F34*E36</f>
        <v>1.02</v>
      </c>
      <c r="G36" s="44"/>
      <c r="H36" s="4">
        <f t="shared" si="0"/>
        <v>0</v>
      </c>
      <c r="I36" s="44"/>
      <c r="J36" s="4">
        <f t="shared" si="1"/>
        <v>0</v>
      </c>
      <c r="K36" s="44"/>
      <c r="L36" s="4">
        <f t="shared" si="2"/>
        <v>0</v>
      </c>
      <c r="M36" s="4">
        <f t="shared" si="3"/>
        <v>0</v>
      </c>
    </row>
    <row r="37" spans="1:13" s="3" customFormat="1" ht="13.5">
      <c r="A37" s="250"/>
      <c r="B37" s="47"/>
      <c r="C37" s="266" t="s">
        <v>215</v>
      </c>
      <c r="D37" s="251" t="s">
        <v>200</v>
      </c>
      <c r="E37" s="242"/>
      <c r="F37" s="267">
        <v>6</v>
      </c>
      <c r="G37" s="44"/>
      <c r="H37" s="4">
        <f t="shared" si="0"/>
        <v>0</v>
      </c>
      <c r="I37" s="44"/>
      <c r="J37" s="4">
        <f t="shared" si="1"/>
        <v>0</v>
      </c>
      <c r="K37" s="44"/>
      <c r="L37" s="4">
        <f t="shared" si="2"/>
        <v>0</v>
      </c>
      <c r="M37" s="4">
        <f t="shared" si="3"/>
        <v>0</v>
      </c>
    </row>
    <row r="38" spans="1:13" ht="13.5">
      <c r="A38" s="36"/>
      <c r="B38" s="39"/>
      <c r="C38" s="40" t="s">
        <v>70</v>
      </c>
      <c r="D38" s="38" t="s">
        <v>35</v>
      </c>
      <c r="E38" s="188">
        <v>0.43</v>
      </c>
      <c r="F38" s="189">
        <f>E38*F34</f>
        <v>2.58</v>
      </c>
      <c r="G38" s="44"/>
      <c r="H38" s="4">
        <f t="shared" si="0"/>
        <v>0</v>
      </c>
      <c r="I38" s="44"/>
      <c r="J38" s="4">
        <f t="shared" si="1"/>
        <v>0</v>
      </c>
      <c r="K38" s="44"/>
      <c r="L38" s="4">
        <f t="shared" si="2"/>
        <v>0</v>
      </c>
      <c r="M38" s="4">
        <f t="shared" si="3"/>
        <v>0</v>
      </c>
    </row>
    <row r="39" spans="1:13" s="3" customFormat="1" ht="38.25">
      <c r="A39" s="36">
        <v>7</v>
      </c>
      <c r="B39" s="39" t="s">
        <v>216</v>
      </c>
      <c r="C39" s="266" t="s">
        <v>217</v>
      </c>
      <c r="D39" s="38" t="s">
        <v>96</v>
      </c>
      <c r="E39" s="188"/>
      <c r="F39" s="188">
        <v>1</v>
      </c>
      <c r="G39" s="44"/>
      <c r="H39" s="4">
        <f t="shared" si="0"/>
        <v>0</v>
      </c>
      <c r="I39" s="44"/>
      <c r="J39" s="4">
        <f t="shared" si="1"/>
        <v>0</v>
      </c>
      <c r="K39" s="44"/>
      <c r="L39" s="4">
        <f t="shared" si="2"/>
        <v>0</v>
      </c>
      <c r="M39" s="4">
        <f t="shared" si="3"/>
        <v>0</v>
      </c>
    </row>
    <row r="40" spans="1:13" ht="13.5">
      <c r="A40" s="36"/>
      <c r="B40" s="39"/>
      <c r="C40" s="40" t="s">
        <v>54</v>
      </c>
      <c r="D40" s="38" t="s">
        <v>55</v>
      </c>
      <c r="E40" s="188">
        <v>1.51</v>
      </c>
      <c r="F40" s="189">
        <f>F39*E40</f>
        <v>1.51</v>
      </c>
      <c r="G40" s="44"/>
      <c r="H40" s="4">
        <f t="shared" si="0"/>
        <v>0</v>
      </c>
      <c r="I40" s="44"/>
      <c r="J40" s="4">
        <f t="shared" si="1"/>
        <v>0</v>
      </c>
      <c r="K40" s="44"/>
      <c r="L40" s="4">
        <f t="shared" si="2"/>
        <v>0</v>
      </c>
      <c r="M40" s="4">
        <f t="shared" si="3"/>
        <v>0</v>
      </c>
    </row>
    <row r="41" spans="1:13" ht="13.5">
      <c r="A41" s="36"/>
      <c r="B41" s="39"/>
      <c r="C41" s="40" t="s">
        <v>56</v>
      </c>
      <c r="D41" s="38" t="s">
        <v>35</v>
      </c>
      <c r="E41" s="188">
        <v>0.13</v>
      </c>
      <c r="F41" s="189">
        <f>F39*E41</f>
        <v>0.13</v>
      </c>
      <c r="G41" s="44"/>
      <c r="H41" s="4">
        <f t="shared" si="0"/>
        <v>0</v>
      </c>
      <c r="I41" s="44"/>
      <c r="J41" s="4">
        <f t="shared" si="1"/>
        <v>0</v>
      </c>
      <c r="K41" s="44"/>
      <c r="L41" s="4">
        <f t="shared" si="2"/>
        <v>0</v>
      </c>
      <c r="M41" s="4">
        <f t="shared" si="3"/>
        <v>0</v>
      </c>
    </row>
    <row r="42" spans="1:13" s="3" customFormat="1" ht="13.5">
      <c r="A42" s="250"/>
      <c r="B42" s="47"/>
      <c r="C42" s="266" t="s">
        <v>217</v>
      </c>
      <c r="D42" s="251" t="s">
        <v>96</v>
      </c>
      <c r="E42" s="242"/>
      <c r="F42" s="267">
        <v>1</v>
      </c>
      <c r="G42" s="44"/>
      <c r="H42" s="4">
        <f t="shared" si="0"/>
        <v>0</v>
      </c>
      <c r="I42" s="44"/>
      <c r="J42" s="4">
        <f t="shared" si="1"/>
        <v>0</v>
      </c>
      <c r="K42" s="44"/>
      <c r="L42" s="4">
        <f t="shared" si="2"/>
        <v>0</v>
      </c>
      <c r="M42" s="4">
        <f t="shared" si="3"/>
        <v>0</v>
      </c>
    </row>
    <row r="43" spans="1:13" ht="20.25" customHeight="1">
      <c r="A43" s="36"/>
      <c r="B43" s="39"/>
      <c r="C43" s="40" t="s">
        <v>70</v>
      </c>
      <c r="D43" s="38" t="s">
        <v>35</v>
      </c>
      <c r="E43" s="188">
        <v>7.0000000000000007E-2</v>
      </c>
      <c r="F43" s="189">
        <f>F39*E43</f>
        <v>7.0000000000000007E-2</v>
      </c>
      <c r="G43" s="44"/>
      <c r="H43" s="4">
        <f t="shared" si="0"/>
        <v>0</v>
      </c>
      <c r="I43" s="44"/>
      <c r="J43" s="4">
        <f t="shared" si="1"/>
        <v>0</v>
      </c>
      <c r="K43" s="44"/>
      <c r="L43" s="4">
        <f t="shared" si="2"/>
        <v>0</v>
      </c>
      <c r="M43" s="4">
        <f t="shared" si="3"/>
        <v>0</v>
      </c>
    </row>
    <row r="44" spans="1:13" s="3" customFormat="1" ht="40.5">
      <c r="A44" s="250">
        <v>8</v>
      </c>
      <c r="B44" s="39" t="s">
        <v>94</v>
      </c>
      <c r="C44" s="266" t="s">
        <v>218</v>
      </c>
      <c r="D44" s="251" t="s">
        <v>200</v>
      </c>
      <c r="E44" s="242"/>
      <c r="F44" s="267">
        <v>6</v>
      </c>
      <c r="G44" s="44"/>
      <c r="H44" s="4">
        <f t="shared" si="0"/>
        <v>0</v>
      </c>
      <c r="I44" s="44"/>
      <c r="J44" s="4">
        <f t="shared" si="1"/>
        <v>0</v>
      </c>
      <c r="K44" s="44"/>
      <c r="L44" s="4">
        <f t="shared" si="2"/>
        <v>0</v>
      </c>
      <c r="M44" s="4">
        <f t="shared" si="3"/>
        <v>0</v>
      </c>
    </row>
    <row r="45" spans="1:13" s="3" customFormat="1" ht="13.5">
      <c r="A45" s="250"/>
      <c r="B45" s="47"/>
      <c r="C45" s="266"/>
      <c r="D45" s="251"/>
      <c r="E45" s="242"/>
      <c r="F45" s="267"/>
      <c r="G45" s="44"/>
      <c r="H45" s="4">
        <f t="shared" si="0"/>
        <v>0</v>
      </c>
      <c r="I45" s="44"/>
      <c r="J45" s="4">
        <f t="shared" si="1"/>
        <v>0</v>
      </c>
      <c r="K45" s="44"/>
      <c r="L45" s="4">
        <f t="shared" si="2"/>
        <v>0</v>
      </c>
      <c r="M45" s="4">
        <f t="shared" si="3"/>
        <v>0</v>
      </c>
    </row>
    <row r="46" spans="1:13" s="3" customFormat="1" ht="13.5">
      <c r="A46" s="250"/>
      <c r="B46" s="47"/>
      <c r="C46" s="268" t="s">
        <v>219</v>
      </c>
      <c r="D46" s="251"/>
      <c r="E46" s="242"/>
      <c r="F46" s="267"/>
      <c r="G46" s="44"/>
      <c r="H46" s="4">
        <f t="shared" si="0"/>
        <v>0</v>
      </c>
      <c r="I46" s="44"/>
      <c r="J46" s="4">
        <f t="shared" si="1"/>
        <v>0</v>
      </c>
      <c r="K46" s="44"/>
      <c r="L46" s="4">
        <f t="shared" si="2"/>
        <v>0</v>
      </c>
      <c r="M46" s="4">
        <f t="shared" si="3"/>
        <v>0</v>
      </c>
    </row>
    <row r="47" spans="1:13" ht="27">
      <c r="A47" s="36">
        <v>1</v>
      </c>
      <c r="B47" s="39" t="s">
        <v>220</v>
      </c>
      <c r="C47" s="40" t="s">
        <v>221</v>
      </c>
      <c r="D47" s="38" t="s">
        <v>167</v>
      </c>
      <c r="E47" s="188"/>
      <c r="F47" s="188">
        <f>F50+F51+F52+F53+F54</f>
        <v>605</v>
      </c>
      <c r="G47" s="44"/>
      <c r="H47" s="4">
        <f t="shared" si="0"/>
        <v>0</v>
      </c>
      <c r="I47" s="44"/>
      <c r="J47" s="4">
        <f t="shared" si="1"/>
        <v>0</v>
      </c>
      <c r="K47" s="44"/>
      <c r="L47" s="4">
        <f t="shared" si="2"/>
        <v>0</v>
      </c>
      <c r="M47" s="4">
        <f t="shared" si="3"/>
        <v>0</v>
      </c>
    </row>
    <row r="48" spans="1:13" ht="13.5">
      <c r="A48" s="36"/>
      <c r="B48" s="39"/>
      <c r="C48" s="40" t="s">
        <v>54</v>
      </c>
      <c r="D48" s="38" t="s">
        <v>55</v>
      </c>
      <c r="E48" s="188">
        <v>0.34499999999999997</v>
      </c>
      <c r="F48" s="189">
        <f>F47*E48</f>
        <v>208.72499999999999</v>
      </c>
      <c r="G48" s="44"/>
      <c r="H48" s="4">
        <f t="shared" si="0"/>
        <v>0</v>
      </c>
      <c r="I48" s="44"/>
      <c r="J48" s="4">
        <f t="shared" si="1"/>
        <v>0</v>
      </c>
      <c r="K48" s="44"/>
      <c r="L48" s="4">
        <f t="shared" si="2"/>
        <v>0</v>
      </c>
      <c r="M48" s="4">
        <f t="shared" si="3"/>
        <v>0</v>
      </c>
    </row>
    <row r="49" spans="1:13" ht="13.5">
      <c r="A49" s="36"/>
      <c r="B49" s="39"/>
      <c r="C49" s="40" t="s">
        <v>56</v>
      </c>
      <c r="D49" s="38" t="s">
        <v>35</v>
      </c>
      <c r="E49" s="188">
        <v>1.29E-2</v>
      </c>
      <c r="F49" s="189">
        <f>F47*E49</f>
        <v>7.8045</v>
      </c>
      <c r="G49" s="44"/>
      <c r="H49" s="4">
        <f t="shared" si="0"/>
        <v>0</v>
      </c>
      <c r="I49" s="44"/>
      <c r="J49" s="4">
        <f t="shared" si="1"/>
        <v>0</v>
      </c>
      <c r="K49" s="44"/>
      <c r="L49" s="4">
        <f t="shared" si="2"/>
        <v>0</v>
      </c>
      <c r="M49" s="4">
        <f t="shared" si="3"/>
        <v>0</v>
      </c>
    </row>
    <row r="50" spans="1:13" s="3" customFormat="1" ht="27">
      <c r="A50" s="250"/>
      <c r="B50" s="47"/>
      <c r="C50" s="266" t="s">
        <v>222</v>
      </c>
      <c r="D50" s="251" t="s">
        <v>167</v>
      </c>
      <c r="E50" s="242"/>
      <c r="F50" s="267">
        <v>150</v>
      </c>
      <c r="G50" s="44"/>
      <c r="H50" s="4">
        <f t="shared" si="0"/>
        <v>0</v>
      </c>
      <c r="I50" s="44"/>
      <c r="J50" s="4">
        <f t="shared" si="1"/>
        <v>0</v>
      </c>
      <c r="K50" s="44"/>
      <c r="L50" s="4">
        <f t="shared" si="2"/>
        <v>0</v>
      </c>
      <c r="M50" s="4">
        <f t="shared" si="3"/>
        <v>0</v>
      </c>
    </row>
    <row r="51" spans="1:13" s="3" customFormat="1" ht="27">
      <c r="A51" s="250"/>
      <c r="B51" s="47"/>
      <c r="C51" s="266" t="s">
        <v>223</v>
      </c>
      <c r="D51" s="251" t="s">
        <v>167</v>
      </c>
      <c r="E51" s="242"/>
      <c r="F51" s="267">
        <v>20</v>
      </c>
      <c r="G51" s="44"/>
      <c r="H51" s="4">
        <f t="shared" si="0"/>
        <v>0</v>
      </c>
      <c r="I51" s="44"/>
      <c r="J51" s="4">
        <f t="shared" si="1"/>
        <v>0</v>
      </c>
      <c r="K51" s="44"/>
      <c r="L51" s="4">
        <f t="shared" si="2"/>
        <v>0</v>
      </c>
      <c r="M51" s="4">
        <f t="shared" si="3"/>
        <v>0</v>
      </c>
    </row>
    <row r="52" spans="1:13" s="3" customFormat="1" ht="27">
      <c r="A52" s="250"/>
      <c r="B52" s="47"/>
      <c r="C52" s="266" t="s">
        <v>224</v>
      </c>
      <c r="D52" s="251" t="s">
        <v>167</v>
      </c>
      <c r="E52" s="242"/>
      <c r="F52" s="267">
        <v>65</v>
      </c>
      <c r="G52" s="44"/>
      <c r="H52" s="4">
        <f t="shared" si="0"/>
        <v>0</v>
      </c>
      <c r="I52" s="44"/>
      <c r="J52" s="4">
        <f t="shared" si="1"/>
        <v>0</v>
      </c>
      <c r="K52" s="44"/>
      <c r="L52" s="4">
        <f t="shared" si="2"/>
        <v>0</v>
      </c>
      <c r="M52" s="4">
        <f t="shared" si="3"/>
        <v>0</v>
      </c>
    </row>
    <row r="53" spans="1:13" s="3" customFormat="1" ht="27">
      <c r="A53" s="250"/>
      <c r="B53" s="47"/>
      <c r="C53" s="266" t="s">
        <v>225</v>
      </c>
      <c r="D53" s="251" t="s">
        <v>167</v>
      </c>
      <c r="E53" s="242"/>
      <c r="F53" s="267">
        <v>150</v>
      </c>
      <c r="G53" s="44"/>
      <c r="H53" s="4">
        <f t="shared" si="0"/>
        <v>0</v>
      </c>
      <c r="I53" s="44"/>
      <c r="J53" s="4">
        <f t="shared" si="1"/>
        <v>0</v>
      </c>
      <c r="K53" s="44"/>
      <c r="L53" s="4">
        <f t="shared" si="2"/>
        <v>0</v>
      </c>
      <c r="M53" s="4">
        <f t="shared" si="3"/>
        <v>0</v>
      </c>
    </row>
    <row r="54" spans="1:13" s="3" customFormat="1" ht="27">
      <c r="A54" s="250"/>
      <c r="B54" s="47"/>
      <c r="C54" s="266" t="s">
        <v>226</v>
      </c>
      <c r="D54" s="251" t="s">
        <v>167</v>
      </c>
      <c r="E54" s="242"/>
      <c r="F54" s="267">
        <v>220</v>
      </c>
      <c r="G54" s="44"/>
      <c r="H54" s="4">
        <f t="shared" si="0"/>
        <v>0</v>
      </c>
      <c r="I54" s="44"/>
      <c r="J54" s="4">
        <f t="shared" si="1"/>
        <v>0</v>
      </c>
      <c r="K54" s="44"/>
      <c r="L54" s="4">
        <f t="shared" si="2"/>
        <v>0</v>
      </c>
      <c r="M54" s="4">
        <f t="shared" si="3"/>
        <v>0</v>
      </c>
    </row>
    <row r="55" spans="1:13" ht="20.25" customHeight="1">
      <c r="A55" s="36"/>
      <c r="B55" s="39"/>
      <c r="C55" s="40" t="s">
        <v>70</v>
      </c>
      <c r="D55" s="38" t="s">
        <v>35</v>
      </c>
      <c r="E55" s="188">
        <v>1.49E-2</v>
      </c>
      <c r="F55" s="189">
        <f>F47*E55</f>
        <v>9.0145</v>
      </c>
      <c r="G55" s="44"/>
      <c r="H55" s="4">
        <f t="shared" si="0"/>
        <v>0</v>
      </c>
      <c r="I55" s="44"/>
      <c r="J55" s="4">
        <f t="shared" si="1"/>
        <v>0</v>
      </c>
      <c r="K55" s="44"/>
      <c r="L55" s="4">
        <f t="shared" si="2"/>
        <v>0</v>
      </c>
      <c r="M55" s="4">
        <f t="shared" si="3"/>
        <v>0</v>
      </c>
    </row>
    <row r="56" spans="1:13" s="3" customFormat="1" ht="13.5">
      <c r="A56" s="250"/>
      <c r="B56" s="47"/>
      <c r="C56" s="268" t="s">
        <v>227</v>
      </c>
      <c r="D56" s="251"/>
      <c r="E56" s="242"/>
      <c r="F56" s="267"/>
      <c r="G56" s="44"/>
      <c r="H56" s="4">
        <f t="shared" si="0"/>
        <v>0</v>
      </c>
      <c r="I56" s="44"/>
      <c r="J56" s="4">
        <f t="shared" si="1"/>
        <v>0</v>
      </c>
      <c r="K56" s="44"/>
      <c r="L56" s="4">
        <f t="shared" si="2"/>
        <v>0</v>
      </c>
      <c r="M56" s="4">
        <f t="shared" si="3"/>
        <v>0</v>
      </c>
    </row>
    <row r="57" spans="1:13" ht="27">
      <c r="A57" s="36">
        <v>1</v>
      </c>
      <c r="B57" s="39" t="s">
        <v>220</v>
      </c>
      <c r="C57" s="40" t="s">
        <v>228</v>
      </c>
      <c r="D57" s="38" t="s">
        <v>167</v>
      </c>
      <c r="E57" s="188"/>
      <c r="F57" s="188">
        <f>F60+F61+F62+F63</f>
        <v>571</v>
      </c>
      <c r="G57" s="44"/>
      <c r="H57" s="4">
        <f t="shared" si="0"/>
        <v>0</v>
      </c>
      <c r="I57" s="44"/>
      <c r="J57" s="4">
        <f t="shared" si="1"/>
        <v>0</v>
      </c>
      <c r="K57" s="44"/>
      <c r="L57" s="4">
        <f t="shared" si="2"/>
        <v>0</v>
      </c>
      <c r="M57" s="4">
        <f t="shared" si="3"/>
        <v>0</v>
      </c>
    </row>
    <row r="58" spans="1:13" ht="13.5">
      <c r="A58" s="36"/>
      <c r="B58" s="39"/>
      <c r="C58" s="40" t="s">
        <v>54</v>
      </c>
      <c r="D58" s="38" t="s">
        <v>55</v>
      </c>
      <c r="E58" s="188">
        <v>0.34499999999999997</v>
      </c>
      <c r="F58" s="189">
        <f>F57*E58</f>
        <v>196.99499999999998</v>
      </c>
      <c r="G58" s="44"/>
      <c r="H58" s="4">
        <f t="shared" si="0"/>
        <v>0</v>
      </c>
      <c r="I58" s="44"/>
      <c r="J58" s="4">
        <f t="shared" si="1"/>
        <v>0</v>
      </c>
      <c r="K58" s="44"/>
      <c r="L58" s="4">
        <f t="shared" si="2"/>
        <v>0</v>
      </c>
      <c r="M58" s="4">
        <f t="shared" si="3"/>
        <v>0</v>
      </c>
    </row>
    <row r="59" spans="1:13" ht="13.5">
      <c r="A59" s="36"/>
      <c r="B59" s="39"/>
      <c r="C59" s="40" t="s">
        <v>56</v>
      </c>
      <c r="D59" s="38" t="s">
        <v>35</v>
      </c>
      <c r="E59" s="188">
        <v>1.29E-2</v>
      </c>
      <c r="F59" s="189">
        <f>F57*E59</f>
        <v>7.3658999999999999</v>
      </c>
      <c r="G59" s="44"/>
      <c r="H59" s="4">
        <f t="shared" si="0"/>
        <v>0</v>
      </c>
      <c r="I59" s="44"/>
      <c r="J59" s="4">
        <f t="shared" si="1"/>
        <v>0</v>
      </c>
      <c r="K59" s="44"/>
      <c r="L59" s="4">
        <f t="shared" si="2"/>
        <v>0</v>
      </c>
      <c r="M59" s="4">
        <f t="shared" si="3"/>
        <v>0</v>
      </c>
    </row>
    <row r="60" spans="1:13" s="3" customFormat="1" ht="27">
      <c r="A60" s="250"/>
      <c r="B60" s="47"/>
      <c r="C60" s="266" t="s">
        <v>229</v>
      </c>
      <c r="D60" s="251" t="s">
        <v>167</v>
      </c>
      <c r="E60" s="242"/>
      <c r="F60" s="267">
        <v>35</v>
      </c>
      <c r="G60" s="44"/>
      <c r="H60" s="4">
        <f t="shared" si="0"/>
        <v>0</v>
      </c>
      <c r="I60" s="44"/>
      <c r="J60" s="4">
        <f t="shared" si="1"/>
        <v>0</v>
      </c>
      <c r="K60" s="44"/>
      <c r="L60" s="4">
        <f t="shared" si="2"/>
        <v>0</v>
      </c>
      <c r="M60" s="4">
        <f t="shared" si="3"/>
        <v>0</v>
      </c>
    </row>
    <row r="61" spans="1:13" s="3" customFormat="1" ht="27">
      <c r="A61" s="250"/>
      <c r="B61" s="47"/>
      <c r="C61" s="266" t="s">
        <v>230</v>
      </c>
      <c r="D61" s="251" t="s">
        <v>167</v>
      </c>
      <c r="E61" s="242"/>
      <c r="F61" s="267">
        <v>46</v>
      </c>
      <c r="G61" s="44"/>
      <c r="H61" s="4">
        <f t="shared" si="0"/>
        <v>0</v>
      </c>
      <c r="I61" s="44"/>
      <c r="J61" s="4">
        <f t="shared" si="1"/>
        <v>0</v>
      </c>
      <c r="K61" s="44"/>
      <c r="L61" s="4">
        <f t="shared" si="2"/>
        <v>0</v>
      </c>
      <c r="M61" s="4">
        <f t="shared" si="3"/>
        <v>0</v>
      </c>
    </row>
    <row r="62" spans="1:13" s="3" customFormat="1" ht="27">
      <c r="A62" s="250"/>
      <c r="B62" s="47"/>
      <c r="C62" s="266" t="s">
        <v>231</v>
      </c>
      <c r="D62" s="251" t="s">
        <v>167</v>
      </c>
      <c r="E62" s="242"/>
      <c r="F62" s="267">
        <v>190</v>
      </c>
      <c r="G62" s="44"/>
      <c r="H62" s="4">
        <f t="shared" si="0"/>
        <v>0</v>
      </c>
      <c r="I62" s="44"/>
      <c r="J62" s="4">
        <f t="shared" si="1"/>
        <v>0</v>
      </c>
      <c r="K62" s="44"/>
      <c r="L62" s="4">
        <f t="shared" si="2"/>
        <v>0</v>
      </c>
      <c r="M62" s="4">
        <f t="shared" si="3"/>
        <v>0</v>
      </c>
    </row>
    <row r="63" spans="1:13" s="3" customFormat="1" ht="27">
      <c r="A63" s="250"/>
      <c r="B63" s="47"/>
      <c r="C63" s="266" t="s">
        <v>232</v>
      </c>
      <c r="D63" s="251" t="s">
        <v>167</v>
      </c>
      <c r="E63" s="242"/>
      <c r="F63" s="267">
        <v>300</v>
      </c>
      <c r="G63" s="44"/>
      <c r="H63" s="4">
        <f t="shared" si="0"/>
        <v>0</v>
      </c>
      <c r="I63" s="44"/>
      <c r="J63" s="4">
        <f t="shared" si="1"/>
        <v>0</v>
      </c>
      <c r="K63" s="44"/>
      <c r="L63" s="4">
        <f t="shared" si="2"/>
        <v>0</v>
      </c>
      <c r="M63" s="4">
        <f t="shared" si="3"/>
        <v>0</v>
      </c>
    </row>
    <row r="64" spans="1:13" ht="20.25" customHeight="1">
      <c r="A64" s="36"/>
      <c r="B64" s="39"/>
      <c r="C64" s="40" t="s">
        <v>70</v>
      </c>
      <c r="D64" s="38" t="s">
        <v>35</v>
      </c>
      <c r="E64" s="188">
        <v>1.49E-2</v>
      </c>
      <c r="F64" s="189">
        <f>F57*E64</f>
        <v>8.5078999999999994</v>
      </c>
      <c r="G64" s="44"/>
      <c r="H64" s="4">
        <f t="shared" ref="H64" si="16">F64*G64</f>
        <v>0</v>
      </c>
      <c r="I64" s="44"/>
      <c r="J64" s="4">
        <f t="shared" ref="J64" si="17">F64*I64</f>
        <v>0</v>
      </c>
      <c r="K64" s="44"/>
      <c r="L64" s="4">
        <f t="shared" ref="L64" si="18">F64*K64</f>
        <v>0</v>
      </c>
      <c r="M64" s="4">
        <f t="shared" ref="M64" si="19">H64+J64+L64</f>
        <v>0</v>
      </c>
    </row>
    <row r="65" spans="1:13" s="3" customFormat="1" ht="27">
      <c r="A65" s="250"/>
      <c r="B65" s="47"/>
      <c r="C65" s="268" t="s">
        <v>233</v>
      </c>
      <c r="D65" s="251"/>
      <c r="E65" s="242"/>
      <c r="F65" s="267"/>
      <c r="G65" s="44"/>
      <c r="H65" s="4">
        <f t="shared" si="0"/>
        <v>0</v>
      </c>
      <c r="I65" s="44"/>
      <c r="J65" s="4">
        <f t="shared" si="1"/>
        <v>0</v>
      </c>
      <c r="K65" s="44"/>
      <c r="L65" s="4">
        <f t="shared" si="2"/>
        <v>0</v>
      </c>
      <c r="M65" s="4">
        <f t="shared" si="3"/>
        <v>0</v>
      </c>
    </row>
    <row r="66" spans="1:13" s="3" customFormat="1" ht="13.5">
      <c r="A66" s="250">
        <v>1</v>
      </c>
      <c r="B66" s="47"/>
      <c r="C66" s="266" t="s">
        <v>234</v>
      </c>
      <c r="D66" s="251" t="s">
        <v>96</v>
      </c>
      <c r="E66" s="242"/>
      <c r="F66" s="267">
        <v>12</v>
      </c>
      <c r="G66" s="44"/>
      <c r="H66" s="4">
        <f t="shared" si="0"/>
        <v>0</v>
      </c>
      <c r="I66" s="44"/>
      <c r="J66" s="4">
        <f t="shared" si="1"/>
        <v>0</v>
      </c>
      <c r="K66" s="44"/>
      <c r="L66" s="4">
        <f t="shared" si="2"/>
        <v>0</v>
      </c>
      <c r="M66" s="4">
        <f t="shared" si="3"/>
        <v>0</v>
      </c>
    </row>
    <row r="67" spans="1:13" s="3" customFormat="1" ht="13.5">
      <c r="A67" s="250">
        <v>2</v>
      </c>
      <c r="B67" s="47"/>
      <c r="C67" s="266" t="s">
        <v>235</v>
      </c>
      <c r="D67" s="251" t="s">
        <v>96</v>
      </c>
      <c r="E67" s="242"/>
      <c r="F67" s="267">
        <v>6</v>
      </c>
      <c r="G67" s="44"/>
      <c r="H67" s="4">
        <f t="shared" si="0"/>
        <v>0</v>
      </c>
      <c r="I67" s="44"/>
      <c r="J67" s="4">
        <f t="shared" si="1"/>
        <v>0</v>
      </c>
      <c r="K67" s="44"/>
      <c r="L67" s="4">
        <f t="shared" si="2"/>
        <v>0</v>
      </c>
      <c r="M67" s="4">
        <f t="shared" si="3"/>
        <v>0</v>
      </c>
    </row>
    <row r="68" spans="1:13" s="3" customFormat="1" ht="13.5">
      <c r="A68" s="250">
        <v>3</v>
      </c>
      <c r="B68" s="47"/>
      <c r="C68" s="266" t="s">
        <v>236</v>
      </c>
      <c r="D68" s="251" t="s">
        <v>96</v>
      </c>
      <c r="E68" s="242"/>
      <c r="F68" s="267">
        <v>4</v>
      </c>
      <c r="G68" s="44"/>
      <c r="H68" s="4">
        <f t="shared" si="0"/>
        <v>0</v>
      </c>
      <c r="I68" s="44"/>
      <c r="J68" s="4">
        <f t="shared" si="1"/>
        <v>0</v>
      </c>
      <c r="K68" s="44"/>
      <c r="L68" s="4">
        <f t="shared" si="2"/>
        <v>0</v>
      </c>
      <c r="M68" s="4">
        <f t="shared" si="3"/>
        <v>0</v>
      </c>
    </row>
    <row r="69" spans="1:13" s="3" customFormat="1" ht="13.5">
      <c r="A69" s="250">
        <v>4</v>
      </c>
      <c r="B69" s="47"/>
      <c r="C69" s="266" t="s">
        <v>237</v>
      </c>
      <c r="D69" s="251" t="s">
        <v>96</v>
      </c>
      <c r="E69" s="242"/>
      <c r="F69" s="267">
        <v>28</v>
      </c>
      <c r="G69" s="44"/>
      <c r="H69" s="4">
        <f t="shared" si="0"/>
        <v>0</v>
      </c>
      <c r="I69" s="44"/>
      <c r="J69" s="4">
        <f t="shared" si="1"/>
        <v>0</v>
      </c>
      <c r="K69" s="44"/>
      <c r="L69" s="4">
        <f t="shared" si="2"/>
        <v>0</v>
      </c>
      <c r="M69" s="4">
        <f t="shared" si="3"/>
        <v>0</v>
      </c>
    </row>
    <row r="70" spans="1:13" s="3" customFormat="1" ht="13.5">
      <c r="A70" s="250">
        <v>5</v>
      </c>
      <c r="B70" s="47"/>
      <c r="C70" s="266" t="s">
        <v>238</v>
      </c>
      <c r="D70" s="251" t="s">
        <v>96</v>
      </c>
      <c r="E70" s="242"/>
      <c r="F70" s="267">
        <v>180</v>
      </c>
      <c r="G70" s="44"/>
      <c r="H70" s="4">
        <f t="shared" si="0"/>
        <v>0</v>
      </c>
      <c r="I70" s="44"/>
      <c r="J70" s="4">
        <f t="shared" si="1"/>
        <v>0</v>
      </c>
      <c r="K70" s="44"/>
      <c r="L70" s="4">
        <f t="shared" si="2"/>
        <v>0</v>
      </c>
      <c r="M70" s="4">
        <f t="shared" si="3"/>
        <v>0</v>
      </c>
    </row>
    <row r="71" spans="1:13" s="3" customFormat="1" ht="27">
      <c r="A71" s="250">
        <v>6</v>
      </c>
      <c r="B71" s="47"/>
      <c r="C71" s="266" t="s">
        <v>239</v>
      </c>
      <c r="D71" s="251" t="s">
        <v>96</v>
      </c>
      <c r="E71" s="242"/>
      <c r="F71" s="267">
        <v>132</v>
      </c>
      <c r="G71" s="44"/>
      <c r="H71" s="4">
        <f t="shared" si="0"/>
        <v>0</v>
      </c>
      <c r="I71" s="44"/>
      <c r="J71" s="4">
        <f t="shared" si="1"/>
        <v>0</v>
      </c>
      <c r="K71" s="44"/>
      <c r="L71" s="4">
        <f t="shared" si="2"/>
        <v>0</v>
      </c>
      <c r="M71" s="4">
        <f t="shared" si="3"/>
        <v>0</v>
      </c>
    </row>
    <row r="72" spans="1:13" s="3" customFormat="1" ht="13.5">
      <c r="A72" s="250">
        <v>7</v>
      </c>
      <c r="B72" s="47"/>
      <c r="C72" s="266" t="s">
        <v>240</v>
      </c>
      <c r="D72" s="251" t="s">
        <v>96</v>
      </c>
      <c r="E72" s="242"/>
      <c r="F72" s="267">
        <v>4</v>
      </c>
      <c r="G72" s="44"/>
      <c r="H72" s="4">
        <f t="shared" si="0"/>
        <v>0</v>
      </c>
      <c r="I72" s="44"/>
      <c r="J72" s="4">
        <f t="shared" si="1"/>
        <v>0</v>
      </c>
      <c r="K72" s="44"/>
      <c r="L72" s="4">
        <f t="shared" si="2"/>
        <v>0</v>
      </c>
      <c r="M72" s="4">
        <f t="shared" si="3"/>
        <v>0</v>
      </c>
    </row>
    <row r="73" spans="1:13" s="3" customFormat="1" ht="13.5">
      <c r="A73" s="250">
        <v>8</v>
      </c>
      <c r="B73" s="47"/>
      <c r="C73" s="266" t="s">
        <v>241</v>
      </c>
      <c r="D73" s="251" t="s">
        <v>96</v>
      </c>
      <c r="E73" s="242"/>
      <c r="F73" s="267">
        <v>4</v>
      </c>
      <c r="G73" s="44"/>
      <c r="H73" s="4">
        <f t="shared" si="0"/>
        <v>0</v>
      </c>
      <c r="I73" s="44"/>
      <c r="J73" s="4">
        <f t="shared" si="1"/>
        <v>0</v>
      </c>
      <c r="K73" s="44"/>
      <c r="L73" s="4">
        <f t="shared" si="2"/>
        <v>0</v>
      </c>
      <c r="M73" s="4">
        <f t="shared" si="3"/>
        <v>0</v>
      </c>
    </row>
    <row r="74" spans="1:13" s="3" customFormat="1" ht="13.5">
      <c r="A74" s="250">
        <v>9</v>
      </c>
      <c r="B74" s="47"/>
      <c r="C74" s="266" t="s">
        <v>242</v>
      </c>
      <c r="D74" s="251" t="s">
        <v>96</v>
      </c>
      <c r="E74" s="242"/>
      <c r="F74" s="267">
        <v>10</v>
      </c>
      <c r="G74" s="44"/>
      <c r="H74" s="4">
        <f t="shared" si="0"/>
        <v>0</v>
      </c>
      <c r="I74" s="44"/>
      <c r="J74" s="4">
        <f t="shared" si="1"/>
        <v>0</v>
      </c>
      <c r="K74" s="44"/>
      <c r="L74" s="4">
        <f t="shared" si="2"/>
        <v>0</v>
      </c>
      <c r="M74" s="4">
        <f t="shared" si="3"/>
        <v>0</v>
      </c>
    </row>
    <row r="75" spans="1:13" s="3" customFormat="1" ht="13.5">
      <c r="A75" s="250">
        <v>10</v>
      </c>
      <c r="B75" s="47"/>
      <c r="C75" s="266" t="s">
        <v>243</v>
      </c>
      <c r="D75" s="251" t="s">
        <v>96</v>
      </c>
      <c r="E75" s="242"/>
      <c r="F75" s="267">
        <v>9</v>
      </c>
      <c r="G75" s="44"/>
      <c r="H75" s="4">
        <f t="shared" si="0"/>
        <v>0</v>
      </c>
      <c r="I75" s="44"/>
      <c r="J75" s="4">
        <f t="shared" si="1"/>
        <v>0</v>
      </c>
      <c r="K75" s="44"/>
      <c r="L75" s="4">
        <f t="shared" si="2"/>
        <v>0</v>
      </c>
      <c r="M75" s="4">
        <f t="shared" si="3"/>
        <v>0</v>
      </c>
    </row>
    <row r="76" spans="1:13" s="3" customFormat="1" ht="13.5">
      <c r="A76" s="250">
        <v>11</v>
      </c>
      <c r="B76" s="47"/>
      <c r="C76" s="266" t="s">
        <v>244</v>
      </c>
      <c r="D76" s="251" t="s">
        <v>96</v>
      </c>
      <c r="E76" s="242"/>
      <c r="F76" s="267">
        <v>6</v>
      </c>
      <c r="G76" s="44"/>
      <c r="H76" s="4">
        <f t="shared" si="0"/>
        <v>0</v>
      </c>
      <c r="I76" s="44"/>
      <c r="J76" s="4">
        <f t="shared" si="1"/>
        <v>0</v>
      </c>
      <c r="K76" s="44"/>
      <c r="L76" s="4">
        <f t="shared" si="2"/>
        <v>0</v>
      </c>
      <c r="M76" s="4">
        <f t="shared" si="3"/>
        <v>0</v>
      </c>
    </row>
    <row r="77" spans="1:13" s="3" customFormat="1" ht="13.5">
      <c r="A77" s="250">
        <v>12</v>
      </c>
      <c r="B77" s="47"/>
      <c r="C77" s="266" t="s">
        <v>245</v>
      </c>
      <c r="D77" s="251" t="s">
        <v>96</v>
      </c>
      <c r="E77" s="242"/>
      <c r="F77" s="267">
        <v>26</v>
      </c>
      <c r="G77" s="44"/>
      <c r="H77" s="4">
        <f t="shared" si="0"/>
        <v>0</v>
      </c>
      <c r="I77" s="44"/>
      <c r="J77" s="4">
        <f t="shared" si="1"/>
        <v>0</v>
      </c>
      <c r="K77" s="44"/>
      <c r="L77" s="4">
        <f t="shared" si="2"/>
        <v>0</v>
      </c>
      <c r="M77" s="4">
        <f t="shared" si="3"/>
        <v>0</v>
      </c>
    </row>
    <row r="78" spans="1:13" s="3" customFormat="1" ht="13.5">
      <c r="A78" s="250">
        <v>13</v>
      </c>
      <c r="B78" s="47"/>
      <c r="C78" s="266" t="s">
        <v>246</v>
      </c>
      <c r="D78" s="251" t="s">
        <v>96</v>
      </c>
      <c r="E78" s="242"/>
      <c r="F78" s="267">
        <v>30</v>
      </c>
      <c r="G78" s="44"/>
      <c r="H78" s="4">
        <f t="shared" si="0"/>
        <v>0</v>
      </c>
      <c r="I78" s="44"/>
      <c r="J78" s="4">
        <f t="shared" si="1"/>
        <v>0</v>
      </c>
      <c r="K78" s="44"/>
      <c r="L78" s="4">
        <f t="shared" si="2"/>
        <v>0</v>
      </c>
      <c r="M78" s="4">
        <f t="shared" si="3"/>
        <v>0</v>
      </c>
    </row>
    <row r="79" spans="1:13" s="3" customFormat="1" ht="13.5">
      <c r="A79" s="250">
        <v>14</v>
      </c>
      <c r="B79" s="47"/>
      <c r="C79" s="266" t="s">
        <v>247</v>
      </c>
      <c r="D79" s="251" t="s">
        <v>96</v>
      </c>
      <c r="E79" s="242"/>
      <c r="F79" s="267">
        <v>200</v>
      </c>
      <c r="G79" s="44"/>
      <c r="H79" s="4">
        <f t="shared" si="0"/>
        <v>0</v>
      </c>
      <c r="I79" s="44"/>
      <c r="J79" s="4">
        <f t="shared" si="1"/>
        <v>0</v>
      </c>
      <c r="K79" s="44"/>
      <c r="L79" s="4">
        <f t="shared" si="2"/>
        <v>0</v>
      </c>
      <c r="M79" s="4">
        <f t="shared" si="3"/>
        <v>0</v>
      </c>
    </row>
    <row r="80" spans="1:13" s="3" customFormat="1" ht="27">
      <c r="A80" s="250">
        <v>15</v>
      </c>
      <c r="B80" s="47"/>
      <c r="C80" s="266" t="s">
        <v>248</v>
      </c>
      <c r="D80" s="251" t="s">
        <v>96</v>
      </c>
      <c r="E80" s="242"/>
      <c r="F80" s="267">
        <v>2</v>
      </c>
      <c r="G80" s="44"/>
      <c r="H80" s="4">
        <f t="shared" ref="H80:H98" si="20">F80*G80</f>
        <v>0</v>
      </c>
      <c r="I80" s="44"/>
      <c r="J80" s="4">
        <f t="shared" ref="J80:J98" si="21">F80*I80</f>
        <v>0</v>
      </c>
      <c r="K80" s="44"/>
      <c r="L80" s="4">
        <f t="shared" ref="L80:L98" si="22">F80*K80</f>
        <v>0</v>
      </c>
      <c r="M80" s="4">
        <f t="shared" ref="M80:M98" si="23">H80+J80+L80</f>
        <v>0</v>
      </c>
    </row>
    <row r="81" spans="1:13" s="3" customFormat="1" ht="27">
      <c r="A81" s="250">
        <v>16</v>
      </c>
      <c r="B81" s="47"/>
      <c r="C81" s="266" t="s">
        <v>249</v>
      </c>
      <c r="D81" s="251" t="s">
        <v>96</v>
      </c>
      <c r="E81" s="242"/>
      <c r="F81" s="267">
        <v>8</v>
      </c>
      <c r="G81" s="44"/>
      <c r="H81" s="4">
        <f t="shared" si="20"/>
        <v>0</v>
      </c>
      <c r="I81" s="44"/>
      <c r="J81" s="4">
        <f t="shared" si="21"/>
        <v>0</v>
      </c>
      <c r="K81" s="44"/>
      <c r="L81" s="4">
        <f t="shared" si="22"/>
        <v>0</v>
      </c>
      <c r="M81" s="4">
        <f t="shared" si="23"/>
        <v>0</v>
      </c>
    </row>
    <row r="82" spans="1:13" s="3" customFormat="1" ht="27">
      <c r="A82" s="250">
        <v>17</v>
      </c>
      <c r="B82" s="47"/>
      <c r="C82" s="266" t="s">
        <v>250</v>
      </c>
      <c r="D82" s="251" t="s">
        <v>96</v>
      </c>
      <c r="E82" s="242"/>
      <c r="F82" s="267">
        <v>18</v>
      </c>
      <c r="G82" s="44"/>
      <c r="H82" s="4">
        <f t="shared" si="20"/>
        <v>0</v>
      </c>
      <c r="I82" s="44"/>
      <c r="J82" s="4">
        <f t="shared" si="21"/>
        <v>0</v>
      </c>
      <c r="K82" s="44"/>
      <c r="L82" s="4">
        <f t="shared" si="22"/>
        <v>0</v>
      </c>
      <c r="M82" s="4">
        <f t="shared" si="23"/>
        <v>0</v>
      </c>
    </row>
    <row r="83" spans="1:13" s="3" customFormat="1" ht="13.5">
      <c r="A83" s="250">
        <v>18</v>
      </c>
      <c r="B83" s="47"/>
      <c r="C83" s="266" t="s">
        <v>251</v>
      </c>
      <c r="D83" s="251" t="s">
        <v>96</v>
      </c>
      <c r="E83" s="242"/>
      <c r="F83" s="267">
        <v>1</v>
      </c>
      <c r="G83" s="44"/>
      <c r="H83" s="4">
        <f t="shared" si="20"/>
        <v>0</v>
      </c>
      <c r="I83" s="44"/>
      <c r="J83" s="4">
        <f t="shared" si="21"/>
        <v>0</v>
      </c>
      <c r="K83" s="44"/>
      <c r="L83" s="4">
        <f t="shared" si="22"/>
        <v>0</v>
      </c>
      <c r="M83" s="4">
        <f t="shared" si="23"/>
        <v>0</v>
      </c>
    </row>
    <row r="84" spans="1:13" s="3" customFormat="1" ht="13.5">
      <c r="A84" s="250">
        <v>19</v>
      </c>
      <c r="B84" s="47"/>
      <c r="C84" s="266" t="s">
        <v>252</v>
      </c>
      <c r="D84" s="251" t="s">
        <v>96</v>
      </c>
      <c r="E84" s="242"/>
      <c r="F84" s="267">
        <v>2</v>
      </c>
      <c r="G84" s="44"/>
      <c r="H84" s="4">
        <f t="shared" si="20"/>
        <v>0</v>
      </c>
      <c r="I84" s="44"/>
      <c r="J84" s="4">
        <f t="shared" si="21"/>
        <v>0</v>
      </c>
      <c r="K84" s="44"/>
      <c r="L84" s="4">
        <f t="shared" si="22"/>
        <v>0</v>
      </c>
      <c r="M84" s="4">
        <f t="shared" si="23"/>
        <v>0</v>
      </c>
    </row>
    <row r="85" spans="1:13" s="3" customFormat="1" ht="13.5">
      <c r="A85" s="250">
        <v>20</v>
      </c>
      <c r="B85" s="47"/>
      <c r="C85" s="266" t="s">
        <v>253</v>
      </c>
      <c r="D85" s="251" t="s">
        <v>96</v>
      </c>
      <c r="E85" s="242"/>
      <c r="F85" s="267">
        <v>2</v>
      </c>
      <c r="G85" s="44"/>
      <c r="H85" s="4">
        <f t="shared" si="20"/>
        <v>0</v>
      </c>
      <c r="I85" s="44"/>
      <c r="J85" s="4">
        <f t="shared" si="21"/>
        <v>0</v>
      </c>
      <c r="K85" s="44"/>
      <c r="L85" s="4">
        <f t="shared" si="22"/>
        <v>0</v>
      </c>
      <c r="M85" s="4">
        <f t="shared" si="23"/>
        <v>0</v>
      </c>
    </row>
    <row r="86" spans="1:13" s="3" customFormat="1" ht="13.5">
      <c r="A86" s="250">
        <v>21</v>
      </c>
      <c r="B86" s="47"/>
      <c r="C86" s="266" t="s">
        <v>254</v>
      </c>
      <c r="D86" s="251" t="s">
        <v>96</v>
      </c>
      <c r="E86" s="242"/>
      <c r="F86" s="267">
        <v>9</v>
      </c>
      <c r="G86" s="44"/>
      <c r="H86" s="4">
        <f t="shared" si="20"/>
        <v>0</v>
      </c>
      <c r="I86" s="44"/>
      <c r="J86" s="4">
        <f t="shared" si="21"/>
        <v>0</v>
      </c>
      <c r="K86" s="44"/>
      <c r="L86" s="4">
        <f t="shared" si="22"/>
        <v>0</v>
      </c>
      <c r="M86" s="4">
        <f t="shared" si="23"/>
        <v>0</v>
      </c>
    </row>
    <row r="87" spans="1:13" s="3" customFormat="1" ht="13.5">
      <c r="A87" s="250">
        <v>22</v>
      </c>
      <c r="B87" s="47"/>
      <c r="C87" s="266" t="s">
        <v>255</v>
      </c>
      <c r="D87" s="251" t="s">
        <v>96</v>
      </c>
      <c r="E87" s="242"/>
      <c r="F87" s="267">
        <v>12</v>
      </c>
      <c r="G87" s="44"/>
      <c r="H87" s="4">
        <f t="shared" si="20"/>
        <v>0</v>
      </c>
      <c r="I87" s="44"/>
      <c r="J87" s="4">
        <f t="shared" si="21"/>
        <v>0</v>
      </c>
      <c r="K87" s="44"/>
      <c r="L87" s="4">
        <f t="shared" si="22"/>
        <v>0</v>
      </c>
      <c r="M87" s="4">
        <f t="shared" si="23"/>
        <v>0</v>
      </c>
    </row>
    <row r="88" spans="1:13" s="3" customFormat="1" ht="13.5">
      <c r="A88" s="250">
        <v>23</v>
      </c>
      <c r="B88" s="47"/>
      <c r="C88" s="266" t="s">
        <v>256</v>
      </c>
      <c r="D88" s="251" t="s">
        <v>96</v>
      </c>
      <c r="E88" s="242"/>
      <c r="F88" s="267">
        <v>34</v>
      </c>
      <c r="G88" s="44"/>
      <c r="H88" s="4">
        <f t="shared" si="20"/>
        <v>0</v>
      </c>
      <c r="I88" s="44"/>
      <c r="J88" s="4">
        <f t="shared" si="21"/>
        <v>0</v>
      </c>
      <c r="K88" s="44"/>
      <c r="L88" s="4">
        <f t="shared" si="22"/>
        <v>0</v>
      </c>
      <c r="M88" s="4">
        <f t="shared" si="23"/>
        <v>0</v>
      </c>
    </row>
    <row r="89" spans="1:13" s="3" customFormat="1" ht="13.5">
      <c r="A89" s="250">
        <v>24</v>
      </c>
      <c r="B89" s="47"/>
      <c r="C89" s="266" t="s">
        <v>257</v>
      </c>
      <c r="D89" s="251" t="s">
        <v>96</v>
      </c>
      <c r="E89" s="242"/>
      <c r="F89" s="267">
        <v>110</v>
      </c>
      <c r="G89" s="44"/>
      <c r="H89" s="4">
        <f t="shared" si="20"/>
        <v>0</v>
      </c>
      <c r="I89" s="44"/>
      <c r="J89" s="4">
        <f t="shared" si="21"/>
        <v>0</v>
      </c>
      <c r="K89" s="44"/>
      <c r="L89" s="4">
        <f t="shared" si="22"/>
        <v>0</v>
      </c>
      <c r="M89" s="4">
        <f t="shared" si="23"/>
        <v>0</v>
      </c>
    </row>
    <row r="90" spans="1:13" s="3" customFormat="1" ht="13.5">
      <c r="A90" s="250">
        <v>25</v>
      </c>
      <c r="B90" s="47"/>
      <c r="C90" s="266" t="s">
        <v>258</v>
      </c>
      <c r="D90" s="251" t="s">
        <v>96</v>
      </c>
      <c r="E90" s="242"/>
      <c r="F90" s="267">
        <v>30</v>
      </c>
      <c r="G90" s="44"/>
      <c r="H90" s="4">
        <f t="shared" si="20"/>
        <v>0</v>
      </c>
      <c r="I90" s="44"/>
      <c r="J90" s="4">
        <f t="shared" si="21"/>
        <v>0</v>
      </c>
      <c r="K90" s="44"/>
      <c r="L90" s="4">
        <f t="shared" si="22"/>
        <v>0</v>
      </c>
      <c r="M90" s="4">
        <f t="shared" si="23"/>
        <v>0</v>
      </c>
    </row>
    <row r="91" spans="1:13" s="3" customFormat="1" ht="13.5">
      <c r="A91" s="250">
        <v>26</v>
      </c>
      <c r="B91" s="47"/>
      <c r="C91" s="266" t="s">
        <v>259</v>
      </c>
      <c r="D91" s="251" t="s">
        <v>96</v>
      </c>
      <c r="E91" s="242"/>
      <c r="F91" s="267">
        <v>30</v>
      </c>
      <c r="G91" s="44"/>
      <c r="H91" s="4">
        <f t="shared" si="20"/>
        <v>0</v>
      </c>
      <c r="I91" s="44"/>
      <c r="J91" s="4">
        <f t="shared" si="21"/>
        <v>0</v>
      </c>
      <c r="K91" s="44"/>
      <c r="L91" s="4">
        <f t="shared" si="22"/>
        <v>0</v>
      </c>
      <c r="M91" s="4">
        <f t="shared" si="23"/>
        <v>0</v>
      </c>
    </row>
    <row r="92" spans="1:13" s="3" customFormat="1" ht="13.5">
      <c r="A92" s="250">
        <v>27</v>
      </c>
      <c r="B92" s="47"/>
      <c r="C92" s="266" t="s">
        <v>260</v>
      </c>
      <c r="D92" s="251" t="s">
        <v>96</v>
      </c>
      <c r="E92" s="242"/>
      <c r="F92" s="267">
        <v>170</v>
      </c>
      <c r="G92" s="44"/>
      <c r="H92" s="4">
        <f t="shared" si="20"/>
        <v>0</v>
      </c>
      <c r="I92" s="44"/>
      <c r="J92" s="4">
        <f t="shared" si="21"/>
        <v>0</v>
      </c>
      <c r="K92" s="44"/>
      <c r="L92" s="4">
        <f t="shared" si="22"/>
        <v>0</v>
      </c>
      <c r="M92" s="4">
        <f t="shared" si="23"/>
        <v>0</v>
      </c>
    </row>
    <row r="93" spans="1:13" s="3" customFormat="1" ht="13.5">
      <c r="A93" s="250">
        <v>28</v>
      </c>
      <c r="B93" s="47"/>
      <c r="C93" s="266" t="s">
        <v>261</v>
      </c>
      <c r="D93" s="251" t="s">
        <v>96</v>
      </c>
      <c r="E93" s="242"/>
      <c r="F93" s="267">
        <v>260</v>
      </c>
      <c r="G93" s="44"/>
      <c r="H93" s="4">
        <f t="shared" si="20"/>
        <v>0</v>
      </c>
      <c r="I93" s="44"/>
      <c r="J93" s="4">
        <f t="shared" si="21"/>
        <v>0</v>
      </c>
      <c r="K93" s="44"/>
      <c r="L93" s="4">
        <f t="shared" si="22"/>
        <v>0</v>
      </c>
      <c r="M93" s="4">
        <f t="shared" si="23"/>
        <v>0</v>
      </c>
    </row>
    <row r="94" spans="1:13" s="3" customFormat="1" ht="13.5">
      <c r="A94" s="250">
        <v>29</v>
      </c>
      <c r="B94" s="47"/>
      <c r="C94" s="266" t="s">
        <v>262</v>
      </c>
      <c r="D94" s="251" t="s">
        <v>96</v>
      </c>
      <c r="E94" s="242"/>
      <c r="F94" s="267">
        <v>15</v>
      </c>
      <c r="G94" s="44"/>
      <c r="H94" s="4">
        <f t="shared" si="20"/>
        <v>0</v>
      </c>
      <c r="I94" s="44"/>
      <c r="J94" s="4">
        <f t="shared" si="21"/>
        <v>0</v>
      </c>
      <c r="K94" s="44"/>
      <c r="L94" s="4">
        <f t="shared" si="22"/>
        <v>0</v>
      </c>
      <c r="M94" s="4">
        <f t="shared" si="23"/>
        <v>0</v>
      </c>
    </row>
    <row r="95" spans="1:13" s="3" customFormat="1" ht="13.5">
      <c r="A95" s="250">
        <v>30</v>
      </c>
      <c r="B95" s="47"/>
      <c r="C95" s="266" t="s">
        <v>263</v>
      </c>
      <c r="D95" s="251" t="s">
        <v>96</v>
      </c>
      <c r="E95" s="242"/>
      <c r="F95" s="267">
        <v>15</v>
      </c>
      <c r="G95" s="44"/>
      <c r="H95" s="4">
        <f t="shared" si="20"/>
        <v>0</v>
      </c>
      <c r="I95" s="44"/>
      <c r="J95" s="4">
        <f t="shared" si="21"/>
        <v>0</v>
      </c>
      <c r="K95" s="44"/>
      <c r="L95" s="4">
        <f t="shared" si="22"/>
        <v>0</v>
      </c>
      <c r="M95" s="4">
        <f t="shared" si="23"/>
        <v>0</v>
      </c>
    </row>
    <row r="96" spans="1:13" s="3" customFormat="1" ht="13.5">
      <c r="A96" s="250">
        <v>31</v>
      </c>
      <c r="B96" s="47"/>
      <c r="C96" s="266" t="s">
        <v>264</v>
      </c>
      <c r="D96" s="251" t="s">
        <v>96</v>
      </c>
      <c r="E96" s="242"/>
      <c r="F96" s="267">
        <v>85</v>
      </c>
      <c r="G96" s="44"/>
      <c r="H96" s="4">
        <f t="shared" si="20"/>
        <v>0</v>
      </c>
      <c r="I96" s="44"/>
      <c r="J96" s="4">
        <f t="shared" si="21"/>
        <v>0</v>
      </c>
      <c r="K96" s="44"/>
      <c r="L96" s="4">
        <f t="shared" si="22"/>
        <v>0</v>
      </c>
      <c r="M96" s="4">
        <f t="shared" si="23"/>
        <v>0</v>
      </c>
    </row>
    <row r="97" spans="1:13" s="3" customFormat="1" ht="13.5">
      <c r="A97" s="250">
        <v>32</v>
      </c>
      <c r="B97" s="47"/>
      <c r="C97" s="266" t="s">
        <v>265</v>
      </c>
      <c r="D97" s="251" t="s">
        <v>96</v>
      </c>
      <c r="E97" s="242"/>
      <c r="F97" s="267">
        <v>130</v>
      </c>
      <c r="G97" s="44"/>
      <c r="H97" s="4">
        <f t="shared" si="20"/>
        <v>0</v>
      </c>
      <c r="I97" s="44"/>
      <c r="J97" s="4">
        <f t="shared" si="21"/>
        <v>0</v>
      </c>
      <c r="K97" s="44"/>
      <c r="L97" s="4">
        <f t="shared" si="22"/>
        <v>0</v>
      </c>
      <c r="M97" s="4">
        <f t="shared" si="23"/>
        <v>0</v>
      </c>
    </row>
    <row r="98" spans="1:13" s="3" customFormat="1" ht="13.5">
      <c r="A98" s="250">
        <v>33</v>
      </c>
      <c r="B98" s="47"/>
      <c r="C98" s="266" t="s">
        <v>266</v>
      </c>
      <c r="D98" s="251" t="s">
        <v>96</v>
      </c>
      <c r="E98" s="242"/>
      <c r="F98" s="267">
        <v>980</v>
      </c>
      <c r="G98" s="44"/>
      <c r="H98" s="4">
        <f t="shared" si="20"/>
        <v>0</v>
      </c>
      <c r="I98" s="44"/>
      <c r="J98" s="4">
        <f t="shared" si="21"/>
        <v>0</v>
      </c>
      <c r="K98" s="44"/>
      <c r="L98" s="4">
        <f t="shared" si="22"/>
        <v>0</v>
      </c>
      <c r="M98" s="4">
        <f t="shared" si="23"/>
        <v>0</v>
      </c>
    </row>
    <row r="99" spans="1:13" s="3" customFormat="1" ht="38.25">
      <c r="A99" s="36">
        <v>34</v>
      </c>
      <c r="B99" s="39" t="s">
        <v>216</v>
      </c>
      <c r="C99" s="40" t="s">
        <v>267</v>
      </c>
      <c r="D99" s="38" t="s">
        <v>96</v>
      </c>
      <c r="E99" s="188"/>
      <c r="F99" s="269">
        <f>SUM(F102:F107)</f>
        <v>154</v>
      </c>
      <c r="G99" s="44"/>
      <c r="H99" s="4">
        <f t="shared" si="0"/>
        <v>0</v>
      </c>
      <c r="I99" s="44"/>
      <c r="J99" s="4">
        <f t="shared" si="1"/>
        <v>0</v>
      </c>
      <c r="K99" s="44"/>
      <c r="L99" s="4">
        <f t="shared" si="2"/>
        <v>0</v>
      </c>
      <c r="M99" s="4">
        <f t="shared" si="3"/>
        <v>0</v>
      </c>
    </row>
    <row r="100" spans="1:13" ht="13.5">
      <c r="A100" s="36"/>
      <c r="B100" s="39"/>
      <c r="C100" s="40" t="s">
        <v>54</v>
      </c>
      <c r="D100" s="38" t="s">
        <v>55</v>
      </c>
      <c r="E100" s="188">
        <v>1.51</v>
      </c>
      <c r="F100" s="189">
        <f>F99*E100</f>
        <v>232.54</v>
      </c>
      <c r="G100" s="44"/>
      <c r="H100" s="4">
        <f t="shared" si="0"/>
        <v>0</v>
      </c>
      <c r="I100" s="44"/>
      <c r="J100" s="4">
        <f t="shared" si="1"/>
        <v>0</v>
      </c>
      <c r="K100" s="44"/>
      <c r="L100" s="4">
        <f t="shared" si="2"/>
        <v>0</v>
      </c>
      <c r="M100" s="4">
        <f t="shared" si="3"/>
        <v>0</v>
      </c>
    </row>
    <row r="101" spans="1:13" ht="13.5">
      <c r="A101" s="36"/>
      <c r="B101" s="39"/>
      <c r="C101" s="40" t="s">
        <v>56</v>
      </c>
      <c r="D101" s="38" t="s">
        <v>35</v>
      </c>
      <c r="E101" s="188">
        <v>0.13</v>
      </c>
      <c r="F101" s="189">
        <f>F99*E101</f>
        <v>20.02</v>
      </c>
      <c r="G101" s="44"/>
      <c r="H101" s="4">
        <f t="shared" si="0"/>
        <v>0</v>
      </c>
      <c r="I101" s="44"/>
      <c r="J101" s="4">
        <f t="shared" si="1"/>
        <v>0</v>
      </c>
      <c r="K101" s="44"/>
      <c r="L101" s="4">
        <f t="shared" si="2"/>
        <v>0</v>
      </c>
      <c r="M101" s="4">
        <f t="shared" si="3"/>
        <v>0</v>
      </c>
    </row>
    <row r="102" spans="1:13" s="3" customFormat="1" ht="13.5">
      <c r="A102" s="250"/>
      <c r="B102" s="47"/>
      <c r="C102" s="266" t="s">
        <v>268</v>
      </c>
      <c r="D102" s="251" t="s">
        <v>96</v>
      </c>
      <c r="E102" s="242"/>
      <c r="F102" s="267">
        <v>1</v>
      </c>
      <c r="G102" s="44"/>
      <c r="H102" s="4">
        <f t="shared" si="0"/>
        <v>0</v>
      </c>
      <c r="I102" s="44"/>
      <c r="J102" s="4">
        <f t="shared" si="1"/>
        <v>0</v>
      </c>
      <c r="K102" s="44"/>
      <c r="L102" s="4">
        <f t="shared" si="2"/>
        <v>0</v>
      </c>
      <c r="M102" s="4">
        <f t="shared" si="3"/>
        <v>0</v>
      </c>
    </row>
    <row r="103" spans="1:13" s="3" customFormat="1" ht="13.5">
      <c r="A103" s="250"/>
      <c r="B103" s="47"/>
      <c r="C103" s="266" t="s">
        <v>269</v>
      </c>
      <c r="D103" s="251" t="s">
        <v>96</v>
      </c>
      <c r="E103" s="242"/>
      <c r="F103" s="267">
        <v>4</v>
      </c>
      <c r="G103" s="44"/>
      <c r="H103" s="4">
        <f t="shared" si="0"/>
        <v>0</v>
      </c>
      <c r="I103" s="44"/>
      <c r="J103" s="4">
        <f t="shared" si="1"/>
        <v>0</v>
      </c>
      <c r="K103" s="44"/>
      <c r="L103" s="4">
        <f t="shared" si="2"/>
        <v>0</v>
      </c>
      <c r="M103" s="4">
        <f t="shared" si="3"/>
        <v>0</v>
      </c>
    </row>
    <row r="104" spans="1:13" s="3" customFormat="1" ht="13.5">
      <c r="A104" s="250"/>
      <c r="B104" s="47"/>
      <c r="C104" s="266" t="s">
        <v>270</v>
      </c>
      <c r="D104" s="251" t="s">
        <v>96</v>
      </c>
      <c r="E104" s="242"/>
      <c r="F104" s="267">
        <v>1</v>
      </c>
      <c r="G104" s="44"/>
      <c r="H104" s="4">
        <f t="shared" si="0"/>
        <v>0</v>
      </c>
      <c r="I104" s="44"/>
      <c r="J104" s="4">
        <f t="shared" si="1"/>
        <v>0</v>
      </c>
      <c r="K104" s="44"/>
      <c r="L104" s="4">
        <f t="shared" si="2"/>
        <v>0</v>
      </c>
      <c r="M104" s="4">
        <f t="shared" si="3"/>
        <v>0</v>
      </c>
    </row>
    <row r="105" spans="1:13" s="3" customFormat="1" ht="13.5">
      <c r="A105" s="250"/>
      <c r="B105" s="47"/>
      <c r="C105" s="266" t="s">
        <v>271</v>
      </c>
      <c r="D105" s="251" t="s">
        <v>96</v>
      </c>
      <c r="E105" s="242"/>
      <c r="F105" s="267">
        <v>18</v>
      </c>
      <c r="G105" s="44"/>
      <c r="H105" s="4">
        <f t="shared" si="0"/>
        <v>0</v>
      </c>
      <c r="I105" s="44"/>
      <c r="J105" s="4">
        <f t="shared" si="1"/>
        <v>0</v>
      </c>
      <c r="K105" s="44"/>
      <c r="L105" s="4">
        <f t="shared" si="2"/>
        <v>0</v>
      </c>
      <c r="M105" s="4">
        <f t="shared" si="3"/>
        <v>0</v>
      </c>
    </row>
    <row r="106" spans="1:13" s="3" customFormat="1" ht="13.5">
      <c r="A106" s="250"/>
      <c r="B106" s="47"/>
      <c r="C106" s="266" t="s">
        <v>272</v>
      </c>
      <c r="D106" s="251" t="s">
        <v>96</v>
      </c>
      <c r="E106" s="242"/>
      <c r="F106" s="267">
        <v>86</v>
      </c>
      <c r="G106" s="44"/>
      <c r="H106" s="4">
        <f t="shared" si="0"/>
        <v>0</v>
      </c>
      <c r="I106" s="44"/>
      <c r="J106" s="4">
        <f t="shared" si="1"/>
        <v>0</v>
      </c>
      <c r="K106" s="44"/>
      <c r="L106" s="4">
        <f t="shared" si="2"/>
        <v>0</v>
      </c>
      <c r="M106" s="4">
        <f t="shared" si="3"/>
        <v>0</v>
      </c>
    </row>
    <row r="107" spans="1:13" s="3" customFormat="1" ht="27">
      <c r="A107" s="250"/>
      <c r="B107" s="47"/>
      <c r="C107" s="266" t="s">
        <v>273</v>
      </c>
      <c r="D107" s="251" t="s">
        <v>96</v>
      </c>
      <c r="E107" s="242"/>
      <c r="F107" s="267">
        <v>44</v>
      </c>
      <c r="G107" s="44"/>
      <c r="H107" s="4">
        <f t="shared" si="0"/>
        <v>0</v>
      </c>
      <c r="I107" s="44"/>
      <c r="J107" s="4">
        <f t="shared" si="1"/>
        <v>0</v>
      </c>
      <c r="K107" s="44"/>
      <c r="L107" s="4">
        <f t="shared" si="2"/>
        <v>0</v>
      </c>
      <c r="M107" s="4">
        <f t="shared" si="3"/>
        <v>0</v>
      </c>
    </row>
    <row r="108" spans="1:13" ht="20.25" customHeight="1">
      <c r="A108" s="36"/>
      <c r="B108" s="39"/>
      <c r="C108" s="40" t="s">
        <v>70</v>
      </c>
      <c r="D108" s="38" t="s">
        <v>35</v>
      </c>
      <c r="E108" s="188">
        <v>7.0000000000000007E-2</v>
      </c>
      <c r="F108" s="189">
        <f>F99*E108</f>
        <v>10.780000000000001</v>
      </c>
      <c r="G108" s="44"/>
      <c r="H108" s="4">
        <f t="shared" si="0"/>
        <v>0</v>
      </c>
      <c r="I108" s="44"/>
      <c r="J108" s="4">
        <f t="shared" si="1"/>
        <v>0</v>
      </c>
      <c r="K108" s="44"/>
      <c r="L108" s="4">
        <f t="shared" si="2"/>
        <v>0</v>
      </c>
      <c r="M108" s="4">
        <f t="shared" si="3"/>
        <v>0</v>
      </c>
    </row>
    <row r="109" spans="1:13" s="3" customFormat="1" ht="38.25">
      <c r="A109" s="250">
        <v>35</v>
      </c>
      <c r="B109" s="39" t="s">
        <v>192</v>
      </c>
      <c r="C109" s="266" t="s">
        <v>274</v>
      </c>
      <c r="D109" s="251" t="s">
        <v>275</v>
      </c>
      <c r="E109" s="242"/>
      <c r="F109" s="267">
        <v>52.5</v>
      </c>
      <c r="G109" s="44"/>
      <c r="H109" s="4">
        <f t="shared" ref="H109:H196" si="24">F109*G109</f>
        <v>0</v>
      </c>
      <c r="I109" s="44"/>
      <c r="J109" s="4">
        <f t="shared" ref="J109:J196" si="25">F109*I109</f>
        <v>0</v>
      </c>
      <c r="K109" s="44"/>
      <c r="L109" s="4">
        <f t="shared" ref="L109:L196" si="26">F109*K109</f>
        <v>0</v>
      </c>
      <c r="M109" s="4">
        <f t="shared" ref="M109:M196" si="27">H109+J109+L109</f>
        <v>0</v>
      </c>
    </row>
    <row r="110" spans="1:13" ht="13.5">
      <c r="A110" s="36"/>
      <c r="B110" s="39"/>
      <c r="C110" s="40" t="s">
        <v>54</v>
      </c>
      <c r="D110" s="38" t="s">
        <v>55</v>
      </c>
      <c r="E110" s="188">
        <v>0.68</v>
      </c>
      <c r="F110" s="189">
        <f>F109*E110</f>
        <v>35.700000000000003</v>
      </c>
      <c r="G110" s="44"/>
      <c r="H110" s="4">
        <f t="shared" si="24"/>
        <v>0</v>
      </c>
      <c r="I110" s="44"/>
      <c r="J110" s="4">
        <f t="shared" si="25"/>
        <v>0</v>
      </c>
      <c r="K110" s="44"/>
      <c r="L110" s="4">
        <f t="shared" si="26"/>
        <v>0</v>
      </c>
      <c r="M110" s="4">
        <f t="shared" si="27"/>
        <v>0</v>
      </c>
    </row>
    <row r="111" spans="1:13" ht="13.5">
      <c r="A111" s="36"/>
      <c r="B111" s="39"/>
      <c r="C111" s="40" t="s">
        <v>56</v>
      </c>
      <c r="D111" s="38" t="s">
        <v>35</v>
      </c>
      <c r="E111" s="188">
        <v>2.9999999999999997E-4</v>
      </c>
      <c r="F111" s="189">
        <f>F109*E111</f>
        <v>1.575E-2</v>
      </c>
      <c r="G111" s="44"/>
      <c r="H111" s="4">
        <f t="shared" si="24"/>
        <v>0</v>
      </c>
      <c r="I111" s="44"/>
      <c r="J111" s="4">
        <f t="shared" si="25"/>
        <v>0</v>
      </c>
      <c r="K111" s="44"/>
      <c r="L111" s="4">
        <f t="shared" si="26"/>
        <v>0</v>
      </c>
      <c r="M111" s="4">
        <f t="shared" si="27"/>
        <v>0</v>
      </c>
    </row>
    <row r="112" spans="1:13" ht="13.5">
      <c r="A112" s="36"/>
      <c r="B112" s="39"/>
      <c r="C112" s="40" t="s">
        <v>194</v>
      </c>
      <c r="D112" s="38" t="s">
        <v>124</v>
      </c>
      <c r="E112" s="188">
        <v>0.28000000000000003</v>
      </c>
      <c r="F112" s="189">
        <f>F109*E112</f>
        <v>14.700000000000001</v>
      </c>
      <c r="G112" s="44"/>
      <c r="H112" s="4">
        <f t="shared" si="24"/>
        <v>0</v>
      </c>
      <c r="I112" s="44"/>
      <c r="J112" s="4">
        <f t="shared" si="25"/>
        <v>0</v>
      </c>
      <c r="K112" s="44"/>
      <c r="L112" s="4">
        <f t="shared" si="26"/>
        <v>0</v>
      </c>
      <c r="M112" s="4">
        <f t="shared" si="27"/>
        <v>0</v>
      </c>
    </row>
    <row r="113" spans="1:13" ht="13.5">
      <c r="A113" s="36"/>
      <c r="B113" s="39"/>
      <c r="C113" s="40" t="s">
        <v>70</v>
      </c>
      <c r="D113" s="38" t="s">
        <v>35</v>
      </c>
      <c r="E113" s="188">
        <v>1.9E-3</v>
      </c>
      <c r="F113" s="189">
        <f>F109*E113</f>
        <v>9.9750000000000005E-2</v>
      </c>
      <c r="G113" s="44"/>
      <c r="H113" s="4">
        <f t="shared" si="24"/>
        <v>0</v>
      </c>
      <c r="I113" s="44"/>
      <c r="J113" s="4">
        <f t="shared" si="25"/>
        <v>0</v>
      </c>
      <c r="K113" s="44"/>
      <c r="L113" s="4">
        <f t="shared" si="26"/>
        <v>0</v>
      </c>
      <c r="M113" s="4">
        <f t="shared" si="27"/>
        <v>0</v>
      </c>
    </row>
    <row r="114" spans="1:13" s="3" customFormat="1" ht="13.5">
      <c r="A114" s="250">
        <v>36</v>
      </c>
      <c r="B114" s="93" t="s">
        <v>94</v>
      </c>
      <c r="C114" s="266" t="s">
        <v>276</v>
      </c>
      <c r="D114" s="251" t="s">
        <v>277</v>
      </c>
      <c r="E114" s="242"/>
      <c r="F114" s="267">
        <v>0.55000000000000004</v>
      </c>
      <c r="G114" s="44"/>
      <c r="H114" s="4">
        <f t="shared" si="24"/>
        <v>0</v>
      </c>
      <c r="I114" s="44"/>
      <c r="J114" s="4">
        <f t="shared" si="25"/>
        <v>0</v>
      </c>
      <c r="K114" s="44"/>
      <c r="L114" s="4">
        <f t="shared" si="26"/>
        <v>0</v>
      </c>
      <c r="M114" s="4">
        <f t="shared" si="27"/>
        <v>0</v>
      </c>
    </row>
    <row r="115" spans="1:13" s="3" customFormat="1" ht="13.5">
      <c r="A115" s="250"/>
      <c r="B115" s="47"/>
      <c r="C115" s="268" t="s">
        <v>278</v>
      </c>
      <c r="D115" s="251"/>
      <c r="E115" s="242"/>
      <c r="F115" s="267"/>
      <c r="G115" s="44"/>
      <c r="H115" s="4">
        <f t="shared" si="24"/>
        <v>0</v>
      </c>
      <c r="I115" s="44"/>
      <c r="J115" s="4">
        <f t="shared" si="25"/>
        <v>0</v>
      </c>
      <c r="K115" s="44"/>
      <c r="L115" s="4">
        <f t="shared" si="26"/>
        <v>0</v>
      </c>
      <c r="M115" s="4">
        <f t="shared" si="27"/>
        <v>0</v>
      </c>
    </row>
    <row r="116" spans="1:13" ht="27">
      <c r="A116" s="36">
        <v>1</v>
      </c>
      <c r="B116" s="39" t="s">
        <v>279</v>
      </c>
      <c r="C116" s="40" t="s">
        <v>280</v>
      </c>
      <c r="D116" s="38" t="s">
        <v>167</v>
      </c>
      <c r="E116" s="188"/>
      <c r="F116" s="188">
        <f>F119+F120</f>
        <v>425</v>
      </c>
      <c r="G116" s="44"/>
      <c r="H116" s="4">
        <f t="shared" si="24"/>
        <v>0</v>
      </c>
      <c r="I116" s="44"/>
      <c r="J116" s="4">
        <f t="shared" si="25"/>
        <v>0</v>
      </c>
      <c r="K116" s="44"/>
      <c r="L116" s="4">
        <f t="shared" si="26"/>
        <v>0</v>
      </c>
      <c r="M116" s="4">
        <f t="shared" si="27"/>
        <v>0</v>
      </c>
    </row>
    <row r="117" spans="1:13" ht="13.5">
      <c r="A117" s="36"/>
      <c r="B117" s="39"/>
      <c r="C117" s="40" t="s">
        <v>54</v>
      </c>
      <c r="D117" s="38" t="s">
        <v>55</v>
      </c>
      <c r="E117" s="188">
        <v>0.58299999999999996</v>
      </c>
      <c r="F117" s="189">
        <f>F116*E117</f>
        <v>247.77499999999998</v>
      </c>
      <c r="G117" s="44"/>
      <c r="H117" s="4">
        <f t="shared" si="24"/>
        <v>0</v>
      </c>
      <c r="I117" s="44"/>
      <c r="J117" s="4">
        <f t="shared" si="25"/>
        <v>0</v>
      </c>
      <c r="K117" s="44"/>
      <c r="L117" s="4">
        <f t="shared" si="26"/>
        <v>0</v>
      </c>
      <c r="M117" s="4">
        <f t="shared" si="27"/>
        <v>0</v>
      </c>
    </row>
    <row r="118" spans="1:13" ht="13.5">
      <c r="A118" s="36"/>
      <c r="B118" s="39"/>
      <c r="C118" s="40" t="s">
        <v>56</v>
      </c>
      <c r="D118" s="38" t="s">
        <v>35</v>
      </c>
      <c r="E118" s="188">
        <v>4.5999999999999999E-3</v>
      </c>
      <c r="F118" s="189">
        <f>F116*E118</f>
        <v>1.9550000000000001</v>
      </c>
      <c r="G118" s="44"/>
      <c r="H118" s="4">
        <f t="shared" si="24"/>
        <v>0</v>
      </c>
      <c r="I118" s="44"/>
      <c r="J118" s="4">
        <f t="shared" si="25"/>
        <v>0</v>
      </c>
      <c r="K118" s="44"/>
      <c r="L118" s="4">
        <f t="shared" si="26"/>
        <v>0</v>
      </c>
      <c r="M118" s="4">
        <f t="shared" si="27"/>
        <v>0</v>
      </c>
    </row>
    <row r="119" spans="1:13" s="3" customFormat="1" ht="27">
      <c r="A119" s="250"/>
      <c r="B119" s="47"/>
      <c r="C119" s="266" t="s">
        <v>281</v>
      </c>
      <c r="D119" s="251" t="s">
        <v>167</v>
      </c>
      <c r="E119" s="242"/>
      <c r="F119" s="267">
        <v>240</v>
      </c>
      <c r="G119" s="44"/>
      <c r="H119" s="4">
        <f t="shared" si="24"/>
        <v>0</v>
      </c>
      <c r="I119" s="44"/>
      <c r="J119" s="4">
        <f t="shared" si="25"/>
        <v>0</v>
      </c>
      <c r="K119" s="44"/>
      <c r="L119" s="4">
        <f t="shared" si="26"/>
        <v>0</v>
      </c>
      <c r="M119" s="4">
        <f t="shared" si="27"/>
        <v>0</v>
      </c>
    </row>
    <row r="120" spans="1:13" s="3" customFormat="1" ht="27">
      <c r="A120" s="250"/>
      <c r="B120" s="47"/>
      <c r="C120" s="266" t="s">
        <v>282</v>
      </c>
      <c r="D120" s="251" t="s">
        <v>167</v>
      </c>
      <c r="E120" s="242"/>
      <c r="F120" s="267">
        <v>185</v>
      </c>
      <c r="G120" s="44"/>
      <c r="H120" s="4">
        <f t="shared" si="24"/>
        <v>0</v>
      </c>
      <c r="I120" s="44"/>
      <c r="J120" s="4">
        <f t="shared" si="25"/>
        <v>0</v>
      </c>
      <c r="K120" s="44"/>
      <c r="L120" s="4">
        <f t="shared" si="26"/>
        <v>0</v>
      </c>
      <c r="M120" s="4">
        <f t="shared" si="27"/>
        <v>0</v>
      </c>
    </row>
    <row r="121" spans="1:13" ht="13.5">
      <c r="A121" s="36"/>
      <c r="B121" s="39"/>
      <c r="C121" s="40" t="s">
        <v>70</v>
      </c>
      <c r="D121" s="38" t="s">
        <v>35</v>
      </c>
      <c r="E121" s="188">
        <v>0.20799999999999999</v>
      </c>
      <c r="F121" s="189">
        <f>F116*E121</f>
        <v>88.399999999999991</v>
      </c>
      <c r="G121" s="44"/>
      <c r="H121" s="4">
        <f t="shared" si="24"/>
        <v>0</v>
      </c>
      <c r="I121" s="44"/>
      <c r="J121" s="4">
        <f t="shared" si="25"/>
        <v>0</v>
      </c>
      <c r="K121" s="44"/>
      <c r="L121" s="4">
        <f t="shared" si="26"/>
        <v>0</v>
      </c>
      <c r="M121" s="4">
        <f t="shared" si="27"/>
        <v>0</v>
      </c>
    </row>
    <row r="122" spans="1:13" s="3" customFormat="1" ht="27">
      <c r="A122" s="250"/>
      <c r="B122" s="47"/>
      <c r="C122" s="266" t="s">
        <v>283</v>
      </c>
      <c r="D122" s="251" t="s">
        <v>96</v>
      </c>
      <c r="E122" s="242"/>
      <c r="F122" s="267">
        <v>38</v>
      </c>
      <c r="G122" s="44"/>
      <c r="H122" s="4">
        <f t="shared" si="24"/>
        <v>0</v>
      </c>
      <c r="I122" s="44"/>
      <c r="J122" s="4">
        <f t="shared" si="25"/>
        <v>0</v>
      </c>
      <c r="K122" s="44"/>
      <c r="L122" s="4">
        <f t="shared" si="26"/>
        <v>0</v>
      </c>
      <c r="M122" s="4">
        <f t="shared" si="27"/>
        <v>0</v>
      </c>
    </row>
    <row r="123" spans="1:13" s="3" customFormat="1" ht="27">
      <c r="A123" s="250"/>
      <c r="B123" s="47"/>
      <c r="C123" s="266" t="s">
        <v>284</v>
      </c>
      <c r="D123" s="251" t="s">
        <v>96</v>
      </c>
      <c r="E123" s="242"/>
      <c r="F123" s="267">
        <v>25</v>
      </c>
      <c r="G123" s="44"/>
      <c r="H123" s="4">
        <f t="shared" si="24"/>
        <v>0</v>
      </c>
      <c r="I123" s="44"/>
      <c r="J123" s="4">
        <f t="shared" si="25"/>
        <v>0</v>
      </c>
      <c r="K123" s="44"/>
      <c r="L123" s="4">
        <f t="shared" si="26"/>
        <v>0</v>
      </c>
      <c r="M123" s="4">
        <f t="shared" si="27"/>
        <v>0</v>
      </c>
    </row>
    <row r="124" spans="1:13" s="3" customFormat="1" ht="27">
      <c r="A124" s="250"/>
      <c r="B124" s="47"/>
      <c r="C124" s="266" t="s">
        <v>285</v>
      </c>
      <c r="D124" s="251" t="s">
        <v>96</v>
      </c>
      <c r="E124" s="242"/>
      <c r="F124" s="267">
        <v>48</v>
      </c>
      <c r="G124" s="44"/>
      <c r="H124" s="4">
        <f t="shared" si="24"/>
        <v>0</v>
      </c>
      <c r="I124" s="44"/>
      <c r="J124" s="4">
        <f t="shared" si="25"/>
        <v>0</v>
      </c>
      <c r="K124" s="44"/>
      <c r="L124" s="4">
        <f t="shared" si="26"/>
        <v>0</v>
      </c>
      <c r="M124" s="4">
        <f t="shared" si="27"/>
        <v>0</v>
      </c>
    </row>
    <row r="125" spans="1:13" s="3" customFormat="1" ht="27">
      <c r="A125" s="250"/>
      <c r="B125" s="47"/>
      <c r="C125" s="266" t="s">
        <v>286</v>
      </c>
      <c r="D125" s="251" t="s">
        <v>96</v>
      </c>
      <c r="E125" s="242"/>
      <c r="F125" s="267">
        <v>22</v>
      </c>
      <c r="G125" s="44"/>
      <c r="H125" s="4">
        <f t="shared" si="24"/>
        <v>0</v>
      </c>
      <c r="I125" s="44"/>
      <c r="J125" s="4">
        <f t="shared" si="25"/>
        <v>0</v>
      </c>
      <c r="K125" s="44"/>
      <c r="L125" s="4">
        <f t="shared" si="26"/>
        <v>0</v>
      </c>
      <c r="M125" s="4">
        <f t="shared" si="27"/>
        <v>0</v>
      </c>
    </row>
    <row r="126" spans="1:13" s="3" customFormat="1" ht="27">
      <c r="A126" s="250"/>
      <c r="B126" s="47"/>
      <c r="C126" s="266" t="s">
        <v>287</v>
      </c>
      <c r="D126" s="251" t="s">
        <v>96</v>
      </c>
      <c r="E126" s="242"/>
      <c r="F126" s="267">
        <v>8</v>
      </c>
      <c r="G126" s="44"/>
      <c r="H126" s="4">
        <f t="shared" si="24"/>
        <v>0</v>
      </c>
      <c r="I126" s="44"/>
      <c r="J126" s="4">
        <f t="shared" si="25"/>
        <v>0</v>
      </c>
      <c r="K126" s="44"/>
      <c r="L126" s="4">
        <f t="shared" si="26"/>
        <v>0</v>
      </c>
      <c r="M126" s="4">
        <f t="shared" si="27"/>
        <v>0</v>
      </c>
    </row>
    <row r="127" spans="1:13" s="3" customFormat="1" ht="27">
      <c r="A127" s="250"/>
      <c r="B127" s="47"/>
      <c r="C127" s="266" t="s">
        <v>288</v>
      </c>
      <c r="D127" s="251" t="s">
        <v>96</v>
      </c>
      <c r="E127" s="242"/>
      <c r="F127" s="267">
        <v>11</v>
      </c>
      <c r="G127" s="44"/>
      <c r="H127" s="4">
        <f t="shared" si="24"/>
        <v>0</v>
      </c>
      <c r="I127" s="44"/>
      <c r="J127" s="4">
        <f t="shared" si="25"/>
        <v>0</v>
      </c>
      <c r="K127" s="44"/>
      <c r="L127" s="4">
        <f t="shared" si="26"/>
        <v>0</v>
      </c>
      <c r="M127" s="4">
        <f t="shared" si="27"/>
        <v>0</v>
      </c>
    </row>
    <row r="128" spans="1:13" s="3" customFormat="1" ht="13.5">
      <c r="A128" s="250"/>
      <c r="B128" s="47"/>
      <c r="C128" s="266" t="s">
        <v>289</v>
      </c>
      <c r="D128" s="251" t="s">
        <v>96</v>
      </c>
      <c r="E128" s="242"/>
      <c r="F128" s="267">
        <v>5</v>
      </c>
      <c r="G128" s="44"/>
      <c r="H128" s="4">
        <f t="shared" si="24"/>
        <v>0</v>
      </c>
      <c r="I128" s="44"/>
      <c r="J128" s="4">
        <f t="shared" si="25"/>
        <v>0</v>
      </c>
      <c r="K128" s="44"/>
      <c r="L128" s="4">
        <f t="shared" si="26"/>
        <v>0</v>
      </c>
      <c r="M128" s="4">
        <f t="shared" si="27"/>
        <v>0</v>
      </c>
    </row>
    <row r="129" spans="1:13" s="3" customFormat="1" ht="13.5">
      <c r="A129" s="250"/>
      <c r="B129" s="47"/>
      <c r="C129" s="266" t="s">
        <v>290</v>
      </c>
      <c r="D129" s="251" t="s">
        <v>96</v>
      </c>
      <c r="E129" s="242"/>
      <c r="F129" s="267">
        <v>29</v>
      </c>
      <c r="G129" s="44"/>
      <c r="H129" s="4">
        <f t="shared" si="24"/>
        <v>0</v>
      </c>
      <c r="I129" s="44"/>
      <c r="J129" s="4">
        <f t="shared" si="25"/>
        <v>0</v>
      </c>
      <c r="K129" s="44"/>
      <c r="L129" s="4">
        <f t="shared" si="26"/>
        <v>0</v>
      </c>
      <c r="M129" s="4">
        <f t="shared" si="27"/>
        <v>0</v>
      </c>
    </row>
    <row r="130" spans="1:13" s="3" customFormat="1" ht="13.5">
      <c r="A130" s="250"/>
      <c r="B130" s="47"/>
      <c r="C130" s="266" t="s">
        <v>291</v>
      </c>
      <c r="D130" s="251" t="s">
        <v>96</v>
      </c>
      <c r="E130" s="242"/>
      <c r="F130" s="267">
        <v>34</v>
      </c>
      <c r="G130" s="44"/>
      <c r="H130" s="4">
        <f t="shared" si="24"/>
        <v>0</v>
      </c>
      <c r="I130" s="44"/>
      <c r="J130" s="4">
        <f t="shared" si="25"/>
        <v>0</v>
      </c>
      <c r="K130" s="44"/>
      <c r="L130" s="4">
        <f t="shared" si="26"/>
        <v>0</v>
      </c>
      <c r="M130" s="4">
        <f t="shared" si="27"/>
        <v>0</v>
      </c>
    </row>
    <row r="131" spans="1:13" s="3" customFormat="1" ht="13.5">
      <c r="A131" s="250"/>
      <c r="B131" s="47"/>
      <c r="C131" s="266" t="s">
        <v>292</v>
      </c>
      <c r="D131" s="251" t="s">
        <v>96</v>
      </c>
      <c r="E131" s="242"/>
      <c r="F131" s="267">
        <v>54</v>
      </c>
      <c r="G131" s="44"/>
      <c r="H131" s="4">
        <f t="shared" si="24"/>
        <v>0</v>
      </c>
      <c r="I131" s="44"/>
      <c r="J131" s="4">
        <f t="shared" si="25"/>
        <v>0</v>
      </c>
      <c r="K131" s="44"/>
      <c r="L131" s="4">
        <f t="shared" si="26"/>
        <v>0</v>
      </c>
      <c r="M131" s="4">
        <f t="shared" si="27"/>
        <v>0</v>
      </c>
    </row>
    <row r="132" spans="1:13" s="3" customFormat="1" ht="13.5">
      <c r="A132" s="250"/>
      <c r="B132" s="47"/>
      <c r="C132" s="266" t="s">
        <v>293</v>
      </c>
      <c r="D132" s="251" t="s">
        <v>96</v>
      </c>
      <c r="E132" s="242"/>
      <c r="F132" s="267">
        <v>18</v>
      </c>
      <c r="G132" s="44"/>
      <c r="H132" s="4">
        <f t="shared" si="24"/>
        <v>0</v>
      </c>
      <c r="I132" s="44"/>
      <c r="J132" s="4">
        <f t="shared" si="25"/>
        <v>0</v>
      </c>
      <c r="K132" s="44"/>
      <c r="L132" s="4">
        <f t="shared" si="26"/>
        <v>0</v>
      </c>
      <c r="M132" s="4">
        <f t="shared" si="27"/>
        <v>0</v>
      </c>
    </row>
    <row r="133" spans="1:13" s="3" customFormat="1" ht="13.5">
      <c r="A133" s="250"/>
      <c r="B133" s="47"/>
      <c r="C133" s="266" t="s">
        <v>294</v>
      </c>
      <c r="D133" s="251" t="s">
        <v>96</v>
      </c>
      <c r="E133" s="242"/>
      <c r="F133" s="267">
        <v>13</v>
      </c>
      <c r="G133" s="44"/>
      <c r="H133" s="4">
        <f t="shared" si="24"/>
        <v>0</v>
      </c>
      <c r="I133" s="44"/>
      <c r="J133" s="4">
        <f t="shared" si="25"/>
        <v>0</v>
      </c>
      <c r="K133" s="44"/>
      <c r="L133" s="4">
        <f t="shared" si="26"/>
        <v>0</v>
      </c>
      <c r="M133" s="4">
        <f t="shared" si="27"/>
        <v>0</v>
      </c>
    </row>
    <row r="134" spans="1:13" s="3" customFormat="1" ht="13.5">
      <c r="A134" s="250"/>
      <c r="B134" s="47"/>
      <c r="C134" s="266" t="s">
        <v>295</v>
      </c>
      <c r="D134" s="251" t="s">
        <v>96</v>
      </c>
      <c r="E134" s="242"/>
      <c r="F134" s="267">
        <v>22</v>
      </c>
      <c r="G134" s="44"/>
      <c r="H134" s="4">
        <f t="shared" si="24"/>
        <v>0</v>
      </c>
      <c r="I134" s="44"/>
      <c r="J134" s="4">
        <f t="shared" si="25"/>
        <v>0</v>
      </c>
      <c r="K134" s="44"/>
      <c r="L134" s="4">
        <f t="shared" si="26"/>
        <v>0</v>
      </c>
      <c r="M134" s="4">
        <f t="shared" si="27"/>
        <v>0</v>
      </c>
    </row>
    <row r="135" spans="1:13" s="3" customFormat="1" ht="13.5">
      <c r="A135" s="250"/>
      <c r="B135" s="47"/>
      <c r="C135" s="266" t="s">
        <v>296</v>
      </c>
      <c r="D135" s="251" t="s">
        <v>96</v>
      </c>
      <c r="E135" s="242"/>
      <c r="F135" s="267">
        <v>10</v>
      </c>
      <c r="G135" s="44"/>
      <c r="H135" s="4">
        <f t="shared" si="24"/>
        <v>0</v>
      </c>
      <c r="I135" s="44"/>
      <c r="J135" s="4">
        <f t="shared" si="25"/>
        <v>0</v>
      </c>
      <c r="K135" s="44"/>
      <c r="L135" s="4">
        <f t="shared" si="26"/>
        <v>0</v>
      </c>
      <c r="M135" s="4">
        <f t="shared" si="27"/>
        <v>0</v>
      </c>
    </row>
    <row r="136" spans="1:13" s="3" customFormat="1" ht="13.5">
      <c r="A136" s="250"/>
      <c r="B136" s="47"/>
      <c r="C136" s="266" t="s">
        <v>297</v>
      </c>
      <c r="D136" s="251" t="s">
        <v>96</v>
      </c>
      <c r="E136" s="242"/>
      <c r="F136" s="267">
        <v>120</v>
      </c>
      <c r="G136" s="44"/>
      <c r="H136" s="4">
        <f t="shared" si="24"/>
        <v>0</v>
      </c>
      <c r="I136" s="44"/>
      <c r="J136" s="4">
        <f t="shared" si="25"/>
        <v>0</v>
      </c>
      <c r="K136" s="44"/>
      <c r="L136" s="4">
        <f t="shared" si="26"/>
        <v>0</v>
      </c>
      <c r="M136" s="4">
        <f t="shared" si="27"/>
        <v>0</v>
      </c>
    </row>
    <row r="137" spans="1:13" s="3" customFormat="1" ht="13.5">
      <c r="A137" s="250"/>
      <c r="B137" s="47"/>
      <c r="C137" s="266" t="s">
        <v>298</v>
      </c>
      <c r="D137" s="251" t="s">
        <v>96</v>
      </c>
      <c r="E137" s="242"/>
      <c r="F137" s="267">
        <v>93</v>
      </c>
      <c r="G137" s="44"/>
      <c r="H137" s="4">
        <f t="shared" si="24"/>
        <v>0</v>
      </c>
      <c r="I137" s="44"/>
      <c r="J137" s="4">
        <f t="shared" si="25"/>
        <v>0</v>
      </c>
      <c r="K137" s="44"/>
      <c r="L137" s="4">
        <f t="shared" si="26"/>
        <v>0</v>
      </c>
      <c r="M137" s="4">
        <f t="shared" si="27"/>
        <v>0</v>
      </c>
    </row>
    <row r="138" spans="1:13" s="3" customFormat="1" ht="13.5">
      <c r="A138" s="250"/>
      <c r="B138" s="47"/>
      <c r="C138" s="266" t="s">
        <v>299</v>
      </c>
      <c r="D138" s="251" t="s">
        <v>96</v>
      </c>
      <c r="E138" s="242"/>
      <c r="F138" s="267">
        <v>60</v>
      </c>
      <c r="G138" s="44"/>
      <c r="H138" s="4">
        <f t="shared" si="24"/>
        <v>0</v>
      </c>
      <c r="I138" s="44"/>
      <c r="J138" s="4">
        <f t="shared" si="25"/>
        <v>0</v>
      </c>
      <c r="K138" s="44"/>
      <c r="L138" s="4">
        <f t="shared" si="26"/>
        <v>0</v>
      </c>
      <c r="M138" s="4">
        <f t="shared" si="27"/>
        <v>0</v>
      </c>
    </row>
    <row r="139" spans="1:13" s="3" customFormat="1" ht="13.5">
      <c r="A139" s="250"/>
      <c r="B139" s="47"/>
      <c r="C139" s="266" t="s">
        <v>300</v>
      </c>
      <c r="D139" s="251" t="s">
        <v>96</v>
      </c>
      <c r="E139" s="242"/>
      <c r="F139" s="267">
        <v>47</v>
      </c>
      <c r="G139" s="44"/>
      <c r="H139" s="4">
        <f t="shared" si="24"/>
        <v>0</v>
      </c>
      <c r="I139" s="44"/>
      <c r="J139" s="4">
        <f t="shared" si="25"/>
        <v>0</v>
      </c>
      <c r="K139" s="44"/>
      <c r="L139" s="4">
        <f t="shared" si="26"/>
        <v>0</v>
      </c>
      <c r="M139" s="4">
        <f t="shared" si="27"/>
        <v>0</v>
      </c>
    </row>
    <row r="140" spans="1:13" s="3" customFormat="1" ht="13.5">
      <c r="A140" s="250"/>
      <c r="B140" s="47"/>
      <c r="C140" s="266" t="s">
        <v>301</v>
      </c>
      <c r="D140" s="251" t="s">
        <v>96</v>
      </c>
      <c r="E140" s="242"/>
      <c r="F140" s="267">
        <v>440</v>
      </c>
      <c r="G140" s="44"/>
      <c r="H140" s="4">
        <f t="shared" si="24"/>
        <v>0</v>
      </c>
      <c r="I140" s="44"/>
      <c r="J140" s="4">
        <f t="shared" si="25"/>
        <v>0</v>
      </c>
      <c r="K140" s="44"/>
      <c r="L140" s="4">
        <f t="shared" si="26"/>
        <v>0</v>
      </c>
      <c r="M140" s="4">
        <f t="shared" si="27"/>
        <v>0</v>
      </c>
    </row>
    <row r="141" spans="1:13" ht="13.5">
      <c r="A141" s="36"/>
      <c r="B141" s="39"/>
      <c r="C141" s="40" t="s">
        <v>70</v>
      </c>
      <c r="D141" s="38" t="s">
        <v>35</v>
      </c>
      <c r="E141" s="188">
        <v>0.20799999999999999</v>
      </c>
      <c r="F141" s="189">
        <f>F116*E141</f>
        <v>88.399999999999991</v>
      </c>
      <c r="G141" s="44"/>
      <c r="H141" s="4">
        <f t="shared" si="24"/>
        <v>0</v>
      </c>
      <c r="I141" s="44"/>
      <c r="J141" s="4">
        <f t="shared" si="25"/>
        <v>0</v>
      </c>
      <c r="K141" s="44"/>
      <c r="L141" s="4">
        <f t="shared" si="26"/>
        <v>0</v>
      </c>
      <c r="M141" s="4">
        <f t="shared" si="27"/>
        <v>0</v>
      </c>
    </row>
    <row r="142" spans="1:13" s="3" customFormat="1" ht="13.5">
      <c r="A142" s="250"/>
      <c r="B142" s="47"/>
      <c r="C142" s="268" t="s">
        <v>302</v>
      </c>
      <c r="D142" s="251"/>
      <c r="E142" s="242"/>
      <c r="F142" s="267"/>
      <c r="G142" s="44"/>
      <c r="H142" s="4">
        <f t="shared" si="24"/>
        <v>0</v>
      </c>
      <c r="I142" s="44"/>
      <c r="J142" s="4">
        <f t="shared" si="25"/>
        <v>0</v>
      </c>
      <c r="K142" s="44"/>
      <c r="L142" s="4">
        <f t="shared" si="26"/>
        <v>0</v>
      </c>
      <c r="M142" s="4">
        <f t="shared" si="27"/>
        <v>0</v>
      </c>
    </row>
    <row r="143" spans="1:13" ht="27">
      <c r="A143" s="36">
        <v>1</v>
      </c>
      <c r="B143" s="39" t="s">
        <v>220</v>
      </c>
      <c r="C143" s="40" t="s">
        <v>228</v>
      </c>
      <c r="D143" s="38" t="s">
        <v>167</v>
      </c>
      <c r="E143" s="188"/>
      <c r="F143" s="188">
        <f>F146</f>
        <v>15</v>
      </c>
      <c r="G143" s="44"/>
      <c r="H143" s="4">
        <f t="shared" si="24"/>
        <v>0</v>
      </c>
      <c r="I143" s="44"/>
      <c r="J143" s="4">
        <f t="shared" si="25"/>
        <v>0</v>
      </c>
      <c r="K143" s="44"/>
      <c r="L143" s="4">
        <f t="shared" si="26"/>
        <v>0</v>
      </c>
      <c r="M143" s="4">
        <f t="shared" si="27"/>
        <v>0</v>
      </c>
    </row>
    <row r="144" spans="1:13" ht="13.5">
      <c r="A144" s="36"/>
      <c r="B144" s="39"/>
      <c r="C144" s="40" t="s">
        <v>54</v>
      </c>
      <c r="D144" s="38" t="s">
        <v>55</v>
      </c>
      <c r="E144" s="188">
        <v>0.34499999999999997</v>
      </c>
      <c r="F144" s="189">
        <f>F143*E144</f>
        <v>5.1749999999999998</v>
      </c>
      <c r="G144" s="44"/>
      <c r="H144" s="4">
        <f t="shared" si="24"/>
        <v>0</v>
      </c>
      <c r="I144" s="44"/>
      <c r="J144" s="4">
        <f t="shared" si="25"/>
        <v>0</v>
      </c>
      <c r="K144" s="44"/>
      <c r="L144" s="4">
        <f t="shared" si="26"/>
        <v>0</v>
      </c>
      <c r="M144" s="4">
        <f t="shared" si="27"/>
        <v>0</v>
      </c>
    </row>
    <row r="145" spans="1:13" ht="13.5">
      <c r="A145" s="36"/>
      <c r="B145" s="39"/>
      <c r="C145" s="40" t="s">
        <v>56</v>
      </c>
      <c r="D145" s="38" t="s">
        <v>35</v>
      </c>
      <c r="E145" s="188">
        <v>1.29E-2</v>
      </c>
      <c r="F145" s="189">
        <f>F143*E145</f>
        <v>0.19350000000000001</v>
      </c>
      <c r="G145" s="44"/>
      <c r="H145" s="4">
        <f t="shared" si="24"/>
        <v>0</v>
      </c>
      <c r="I145" s="44"/>
      <c r="J145" s="4">
        <f t="shared" si="25"/>
        <v>0</v>
      </c>
      <c r="K145" s="44"/>
      <c r="L145" s="4">
        <f t="shared" si="26"/>
        <v>0</v>
      </c>
      <c r="M145" s="4">
        <f t="shared" si="27"/>
        <v>0</v>
      </c>
    </row>
    <row r="146" spans="1:13" s="3" customFormat="1" ht="13.5">
      <c r="A146" s="250">
        <v>1</v>
      </c>
      <c r="B146" s="47"/>
      <c r="C146" s="266" t="s">
        <v>303</v>
      </c>
      <c r="D146" s="251" t="s">
        <v>167</v>
      </c>
      <c r="E146" s="242"/>
      <c r="F146" s="267">
        <v>15</v>
      </c>
      <c r="G146" s="44"/>
      <c r="H146" s="4">
        <f t="shared" si="24"/>
        <v>0</v>
      </c>
      <c r="I146" s="44"/>
      <c r="J146" s="4">
        <f t="shared" si="25"/>
        <v>0</v>
      </c>
      <c r="K146" s="44"/>
      <c r="L146" s="4">
        <f t="shared" si="26"/>
        <v>0</v>
      </c>
      <c r="M146" s="4">
        <f t="shared" si="27"/>
        <v>0</v>
      </c>
    </row>
    <row r="147" spans="1:13" ht="20.25" customHeight="1">
      <c r="A147" s="36"/>
      <c r="B147" s="39"/>
      <c r="C147" s="40" t="s">
        <v>70</v>
      </c>
      <c r="D147" s="38" t="s">
        <v>35</v>
      </c>
      <c r="E147" s="188">
        <v>1.49E-2</v>
      </c>
      <c r="F147" s="189">
        <f>F143*E147</f>
        <v>0.2235</v>
      </c>
      <c r="G147" s="44"/>
      <c r="H147" s="4">
        <f t="shared" si="24"/>
        <v>0</v>
      </c>
      <c r="I147" s="44"/>
      <c r="J147" s="4">
        <f t="shared" si="25"/>
        <v>0</v>
      </c>
      <c r="K147" s="44"/>
      <c r="L147" s="4">
        <f t="shared" si="26"/>
        <v>0</v>
      </c>
      <c r="M147" s="4">
        <f t="shared" si="27"/>
        <v>0</v>
      </c>
    </row>
    <row r="148" spans="1:13" s="3" customFormat="1" ht="25.5">
      <c r="A148" s="250">
        <v>2</v>
      </c>
      <c r="B148" s="94" t="s">
        <v>94</v>
      </c>
      <c r="C148" s="266" t="s">
        <v>304</v>
      </c>
      <c r="D148" s="251" t="s">
        <v>96</v>
      </c>
      <c r="E148" s="242"/>
      <c r="F148" s="267">
        <v>1</v>
      </c>
      <c r="G148" s="44"/>
      <c r="H148" s="4">
        <f t="shared" si="24"/>
        <v>0</v>
      </c>
      <c r="I148" s="44"/>
      <c r="J148" s="4">
        <f t="shared" si="25"/>
        <v>0</v>
      </c>
      <c r="K148" s="44"/>
      <c r="L148" s="4">
        <f t="shared" si="26"/>
        <v>0</v>
      </c>
      <c r="M148" s="4">
        <f t="shared" si="27"/>
        <v>0</v>
      </c>
    </row>
    <row r="149" spans="1:13" s="3" customFormat="1" ht="25.5">
      <c r="A149" s="250">
        <v>3</v>
      </c>
      <c r="B149" s="94" t="s">
        <v>94</v>
      </c>
      <c r="C149" s="266" t="s">
        <v>305</v>
      </c>
      <c r="D149" s="128" t="s">
        <v>200</v>
      </c>
      <c r="E149" s="242"/>
      <c r="F149" s="267">
        <v>1</v>
      </c>
      <c r="G149" s="44"/>
      <c r="H149" s="4">
        <f t="shared" si="24"/>
        <v>0</v>
      </c>
      <c r="I149" s="44"/>
      <c r="J149" s="4">
        <f t="shared" si="25"/>
        <v>0</v>
      </c>
      <c r="K149" s="44"/>
      <c r="L149" s="4">
        <f t="shared" si="26"/>
        <v>0</v>
      </c>
      <c r="M149" s="4">
        <f t="shared" si="27"/>
        <v>0</v>
      </c>
    </row>
    <row r="150" spans="1:13" s="3" customFormat="1" ht="25.5">
      <c r="A150" s="250">
        <v>4</v>
      </c>
      <c r="B150" s="94" t="s">
        <v>94</v>
      </c>
      <c r="C150" s="266" t="s">
        <v>306</v>
      </c>
      <c r="D150" s="251" t="s">
        <v>200</v>
      </c>
      <c r="E150" s="242"/>
      <c r="F150" s="267">
        <v>1</v>
      </c>
      <c r="G150" s="44"/>
      <c r="H150" s="4">
        <f t="shared" si="24"/>
        <v>0</v>
      </c>
      <c r="I150" s="44"/>
      <c r="J150" s="4">
        <f t="shared" si="25"/>
        <v>0</v>
      </c>
      <c r="K150" s="44"/>
      <c r="L150" s="4">
        <f t="shared" si="26"/>
        <v>0</v>
      </c>
      <c r="M150" s="4">
        <f t="shared" si="27"/>
        <v>0</v>
      </c>
    </row>
    <row r="151" spans="1:13" s="3" customFormat="1" ht="25.5">
      <c r="A151" s="250">
        <v>5</v>
      </c>
      <c r="B151" s="94" t="s">
        <v>94</v>
      </c>
      <c r="C151" s="266" t="s">
        <v>307</v>
      </c>
      <c r="D151" s="251" t="s">
        <v>200</v>
      </c>
      <c r="E151" s="242"/>
      <c r="F151" s="267">
        <v>1</v>
      </c>
      <c r="G151" s="44"/>
      <c r="H151" s="4">
        <f t="shared" si="24"/>
        <v>0</v>
      </c>
      <c r="I151" s="44"/>
      <c r="J151" s="4">
        <f t="shared" si="25"/>
        <v>0</v>
      </c>
      <c r="K151" s="44"/>
      <c r="L151" s="4">
        <f t="shared" si="26"/>
        <v>0</v>
      </c>
      <c r="M151" s="4">
        <f t="shared" si="27"/>
        <v>0</v>
      </c>
    </row>
    <row r="152" spans="1:13" s="3" customFormat="1" ht="38.25">
      <c r="A152" s="36">
        <v>6</v>
      </c>
      <c r="B152" s="39" t="s">
        <v>216</v>
      </c>
      <c r="C152" s="40" t="s">
        <v>308</v>
      </c>
      <c r="D152" s="38" t="s">
        <v>96</v>
      </c>
      <c r="E152" s="188"/>
      <c r="F152" s="188">
        <f>F155</f>
        <v>1</v>
      </c>
      <c r="G152" s="44"/>
      <c r="H152" s="4">
        <f t="shared" si="24"/>
        <v>0</v>
      </c>
      <c r="I152" s="44"/>
      <c r="J152" s="4">
        <f t="shared" si="25"/>
        <v>0</v>
      </c>
      <c r="K152" s="44"/>
      <c r="L152" s="4">
        <f t="shared" si="26"/>
        <v>0</v>
      </c>
      <c r="M152" s="4">
        <f t="shared" si="27"/>
        <v>0</v>
      </c>
    </row>
    <row r="153" spans="1:13" ht="13.5">
      <c r="A153" s="36"/>
      <c r="B153" s="39"/>
      <c r="C153" s="40" t="s">
        <v>54</v>
      </c>
      <c r="D153" s="38" t="s">
        <v>55</v>
      </c>
      <c r="E153" s="188">
        <v>1.51</v>
      </c>
      <c r="F153" s="189">
        <f>F152*E153</f>
        <v>1.51</v>
      </c>
      <c r="G153" s="44"/>
      <c r="H153" s="4">
        <f t="shared" si="24"/>
        <v>0</v>
      </c>
      <c r="I153" s="44"/>
      <c r="J153" s="4">
        <f t="shared" si="25"/>
        <v>0</v>
      </c>
      <c r="K153" s="44"/>
      <c r="L153" s="4">
        <f t="shared" si="26"/>
        <v>0</v>
      </c>
      <c r="M153" s="4">
        <f t="shared" si="27"/>
        <v>0</v>
      </c>
    </row>
    <row r="154" spans="1:13" ht="13.5">
      <c r="A154" s="36"/>
      <c r="B154" s="39"/>
      <c r="C154" s="40" t="s">
        <v>56</v>
      </c>
      <c r="D154" s="38" t="s">
        <v>35</v>
      </c>
      <c r="E154" s="188">
        <v>0.13</v>
      </c>
      <c r="F154" s="189">
        <f>F152*E154</f>
        <v>0.13</v>
      </c>
      <c r="G154" s="44"/>
      <c r="H154" s="4">
        <f t="shared" si="24"/>
        <v>0</v>
      </c>
      <c r="I154" s="44"/>
      <c r="J154" s="4">
        <f t="shared" si="25"/>
        <v>0</v>
      </c>
      <c r="K154" s="44"/>
      <c r="L154" s="4">
        <f t="shared" si="26"/>
        <v>0</v>
      </c>
      <c r="M154" s="4">
        <f t="shared" si="27"/>
        <v>0</v>
      </c>
    </row>
    <row r="155" spans="1:13" s="3" customFormat="1" ht="13.5">
      <c r="A155" s="250"/>
      <c r="B155" s="47"/>
      <c r="C155" s="266" t="s">
        <v>268</v>
      </c>
      <c r="D155" s="251" t="s">
        <v>96</v>
      </c>
      <c r="E155" s="242"/>
      <c r="F155" s="267">
        <v>1</v>
      </c>
      <c r="G155" s="192"/>
      <c r="H155" s="4">
        <f t="shared" si="24"/>
        <v>0</v>
      </c>
      <c r="I155" s="44"/>
      <c r="J155" s="4">
        <f t="shared" si="25"/>
        <v>0</v>
      </c>
      <c r="K155" s="44"/>
      <c r="L155" s="4">
        <f t="shared" si="26"/>
        <v>0</v>
      </c>
      <c r="M155" s="4">
        <f t="shared" si="27"/>
        <v>0</v>
      </c>
    </row>
    <row r="156" spans="1:13" s="3" customFormat="1" ht="13.5">
      <c r="A156" s="250"/>
      <c r="B156" s="47"/>
      <c r="C156" s="266" t="s">
        <v>309</v>
      </c>
      <c r="D156" s="251" t="s">
        <v>96</v>
      </c>
      <c r="E156" s="242"/>
      <c r="F156" s="267">
        <v>1</v>
      </c>
      <c r="G156" s="192"/>
      <c r="H156" s="4">
        <f t="shared" si="24"/>
        <v>0</v>
      </c>
      <c r="I156" s="44"/>
      <c r="J156" s="4">
        <f t="shared" si="25"/>
        <v>0</v>
      </c>
      <c r="K156" s="44"/>
      <c r="L156" s="4">
        <f t="shared" si="26"/>
        <v>0</v>
      </c>
      <c r="M156" s="4">
        <f t="shared" si="27"/>
        <v>0</v>
      </c>
    </row>
    <row r="157" spans="1:13" s="3" customFormat="1" ht="38.25">
      <c r="A157" s="250">
        <v>7</v>
      </c>
      <c r="B157" s="39" t="s">
        <v>192</v>
      </c>
      <c r="C157" s="266" t="s">
        <v>310</v>
      </c>
      <c r="D157" s="251" t="s">
        <v>275</v>
      </c>
      <c r="E157" s="242"/>
      <c r="F157" s="267">
        <v>5.7</v>
      </c>
      <c r="G157" s="44"/>
      <c r="H157" s="4">
        <f t="shared" si="24"/>
        <v>0</v>
      </c>
      <c r="I157" s="44"/>
      <c r="J157" s="4">
        <f t="shared" si="25"/>
        <v>0</v>
      </c>
      <c r="K157" s="44"/>
      <c r="L157" s="4">
        <f t="shared" si="26"/>
        <v>0</v>
      </c>
      <c r="M157" s="4">
        <f t="shared" si="27"/>
        <v>0</v>
      </c>
    </row>
    <row r="158" spans="1:13" ht="13.5">
      <c r="A158" s="36"/>
      <c r="B158" s="39"/>
      <c r="C158" s="40" t="s">
        <v>54</v>
      </c>
      <c r="D158" s="38" t="s">
        <v>55</v>
      </c>
      <c r="E158" s="188">
        <v>0.68</v>
      </c>
      <c r="F158" s="189">
        <f>F157*E158</f>
        <v>3.8760000000000003</v>
      </c>
      <c r="G158" s="44"/>
      <c r="H158" s="4">
        <f t="shared" ref="H158:H161" si="28">F158*G158</f>
        <v>0</v>
      </c>
      <c r="I158" s="44"/>
      <c r="J158" s="4">
        <f t="shared" ref="J158:J161" si="29">F158*I158</f>
        <v>0</v>
      </c>
      <c r="K158" s="44"/>
      <c r="L158" s="4">
        <f t="shared" ref="L158:L161" si="30">F158*K158</f>
        <v>0</v>
      </c>
      <c r="M158" s="4">
        <f t="shared" ref="M158:M161" si="31">H158+J158+L158</f>
        <v>0</v>
      </c>
    </row>
    <row r="159" spans="1:13" ht="13.5">
      <c r="A159" s="36"/>
      <c r="B159" s="39"/>
      <c r="C159" s="40" t="s">
        <v>56</v>
      </c>
      <c r="D159" s="38" t="s">
        <v>35</v>
      </c>
      <c r="E159" s="188">
        <v>2.9999999999999997E-4</v>
      </c>
      <c r="F159" s="189">
        <f>F157*E159</f>
        <v>1.7099999999999999E-3</v>
      </c>
      <c r="G159" s="44"/>
      <c r="H159" s="4">
        <f t="shared" si="28"/>
        <v>0</v>
      </c>
      <c r="I159" s="44"/>
      <c r="J159" s="4">
        <f t="shared" si="29"/>
        <v>0</v>
      </c>
      <c r="K159" s="44"/>
      <c r="L159" s="4">
        <f t="shared" si="30"/>
        <v>0</v>
      </c>
      <c r="M159" s="4">
        <f t="shared" si="31"/>
        <v>0</v>
      </c>
    </row>
    <row r="160" spans="1:13" ht="13.5">
      <c r="A160" s="36"/>
      <c r="B160" s="39"/>
      <c r="C160" s="40" t="s">
        <v>194</v>
      </c>
      <c r="D160" s="38" t="s">
        <v>124</v>
      </c>
      <c r="E160" s="188">
        <v>0.28000000000000003</v>
      </c>
      <c r="F160" s="189">
        <f>F157*E160</f>
        <v>1.5960000000000003</v>
      </c>
      <c r="G160" s="44"/>
      <c r="H160" s="4">
        <f t="shared" si="28"/>
        <v>0</v>
      </c>
      <c r="I160" s="44"/>
      <c r="J160" s="4">
        <f t="shared" si="29"/>
        <v>0</v>
      </c>
      <c r="K160" s="44"/>
      <c r="L160" s="4">
        <f t="shared" si="30"/>
        <v>0</v>
      </c>
      <c r="M160" s="4">
        <f t="shared" si="31"/>
        <v>0</v>
      </c>
    </row>
    <row r="161" spans="1:13" ht="13.5">
      <c r="A161" s="36"/>
      <c r="B161" s="39"/>
      <c r="C161" s="40" t="s">
        <v>70</v>
      </c>
      <c r="D161" s="38" t="s">
        <v>35</v>
      </c>
      <c r="E161" s="188">
        <v>1.9E-3</v>
      </c>
      <c r="F161" s="189">
        <f>F157*E161</f>
        <v>1.0830000000000001E-2</v>
      </c>
      <c r="G161" s="44"/>
      <c r="H161" s="4">
        <f t="shared" si="28"/>
        <v>0</v>
      </c>
      <c r="I161" s="44"/>
      <c r="J161" s="4">
        <f t="shared" si="29"/>
        <v>0</v>
      </c>
      <c r="K161" s="44"/>
      <c r="L161" s="4">
        <f t="shared" si="30"/>
        <v>0</v>
      </c>
      <c r="M161" s="4">
        <f t="shared" si="31"/>
        <v>0</v>
      </c>
    </row>
    <row r="162" spans="1:13" s="3" customFormat="1" ht="27">
      <c r="A162" s="250">
        <v>8</v>
      </c>
      <c r="B162" s="47"/>
      <c r="C162" s="266" t="s">
        <v>311</v>
      </c>
      <c r="D162" s="251" t="s">
        <v>277</v>
      </c>
      <c r="E162" s="242"/>
      <c r="F162" s="267">
        <v>0.06</v>
      </c>
      <c r="G162" s="44"/>
      <c r="H162" s="4">
        <f t="shared" ref="H162" si="32">F162*G162</f>
        <v>0</v>
      </c>
      <c r="I162" s="44"/>
      <c r="J162" s="4">
        <f t="shared" ref="J162" si="33">F162*I162</f>
        <v>0</v>
      </c>
      <c r="K162" s="44"/>
      <c r="L162" s="4">
        <f t="shared" si="26"/>
        <v>0</v>
      </c>
      <c r="M162" s="4">
        <f t="shared" si="27"/>
        <v>0</v>
      </c>
    </row>
    <row r="163" spans="1:13" s="3" customFormat="1" ht="25.5">
      <c r="A163" s="250">
        <v>9</v>
      </c>
      <c r="B163" s="39" t="s">
        <v>59</v>
      </c>
      <c r="C163" s="266" t="s">
        <v>312</v>
      </c>
      <c r="D163" s="251" t="s">
        <v>53</v>
      </c>
      <c r="E163" s="242"/>
      <c r="F163" s="267">
        <v>18.5</v>
      </c>
      <c r="G163" s="44"/>
      <c r="H163" s="4">
        <f t="shared" si="24"/>
        <v>0</v>
      </c>
      <c r="I163" s="44"/>
      <c r="J163" s="4">
        <f t="shared" si="25"/>
        <v>0</v>
      </c>
      <c r="K163" s="44"/>
      <c r="L163" s="4">
        <f t="shared" si="26"/>
        <v>0</v>
      </c>
      <c r="M163" s="4">
        <f t="shared" si="27"/>
        <v>0</v>
      </c>
    </row>
    <row r="164" spans="1:13" ht="13.5">
      <c r="A164" s="36"/>
      <c r="B164" s="39"/>
      <c r="C164" s="40" t="s">
        <v>54</v>
      </c>
      <c r="D164" s="38" t="s">
        <v>55</v>
      </c>
      <c r="E164" s="188">
        <v>2.78</v>
      </c>
      <c r="F164" s="189">
        <f>F163*E164</f>
        <v>51.43</v>
      </c>
      <c r="G164" s="44"/>
      <c r="H164" s="4">
        <f t="shared" si="24"/>
        <v>0</v>
      </c>
      <c r="I164" s="44"/>
      <c r="J164" s="4">
        <f t="shared" si="25"/>
        <v>0</v>
      </c>
      <c r="K164" s="44"/>
      <c r="L164" s="4">
        <f t="shared" si="26"/>
        <v>0</v>
      </c>
      <c r="M164" s="4">
        <f t="shared" si="27"/>
        <v>0</v>
      </c>
    </row>
    <row r="165" spans="1:13" s="3" customFormat="1" ht="13.5">
      <c r="A165" s="250">
        <v>10</v>
      </c>
      <c r="B165" s="47"/>
      <c r="C165" s="266" t="s">
        <v>313</v>
      </c>
      <c r="D165" s="251" t="s">
        <v>314</v>
      </c>
      <c r="E165" s="242"/>
      <c r="F165" s="267">
        <v>17</v>
      </c>
      <c r="G165" s="44"/>
      <c r="H165" s="4">
        <f t="shared" si="24"/>
        <v>0</v>
      </c>
      <c r="I165" s="44"/>
      <c r="J165" s="4">
        <f t="shared" si="25"/>
        <v>0</v>
      </c>
      <c r="K165" s="44"/>
      <c r="L165" s="4">
        <f t="shared" si="26"/>
        <v>0</v>
      </c>
      <c r="M165" s="4">
        <f t="shared" si="27"/>
        <v>0</v>
      </c>
    </row>
    <row r="166" spans="1:13" s="3" customFormat="1" ht="25.5">
      <c r="A166" s="250">
        <v>11</v>
      </c>
      <c r="B166" s="55" t="s">
        <v>315</v>
      </c>
      <c r="C166" s="266" t="s">
        <v>316</v>
      </c>
      <c r="D166" s="251" t="s">
        <v>53</v>
      </c>
      <c r="E166" s="242"/>
      <c r="F166" s="267">
        <v>8</v>
      </c>
      <c r="G166" s="44"/>
      <c r="H166" s="4">
        <f t="shared" si="24"/>
        <v>0</v>
      </c>
      <c r="I166" s="44"/>
      <c r="J166" s="4">
        <f t="shared" si="25"/>
        <v>0</v>
      </c>
      <c r="K166" s="44"/>
      <c r="L166" s="4">
        <f t="shared" si="26"/>
        <v>0</v>
      </c>
      <c r="M166" s="4">
        <f t="shared" si="27"/>
        <v>0</v>
      </c>
    </row>
    <row r="167" spans="1:13" s="63" customFormat="1" ht="13.5">
      <c r="A167" s="61"/>
      <c r="B167" s="95"/>
      <c r="C167" s="130" t="s">
        <v>113</v>
      </c>
      <c r="D167" s="130" t="s">
        <v>55</v>
      </c>
      <c r="E167" s="62">
        <v>1.21</v>
      </c>
      <c r="F167" s="62">
        <f>F166*E167</f>
        <v>9.68</v>
      </c>
      <c r="G167" s="240"/>
      <c r="H167" s="57">
        <f>F167*G167</f>
        <v>0</v>
      </c>
      <c r="I167" s="262"/>
      <c r="J167" s="59">
        <f>F167*I167</f>
        <v>0</v>
      </c>
      <c r="K167" s="262"/>
      <c r="L167" s="60">
        <f t="shared" si="26"/>
        <v>0</v>
      </c>
      <c r="M167" s="60">
        <f>H167+J167+L167</f>
        <v>0</v>
      </c>
    </row>
    <row r="168" spans="1:13" s="255" customFormat="1" ht="25.5">
      <c r="A168" s="270">
        <v>12</v>
      </c>
      <c r="B168" s="55" t="s">
        <v>317</v>
      </c>
      <c r="C168" s="271" t="s">
        <v>318</v>
      </c>
      <c r="D168" s="250" t="s">
        <v>112</v>
      </c>
      <c r="E168" s="267"/>
      <c r="F168" s="267">
        <v>4.5</v>
      </c>
      <c r="G168" s="265"/>
      <c r="H168" s="96">
        <f t="shared" ref="H168" si="34">F168*G168</f>
        <v>0</v>
      </c>
      <c r="I168" s="265"/>
      <c r="J168" s="96">
        <f t="shared" ref="J168" si="35">F168*I168</f>
        <v>0</v>
      </c>
      <c r="K168" s="265"/>
      <c r="L168" s="60">
        <f t="shared" si="26"/>
        <v>0</v>
      </c>
      <c r="M168" s="60">
        <f t="shared" ref="M168" si="36">H168+J168+L168</f>
        <v>0</v>
      </c>
    </row>
    <row r="169" spans="1:13" s="63" customFormat="1" ht="13.5">
      <c r="A169" s="61"/>
      <c r="B169" s="61"/>
      <c r="C169" s="130" t="s">
        <v>113</v>
      </c>
      <c r="D169" s="61" t="s">
        <v>55</v>
      </c>
      <c r="E169" s="62">
        <v>1.8</v>
      </c>
      <c r="F169" s="264">
        <f>F168*E169</f>
        <v>8.1</v>
      </c>
      <c r="G169" s="262"/>
      <c r="H169" s="57">
        <f>F169*G169</f>
        <v>0</v>
      </c>
      <c r="I169" s="262"/>
      <c r="J169" s="59">
        <f>F169*I169</f>
        <v>0</v>
      </c>
      <c r="K169" s="240"/>
      <c r="L169" s="60">
        <f>F169*K169</f>
        <v>0</v>
      </c>
      <c r="M169" s="60">
        <f>H169+J169+L169</f>
        <v>0</v>
      </c>
    </row>
    <row r="170" spans="1:13" s="63" customFormat="1" ht="13.5">
      <c r="A170" s="61"/>
      <c r="B170" s="61"/>
      <c r="C170" s="130" t="s">
        <v>319</v>
      </c>
      <c r="D170" s="61" t="s">
        <v>53</v>
      </c>
      <c r="E170" s="62">
        <v>1.1000000000000001</v>
      </c>
      <c r="F170" s="264">
        <f>F168*E170</f>
        <v>4.95</v>
      </c>
      <c r="G170" s="262"/>
      <c r="H170" s="57">
        <f>F170*G170</f>
        <v>0</v>
      </c>
      <c r="I170" s="262"/>
      <c r="J170" s="59">
        <f>F170*I170</f>
        <v>0</v>
      </c>
      <c r="K170" s="240"/>
      <c r="L170" s="60">
        <f>F170*K170</f>
        <v>0</v>
      </c>
      <c r="M170" s="60">
        <f>H170+J170+L170</f>
        <v>0</v>
      </c>
    </row>
    <row r="171" spans="1:13" s="255" customFormat="1" ht="25.5">
      <c r="A171" s="270">
        <v>13</v>
      </c>
      <c r="B171" s="55" t="s">
        <v>320</v>
      </c>
      <c r="C171" s="271" t="s">
        <v>321</v>
      </c>
      <c r="D171" s="250" t="s">
        <v>112</v>
      </c>
      <c r="E171" s="267"/>
      <c r="F171" s="267">
        <v>4.5</v>
      </c>
      <c r="G171" s="265"/>
      <c r="H171" s="96">
        <f t="shared" ref="H171" si="37">F171*G171</f>
        <v>0</v>
      </c>
      <c r="I171" s="265"/>
      <c r="J171" s="96">
        <f t="shared" ref="J171" si="38">F171*I171</f>
        <v>0</v>
      </c>
      <c r="K171" s="265"/>
      <c r="L171" s="60">
        <f t="shared" ref="L171" si="39">F171*K171</f>
        <v>0</v>
      </c>
      <c r="M171" s="60">
        <f t="shared" ref="M171" si="40">H171+J171+L171</f>
        <v>0</v>
      </c>
    </row>
    <row r="172" spans="1:13" s="63" customFormat="1" ht="13.5">
      <c r="A172" s="61"/>
      <c r="B172" s="61"/>
      <c r="C172" s="130" t="s">
        <v>113</v>
      </c>
      <c r="D172" s="61" t="s">
        <v>55</v>
      </c>
      <c r="E172" s="62">
        <v>1.78</v>
      </c>
      <c r="F172" s="264">
        <f>F171*E172</f>
        <v>8.01</v>
      </c>
      <c r="G172" s="262"/>
      <c r="H172" s="57">
        <f>F172*G172</f>
        <v>0</v>
      </c>
      <c r="I172" s="262"/>
      <c r="J172" s="59">
        <f>F172*I172</f>
        <v>0</v>
      </c>
      <c r="K172" s="240"/>
      <c r="L172" s="60">
        <f>F172*K172</f>
        <v>0</v>
      </c>
      <c r="M172" s="60">
        <f>H172+J172+L172</f>
        <v>0</v>
      </c>
    </row>
    <row r="173" spans="1:13" s="63" customFormat="1" ht="13.5">
      <c r="A173" s="61"/>
      <c r="B173" s="61"/>
      <c r="C173" s="130" t="s">
        <v>322</v>
      </c>
      <c r="D173" s="61" t="s">
        <v>53</v>
      </c>
      <c r="E173" s="62">
        <v>1.1000000000000001</v>
      </c>
      <c r="F173" s="264">
        <f>F171*E173</f>
        <v>4.95</v>
      </c>
      <c r="G173" s="262"/>
      <c r="H173" s="57">
        <f>F173*G173</f>
        <v>0</v>
      </c>
      <c r="I173" s="262"/>
      <c r="J173" s="59">
        <f>F173*I173</f>
        <v>0</v>
      </c>
      <c r="K173" s="240"/>
      <c r="L173" s="60">
        <f>F173*K173</f>
        <v>0</v>
      </c>
      <c r="M173" s="60">
        <f>H173+J173+L173</f>
        <v>0</v>
      </c>
    </row>
    <row r="174" spans="1:13" s="3" customFormat="1" ht="25.5">
      <c r="A174" s="250">
        <v>14</v>
      </c>
      <c r="B174" s="94" t="s">
        <v>94</v>
      </c>
      <c r="C174" s="266" t="s">
        <v>323</v>
      </c>
      <c r="D174" s="251" t="s">
        <v>96</v>
      </c>
      <c r="E174" s="242"/>
      <c r="F174" s="267">
        <v>1</v>
      </c>
      <c r="G174" s="44"/>
      <c r="H174" s="4">
        <f t="shared" si="24"/>
        <v>0</v>
      </c>
      <c r="I174" s="44"/>
      <c r="J174" s="4">
        <f t="shared" si="25"/>
        <v>0</v>
      </c>
      <c r="K174" s="44"/>
      <c r="L174" s="4">
        <f t="shared" si="26"/>
        <v>0</v>
      </c>
      <c r="M174" s="4">
        <f t="shared" si="27"/>
        <v>0</v>
      </c>
    </row>
    <row r="175" spans="1:13" s="3" customFormat="1" ht="13.5">
      <c r="A175" s="250"/>
      <c r="B175" s="47"/>
      <c r="C175" s="266"/>
      <c r="D175" s="251"/>
      <c r="E175" s="242"/>
      <c r="F175" s="267"/>
      <c r="G175" s="44"/>
      <c r="H175" s="4">
        <f t="shared" si="24"/>
        <v>0</v>
      </c>
      <c r="I175" s="44"/>
      <c r="J175" s="4">
        <f t="shared" si="25"/>
        <v>0</v>
      </c>
      <c r="K175" s="44"/>
      <c r="L175" s="4">
        <f t="shared" si="26"/>
        <v>0</v>
      </c>
      <c r="M175" s="4">
        <f t="shared" si="27"/>
        <v>0</v>
      </c>
    </row>
    <row r="176" spans="1:13" s="3" customFormat="1" ht="13.5">
      <c r="A176" s="250"/>
      <c r="B176" s="47"/>
      <c r="C176" s="268" t="s">
        <v>324</v>
      </c>
      <c r="D176" s="251"/>
      <c r="E176" s="242"/>
      <c r="F176" s="267"/>
      <c r="G176" s="44"/>
      <c r="H176" s="4">
        <f t="shared" si="24"/>
        <v>0</v>
      </c>
      <c r="I176" s="44"/>
      <c r="J176" s="4">
        <f t="shared" si="25"/>
        <v>0</v>
      </c>
      <c r="K176" s="44"/>
      <c r="L176" s="4">
        <f t="shared" si="26"/>
        <v>0</v>
      </c>
      <c r="M176" s="4">
        <f t="shared" si="27"/>
        <v>0</v>
      </c>
    </row>
    <row r="177" spans="1:13" ht="27">
      <c r="A177" s="36">
        <v>1</v>
      </c>
      <c r="B177" s="39" t="s">
        <v>279</v>
      </c>
      <c r="C177" s="40" t="s">
        <v>280</v>
      </c>
      <c r="D177" s="38" t="s">
        <v>167</v>
      </c>
      <c r="E177" s="188"/>
      <c r="F177" s="188">
        <f>F180+F181</f>
        <v>45</v>
      </c>
      <c r="G177" s="44"/>
      <c r="H177" s="4">
        <f t="shared" ref="H177:H179" si="41">F177*G177</f>
        <v>0</v>
      </c>
      <c r="I177" s="44"/>
      <c r="J177" s="4">
        <f t="shared" ref="J177:J179" si="42">F177*I177</f>
        <v>0</v>
      </c>
      <c r="K177" s="44"/>
      <c r="L177" s="4">
        <f t="shared" ref="L177:L179" si="43">F177*K177</f>
        <v>0</v>
      </c>
      <c r="M177" s="4">
        <f t="shared" ref="M177:M179" si="44">H177+J177+L177</f>
        <v>0</v>
      </c>
    </row>
    <row r="178" spans="1:13" ht="13.5">
      <c r="A178" s="36"/>
      <c r="B178" s="39"/>
      <c r="C178" s="40" t="s">
        <v>54</v>
      </c>
      <c r="D178" s="38" t="s">
        <v>55</v>
      </c>
      <c r="E178" s="188">
        <v>0.58299999999999996</v>
      </c>
      <c r="F178" s="189">
        <f>F177*E178</f>
        <v>26.234999999999999</v>
      </c>
      <c r="G178" s="44"/>
      <c r="H178" s="4">
        <f t="shared" si="41"/>
        <v>0</v>
      </c>
      <c r="I178" s="44"/>
      <c r="J178" s="4">
        <f t="shared" si="42"/>
        <v>0</v>
      </c>
      <c r="K178" s="44"/>
      <c r="L178" s="4">
        <f t="shared" si="43"/>
        <v>0</v>
      </c>
      <c r="M178" s="4">
        <f t="shared" si="44"/>
        <v>0</v>
      </c>
    </row>
    <row r="179" spans="1:13" ht="13.5">
      <c r="A179" s="36"/>
      <c r="B179" s="39"/>
      <c r="C179" s="40" t="s">
        <v>56</v>
      </c>
      <c r="D179" s="38" t="s">
        <v>35</v>
      </c>
      <c r="E179" s="188">
        <v>4.5999999999999999E-3</v>
      </c>
      <c r="F179" s="189">
        <f>F177*E179</f>
        <v>0.20699999999999999</v>
      </c>
      <c r="G179" s="44"/>
      <c r="H179" s="4">
        <f t="shared" si="41"/>
        <v>0</v>
      </c>
      <c r="I179" s="44"/>
      <c r="J179" s="4">
        <f t="shared" si="42"/>
        <v>0</v>
      </c>
      <c r="K179" s="44"/>
      <c r="L179" s="4">
        <f t="shared" si="43"/>
        <v>0</v>
      </c>
      <c r="M179" s="4">
        <f t="shared" si="44"/>
        <v>0</v>
      </c>
    </row>
    <row r="180" spans="1:13" s="3" customFormat="1" ht="13.5">
      <c r="A180" s="250"/>
      <c r="B180" s="47"/>
      <c r="C180" s="266" t="s">
        <v>325</v>
      </c>
      <c r="D180" s="251" t="s">
        <v>167</v>
      </c>
      <c r="E180" s="242"/>
      <c r="F180" s="267">
        <v>30</v>
      </c>
      <c r="G180" s="44"/>
      <c r="H180" s="4">
        <f t="shared" si="24"/>
        <v>0</v>
      </c>
      <c r="I180" s="44"/>
      <c r="J180" s="4">
        <f t="shared" si="25"/>
        <v>0</v>
      </c>
      <c r="K180" s="44"/>
      <c r="L180" s="4">
        <f t="shared" si="26"/>
        <v>0</v>
      </c>
      <c r="M180" s="4">
        <f t="shared" si="27"/>
        <v>0</v>
      </c>
    </row>
    <row r="181" spans="1:13" s="3" customFormat="1" ht="13.5">
      <c r="A181" s="250"/>
      <c r="B181" s="47"/>
      <c r="C181" s="266" t="s">
        <v>326</v>
      </c>
      <c r="D181" s="251" t="s">
        <v>167</v>
      </c>
      <c r="E181" s="242"/>
      <c r="F181" s="267">
        <v>15</v>
      </c>
      <c r="G181" s="44"/>
      <c r="H181" s="4">
        <f t="shared" si="24"/>
        <v>0</v>
      </c>
      <c r="I181" s="44"/>
      <c r="J181" s="4">
        <f t="shared" si="25"/>
        <v>0</v>
      </c>
      <c r="K181" s="44"/>
      <c r="L181" s="4">
        <f t="shared" si="26"/>
        <v>0</v>
      </c>
      <c r="M181" s="4">
        <f t="shared" si="27"/>
        <v>0</v>
      </c>
    </row>
    <row r="182" spans="1:13" ht="13.5">
      <c r="A182" s="36"/>
      <c r="B182" s="39"/>
      <c r="C182" s="40" t="s">
        <v>70</v>
      </c>
      <c r="D182" s="38" t="s">
        <v>35</v>
      </c>
      <c r="E182" s="188">
        <v>0.20799999999999999</v>
      </c>
      <c r="F182" s="189">
        <f>F177*E182</f>
        <v>9.36</v>
      </c>
      <c r="G182" s="44"/>
      <c r="H182" s="4">
        <f t="shared" ref="H182:H184" si="45">F182*G182</f>
        <v>0</v>
      </c>
      <c r="I182" s="44"/>
      <c r="J182" s="4">
        <f t="shared" ref="J182:J184" si="46">F182*I182</f>
        <v>0</v>
      </c>
      <c r="K182" s="44"/>
      <c r="L182" s="4">
        <f t="shared" ref="L182" si="47">F182*K182</f>
        <v>0</v>
      </c>
      <c r="M182" s="4">
        <f t="shared" ref="M182" si="48">H182+J182+L182</f>
        <v>0</v>
      </c>
    </row>
    <row r="183" spans="1:13" s="3" customFormat="1" ht="13.5">
      <c r="A183" s="250">
        <v>3</v>
      </c>
      <c r="B183" s="47"/>
      <c r="C183" s="266" t="s">
        <v>327</v>
      </c>
      <c r="D183" s="251" t="s">
        <v>96</v>
      </c>
      <c r="E183" s="242"/>
      <c r="F183" s="267">
        <v>2</v>
      </c>
      <c r="G183" s="44"/>
      <c r="H183" s="4">
        <f t="shared" si="45"/>
        <v>0</v>
      </c>
      <c r="I183" s="44"/>
      <c r="J183" s="4">
        <f t="shared" si="46"/>
        <v>0</v>
      </c>
      <c r="K183" s="44"/>
      <c r="L183" s="4">
        <f t="shared" si="26"/>
        <v>0</v>
      </c>
      <c r="M183" s="4">
        <f t="shared" si="27"/>
        <v>0</v>
      </c>
    </row>
    <row r="184" spans="1:13" s="3" customFormat="1" ht="13.5">
      <c r="A184" s="250">
        <v>4</v>
      </c>
      <c r="B184" s="47"/>
      <c r="C184" s="266" t="s">
        <v>698</v>
      </c>
      <c r="D184" s="251" t="s">
        <v>115</v>
      </c>
      <c r="E184" s="242"/>
      <c r="F184" s="267">
        <v>2</v>
      </c>
      <c r="G184" s="44"/>
      <c r="H184" s="4">
        <f t="shared" si="45"/>
        <v>0</v>
      </c>
      <c r="I184" s="44"/>
      <c r="J184" s="4">
        <f t="shared" si="46"/>
        <v>0</v>
      </c>
      <c r="K184" s="44"/>
      <c r="L184" s="4">
        <f t="shared" si="26"/>
        <v>0</v>
      </c>
      <c r="M184" s="4">
        <f t="shared" si="27"/>
        <v>0</v>
      </c>
    </row>
    <row r="185" spans="1:13" s="3" customFormat="1" ht="25.5">
      <c r="A185" s="250">
        <v>5</v>
      </c>
      <c r="B185" s="39" t="s">
        <v>59</v>
      </c>
      <c r="C185" s="266" t="s">
        <v>312</v>
      </c>
      <c r="D185" s="251" t="s">
        <v>53</v>
      </c>
      <c r="E185" s="242"/>
      <c r="F185" s="267">
        <v>47</v>
      </c>
      <c r="G185" s="44"/>
      <c r="H185" s="4">
        <f t="shared" si="24"/>
        <v>0</v>
      </c>
      <c r="I185" s="44"/>
      <c r="J185" s="4">
        <f t="shared" si="25"/>
        <v>0</v>
      </c>
      <c r="K185" s="44"/>
      <c r="L185" s="4">
        <f t="shared" si="26"/>
        <v>0</v>
      </c>
      <c r="M185" s="4">
        <f t="shared" si="27"/>
        <v>0</v>
      </c>
    </row>
    <row r="186" spans="1:13" ht="13.5">
      <c r="A186" s="36"/>
      <c r="B186" s="39"/>
      <c r="C186" s="40" t="s">
        <v>54</v>
      </c>
      <c r="D186" s="38" t="s">
        <v>55</v>
      </c>
      <c r="E186" s="188">
        <v>2.78</v>
      </c>
      <c r="F186" s="189">
        <f>F185*E186</f>
        <v>130.66</v>
      </c>
      <c r="G186" s="44"/>
      <c r="H186" s="4">
        <f t="shared" ref="H186" si="49">F186*G186</f>
        <v>0</v>
      </c>
      <c r="I186" s="44"/>
      <c r="J186" s="4">
        <f t="shared" ref="J186" si="50">F186*I186</f>
        <v>0</v>
      </c>
      <c r="K186" s="44"/>
      <c r="L186" s="4">
        <f t="shared" ref="L186" si="51">F186*K186</f>
        <v>0</v>
      </c>
      <c r="M186" s="4">
        <f t="shared" ref="M186" si="52">H186+J186+L186</f>
        <v>0</v>
      </c>
    </row>
    <row r="187" spans="1:13" s="3" customFormat="1" ht="13.5">
      <c r="A187" s="250">
        <v>6</v>
      </c>
      <c r="B187" s="47"/>
      <c r="C187" s="266" t="s">
        <v>313</v>
      </c>
      <c r="D187" s="251" t="s">
        <v>314</v>
      </c>
      <c r="E187" s="242"/>
      <c r="F187" s="267">
        <v>43</v>
      </c>
      <c r="G187" s="44"/>
      <c r="H187" s="4">
        <f t="shared" si="24"/>
        <v>0</v>
      </c>
      <c r="I187" s="44"/>
      <c r="J187" s="4">
        <f t="shared" si="25"/>
        <v>0</v>
      </c>
      <c r="K187" s="44"/>
      <c r="L187" s="4">
        <f t="shared" si="26"/>
        <v>0</v>
      </c>
      <c r="M187" s="4">
        <f t="shared" si="27"/>
        <v>0</v>
      </c>
    </row>
    <row r="188" spans="1:13" s="3" customFormat="1" ht="25.5">
      <c r="A188" s="250">
        <v>7</v>
      </c>
      <c r="B188" s="55" t="s">
        <v>315</v>
      </c>
      <c r="C188" s="266" t="s">
        <v>316</v>
      </c>
      <c r="D188" s="251" t="s">
        <v>53</v>
      </c>
      <c r="E188" s="242"/>
      <c r="F188" s="267">
        <v>20.5</v>
      </c>
      <c r="G188" s="44"/>
      <c r="H188" s="4">
        <f t="shared" si="24"/>
        <v>0</v>
      </c>
      <c r="I188" s="44"/>
      <c r="J188" s="4">
        <f t="shared" si="25"/>
        <v>0</v>
      </c>
      <c r="K188" s="44"/>
      <c r="L188" s="4">
        <f t="shared" si="26"/>
        <v>0</v>
      </c>
      <c r="M188" s="4">
        <f t="shared" si="27"/>
        <v>0</v>
      </c>
    </row>
    <row r="189" spans="1:13" s="63" customFormat="1" ht="13.5">
      <c r="A189" s="61"/>
      <c r="B189" s="95"/>
      <c r="C189" s="130" t="s">
        <v>113</v>
      </c>
      <c r="D189" s="130" t="s">
        <v>55</v>
      </c>
      <c r="E189" s="62">
        <v>1.21</v>
      </c>
      <c r="F189" s="62">
        <f>F188*E189</f>
        <v>24.805</v>
      </c>
      <c r="G189" s="240"/>
      <c r="H189" s="57">
        <f>F189*G189</f>
        <v>0</v>
      </c>
      <c r="I189" s="262"/>
      <c r="J189" s="59">
        <f>F189*I189</f>
        <v>0</v>
      </c>
      <c r="K189" s="262"/>
      <c r="L189" s="60">
        <f t="shared" ref="L189:L190" si="53">F189*K189</f>
        <v>0</v>
      </c>
      <c r="M189" s="60">
        <f>H189+J189+L189</f>
        <v>0</v>
      </c>
    </row>
    <row r="190" spans="1:13" s="255" customFormat="1" ht="25.5">
      <c r="A190" s="270">
        <v>8</v>
      </c>
      <c r="B190" s="55" t="s">
        <v>317</v>
      </c>
      <c r="C190" s="271" t="s">
        <v>318</v>
      </c>
      <c r="D190" s="250" t="s">
        <v>112</v>
      </c>
      <c r="E190" s="267"/>
      <c r="F190" s="267">
        <v>13.5</v>
      </c>
      <c r="G190" s="265"/>
      <c r="H190" s="96">
        <f t="shared" ref="H190" si="54">F190*G190</f>
        <v>0</v>
      </c>
      <c r="I190" s="265"/>
      <c r="J190" s="96">
        <f t="shared" ref="J190" si="55">F190*I190</f>
        <v>0</v>
      </c>
      <c r="K190" s="265"/>
      <c r="L190" s="60">
        <f t="shared" si="53"/>
        <v>0</v>
      </c>
      <c r="M190" s="60">
        <f t="shared" ref="M190" si="56">H190+J190+L190</f>
        <v>0</v>
      </c>
    </row>
    <row r="191" spans="1:13" s="63" customFormat="1" ht="13.5">
      <c r="A191" s="61"/>
      <c r="B191" s="61"/>
      <c r="C191" s="130" t="s">
        <v>113</v>
      </c>
      <c r="D191" s="61" t="s">
        <v>55</v>
      </c>
      <c r="E191" s="62">
        <v>1.8</v>
      </c>
      <c r="F191" s="264">
        <f>F190*E191</f>
        <v>24.3</v>
      </c>
      <c r="G191" s="262"/>
      <c r="H191" s="57">
        <f>F191*G191</f>
        <v>0</v>
      </c>
      <c r="I191" s="262"/>
      <c r="J191" s="59">
        <f>F191*I191</f>
        <v>0</v>
      </c>
      <c r="K191" s="240"/>
      <c r="L191" s="60">
        <f>F191*K191</f>
        <v>0</v>
      </c>
      <c r="M191" s="60">
        <f>H191+J191+L191</f>
        <v>0</v>
      </c>
    </row>
    <row r="192" spans="1:13" s="63" customFormat="1" ht="13.5">
      <c r="A192" s="61"/>
      <c r="B192" s="61"/>
      <c r="C192" s="130" t="s">
        <v>319</v>
      </c>
      <c r="D192" s="61" t="s">
        <v>53</v>
      </c>
      <c r="E192" s="62">
        <v>1.1000000000000001</v>
      </c>
      <c r="F192" s="264">
        <f>F190*E192</f>
        <v>14.850000000000001</v>
      </c>
      <c r="G192" s="262"/>
      <c r="H192" s="57">
        <f>F192*G192</f>
        <v>0</v>
      </c>
      <c r="I192" s="262"/>
      <c r="J192" s="59">
        <f>F192*I192</f>
        <v>0</v>
      </c>
      <c r="K192" s="240"/>
      <c r="L192" s="60">
        <f>F192*K192</f>
        <v>0</v>
      </c>
      <c r="M192" s="60">
        <f>H192+J192+L192</f>
        <v>0</v>
      </c>
    </row>
    <row r="193" spans="1:166" s="255" customFormat="1" ht="25.5">
      <c r="A193" s="270">
        <v>13</v>
      </c>
      <c r="B193" s="55" t="s">
        <v>320</v>
      </c>
      <c r="C193" s="271" t="s">
        <v>321</v>
      </c>
      <c r="D193" s="250" t="s">
        <v>112</v>
      </c>
      <c r="E193" s="267"/>
      <c r="F193" s="267">
        <v>9</v>
      </c>
      <c r="G193" s="265"/>
      <c r="H193" s="96">
        <f t="shared" ref="H193" si="57">F193*G193</f>
        <v>0</v>
      </c>
      <c r="I193" s="265"/>
      <c r="J193" s="96">
        <f t="shared" ref="J193" si="58">F193*I193</f>
        <v>0</v>
      </c>
      <c r="K193" s="265"/>
      <c r="L193" s="60">
        <f t="shared" ref="L193" si="59">F193*K193</f>
        <v>0</v>
      </c>
      <c r="M193" s="60">
        <f t="shared" ref="M193" si="60">H193+J193+L193</f>
        <v>0</v>
      </c>
    </row>
    <row r="194" spans="1:166" s="63" customFormat="1" ht="13.5">
      <c r="A194" s="61"/>
      <c r="B194" s="61"/>
      <c r="C194" s="130" t="s">
        <v>113</v>
      </c>
      <c r="D194" s="61" t="s">
        <v>55</v>
      </c>
      <c r="E194" s="62">
        <v>1.78</v>
      </c>
      <c r="F194" s="264">
        <f>F193*E194</f>
        <v>16.02</v>
      </c>
      <c r="G194" s="262"/>
      <c r="H194" s="57">
        <f>F194*G194</f>
        <v>0</v>
      </c>
      <c r="I194" s="262"/>
      <c r="J194" s="59">
        <f>F194*I194</f>
        <v>0</v>
      </c>
      <c r="K194" s="240"/>
      <c r="L194" s="60">
        <f>F194*K194</f>
        <v>0</v>
      </c>
      <c r="M194" s="60">
        <f>H194+J194+L194</f>
        <v>0</v>
      </c>
    </row>
    <row r="195" spans="1:166" s="63" customFormat="1" ht="13.5">
      <c r="A195" s="61"/>
      <c r="B195" s="61"/>
      <c r="C195" s="130" t="s">
        <v>322</v>
      </c>
      <c r="D195" s="61" t="s">
        <v>53</v>
      </c>
      <c r="E195" s="62">
        <v>1.1000000000000001</v>
      </c>
      <c r="F195" s="264">
        <f>F193*E195</f>
        <v>9.9</v>
      </c>
      <c r="G195" s="262"/>
      <c r="H195" s="57">
        <f>F195*G195</f>
        <v>0</v>
      </c>
      <c r="I195" s="262"/>
      <c r="J195" s="59">
        <f>F195*I195</f>
        <v>0</v>
      </c>
      <c r="K195" s="240"/>
      <c r="L195" s="60">
        <f>F195*K195</f>
        <v>0</v>
      </c>
      <c r="M195" s="60">
        <f>H195+J195+L195</f>
        <v>0</v>
      </c>
    </row>
    <row r="196" spans="1:166" s="3" customFormat="1" ht="13.5">
      <c r="A196" s="250">
        <v>10</v>
      </c>
      <c r="B196" s="47"/>
      <c r="C196" s="266" t="s">
        <v>323</v>
      </c>
      <c r="D196" s="251" t="s">
        <v>96</v>
      </c>
      <c r="E196" s="47"/>
      <c r="F196" s="267">
        <v>1</v>
      </c>
      <c r="G196" s="44"/>
      <c r="H196" s="4">
        <f t="shared" si="24"/>
        <v>0</v>
      </c>
      <c r="I196" s="44"/>
      <c r="J196" s="4">
        <f t="shared" si="25"/>
        <v>0</v>
      </c>
      <c r="K196" s="44"/>
      <c r="L196" s="4">
        <f t="shared" si="26"/>
        <v>0</v>
      </c>
      <c r="M196" s="4">
        <f t="shared" si="27"/>
        <v>0</v>
      </c>
    </row>
    <row r="197" spans="1:166" s="3" customFormat="1" ht="13.5">
      <c r="A197" s="2"/>
      <c r="B197" s="2"/>
      <c r="C197" s="2"/>
      <c r="D197" s="2"/>
      <c r="E197" s="2"/>
      <c r="F197" s="2"/>
      <c r="G197" s="4"/>
      <c r="H197" s="4">
        <f t="shared" ref="H197" si="61">F197*G197</f>
        <v>0</v>
      </c>
      <c r="I197" s="4"/>
      <c r="J197" s="4">
        <f t="shared" ref="J197" si="62">F197*I197</f>
        <v>0</v>
      </c>
      <c r="K197" s="44"/>
      <c r="L197" s="4">
        <f t="shared" ref="L197" si="63">F197*K197</f>
        <v>0</v>
      </c>
      <c r="M197" s="4">
        <f t="shared" ref="M197:M198" si="64">H197+J197+L197</f>
        <v>0</v>
      </c>
    </row>
    <row r="198" spans="1:166" s="24" customFormat="1" ht="13.5">
      <c r="A198" s="17"/>
      <c r="B198" s="18"/>
      <c r="C198" s="19" t="s">
        <v>104</v>
      </c>
      <c r="D198" s="18"/>
      <c r="E198" s="20"/>
      <c r="F198" s="21"/>
      <c r="G198" s="22"/>
      <c r="H198" s="23">
        <f>SUM(H17:H197)</f>
        <v>0</v>
      </c>
      <c r="I198" s="23"/>
      <c r="J198" s="23">
        <f>SUM(J17:J197)</f>
        <v>0</v>
      </c>
      <c r="K198" s="23"/>
      <c r="L198" s="23">
        <f>SUM(L17:L197)</f>
        <v>0</v>
      </c>
      <c r="M198" s="23">
        <f t="shared" si="64"/>
        <v>0</v>
      </c>
    </row>
    <row r="199" spans="1:166" s="24" customFormat="1" ht="27">
      <c r="A199" s="17"/>
      <c r="B199" s="18"/>
      <c r="C199" s="19" t="s">
        <v>105</v>
      </c>
      <c r="D199" s="25"/>
      <c r="E199" s="20"/>
      <c r="F199" s="21"/>
      <c r="G199" s="22"/>
      <c r="H199" s="23"/>
      <c r="I199" s="23"/>
      <c r="J199" s="23"/>
      <c r="K199" s="23"/>
      <c r="L199" s="23"/>
      <c r="M199" s="23">
        <f>H198*D199</f>
        <v>0</v>
      </c>
    </row>
    <row r="200" spans="1:166" s="24" customFormat="1" ht="13.5">
      <c r="A200" s="17"/>
      <c r="B200" s="18"/>
      <c r="C200" s="19" t="s">
        <v>104</v>
      </c>
      <c r="D200" s="18"/>
      <c r="E200" s="20"/>
      <c r="F200" s="21"/>
      <c r="G200" s="22"/>
      <c r="H200" s="23"/>
      <c r="I200" s="23"/>
      <c r="J200" s="23"/>
      <c r="K200" s="23"/>
      <c r="L200" s="23"/>
      <c r="M200" s="23">
        <f>SUM(M198:M199)</f>
        <v>0</v>
      </c>
    </row>
    <row r="201" spans="1:166" s="28" customFormat="1" ht="13.5">
      <c r="A201" s="17"/>
      <c r="B201" s="26"/>
      <c r="C201" s="19" t="s">
        <v>106</v>
      </c>
      <c r="D201" s="25"/>
      <c r="E201" s="20"/>
      <c r="F201" s="20"/>
      <c r="G201" s="22"/>
      <c r="H201" s="27"/>
      <c r="I201" s="27"/>
      <c r="J201" s="27"/>
      <c r="K201" s="27"/>
      <c r="L201" s="27"/>
      <c r="M201" s="23">
        <f>M200*D201</f>
        <v>0</v>
      </c>
    </row>
    <row r="202" spans="1:166" s="28" customFormat="1" ht="13.5">
      <c r="A202" s="17"/>
      <c r="B202" s="26"/>
      <c r="C202" s="19" t="s">
        <v>104</v>
      </c>
      <c r="D202" s="29"/>
      <c r="E202" s="17"/>
      <c r="F202" s="17"/>
      <c r="G202" s="22"/>
      <c r="H202" s="27"/>
      <c r="I202" s="27"/>
      <c r="J202" s="27"/>
      <c r="K202" s="27"/>
      <c r="L202" s="27"/>
      <c r="M202" s="23">
        <f>SUM(M200:M201)</f>
        <v>0</v>
      </c>
    </row>
    <row r="203" spans="1:166" s="28" customFormat="1" ht="13.5">
      <c r="A203" s="17"/>
      <c r="B203" s="26"/>
      <c r="C203" s="19" t="s">
        <v>107</v>
      </c>
      <c r="D203" s="25"/>
      <c r="E203" s="20"/>
      <c r="F203" s="20"/>
      <c r="G203" s="22"/>
      <c r="H203" s="27"/>
      <c r="I203" s="27"/>
      <c r="J203" s="27"/>
      <c r="K203" s="27"/>
      <c r="L203" s="27"/>
      <c r="M203" s="23">
        <f>M202*D203</f>
        <v>0</v>
      </c>
    </row>
    <row r="204" spans="1:166" s="28" customFormat="1" ht="13.5">
      <c r="A204" s="17"/>
      <c r="B204" s="26"/>
      <c r="C204" s="19" t="s">
        <v>104</v>
      </c>
      <c r="D204" s="29"/>
      <c r="E204" s="20"/>
      <c r="F204" s="30"/>
      <c r="G204" s="22"/>
      <c r="H204" s="27"/>
      <c r="I204" s="27"/>
      <c r="J204" s="27"/>
      <c r="K204" s="27"/>
      <c r="L204" s="27"/>
      <c r="M204" s="23">
        <f>SUM(M202:M203)</f>
        <v>0</v>
      </c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</row>
    <row r="205" spans="1:166" ht="13.5">
      <c r="A205" s="41"/>
      <c r="B205" s="41"/>
      <c r="C205" s="131"/>
      <c r="D205" s="89"/>
      <c r="E205" s="42"/>
      <c r="F205" s="42"/>
    </row>
    <row r="206" spans="1:166" ht="13.5">
      <c r="A206" s="41"/>
      <c r="B206" s="41"/>
      <c r="C206" s="122" t="s">
        <v>1</v>
      </c>
      <c r="D206" s="89"/>
      <c r="E206" s="42"/>
      <c r="F206" s="42"/>
      <c r="H206" s="33" t="s">
        <v>2</v>
      </c>
    </row>
    <row r="207" spans="1:166" ht="13.5">
      <c r="A207" s="41"/>
      <c r="B207" s="41"/>
      <c r="D207" s="89"/>
      <c r="E207" s="42"/>
      <c r="F207" s="42"/>
    </row>
    <row r="208" spans="1:166" ht="13.5">
      <c r="A208" s="41"/>
      <c r="B208" s="41"/>
      <c r="C208" s="131"/>
      <c r="D208" s="89"/>
      <c r="E208" s="42"/>
      <c r="F208" s="42"/>
    </row>
    <row r="209" spans="1:6" ht="13.5">
      <c r="A209" s="41"/>
      <c r="B209" s="41"/>
      <c r="C209" s="131"/>
      <c r="D209" s="89"/>
      <c r="E209" s="42"/>
      <c r="F209" s="42"/>
    </row>
    <row r="210" spans="1:6" ht="13.5">
      <c r="A210" s="41"/>
      <c r="B210" s="41"/>
      <c r="C210" s="131"/>
      <c r="D210" s="89"/>
      <c r="E210" s="42"/>
      <c r="F210" s="42"/>
    </row>
    <row r="211" spans="1:6" ht="13.5">
      <c r="A211" s="41"/>
      <c r="B211" s="41"/>
      <c r="C211" s="131"/>
      <c r="D211" s="89"/>
      <c r="E211" s="42"/>
      <c r="F211" s="42"/>
    </row>
    <row r="212" spans="1:6" ht="13.5">
      <c r="A212" s="41"/>
      <c r="B212" s="41"/>
      <c r="C212" s="131"/>
      <c r="D212" s="89"/>
      <c r="E212" s="42"/>
      <c r="F212" s="42"/>
    </row>
    <row r="213" spans="1:6" ht="13.5">
      <c r="A213" s="41"/>
      <c r="B213" s="41"/>
      <c r="C213" s="131"/>
      <c r="D213" s="89"/>
      <c r="E213" s="42"/>
      <c r="F213" s="42"/>
    </row>
    <row r="214" spans="1:6" ht="13.5">
      <c r="A214" s="41"/>
      <c r="B214" s="41"/>
      <c r="C214" s="131"/>
      <c r="D214" s="89"/>
      <c r="E214" s="42"/>
      <c r="F214" s="42"/>
    </row>
    <row r="215" spans="1:6" ht="13.5">
      <c r="A215" s="41"/>
      <c r="B215" s="41"/>
      <c r="C215" s="131"/>
      <c r="D215" s="89"/>
      <c r="E215" s="42"/>
      <c r="F215" s="42"/>
    </row>
    <row r="216" spans="1:6" ht="13.5">
      <c r="A216" s="41"/>
      <c r="B216" s="41"/>
      <c r="C216" s="131"/>
      <c r="D216" s="89"/>
      <c r="E216" s="42"/>
      <c r="F216" s="42"/>
    </row>
    <row r="217" spans="1:6" ht="13.5">
      <c r="A217" s="41"/>
      <c r="B217" s="41"/>
      <c r="C217" s="131"/>
      <c r="D217" s="89"/>
      <c r="E217" s="42"/>
      <c r="F217" s="42"/>
    </row>
    <row r="218" spans="1:6" ht="13.5">
      <c r="A218" s="41"/>
      <c r="B218" s="41"/>
      <c r="C218" s="131"/>
      <c r="D218" s="89"/>
      <c r="E218" s="42"/>
      <c r="F218" s="42"/>
    </row>
    <row r="219" spans="1:6" ht="13.5">
      <c r="A219" s="41"/>
      <c r="B219" s="41"/>
      <c r="C219" s="131"/>
      <c r="D219" s="89"/>
      <c r="E219" s="42"/>
      <c r="F219" s="42"/>
    </row>
    <row r="220" spans="1:6" ht="13.5">
      <c r="A220" s="41"/>
      <c r="B220" s="41"/>
      <c r="C220" s="131"/>
      <c r="D220" s="89"/>
      <c r="E220" s="42"/>
      <c r="F220" s="42"/>
    </row>
    <row r="221" spans="1:6" ht="13.5">
      <c r="A221" s="41"/>
      <c r="B221" s="41"/>
      <c r="C221" s="131"/>
      <c r="D221" s="89"/>
      <c r="E221" s="42"/>
      <c r="F221" s="42"/>
    </row>
    <row r="222" spans="1:6" ht="13.5">
      <c r="A222" s="41"/>
      <c r="B222" s="41"/>
      <c r="C222" s="131"/>
      <c r="D222" s="89"/>
      <c r="E222" s="42"/>
      <c r="F222" s="42"/>
    </row>
    <row r="223" spans="1:6" ht="13.5">
      <c r="A223" s="41"/>
      <c r="B223" s="41"/>
      <c r="C223" s="131"/>
      <c r="D223" s="89"/>
      <c r="E223" s="42"/>
      <c r="F223" s="42"/>
    </row>
    <row r="224" spans="1:6" ht="13.5">
      <c r="A224" s="41"/>
      <c r="B224" s="41"/>
      <c r="C224" s="131"/>
      <c r="D224" s="89"/>
      <c r="E224" s="42"/>
      <c r="F224" s="42"/>
    </row>
    <row r="225" spans="1:6" ht="13.5">
      <c r="A225" s="41"/>
      <c r="B225" s="41"/>
      <c r="C225" s="131"/>
      <c r="D225" s="89"/>
      <c r="E225" s="42"/>
      <c r="F225" s="42"/>
    </row>
    <row r="226" spans="1:6" ht="13.5">
      <c r="A226" s="41"/>
      <c r="B226" s="41"/>
      <c r="C226" s="131"/>
      <c r="D226" s="89"/>
      <c r="E226" s="42"/>
      <c r="F226" s="42"/>
    </row>
    <row r="227" spans="1:6" ht="13.5">
      <c r="A227" s="41"/>
      <c r="B227" s="41"/>
      <c r="C227" s="131"/>
      <c r="D227" s="89"/>
      <c r="E227" s="42"/>
      <c r="F227" s="42"/>
    </row>
    <row r="228" spans="1:6" ht="13.5">
      <c r="A228" s="41"/>
      <c r="B228" s="41"/>
      <c r="C228" s="131"/>
      <c r="D228" s="89"/>
      <c r="E228" s="42"/>
      <c r="F228" s="42"/>
    </row>
    <row r="229" spans="1:6" ht="13.5">
      <c r="A229" s="41"/>
      <c r="B229" s="41"/>
      <c r="C229" s="131"/>
      <c r="D229" s="89"/>
      <c r="E229" s="42"/>
      <c r="F229" s="42"/>
    </row>
    <row r="230" spans="1:6" ht="13.5">
      <c r="A230" s="41"/>
      <c r="B230" s="41"/>
      <c r="C230" s="131"/>
      <c r="D230" s="89"/>
      <c r="E230" s="42"/>
      <c r="F230" s="42"/>
    </row>
    <row r="231" spans="1:6" ht="13.5">
      <c r="A231" s="41"/>
      <c r="B231" s="41"/>
      <c r="C231" s="131"/>
      <c r="D231" s="89"/>
      <c r="E231" s="42"/>
      <c r="F231" s="42"/>
    </row>
    <row r="232" spans="1:6" ht="13.5">
      <c r="A232" s="41"/>
      <c r="B232" s="41"/>
      <c r="C232" s="131"/>
      <c r="D232" s="89"/>
      <c r="E232" s="42"/>
      <c r="F232" s="42"/>
    </row>
    <row r="233" spans="1:6" ht="13.5">
      <c r="A233" s="41"/>
      <c r="B233" s="41"/>
      <c r="C233" s="131"/>
      <c r="D233" s="89"/>
      <c r="E233" s="42"/>
      <c r="F233" s="42"/>
    </row>
    <row r="234" spans="1:6" ht="13.5">
      <c r="A234" s="41"/>
      <c r="B234" s="41"/>
      <c r="C234" s="131"/>
      <c r="D234" s="89"/>
      <c r="E234" s="42"/>
      <c r="F234" s="42"/>
    </row>
    <row r="235" spans="1:6" ht="13.5">
      <c r="A235" s="41"/>
      <c r="B235" s="41"/>
      <c r="C235" s="131"/>
      <c r="D235" s="89"/>
      <c r="E235" s="42"/>
      <c r="F235" s="42"/>
    </row>
    <row r="236" spans="1:6" ht="13.5">
      <c r="A236" s="41"/>
      <c r="B236" s="41"/>
      <c r="C236" s="131"/>
      <c r="D236" s="89"/>
      <c r="E236" s="42"/>
      <c r="F236" s="42"/>
    </row>
    <row r="237" spans="1:6" ht="13.5">
      <c r="A237" s="41"/>
      <c r="B237" s="41"/>
      <c r="C237" s="131"/>
      <c r="D237" s="89"/>
      <c r="E237" s="42"/>
      <c r="F237" s="42"/>
    </row>
    <row r="238" spans="1:6" ht="13.5">
      <c r="A238" s="41"/>
      <c r="B238" s="41"/>
      <c r="C238" s="131"/>
      <c r="D238" s="89"/>
      <c r="E238" s="42"/>
      <c r="F238" s="42"/>
    </row>
    <row r="239" spans="1:6" ht="13.5">
      <c r="A239" s="41"/>
      <c r="B239" s="41"/>
      <c r="C239" s="131"/>
      <c r="D239" s="89"/>
      <c r="E239" s="42"/>
      <c r="F239" s="42"/>
    </row>
    <row r="240" spans="1:6" ht="13.5">
      <c r="A240" s="41"/>
      <c r="B240" s="41"/>
      <c r="C240" s="131"/>
      <c r="D240" s="89"/>
      <c r="E240" s="42"/>
      <c r="F240" s="42"/>
    </row>
    <row r="241" spans="1:6" ht="13.5">
      <c r="A241" s="41"/>
      <c r="B241" s="41"/>
      <c r="C241" s="131"/>
      <c r="D241" s="89"/>
      <c r="E241" s="42"/>
      <c r="F241" s="42"/>
    </row>
    <row r="242" spans="1:6" ht="13.5">
      <c r="A242" s="41"/>
      <c r="B242" s="41"/>
      <c r="C242" s="131"/>
      <c r="D242" s="89"/>
      <c r="E242" s="42"/>
      <c r="F242" s="42"/>
    </row>
    <row r="243" spans="1:6" ht="13.5">
      <c r="A243" s="41"/>
      <c r="B243" s="41"/>
      <c r="C243" s="131"/>
      <c r="D243" s="89"/>
      <c r="E243" s="42"/>
      <c r="F243" s="42"/>
    </row>
    <row r="244" spans="1:6" ht="13.5">
      <c r="A244" s="41"/>
      <c r="B244" s="41"/>
      <c r="C244" s="131"/>
      <c r="D244" s="89"/>
      <c r="E244" s="42"/>
      <c r="F244" s="42"/>
    </row>
    <row r="245" spans="1:6" ht="13.5">
      <c r="A245" s="41"/>
      <c r="B245" s="41"/>
      <c r="C245" s="131"/>
      <c r="D245" s="89"/>
      <c r="E245" s="42"/>
      <c r="F245" s="42"/>
    </row>
    <row r="246" spans="1:6" ht="13.5">
      <c r="A246" s="41"/>
      <c r="B246" s="41"/>
      <c r="C246" s="131"/>
      <c r="D246" s="89"/>
      <c r="E246" s="42"/>
      <c r="F246" s="42"/>
    </row>
    <row r="247" spans="1:6" ht="13.5">
      <c r="A247" s="41"/>
      <c r="B247" s="41"/>
      <c r="C247" s="131"/>
      <c r="D247" s="89"/>
      <c r="E247" s="42"/>
      <c r="F247" s="42"/>
    </row>
    <row r="248" spans="1:6" ht="13.5">
      <c r="A248" s="41"/>
      <c r="B248" s="41"/>
      <c r="C248" s="131"/>
      <c r="D248" s="89"/>
      <c r="E248" s="42"/>
      <c r="F248" s="42"/>
    </row>
    <row r="249" spans="1:6" ht="13.5">
      <c r="A249" s="41"/>
      <c r="B249" s="41"/>
      <c r="C249" s="131"/>
      <c r="D249" s="89"/>
      <c r="E249" s="42"/>
      <c r="F249" s="42"/>
    </row>
    <row r="250" spans="1:6" ht="13.5">
      <c r="A250" s="41"/>
      <c r="B250" s="41"/>
      <c r="C250" s="131"/>
      <c r="D250" s="89"/>
      <c r="E250" s="42"/>
      <c r="F250" s="42"/>
    </row>
    <row r="251" spans="1:6" ht="13.5">
      <c r="A251" s="41"/>
      <c r="B251" s="41"/>
      <c r="C251" s="131"/>
      <c r="D251" s="89"/>
      <c r="E251" s="42"/>
      <c r="F251" s="42"/>
    </row>
    <row r="252" spans="1:6" ht="13.5">
      <c r="A252" s="41"/>
      <c r="B252" s="41"/>
      <c r="C252" s="131"/>
      <c r="D252" s="89"/>
      <c r="E252" s="42"/>
      <c r="F252" s="42"/>
    </row>
    <row r="253" spans="1:6" ht="13.5">
      <c r="A253" s="41"/>
      <c r="B253" s="41"/>
      <c r="C253" s="131"/>
      <c r="D253" s="89"/>
      <c r="E253" s="42"/>
      <c r="F253" s="42"/>
    </row>
    <row r="254" spans="1:6" ht="13.5">
      <c r="A254" s="41"/>
      <c r="B254" s="41"/>
      <c r="C254" s="131"/>
      <c r="D254" s="89"/>
      <c r="E254" s="42"/>
      <c r="F254" s="42"/>
    </row>
    <row r="255" spans="1:6" ht="13.5">
      <c r="A255" s="41"/>
      <c r="B255" s="41"/>
      <c r="C255" s="131"/>
      <c r="D255" s="89"/>
      <c r="E255" s="42"/>
      <c r="F255" s="42"/>
    </row>
    <row r="256" spans="1:6" ht="13.5">
      <c r="A256" s="41"/>
      <c r="B256" s="41"/>
      <c r="C256" s="131"/>
      <c r="D256" s="89"/>
      <c r="E256" s="42"/>
      <c r="F256" s="42"/>
    </row>
    <row r="257" spans="1:6" ht="13.5">
      <c r="A257" s="41"/>
      <c r="B257" s="41"/>
      <c r="C257" s="131"/>
      <c r="D257" s="89"/>
      <c r="E257" s="42"/>
      <c r="F257" s="42"/>
    </row>
    <row r="258" spans="1:6" ht="13.5">
      <c r="A258" s="41"/>
      <c r="B258" s="41"/>
      <c r="C258" s="131"/>
      <c r="D258" s="89"/>
      <c r="E258" s="42"/>
      <c r="F258" s="42"/>
    </row>
    <row r="259" spans="1:6" ht="13.5">
      <c r="A259" s="41"/>
      <c r="B259" s="41"/>
      <c r="C259" s="131"/>
      <c r="D259" s="89"/>
      <c r="E259" s="42"/>
      <c r="F259" s="42"/>
    </row>
    <row r="260" spans="1:6" ht="13.5">
      <c r="A260" s="41"/>
      <c r="B260" s="41"/>
      <c r="C260" s="131"/>
      <c r="D260" s="89"/>
      <c r="E260" s="42"/>
      <c r="F260" s="42"/>
    </row>
    <row r="261" spans="1:6" ht="13.5">
      <c r="A261" s="41"/>
      <c r="B261" s="41"/>
      <c r="C261" s="131"/>
      <c r="D261" s="89"/>
      <c r="E261" s="42"/>
      <c r="F261" s="42"/>
    </row>
    <row r="262" spans="1:6" ht="13.5">
      <c r="A262" s="41"/>
      <c r="B262" s="41"/>
      <c r="C262" s="131"/>
      <c r="D262" s="89"/>
      <c r="E262" s="42"/>
      <c r="F262" s="42"/>
    </row>
    <row r="263" spans="1:6" ht="13.5">
      <c r="A263" s="41"/>
      <c r="B263" s="41"/>
      <c r="C263" s="131"/>
      <c r="D263" s="89"/>
      <c r="E263" s="42"/>
      <c r="F263" s="42"/>
    </row>
    <row r="264" spans="1:6" ht="13.5">
      <c r="A264" s="41"/>
      <c r="B264" s="41"/>
      <c r="C264" s="131"/>
      <c r="D264" s="89"/>
      <c r="E264" s="42"/>
      <c r="F264" s="42"/>
    </row>
    <row r="265" spans="1:6" ht="13.5">
      <c r="A265" s="41"/>
      <c r="B265" s="41"/>
      <c r="C265" s="131"/>
      <c r="D265" s="89"/>
      <c r="E265" s="42"/>
      <c r="F265" s="42"/>
    </row>
    <row r="266" spans="1:6" ht="13.5">
      <c r="A266" s="41"/>
      <c r="B266" s="41"/>
      <c r="C266" s="131"/>
      <c r="D266" s="89"/>
      <c r="E266" s="42"/>
      <c r="F266" s="42"/>
    </row>
    <row r="267" spans="1:6" ht="13.5">
      <c r="A267" s="41"/>
      <c r="B267" s="41"/>
      <c r="C267" s="131"/>
      <c r="D267" s="89"/>
      <c r="E267" s="42"/>
      <c r="F267" s="42"/>
    </row>
    <row r="268" spans="1:6" ht="13.5">
      <c r="A268" s="41"/>
      <c r="B268" s="41"/>
      <c r="C268" s="131"/>
      <c r="D268" s="89"/>
      <c r="E268" s="42"/>
      <c r="F268" s="42"/>
    </row>
    <row r="269" spans="1:6" ht="13.5">
      <c r="A269" s="41"/>
      <c r="B269" s="41"/>
      <c r="C269" s="131"/>
      <c r="D269" s="89"/>
      <c r="E269" s="42"/>
      <c r="F269" s="42"/>
    </row>
    <row r="270" spans="1:6" ht="13.5">
      <c r="A270" s="41"/>
      <c r="B270" s="41"/>
      <c r="C270" s="131"/>
      <c r="D270" s="89"/>
      <c r="E270" s="42"/>
      <c r="F270" s="42"/>
    </row>
    <row r="271" spans="1:6" ht="13.5">
      <c r="A271" s="41"/>
      <c r="B271" s="41"/>
      <c r="C271" s="131"/>
      <c r="D271" s="89"/>
      <c r="E271" s="42"/>
      <c r="F271" s="42"/>
    </row>
    <row r="272" spans="1:6" ht="13.5">
      <c r="A272" s="41"/>
      <c r="B272" s="41"/>
      <c r="C272" s="131"/>
      <c r="D272" s="89"/>
      <c r="E272" s="42"/>
      <c r="F272" s="42"/>
    </row>
    <row r="273" spans="1:6" ht="13.5">
      <c r="A273" s="41"/>
      <c r="B273" s="41"/>
      <c r="C273" s="131"/>
      <c r="D273" s="89"/>
      <c r="E273" s="42"/>
      <c r="F273" s="42"/>
    </row>
    <row r="274" spans="1:6" ht="13.5">
      <c r="A274" s="41"/>
      <c r="B274" s="41"/>
      <c r="C274" s="131"/>
      <c r="D274" s="89"/>
      <c r="E274" s="42"/>
      <c r="F274" s="42"/>
    </row>
    <row r="275" spans="1:6" ht="13.5">
      <c r="A275" s="41"/>
      <c r="B275" s="41"/>
      <c r="C275" s="131"/>
      <c r="D275" s="89"/>
      <c r="E275" s="42"/>
      <c r="F275" s="42"/>
    </row>
    <row r="276" spans="1:6" ht="13.5">
      <c r="A276" s="41"/>
      <c r="B276" s="41"/>
      <c r="C276" s="131"/>
      <c r="D276" s="89"/>
      <c r="E276" s="42"/>
      <c r="F276" s="42"/>
    </row>
    <row r="277" spans="1:6" ht="13.5">
      <c r="A277" s="41"/>
      <c r="B277" s="41"/>
      <c r="C277" s="131"/>
      <c r="D277" s="89"/>
      <c r="E277" s="42"/>
      <c r="F277" s="42"/>
    </row>
    <row r="278" spans="1:6" ht="13.5">
      <c r="A278" s="41"/>
      <c r="B278" s="41"/>
      <c r="C278" s="131"/>
      <c r="D278" s="89"/>
      <c r="E278" s="42"/>
      <c r="F278" s="42"/>
    </row>
    <row r="279" spans="1:6" ht="13.5">
      <c r="A279" s="41"/>
      <c r="B279" s="41"/>
      <c r="C279" s="131"/>
      <c r="D279" s="89"/>
      <c r="E279" s="42"/>
      <c r="F279" s="42"/>
    </row>
    <row r="280" spans="1:6" ht="13.5">
      <c r="A280" s="41"/>
      <c r="B280" s="41"/>
      <c r="C280" s="131"/>
      <c r="D280" s="89"/>
      <c r="E280" s="42"/>
      <c r="F280" s="42"/>
    </row>
    <row r="281" spans="1:6" ht="13.5">
      <c r="A281" s="41"/>
      <c r="B281" s="41"/>
      <c r="C281" s="131"/>
      <c r="D281" s="89"/>
      <c r="E281" s="42"/>
      <c r="F281" s="42"/>
    </row>
    <row r="282" spans="1:6" ht="13.5">
      <c r="A282" s="41"/>
      <c r="B282" s="41"/>
      <c r="C282" s="131"/>
      <c r="D282" s="89"/>
      <c r="E282" s="42"/>
      <c r="F282" s="42"/>
    </row>
    <row r="283" spans="1:6" ht="13.5">
      <c r="A283" s="41"/>
      <c r="B283" s="41"/>
      <c r="C283" s="131"/>
      <c r="D283" s="89"/>
      <c r="E283" s="42"/>
      <c r="F283" s="42"/>
    </row>
    <row r="284" spans="1:6" ht="13.5">
      <c r="A284" s="41"/>
      <c r="B284" s="41"/>
      <c r="C284" s="131"/>
      <c r="D284" s="89"/>
      <c r="E284" s="42"/>
      <c r="F284" s="42"/>
    </row>
    <row r="285" spans="1:6" ht="13.5">
      <c r="A285" s="41"/>
      <c r="B285" s="41"/>
      <c r="C285" s="131"/>
      <c r="D285" s="89"/>
      <c r="E285" s="42"/>
      <c r="F285" s="42"/>
    </row>
    <row r="286" spans="1:6" ht="13.5">
      <c r="A286" s="41"/>
      <c r="B286" s="41"/>
      <c r="C286" s="131"/>
      <c r="D286" s="89"/>
      <c r="E286" s="42"/>
      <c r="F286" s="42"/>
    </row>
    <row r="287" spans="1:6" ht="13.5">
      <c r="A287" s="41"/>
      <c r="B287" s="41"/>
      <c r="C287" s="131"/>
      <c r="D287" s="89"/>
      <c r="E287" s="42"/>
      <c r="F287" s="42"/>
    </row>
    <row r="288" spans="1:6" ht="13.5">
      <c r="A288" s="41"/>
      <c r="B288" s="41"/>
      <c r="C288" s="131"/>
      <c r="D288" s="89"/>
      <c r="E288" s="42"/>
      <c r="F288" s="42"/>
    </row>
    <row r="289" spans="1:6" ht="13.5">
      <c r="A289" s="41"/>
      <c r="B289" s="41"/>
      <c r="C289" s="131"/>
      <c r="D289" s="89"/>
      <c r="E289" s="42"/>
      <c r="F289" s="42"/>
    </row>
    <row r="290" spans="1:6" ht="13.5">
      <c r="A290" s="41"/>
      <c r="B290" s="41"/>
      <c r="C290" s="131"/>
      <c r="D290" s="89"/>
      <c r="E290" s="42"/>
      <c r="F290" s="42"/>
    </row>
    <row r="291" spans="1:6" ht="13.5">
      <c r="A291" s="41"/>
      <c r="B291" s="41"/>
      <c r="C291" s="131"/>
      <c r="D291" s="89"/>
      <c r="E291" s="42"/>
      <c r="F291" s="42"/>
    </row>
    <row r="292" spans="1:6" ht="13.5">
      <c r="A292" s="41"/>
      <c r="B292" s="41"/>
      <c r="C292" s="131"/>
      <c r="D292" s="89"/>
      <c r="E292" s="42"/>
      <c r="F292" s="42"/>
    </row>
    <row r="293" spans="1:6" ht="13.5">
      <c r="A293" s="41"/>
      <c r="B293" s="41"/>
      <c r="C293" s="131"/>
      <c r="D293" s="89"/>
      <c r="E293" s="42"/>
      <c r="F293" s="42"/>
    </row>
    <row r="294" spans="1:6" ht="13.5">
      <c r="A294" s="41"/>
      <c r="B294" s="41"/>
      <c r="C294" s="131"/>
      <c r="D294" s="89"/>
      <c r="E294" s="42"/>
      <c r="F294" s="42"/>
    </row>
    <row r="295" spans="1:6" ht="13.5">
      <c r="A295" s="41"/>
      <c r="B295" s="41"/>
      <c r="C295" s="131"/>
      <c r="D295" s="89"/>
      <c r="E295" s="42"/>
      <c r="F295" s="42"/>
    </row>
    <row r="296" spans="1:6" ht="13.5">
      <c r="A296" s="41"/>
      <c r="B296" s="41"/>
      <c r="C296" s="131"/>
      <c r="D296" s="89"/>
      <c r="E296" s="42"/>
      <c r="F296" s="42"/>
    </row>
    <row r="297" spans="1:6" ht="13.5">
      <c r="A297" s="41"/>
      <c r="B297" s="41"/>
      <c r="C297" s="131"/>
      <c r="D297" s="89"/>
      <c r="E297" s="42"/>
      <c r="F297" s="42"/>
    </row>
    <row r="298" spans="1:6" ht="13.5">
      <c r="A298" s="41"/>
      <c r="B298" s="41"/>
      <c r="C298" s="131"/>
      <c r="D298" s="89"/>
      <c r="E298" s="42"/>
      <c r="F298" s="42"/>
    </row>
    <row r="299" spans="1:6" ht="13.5">
      <c r="A299" s="41"/>
      <c r="B299" s="41"/>
      <c r="C299" s="131"/>
      <c r="D299" s="89"/>
      <c r="E299" s="42"/>
      <c r="F299" s="42"/>
    </row>
    <row r="300" spans="1:6" ht="13.5">
      <c r="A300" s="41"/>
      <c r="B300" s="41"/>
      <c r="C300" s="131"/>
      <c r="D300" s="89"/>
      <c r="E300" s="42"/>
      <c r="F300" s="42"/>
    </row>
    <row r="301" spans="1:6" ht="13.5">
      <c r="A301" s="41"/>
      <c r="B301" s="41"/>
      <c r="C301" s="131"/>
      <c r="D301" s="89"/>
      <c r="E301" s="42"/>
      <c r="F301" s="42"/>
    </row>
    <row r="302" spans="1:6" ht="13.5">
      <c r="A302" s="41"/>
      <c r="B302" s="41"/>
      <c r="C302" s="131"/>
      <c r="D302" s="89"/>
      <c r="E302" s="42"/>
      <c r="F302" s="42"/>
    </row>
    <row r="303" spans="1:6" ht="13.5">
      <c r="A303" s="41"/>
      <c r="B303" s="41"/>
      <c r="C303" s="131"/>
      <c r="D303" s="89"/>
      <c r="E303" s="42"/>
      <c r="F303" s="42"/>
    </row>
    <row r="304" spans="1:6" ht="13.5">
      <c r="A304" s="41"/>
      <c r="B304" s="41"/>
      <c r="C304" s="131"/>
      <c r="D304" s="89"/>
      <c r="E304" s="42"/>
      <c r="F304" s="42"/>
    </row>
    <row r="305" spans="1:6" ht="13.5">
      <c r="A305" s="41"/>
      <c r="B305" s="41"/>
      <c r="C305" s="131"/>
      <c r="D305" s="89"/>
      <c r="E305" s="42"/>
      <c r="F305" s="42"/>
    </row>
    <row r="306" spans="1:6" ht="13.5">
      <c r="A306" s="41"/>
      <c r="B306" s="41"/>
      <c r="C306" s="131"/>
      <c r="D306" s="89"/>
      <c r="E306" s="42"/>
      <c r="F306" s="42"/>
    </row>
    <row r="307" spans="1:6" ht="13.5">
      <c r="A307" s="41"/>
      <c r="B307" s="41"/>
      <c r="C307" s="131"/>
      <c r="D307" s="89"/>
      <c r="E307" s="42"/>
      <c r="F307" s="42"/>
    </row>
    <row r="308" spans="1:6" ht="13.5">
      <c r="A308" s="41"/>
      <c r="B308" s="41"/>
      <c r="C308" s="131"/>
      <c r="D308" s="89"/>
      <c r="E308" s="42"/>
      <c r="F308" s="42"/>
    </row>
    <row r="309" spans="1:6" ht="13.5">
      <c r="A309" s="41"/>
      <c r="B309" s="41"/>
      <c r="C309" s="131"/>
      <c r="D309" s="89"/>
      <c r="E309" s="42"/>
      <c r="F309" s="42"/>
    </row>
    <row r="310" spans="1:6" ht="13.5">
      <c r="A310" s="41"/>
      <c r="B310" s="41"/>
      <c r="C310" s="131"/>
      <c r="D310" s="89"/>
      <c r="E310" s="42"/>
      <c r="F310" s="42"/>
    </row>
    <row r="311" spans="1:6" ht="13.5">
      <c r="A311" s="41"/>
      <c r="B311" s="41"/>
      <c r="C311" s="131"/>
      <c r="D311" s="89"/>
      <c r="E311" s="42"/>
      <c r="F311" s="42"/>
    </row>
    <row r="312" spans="1:6" ht="13.5">
      <c r="A312" s="41"/>
      <c r="B312" s="41"/>
      <c r="C312" s="131"/>
      <c r="D312" s="89"/>
      <c r="E312" s="42"/>
      <c r="F312" s="42"/>
    </row>
    <row r="313" spans="1:6" ht="13.5">
      <c r="A313" s="41"/>
      <c r="B313" s="41"/>
      <c r="C313" s="131"/>
      <c r="D313" s="89"/>
      <c r="E313" s="42"/>
      <c r="F313" s="42"/>
    </row>
    <row r="314" spans="1:6" ht="13.5">
      <c r="A314" s="41"/>
      <c r="B314" s="41"/>
      <c r="C314" s="131"/>
      <c r="D314" s="89"/>
      <c r="E314" s="42"/>
      <c r="F314" s="42"/>
    </row>
    <row r="315" spans="1:6" ht="13.5">
      <c r="A315" s="41"/>
      <c r="B315" s="41"/>
      <c r="C315" s="131"/>
      <c r="D315" s="89"/>
      <c r="E315" s="42"/>
      <c r="F315" s="42"/>
    </row>
    <row r="316" spans="1:6" ht="13.5">
      <c r="A316" s="41"/>
      <c r="B316" s="41"/>
      <c r="C316" s="131"/>
      <c r="D316" s="89"/>
      <c r="E316" s="42"/>
      <c r="F316" s="42"/>
    </row>
    <row r="317" spans="1:6" ht="13.5">
      <c r="A317" s="41"/>
      <c r="B317" s="41"/>
      <c r="C317" s="131"/>
      <c r="D317" s="89"/>
      <c r="E317" s="42"/>
      <c r="F317" s="42"/>
    </row>
    <row r="318" spans="1:6" ht="13.5">
      <c r="A318" s="41"/>
      <c r="B318" s="41"/>
      <c r="C318" s="131"/>
      <c r="D318" s="89"/>
      <c r="E318" s="42"/>
      <c r="F318" s="42"/>
    </row>
    <row r="319" spans="1:6" ht="13.5">
      <c r="A319" s="41"/>
      <c r="B319" s="41"/>
      <c r="C319" s="131"/>
      <c r="D319" s="89"/>
      <c r="E319" s="42"/>
      <c r="F319" s="42"/>
    </row>
    <row r="320" spans="1:6" ht="13.5">
      <c r="A320" s="41"/>
      <c r="B320" s="41"/>
      <c r="C320" s="131"/>
      <c r="D320" s="89"/>
      <c r="E320" s="42"/>
      <c r="F320" s="42"/>
    </row>
    <row r="321" spans="1:6" ht="13.5">
      <c r="A321" s="41"/>
      <c r="B321" s="41"/>
      <c r="C321" s="131"/>
      <c r="D321" s="89"/>
      <c r="E321" s="42"/>
      <c r="F321" s="42"/>
    </row>
    <row r="322" spans="1:6" ht="13.5">
      <c r="A322" s="41"/>
      <c r="B322" s="41"/>
      <c r="C322" s="131"/>
      <c r="D322" s="89"/>
      <c r="E322" s="42"/>
      <c r="F322" s="42"/>
    </row>
    <row r="323" spans="1:6" ht="13.5">
      <c r="A323" s="41"/>
      <c r="B323" s="41"/>
      <c r="C323" s="131"/>
      <c r="D323" s="89"/>
      <c r="E323" s="42"/>
      <c r="F323" s="42"/>
    </row>
    <row r="324" spans="1:6" ht="13.5">
      <c r="A324" s="41"/>
      <c r="B324" s="41"/>
      <c r="C324" s="131"/>
      <c r="D324" s="89"/>
      <c r="E324" s="42"/>
      <c r="F324" s="42"/>
    </row>
    <row r="325" spans="1:6" ht="13.5">
      <c r="A325" s="41"/>
      <c r="B325" s="41"/>
      <c r="C325" s="131"/>
      <c r="D325" s="89"/>
      <c r="E325" s="42"/>
      <c r="F325" s="42"/>
    </row>
    <row r="326" spans="1:6" ht="13.5">
      <c r="A326" s="41"/>
      <c r="B326" s="41"/>
      <c r="C326" s="131"/>
      <c r="D326" s="89"/>
      <c r="E326" s="42"/>
      <c r="F326" s="42"/>
    </row>
    <row r="327" spans="1:6" ht="13.5">
      <c r="A327" s="41"/>
      <c r="B327" s="41"/>
      <c r="C327" s="131"/>
      <c r="D327" s="89"/>
      <c r="E327" s="42"/>
      <c r="F327" s="42"/>
    </row>
    <row r="328" spans="1:6" ht="13.5">
      <c r="A328" s="41"/>
      <c r="B328" s="41"/>
      <c r="C328" s="131"/>
      <c r="D328" s="89"/>
      <c r="E328" s="42"/>
      <c r="F328" s="42"/>
    </row>
    <row r="329" spans="1:6" ht="13.5">
      <c r="A329" s="41"/>
      <c r="B329" s="41"/>
      <c r="C329" s="131"/>
      <c r="D329" s="89"/>
      <c r="E329" s="42"/>
      <c r="F329" s="42"/>
    </row>
    <row r="330" spans="1:6" ht="13.5">
      <c r="A330" s="41"/>
      <c r="B330" s="41"/>
      <c r="C330" s="131"/>
      <c r="D330" s="89"/>
      <c r="E330" s="42"/>
      <c r="F330" s="42"/>
    </row>
    <row r="331" spans="1:6" ht="13.5">
      <c r="A331" s="41"/>
      <c r="B331" s="41"/>
      <c r="C331" s="131"/>
      <c r="D331" s="89"/>
      <c r="E331" s="42"/>
      <c r="F331" s="42"/>
    </row>
    <row r="332" spans="1:6" ht="13.5">
      <c r="A332" s="41"/>
      <c r="B332" s="41"/>
      <c r="C332" s="131"/>
      <c r="D332" s="89"/>
      <c r="E332" s="42"/>
      <c r="F332" s="42"/>
    </row>
    <row r="333" spans="1:6" ht="13.5">
      <c r="A333" s="41"/>
      <c r="B333" s="41"/>
      <c r="C333" s="131"/>
      <c r="D333" s="89"/>
      <c r="E333" s="42"/>
      <c r="F333" s="42"/>
    </row>
    <row r="334" spans="1:6" ht="13.5">
      <c r="A334" s="41"/>
      <c r="B334" s="41"/>
      <c r="C334" s="131"/>
      <c r="D334" s="89"/>
      <c r="E334" s="42"/>
      <c r="F334" s="42"/>
    </row>
    <row r="335" spans="1:6" ht="13.5">
      <c r="A335" s="41"/>
      <c r="B335" s="41"/>
      <c r="C335" s="131"/>
      <c r="D335" s="89"/>
      <c r="E335" s="42"/>
      <c r="F335" s="42"/>
    </row>
    <row r="336" spans="1:6" ht="13.5">
      <c r="A336" s="41"/>
      <c r="B336" s="41"/>
      <c r="C336" s="131"/>
      <c r="D336" s="89"/>
      <c r="E336" s="42"/>
      <c r="F336" s="42"/>
    </row>
    <row r="337" spans="1:6" ht="13.5">
      <c r="A337" s="41"/>
      <c r="B337" s="41"/>
      <c r="C337" s="131"/>
      <c r="D337" s="89"/>
      <c r="E337" s="42"/>
      <c r="F337" s="42"/>
    </row>
    <row r="338" spans="1:6" ht="13.5">
      <c r="A338" s="41"/>
      <c r="B338" s="41"/>
      <c r="C338" s="131"/>
      <c r="D338" s="89"/>
      <c r="E338" s="42"/>
      <c r="F338" s="42"/>
    </row>
    <row r="339" spans="1:6" ht="13.5">
      <c r="A339" s="41"/>
      <c r="B339" s="41"/>
      <c r="C339" s="131"/>
      <c r="D339" s="89"/>
      <c r="E339" s="42"/>
      <c r="F339" s="42"/>
    </row>
    <row r="340" spans="1:6" ht="13.5">
      <c r="A340" s="41"/>
      <c r="B340" s="41"/>
      <c r="C340" s="131"/>
      <c r="D340" s="89"/>
      <c r="E340" s="42"/>
      <c r="F340" s="42"/>
    </row>
    <row r="341" spans="1:6" ht="13.5">
      <c r="A341" s="41"/>
      <c r="B341" s="41"/>
      <c r="C341" s="131"/>
      <c r="D341" s="89"/>
      <c r="E341" s="42"/>
      <c r="F341" s="42"/>
    </row>
    <row r="342" spans="1:6" ht="13.5">
      <c r="A342" s="41"/>
      <c r="B342" s="41"/>
      <c r="C342" s="131"/>
      <c r="D342" s="89"/>
      <c r="E342" s="42"/>
      <c r="F342" s="42"/>
    </row>
    <row r="343" spans="1:6" ht="13.5">
      <c r="A343" s="41"/>
      <c r="B343" s="41"/>
      <c r="C343" s="131"/>
      <c r="D343" s="89"/>
      <c r="E343" s="42"/>
      <c r="F343" s="42"/>
    </row>
    <row r="344" spans="1:6" ht="13.5">
      <c r="A344" s="41"/>
      <c r="B344" s="41"/>
      <c r="C344" s="131"/>
      <c r="D344" s="89"/>
      <c r="E344" s="42"/>
      <c r="F344" s="42"/>
    </row>
    <row r="345" spans="1:6" ht="13.5">
      <c r="A345" s="41"/>
      <c r="B345" s="41"/>
      <c r="C345" s="131"/>
      <c r="D345" s="89"/>
      <c r="E345" s="42"/>
      <c r="F345" s="42"/>
    </row>
    <row r="346" spans="1:6" ht="13.5">
      <c r="A346" s="41"/>
      <c r="B346" s="41"/>
      <c r="C346" s="131"/>
      <c r="D346" s="89"/>
      <c r="E346" s="42"/>
      <c r="F346" s="42"/>
    </row>
    <row r="347" spans="1:6" ht="13.5">
      <c r="A347" s="41"/>
      <c r="B347" s="41"/>
      <c r="C347" s="131"/>
      <c r="D347" s="89"/>
      <c r="E347" s="42"/>
      <c r="F347" s="42"/>
    </row>
    <row r="348" spans="1:6" ht="13.5">
      <c r="A348" s="41"/>
      <c r="B348" s="41"/>
      <c r="C348" s="131"/>
      <c r="D348" s="89"/>
      <c r="E348" s="42"/>
      <c r="F348" s="42"/>
    </row>
    <row r="349" spans="1:6" ht="13.5">
      <c r="A349" s="41"/>
      <c r="B349" s="41"/>
      <c r="C349" s="131"/>
      <c r="D349" s="89"/>
      <c r="E349" s="42"/>
      <c r="F349" s="42"/>
    </row>
    <row r="350" spans="1:6" ht="13.5">
      <c r="A350" s="41"/>
      <c r="B350" s="41"/>
      <c r="C350" s="131"/>
      <c r="D350" s="89"/>
      <c r="E350" s="42"/>
      <c r="F350" s="42"/>
    </row>
    <row r="351" spans="1:6" ht="13.5">
      <c r="A351" s="41"/>
      <c r="B351" s="41"/>
      <c r="C351" s="131"/>
      <c r="D351" s="89"/>
      <c r="E351" s="42"/>
      <c r="F351" s="42"/>
    </row>
    <row r="352" spans="1:6" ht="13.5">
      <c r="A352" s="41"/>
      <c r="B352" s="41"/>
      <c r="C352" s="131"/>
      <c r="D352" s="89"/>
      <c r="E352" s="42"/>
      <c r="F352" s="42"/>
    </row>
    <row r="353" spans="1:6" ht="13.5">
      <c r="A353" s="41"/>
      <c r="B353" s="41"/>
      <c r="C353" s="131"/>
      <c r="D353" s="89"/>
      <c r="E353" s="42"/>
      <c r="F353" s="42"/>
    </row>
    <row r="354" spans="1:6" ht="13.5">
      <c r="A354" s="41"/>
      <c r="B354" s="41"/>
      <c r="C354" s="131"/>
      <c r="D354" s="89"/>
      <c r="E354" s="42"/>
      <c r="F354" s="42"/>
    </row>
    <row r="355" spans="1:6" ht="13.5">
      <c r="A355" s="41"/>
      <c r="B355" s="41"/>
      <c r="C355" s="131"/>
      <c r="D355" s="89"/>
      <c r="E355" s="42"/>
      <c r="F355" s="42"/>
    </row>
    <row r="356" spans="1:6" ht="13.5">
      <c r="A356" s="41"/>
      <c r="B356" s="41"/>
      <c r="C356" s="131"/>
      <c r="D356" s="89"/>
      <c r="E356" s="42"/>
      <c r="F356" s="42"/>
    </row>
    <row r="357" spans="1:6" ht="13.5">
      <c r="A357" s="41"/>
      <c r="B357" s="41"/>
      <c r="C357" s="131"/>
      <c r="D357" s="89"/>
      <c r="E357" s="42"/>
      <c r="F357" s="42"/>
    </row>
    <row r="358" spans="1:6" ht="13.5">
      <c r="A358" s="41"/>
      <c r="B358" s="41"/>
      <c r="C358" s="131"/>
      <c r="D358" s="89"/>
      <c r="E358" s="42"/>
      <c r="F358" s="42"/>
    </row>
    <row r="359" spans="1:6" ht="13.5">
      <c r="A359" s="41"/>
      <c r="B359" s="41"/>
      <c r="C359" s="131"/>
      <c r="D359" s="89"/>
      <c r="E359" s="42"/>
      <c r="F359" s="42"/>
    </row>
    <row r="360" spans="1:6" ht="13.5">
      <c r="A360" s="41"/>
      <c r="B360" s="41"/>
      <c r="C360" s="131"/>
      <c r="D360" s="89"/>
      <c r="E360" s="42"/>
      <c r="F360" s="42"/>
    </row>
    <row r="361" spans="1:6" ht="13.5">
      <c r="A361" s="41"/>
      <c r="B361" s="41"/>
      <c r="C361" s="131"/>
      <c r="D361" s="89"/>
      <c r="E361" s="42"/>
      <c r="F361" s="42"/>
    </row>
    <row r="362" spans="1:6" ht="13.5">
      <c r="A362" s="41"/>
      <c r="B362" s="41"/>
      <c r="C362" s="131"/>
      <c r="D362" s="89"/>
      <c r="E362" s="42"/>
      <c r="F362" s="42"/>
    </row>
    <row r="363" spans="1:6" ht="13.5">
      <c r="A363" s="41"/>
      <c r="B363" s="41"/>
      <c r="C363" s="131"/>
      <c r="D363" s="89"/>
      <c r="E363" s="42"/>
      <c r="F363" s="42"/>
    </row>
    <row r="364" spans="1:6" ht="13.5">
      <c r="A364" s="41"/>
      <c r="B364" s="41"/>
      <c r="C364" s="131"/>
      <c r="D364" s="89"/>
      <c r="E364" s="42"/>
      <c r="F364" s="42"/>
    </row>
    <row r="365" spans="1:6" ht="13.5">
      <c r="A365" s="41"/>
      <c r="B365" s="41"/>
      <c r="C365" s="131"/>
      <c r="D365" s="89"/>
      <c r="E365" s="42"/>
      <c r="F365" s="42"/>
    </row>
    <row r="366" spans="1:6" ht="13.5">
      <c r="A366" s="41"/>
      <c r="B366" s="41"/>
      <c r="C366" s="131"/>
      <c r="D366" s="89"/>
      <c r="E366" s="42"/>
      <c r="F366" s="42"/>
    </row>
    <row r="367" spans="1:6" ht="13.5">
      <c r="A367" s="41"/>
      <c r="B367" s="41"/>
      <c r="C367" s="131"/>
      <c r="D367" s="89"/>
      <c r="E367" s="42"/>
      <c r="F367" s="42"/>
    </row>
    <row r="368" spans="1:6" ht="13.5">
      <c r="A368" s="41"/>
      <c r="B368" s="41"/>
      <c r="C368" s="131"/>
      <c r="D368" s="89"/>
      <c r="E368" s="42"/>
      <c r="F368" s="42"/>
    </row>
    <row r="369" spans="1:6" ht="13.5">
      <c r="A369" s="41"/>
      <c r="B369" s="41"/>
      <c r="C369" s="131"/>
      <c r="D369" s="89"/>
      <c r="E369" s="42"/>
      <c r="F369" s="42"/>
    </row>
    <row r="370" spans="1:6" ht="13.5">
      <c r="A370" s="41"/>
      <c r="B370" s="41"/>
      <c r="C370" s="131"/>
      <c r="D370" s="89"/>
      <c r="E370" s="42"/>
      <c r="F370" s="42"/>
    </row>
    <row r="371" spans="1:6" ht="13.5">
      <c r="A371" s="41"/>
      <c r="B371" s="41"/>
      <c r="C371" s="131"/>
      <c r="D371" s="89"/>
      <c r="E371" s="42"/>
      <c r="F371" s="42"/>
    </row>
    <row r="372" spans="1:6" ht="13.5">
      <c r="A372" s="41"/>
      <c r="B372" s="41"/>
      <c r="C372" s="131"/>
      <c r="D372" s="89"/>
      <c r="E372" s="42"/>
      <c r="F372" s="42"/>
    </row>
    <row r="373" spans="1:6" ht="13.5">
      <c r="A373" s="41"/>
      <c r="B373" s="41"/>
      <c r="C373" s="131"/>
      <c r="D373" s="89"/>
      <c r="E373" s="42"/>
      <c r="F373" s="42"/>
    </row>
    <row r="374" spans="1:6" ht="13.5">
      <c r="A374" s="41"/>
      <c r="B374" s="41"/>
      <c r="C374" s="131"/>
      <c r="D374" s="89"/>
      <c r="E374" s="42"/>
      <c r="F374" s="42"/>
    </row>
    <row r="375" spans="1:6" ht="13.5">
      <c r="A375" s="41"/>
      <c r="B375" s="41"/>
      <c r="C375" s="131"/>
      <c r="D375" s="89"/>
      <c r="E375" s="42"/>
      <c r="F375" s="42"/>
    </row>
    <row r="376" spans="1:6" ht="13.5">
      <c r="A376" s="41"/>
      <c r="B376" s="41"/>
      <c r="C376" s="131"/>
      <c r="D376" s="89"/>
      <c r="E376" s="42"/>
      <c r="F376" s="42"/>
    </row>
    <row r="377" spans="1:6" ht="13.5">
      <c r="A377" s="41"/>
      <c r="B377" s="41"/>
      <c r="C377" s="131"/>
      <c r="D377" s="89"/>
      <c r="E377" s="42"/>
      <c r="F377" s="42"/>
    </row>
    <row r="378" spans="1:6" ht="13.5">
      <c r="A378" s="41"/>
      <c r="B378" s="41"/>
      <c r="C378" s="131"/>
      <c r="D378" s="89"/>
      <c r="E378" s="42"/>
      <c r="F378" s="42"/>
    </row>
    <row r="379" spans="1:6" ht="13.5">
      <c r="A379" s="41"/>
      <c r="B379" s="41"/>
      <c r="C379" s="131"/>
      <c r="D379" s="89"/>
      <c r="E379" s="42"/>
      <c r="F379" s="42"/>
    </row>
    <row r="380" spans="1:6" ht="13.5">
      <c r="A380" s="41"/>
      <c r="B380" s="41"/>
      <c r="C380" s="131"/>
      <c r="D380" s="89"/>
      <c r="E380" s="42"/>
      <c r="F380" s="42"/>
    </row>
    <row r="381" spans="1:6" ht="13.5">
      <c r="A381" s="41"/>
      <c r="B381" s="41"/>
      <c r="C381" s="131"/>
      <c r="D381" s="89"/>
      <c r="E381" s="42"/>
      <c r="F381" s="42"/>
    </row>
    <row r="382" spans="1:6" ht="13.5">
      <c r="A382" s="41"/>
      <c r="B382" s="41"/>
      <c r="C382" s="131"/>
      <c r="D382" s="89"/>
      <c r="E382" s="42"/>
      <c r="F382" s="42"/>
    </row>
    <row r="383" spans="1:6" ht="13.5">
      <c r="A383" s="41"/>
      <c r="B383" s="41"/>
      <c r="C383" s="131"/>
      <c r="D383" s="89"/>
      <c r="E383" s="42"/>
      <c r="F383" s="42"/>
    </row>
    <row r="384" spans="1:6" ht="13.5">
      <c r="A384" s="41"/>
      <c r="B384" s="41"/>
      <c r="C384" s="131"/>
      <c r="D384" s="89"/>
      <c r="E384" s="42"/>
      <c r="F384" s="42"/>
    </row>
    <row r="385" spans="1:6" ht="13.5">
      <c r="A385" s="41"/>
      <c r="B385" s="41"/>
      <c r="C385" s="131"/>
      <c r="D385" s="89"/>
      <c r="E385" s="42"/>
      <c r="F385" s="42"/>
    </row>
    <row r="386" spans="1:6" ht="13.5">
      <c r="A386" s="41"/>
      <c r="B386" s="41"/>
      <c r="C386" s="131"/>
      <c r="D386" s="89"/>
      <c r="E386" s="42"/>
      <c r="F386" s="42"/>
    </row>
    <row r="387" spans="1:6" ht="13.5">
      <c r="A387" s="41"/>
      <c r="B387" s="41"/>
      <c r="C387" s="131"/>
      <c r="D387" s="89"/>
      <c r="E387" s="42"/>
      <c r="F387" s="42"/>
    </row>
    <row r="388" spans="1:6" ht="13.5">
      <c r="A388" s="41"/>
      <c r="B388" s="41"/>
      <c r="C388" s="131"/>
      <c r="D388" s="89"/>
      <c r="E388" s="42"/>
      <c r="F388" s="42"/>
    </row>
    <row r="389" spans="1:6" ht="13.5">
      <c r="A389" s="41"/>
      <c r="B389" s="41"/>
      <c r="C389" s="131"/>
      <c r="D389" s="89"/>
      <c r="E389" s="42"/>
      <c r="F389" s="42"/>
    </row>
    <row r="390" spans="1:6" ht="13.5">
      <c r="A390" s="41"/>
      <c r="B390" s="41"/>
      <c r="C390" s="131"/>
      <c r="D390" s="89"/>
      <c r="E390" s="42"/>
      <c r="F390" s="42"/>
    </row>
    <row r="391" spans="1:6" ht="13.5">
      <c r="A391" s="41"/>
      <c r="B391" s="41"/>
      <c r="C391" s="131"/>
      <c r="D391" s="89"/>
      <c r="E391" s="42"/>
      <c r="F391" s="42"/>
    </row>
    <row r="392" spans="1:6" ht="13.5">
      <c r="A392" s="41"/>
      <c r="B392" s="41"/>
      <c r="C392" s="131"/>
      <c r="D392" s="89"/>
      <c r="E392" s="42"/>
      <c r="F392" s="42"/>
    </row>
    <row r="393" spans="1:6" ht="13.5">
      <c r="A393" s="41"/>
      <c r="B393" s="41"/>
      <c r="C393" s="131"/>
      <c r="D393" s="89"/>
      <c r="E393" s="42"/>
      <c r="F393" s="42"/>
    </row>
    <row r="394" spans="1:6" ht="13.5">
      <c r="A394" s="41"/>
      <c r="B394" s="41"/>
      <c r="C394" s="131"/>
      <c r="D394" s="89"/>
      <c r="E394" s="42"/>
      <c r="F394" s="42"/>
    </row>
    <row r="395" spans="1:6" ht="13.5">
      <c r="A395" s="41"/>
      <c r="B395" s="41"/>
      <c r="C395" s="131"/>
      <c r="D395" s="89"/>
      <c r="E395" s="42"/>
      <c r="F395" s="42"/>
    </row>
    <row r="396" spans="1:6" ht="13.5">
      <c r="A396" s="41"/>
      <c r="B396" s="41"/>
      <c r="C396" s="131"/>
      <c r="D396" s="89"/>
      <c r="E396" s="42"/>
      <c r="F396" s="42"/>
    </row>
    <row r="397" spans="1:6" ht="13.5">
      <c r="A397" s="41"/>
      <c r="B397" s="41"/>
      <c r="C397" s="131"/>
      <c r="D397" s="89"/>
      <c r="E397" s="42"/>
      <c r="F397" s="42"/>
    </row>
    <row r="398" spans="1:6" ht="13.5">
      <c r="A398" s="41"/>
      <c r="B398" s="41"/>
      <c r="C398" s="131"/>
      <c r="D398" s="89"/>
      <c r="E398" s="42"/>
      <c r="F398" s="42"/>
    </row>
    <row r="399" spans="1:6" ht="13.5">
      <c r="A399" s="41"/>
      <c r="B399" s="41"/>
      <c r="C399" s="131"/>
      <c r="D399" s="89"/>
      <c r="E399" s="42"/>
      <c r="F399" s="42"/>
    </row>
    <row r="400" spans="1:6" ht="13.5">
      <c r="A400" s="41"/>
      <c r="B400" s="41"/>
      <c r="C400" s="131"/>
      <c r="D400" s="89"/>
      <c r="E400" s="42"/>
      <c r="F400" s="42"/>
    </row>
    <row r="401" spans="1:6" ht="13.5">
      <c r="A401" s="41"/>
      <c r="B401" s="41"/>
      <c r="C401" s="131"/>
      <c r="D401" s="89"/>
      <c r="E401" s="42"/>
      <c r="F401" s="42"/>
    </row>
    <row r="402" spans="1:6" ht="13.5">
      <c r="A402" s="41"/>
      <c r="B402" s="41"/>
      <c r="C402" s="131"/>
      <c r="D402" s="89"/>
      <c r="E402" s="42"/>
      <c r="F402" s="42"/>
    </row>
    <row r="403" spans="1:6" ht="13.5">
      <c r="A403" s="41"/>
      <c r="B403" s="41"/>
      <c r="C403" s="131"/>
      <c r="D403" s="89"/>
      <c r="E403" s="42"/>
      <c r="F403" s="42"/>
    </row>
    <row r="404" spans="1:6" ht="13.5">
      <c r="A404" s="41"/>
      <c r="B404" s="41"/>
      <c r="C404" s="131"/>
      <c r="D404" s="89"/>
      <c r="E404" s="42"/>
      <c r="F404" s="42"/>
    </row>
    <row r="405" spans="1:6" ht="13.5">
      <c r="A405" s="41"/>
      <c r="B405" s="41"/>
      <c r="C405" s="131"/>
      <c r="D405" s="89"/>
      <c r="E405" s="42"/>
      <c r="F405" s="42"/>
    </row>
    <row r="406" spans="1:6" ht="13.5">
      <c r="A406" s="41"/>
      <c r="B406" s="41"/>
      <c r="C406" s="131"/>
      <c r="D406" s="89"/>
      <c r="E406" s="42"/>
      <c r="F406" s="42"/>
    </row>
    <row r="407" spans="1:6" ht="13.5">
      <c r="A407" s="41"/>
      <c r="B407" s="41"/>
      <c r="C407" s="131"/>
      <c r="D407" s="89"/>
      <c r="E407" s="42"/>
      <c r="F407" s="42"/>
    </row>
    <row r="408" spans="1:6" ht="13.5">
      <c r="A408" s="41"/>
      <c r="B408" s="41"/>
      <c r="C408" s="131"/>
      <c r="D408" s="89"/>
      <c r="E408" s="42"/>
      <c r="F408" s="42"/>
    </row>
    <row r="409" spans="1:6" ht="13.5">
      <c r="A409" s="41"/>
      <c r="B409" s="41"/>
      <c r="C409" s="131"/>
      <c r="D409" s="89"/>
      <c r="E409" s="42"/>
      <c r="F409" s="42"/>
    </row>
    <row r="410" spans="1:6" ht="13.5">
      <c r="A410" s="41"/>
      <c r="B410" s="41"/>
      <c r="C410" s="131"/>
      <c r="D410" s="89"/>
      <c r="E410" s="42"/>
      <c r="F410" s="42"/>
    </row>
    <row r="411" spans="1:6" ht="13.5">
      <c r="A411" s="41"/>
      <c r="B411" s="41"/>
      <c r="C411" s="131"/>
      <c r="D411" s="89"/>
      <c r="E411" s="42"/>
      <c r="F411" s="42"/>
    </row>
    <row r="412" spans="1:6" ht="13.5">
      <c r="A412" s="41"/>
      <c r="B412" s="41"/>
      <c r="C412" s="131"/>
      <c r="D412" s="89"/>
      <c r="E412" s="42"/>
      <c r="F412" s="42"/>
    </row>
    <row r="413" spans="1:6" ht="13.5">
      <c r="A413" s="41"/>
      <c r="B413" s="41"/>
      <c r="C413" s="131"/>
      <c r="D413" s="89"/>
      <c r="E413" s="42"/>
      <c r="F413" s="42"/>
    </row>
    <row r="414" spans="1:6" ht="13.5">
      <c r="A414" s="41"/>
      <c r="B414" s="41"/>
      <c r="C414" s="131"/>
      <c r="D414" s="89"/>
      <c r="E414" s="42"/>
      <c r="F414" s="42"/>
    </row>
    <row r="415" spans="1:6" ht="13.5">
      <c r="A415" s="41"/>
      <c r="B415" s="41"/>
      <c r="C415" s="131"/>
      <c r="D415" s="89"/>
      <c r="E415" s="42"/>
      <c r="F415" s="42"/>
    </row>
    <row r="416" spans="1:6" ht="13.5">
      <c r="A416" s="41"/>
      <c r="B416" s="41"/>
      <c r="C416" s="131"/>
      <c r="D416" s="89"/>
      <c r="E416" s="42"/>
      <c r="F416" s="42"/>
    </row>
    <row r="417" spans="1:6" ht="13.5">
      <c r="A417" s="41"/>
      <c r="B417" s="41"/>
      <c r="C417" s="131"/>
      <c r="D417" s="89"/>
      <c r="E417" s="42"/>
      <c r="F417" s="42"/>
    </row>
    <row r="418" spans="1:6" ht="13.5">
      <c r="A418" s="41"/>
      <c r="B418" s="41"/>
      <c r="C418" s="131"/>
      <c r="D418" s="89"/>
      <c r="E418" s="42"/>
      <c r="F418" s="42"/>
    </row>
    <row r="419" spans="1:6" ht="13.5">
      <c r="A419" s="41"/>
      <c r="B419" s="41"/>
      <c r="C419" s="131"/>
    </row>
    <row r="420" spans="1:6" ht="13.5">
      <c r="A420" s="41"/>
      <c r="B420" s="41"/>
      <c r="C420" s="131"/>
    </row>
    <row r="421" spans="1:6" ht="13.5">
      <c r="A421" s="41"/>
      <c r="B421" s="41"/>
      <c r="C421" s="131"/>
    </row>
    <row r="422" spans="1:6" ht="13.5">
      <c r="A422" s="41"/>
      <c r="B422" s="41"/>
      <c r="C422" s="131"/>
    </row>
    <row r="423" spans="1:6" ht="13.5">
      <c r="A423" s="41"/>
      <c r="B423" s="41"/>
      <c r="C423" s="131"/>
    </row>
    <row r="424" spans="1:6">
      <c r="A424" s="41"/>
      <c r="B424" s="41"/>
    </row>
  </sheetData>
  <mergeCells count="22">
    <mergeCell ref="M12:M13"/>
    <mergeCell ref="G8:J8"/>
    <mergeCell ref="K8:L8"/>
    <mergeCell ref="G9:J9"/>
    <mergeCell ref="K9:L9"/>
    <mergeCell ref="G11:M11"/>
    <mergeCell ref="G12:H12"/>
    <mergeCell ref="I12:J12"/>
    <mergeCell ref="K12:L12"/>
    <mergeCell ref="A11:A13"/>
    <mergeCell ref="B11:B13"/>
    <mergeCell ref="C11:C13"/>
    <mergeCell ref="D11:D13"/>
    <mergeCell ref="E11:F11"/>
    <mergeCell ref="E12:E13"/>
    <mergeCell ref="F12:F13"/>
    <mergeCell ref="A7:M7"/>
    <mergeCell ref="A1:M1"/>
    <mergeCell ref="A2:M2"/>
    <mergeCell ref="A3:M3"/>
    <mergeCell ref="A5:M5"/>
    <mergeCell ref="A6:M6"/>
  </mergeCells>
  <pageMargins left="0.16" right="0.15" top="0.75" bottom="0.75" header="0.3" footer="0.3"/>
  <pageSetup firstPageNumber="20" orientation="landscape" useFirstPageNumber="1" horizontalDpi="4294967293" r:id="rId1"/>
  <headerFooter>
    <oddHeader>&amp;R&amp;"LitMtavrPS,Regular"inspeqtirebis angariSi #&amp;"-,Regular" FT-160/06/16-I160</oddHeader>
    <oddFooter>&amp;C&amp;"LitMtavrPS,Regular"gv. &amp;P/ gv-dan 122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I506"/>
  <sheetViews>
    <sheetView topLeftCell="A226" zoomScaleNormal="100" zoomScaleSheetLayoutView="145" workbookViewId="0">
      <selection activeCell="P237" sqref="P237"/>
    </sheetView>
  </sheetViews>
  <sheetFormatPr defaultRowHeight="12.75"/>
  <cols>
    <col min="1" max="1" width="4.140625" style="35" customWidth="1"/>
    <col min="2" max="2" width="9.140625" style="35"/>
    <col min="3" max="3" width="32.28515625" style="132" customWidth="1"/>
    <col min="4" max="5" width="6.85546875" style="35" customWidth="1"/>
    <col min="6" max="6" width="9.140625" style="35"/>
    <col min="7" max="7" width="9.5703125" style="35" customWidth="1"/>
    <col min="8" max="8" width="10.42578125" style="35" bestFit="1" customWidth="1"/>
    <col min="9" max="9" width="9.140625" style="35"/>
    <col min="10" max="10" width="11" style="35" customWidth="1"/>
    <col min="11" max="11" width="7.85546875" style="35" customWidth="1"/>
    <col min="12" max="12" width="9.140625" style="35"/>
    <col min="13" max="13" width="12" style="35" customWidth="1"/>
    <col min="14" max="16384" width="9.140625" style="35"/>
  </cols>
  <sheetData>
    <row r="1" spans="1:13" ht="13.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ht="13.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3" s="114" customFormat="1" ht="13.5">
      <c r="A3" s="304" t="s">
        <v>328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114" customFormat="1" ht="13.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s="114" customFormat="1" ht="13.5">
      <c r="A5" s="304" t="s">
        <v>329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</row>
    <row r="6" spans="1:13" ht="13.5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</row>
    <row r="7" spans="1:13" ht="13.5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</row>
    <row r="8" spans="1:13" ht="13.5">
      <c r="A8" s="131"/>
      <c r="B8" s="131"/>
      <c r="C8" s="131"/>
      <c r="D8" s="131"/>
      <c r="E8" s="131"/>
      <c r="F8" s="131"/>
      <c r="G8" s="301" t="s">
        <v>34</v>
      </c>
      <c r="H8" s="302"/>
      <c r="I8" s="302"/>
      <c r="J8" s="302"/>
      <c r="K8" s="303">
        <f>M242</f>
        <v>0</v>
      </c>
      <c r="L8" s="303"/>
      <c r="M8" s="131" t="s">
        <v>35</v>
      </c>
    </row>
    <row r="9" spans="1:13" ht="13.5">
      <c r="A9" s="131"/>
      <c r="B9" s="131"/>
      <c r="C9" s="131"/>
      <c r="D9" s="131"/>
      <c r="E9" s="131"/>
      <c r="F9" s="131"/>
      <c r="G9" s="301" t="s">
        <v>36</v>
      </c>
      <c r="H9" s="302"/>
      <c r="I9" s="302"/>
      <c r="J9" s="302"/>
      <c r="K9" s="303">
        <f>J235</f>
        <v>0</v>
      </c>
      <c r="L9" s="303"/>
      <c r="M9" s="131" t="s">
        <v>35</v>
      </c>
    </row>
    <row r="11" spans="1:13" s="1" customFormat="1" ht="13.5">
      <c r="A11" s="299" t="s">
        <v>37</v>
      </c>
      <c r="B11" s="297" t="s">
        <v>38</v>
      </c>
      <c r="C11" s="297" t="s">
        <v>39</v>
      </c>
      <c r="D11" s="297" t="s">
        <v>40</v>
      </c>
      <c r="E11" s="297" t="s">
        <v>41</v>
      </c>
      <c r="F11" s="297"/>
      <c r="G11" s="300" t="s">
        <v>42</v>
      </c>
      <c r="H11" s="300"/>
      <c r="I11" s="300"/>
      <c r="J11" s="300"/>
      <c r="K11" s="300"/>
      <c r="L11" s="300"/>
      <c r="M11" s="300"/>
    </row>
    <row r="12" spans="1:13" s="1" customFormat="1" ht="13.5">
      <c r="A12" s="299"/>
      <c r="B12" s="297"/>
      <c r="C12" s="297"/>
      <c r="D12" s="297"/>
      <c r="E12" s="297" t="s">
        <v>43</v>
      </c>
      <c r="F12" s="297" t="s">
        <v>44</v>
      </c>
      <c r="G12" s="297" t="s">
        <v>45</v>
      </c>
      <c r="H12" s="297"/>
      <c r="I12" s="297" t="s">
        <v>46</v>
      </c>
      <c r="J12" s="297"/>
      <c r="K12" s="297" t="s">
        <v>47</v>
      </c>
      <c r="L12" s="297"/>
      <c r="M12" s="298" t="s">
        <v>48</v>
      </c>
    </row>
    <row r="13" spans="1:13" s="1" customFormat="1" ht="13.5">
      <c r="A13" s="299"/>
      <c r="B13" s="297"/>
      <c r="C13" s="297"/>
      <c r="D13" s="297"/>
      <c r="E13" s="297"/>
      <c r="F13" s="297"/>
      <c r="G13" s="130" t="s">
        <v>49</v>
      </c>
      <c r="H13" s="130" t="s">
        <v>50</v>
      </c>
      <c r="I13" s="130" t="s">
        <v>49</v>
      </c>
      <c r="J13" s="130" t="s">
        <v>50</v>
      </c>
      <c r="K13" s="130" t="s">
        <v>49</v>
      </c>
      <c r="L13" s="130" t="s">
        <v>50</v>
      </c>
      <c r="M13" s="298"/>
    </row>
    <row r="14" spans="1:13" s="3" customFormat="1" ht="13.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</row>
    <row r="15" spans="1:13" s="3" customFormat="1" ht="25.5">
      <c r="A15" s="2"/>
      <c r="B15" s="47"/>
      <c r="C15" s="244" t="s">
        <v>330</v>
      </c>
      <c r="D15" s="244"/>
      <c r="E15" s="244"/>
      <c r="F15" s="245"/>
      <c r="G15" s="2"/>
      <c r="H15" s="4"/>
      <c r="I15" s="4"/>
      <c r="J15" s="4"/>
      <c r="K15" s="4"/>
      <c r="L15" s="4"/>
      <c r="M15" s="4"/>
    </row>
    <row r="16" spans="1:13" s="3" customFormat="1" ht="67.5">
      <c r="A16" s="246">
        <v>1</v>
      </c>
      <c r="B16" s="55" t="s">
        <v>331</v>
      </c>
      <c r="C16" s="73" t="s">
        <v>332</v>
      </c>
      <c r="D16" s="74" t="s">
        <v>333</v>
      </c>
      <c r="E16" s="77"/>
      <c r="F16" s="236">
        <v>22</v>
      </c>
      <c r="G16" s="4"/>
      <c r="H16" s="4">
        <f t="shared" ref="H16:H18" si="0">F16*G16</f>
        <v>0</v>
      </c>
      <c r="I16" s="4"/>
      <c r="J16" s="4">
        <f t="shared" ref="J16:J18" si="1">F16*I16</f>
        <v>0</v>
      </c>
      <c r="K16" s="4"/>
      <c r="L16" s="4">
        <f t="shared" ref="L16:L18" si="2">F16*K16</f>
        <v>0</v>
      </c>
      <c r="M16" s="4">
        <f t="shared" ref="M16:M18" si="3">H16+J16+L16</f>
        <v>0</v>
      </c>
    </row>
    <row r="17" spans="1:13" ht="13.5">
      <c r="A17" s="36"/>
      <c r="B17" s="39"/>
      <c r="C17" s="40" t="s">
        <v>54</v>
      </c>
      <c r="D17" s="38" t="s">
        <v>55</v>
      </c>
      <c r="E17" s="188">
        <v>3.8</v>
      </c>
      <c r="F17" s="44">
        <f>F16*E17</f>
        <v>83.6</v>
      </c>
      <c r="G17" s="44"/>
      <c r="H17" s="4">
        <f t="shared" si="0"/>
        <v>0</v>
      </c>
      <c r="I17" s="44"/>
      <c r="J17" s="4">
        <f t="shared" si="1"/>
        <v>0</v>
      </c>
      <c r="K17" s="44"/>
      <c r="L17" s="4">
        <f t="shared" si="2"/>
        <v>0</v>
      </c>
      <c r="M17" s="4">
        <f t="shared" si="3"/>
        <v>0</v>
      </c>
    </row>
    <row r="18" spans="1:13" ht="13.5">
      <c r="A18" s="36"/>
      <c r="B18" s="39"/>
      <c r="C18" s="40" t="s">
        <v>56</v>
      </c>
      <c r="D18" s="38" t="s">
        <v>35</v>
      </c>
      <c r="E18" s="188">
        <v>0.08</v>
      </c>
      <c r="F18" s="44">
        <f>F16*E18</f>
        <v>1.76</v>
      </c>
      <c r="G18" s="44"/>
      <c r="H18" s="4">
        <f t="shared" si="0"/>
        <v>0</v>
      </c>
      <c r="I18" s="44"/>
      <c r="J18" s="4">
        <f t="shared" si="1"/>
        <v>0</v>
      </c>
      <c r="K18" s="44"/>
      <c r="L18" s="4">
        <f t="shared" si="2"/>
        <v>0</v>
      </c>
      <c r="M18" s="4">
        <f t="shared" si="3"/>
        <v>0</v>
      </c>
    </row>
    <row r="19" spans="1:13" s="3" customFormat="1" ht="67.5">
      <c r="A19" s="246"/>
      <c r="B19" s="246"/>
      <c r="C19" s="73" t="s">
        <v>332</v>
      </c>
      <c r="D19" s="74" t="s">
        <v>333</v>
      </c>
      <c r="E19" s="241">
        <v>1</v>
      </c>
      <c r="F19" s="236">
        <f>F16*E19</f>
        <v>22</v>
      </c>
      <c r="G19" s="44"/>
      <c r="H19" s="4">
        <f t="shared" ref="H19:H154" si="4">F19*G19</f>
        <v>0</v>
      </c>
      <c r="I19" s="44"/>
      <c r="J19" s="4">
        <f t="shared" ref="J19:J154" si="5">F19*I19</f>
        <v>0</v>
      </c>
      <c r="K19" s="44"/>
      <c r="L19" s="4">
        <f t="shared" ref="L19:L154" si="6">F19*K19</f>
        <v>0</v>
      </c>
      <c r="M19" s="4">
        <f t="shared" ref="M19:M154" si="7">H19+J19+L19</f>
        <v>0</v>
      </c>
    </row>
    <row r="20" spans="1:13" ht="13.5">
      <c r="A20" s="36"/>
      <c r="B20" s="39"/>
      <c r="C20" s="40" t="s">
        <v>70</v>
      </c>
      <c r="D20" s="38" t="s">
        <v>35</v>
      </c>
      <c r="E20" s="188">
        <v>0.66</v>
      </c>
      <c r="F20" s="44">
        <f>F16*E20</f>
        <v>14.520000000000001</v>
      </c>
      <c r="G20" s="44"/>
      <c r="H20" s="4">
        <f t="shared" si="4"/>
        <v>0</v>
      </c>
      <c r="I20" s="44"/>
      <c r="J20" s="4">
        <f t="shared" si="5"/>
        <v>0</v>
      </c>
      <c r="K20" s="44"/>
      <c r="L20" s="4">
        <f t="shared" si="6"/>
        <v>0</v>
      </c>
      <c r="M20" s="4">
        <f t="shared" si="7"/>
        <v>0</v>
      </c>
    </row>
    <row r="21" spans="1:13" s="3" customFormat="1" ht="25.5">
      <c r="A21" s="47"/>
      <c r="B21" s="47"/>
      <c r="C21" s="244" t="s">
        <v>334</v>
      </c>
      <c r="D21" s="244"/>
      <c r="E21" s="247"/>
      <c r="F21" s="248"/>
      <c r="G21" s="44"/>
      <c r="H21" s="4">
        <f t="shared" si="4"/>
        <v>0</v>
      </c>
      <c r="I21" s="44"/>
      <c r="J21" s="4">
        <f t="shared" si="5"/>
        <v>0</v>
      </c>
      <c r="K21" s="44"/>
      <c r="L21" s="4">
        <f t="shared" si="6"/>
        <v>0</v>
      </c>
      <c r="M21" s="4">
        <f t="shared" si="7"/>
        <v>0</v>
      </c>
    </row>
    <row r="22" spans="1:13" s="3" customFormat="1" ht="67.5">
      <c r="A22" s="246">
        <v>1</v>
      </c>
      <c r="B22" s="55" t="s">
        <v>331</v>
      </c>
      <c r="C22" s="73" t="s">
        <v>332</v>
      </c>
      <c r="D22" s="74" t="s">
        <v>333</v>
      </c>
      <c r="E22" s="241"/>
      <c r="F22" s="236">
        <v>23</v>
      </c>
      <c r="G22" s="44"/>
      <c r="H22" s="4">
        <f t="shared" si="4"/>
        <v>0</v>
      </c>
      <c r="I22" s="44"/>
      <c r="J22" s="4">
        <f t="shared" si="5"/>
        <v>0</v>
      </c>
      <c r="K22" s="44"/>
      <c r="L22" s="4">
        <f t="shared" si="6"/>
        <v>0</v>
      </c>
      <c r="M22" s="4">
        <f t="shared" si="7"/>
        <v>0</v>
      </c>
    </row>
    <row r="23" spans="1:13" ht="13.5">
      <c r="A23" s="36"/>
      <c r="B23" s="39"/>
      <c r="C23" s="40" t="s">
        <v>54</v>
      </c>
      <c r="D23" s="38" t="s">
        <v>55</v>
      </c>
      <c r="E23" s="188">
        <v>3.8</v>
      </c>
      <c r="F23" s="44">
        <f>F22*E23</f>
        <v>87.399999999999991</v>
      </c>
      <c r="G23" s="44"/>
      <c r="H23" s="4">
        <f t="shared" si="4"/>
        <v>0</v>
      </c>
      <c r="I23" s="44"/>
      <c r="J23" s="4">
        <f t="shared" si="5"/>
        <v>0</v>
      </c>
      <c r="K23" s="44"/>
      <c r="L23" s="4">
        <f t="shared" si="6"/>
        <v>0</v>
      </c>
      <c r="M23" s="4">
        <f t="shared" si="7"/>
        <v>0</v>
      </c>
    </row>
    <row r="24" spans="1:13" ht="13.5">
      <c r="A24" s="36"/>
      <c r="B24" s="39"/>
      <c r="C24" s="40" t="s">
        <v>56</v>
      </c>
      <c r="D24" s="38" t="s">
        <v>35</v>
      </c>
      <c r="E24" s="188">
        <v>0.08</v>
      </c>
      <c r="F24" s="44">
        <f>F22*E24</f>
        <v>1.84</v>
      </c>
      <c r="G24" s="44"/>
      <c r="H24" s="4">
        <f t="shared" si="4"/>
        <v>0</v>
      </c>
      <c r="I24" s="44"/>
      <c r="J24" s="4">
        <f t="shared" si="5"/>
        <v>0</v>
      </c>
      <c r="K24" s="44"/>
      <c r="L24" s="4">
        <f t="shared" si="6"/>
        <v>0</v>
      </c>
      <c r="M24" s="4">
        <f t="shared" si="7"/>
        <v>0</v>
      </c>
    </row>
    <row r="25" spans="1:13" s="3" customFormat="1" ht="67.5">
      <c r="A25" s="246"/>
      <c r="B25" s="246"/>
      <c r="C25" s="73" t="s">
        <v>332</v>
      </c>
      <c r="D25" s="74" t="s">
        <v>333</v>
      </c>
      <c r="E25" s="241">
        <v>1</v>
      </c>
      <c r="F25" s="236">
        <f>F22*E25</f>
        <v>23</v>
      </c>
      <c r="G25" s="44"/>
      <c r="H25" s="4">
        <f t="shared" ref="H25:H26" si="8">F25*G25</f>
        <v>0</v>
      </c>
      <c r="I25" s="44"/>
      <c r="J25" s="4">
        <f t="shared" ref="J25:J26" si="9">F25*I25</f>
        <v>0</v>
      </c>
      <c r="K25" s="44"/>
      <c r="L25" s="4">
        <f t="shared" ref="L25:L26" si="10">F25*K25</f>
        <v>0</v>
      </c>
      <c r="M25" s="4">
        <f t="shared" ref="M25:M26" si="11">H25+J25+L25</f>
        <v>0</v>
      </c>
    </row>
    <row r="26" spans="1:13" ht="13.5">
      <c r="A26" s="36"/>
      <c r="B26" s="39"/>
      <c r="C26" s="40" t="s">
        <v>70</v>
      </c>
      <c r="D26" s="38" t="s">
        <v>35</v>
      </c>
      <c r="E26" s="188">
        <v>0.66</v>
      </c>
      <c r="F26" s="44">
        <f>F22*E26</f>
        <v>15.180000000000001</v>
      </c>
      <c r="G26" s="44"/>
      <c r="H26" s="4">
        <f t="shared" si="8"/>
        <v>0</v>
      </c>
      <c r="I26" s="44"/>
      <c r="J26" s="4">
        <f t="shared" si="9"/>
        <v>0</v>
      </c>
      <c r="K26" s="44"/>
      <c r="L26" s="4">
        <f t="shared" si="10"/>
        <v>0</v>
      </c>
      <c r="M26" s="4">
        <f t="shared" si="11"/>
        <v>0</v>
      </c>
    </row>
    <row r="27" spans="1:13" s="3" customFormat="1" ht="25.5">
      <c r="A27" s="47"/>
      <c r="B27" s="47"/>
      <c r="C27" s="244" t="s">
        <v>335</v>
      </c>
      <c r="D27" s="244"/>
      <c r="E27" s="247"/>
      <c r="F27" s="248"/>
      <c r="G27" s="44"/>
      <c r="H27" s="4">
        <f t="shared" si="4"/>
        <v>0</v>
      </c>
      <c r="I27" s="44"/>
      <c r="J27" s="4">
        <f t="shared" si="5"/>
        <v>0</v>
      </c>
      <c r="K27" s="44"/>
      <c r="L27" s="4">
        <f t="shared" si="6"/>
        <v>0</v>
      </c>
      <c r="M27" s="4">
        <f t="shared" si="7"/>
        <v>0</v>
      </c>
    </row>
    <row r="28" spans="1:13" s="3" customFormat="1" ht="67.5">
      <c r="A28" s="246">
        <v>1</v>
      </c>
      <c r="B28" s="55" t="s">
        <v>331</v>
      </c>
      <c r="C28" s="73" t="s">
        <v>332</v>
      </c>
      <c r="D28" s="74" t="s">
        <v>333</v>
      </c>
      <c r="E28" s="241"/>
      <c r="F28" s="236">
        <v>8</v>
      </c>
      <c r="G28" s="44"/>
      <c r="H28" s="4">
        <f t="shared" si="4"/>
        <v>0</v>
      </c>
      <c r="I28" s="44"/>
      <c r="J28" s="4">
        <f t="shared" si="5"/>
        <v>0</v>
      </c>
      <c r="K28" s="44"/>
      <c r="L28" s="4">
        <f t="shared" si="6"/>
        <v>0</v>
      </c>
      <c r="M28" s="4">
        <f t="shared" si="7"/>
        <v>0</v>
      </c>
    </row>
    <row r="29" spans="1:13" ht="13.5">
      <c r="A29" s="36"/>
      <c r="B29" s="39"/>
      <c r="C29" s="40" t="s">
        <v>54</v>
      </c>
      <c r="D29" s="38" t="s">
        <v>55</v>
      </c>
      <c r="E29" s="188">
        <v>3.8</v>
      </c>
      <c r="F29" s="44">
        <f>F28*E29</f>
        <v>30.4</v>
      </c>
      <c r="G29" s="44"/>
      <c r="H29" s="4">
        <f t="shared" ref="H29:H32" si="12">F29*G29</f>
        <v>0</v>
      </c>
      <c r="I29" s="44"/>
      <c r="J29" s="4">
        <f t="shared" ref="J29:J32" si="13">F29*I29</f>
        <v>0</v>
      </c>
      <c r="K29" s="44"/>
      <c r="L29" s="4">
        <f t="shared" ref="L29:L32" si="14">F29*K29</f>
        <v>0</v>
      </c>
      <c r="M29" s="4">
        <f t="shared" ref="M29:M32" si="15">H29+J29+L29</f>
        <v>0</v>
      </c>
    </row>
    <row r="30" spans="1:13" ht="13.5">
      <c r="A30" s="36"/>
      <c r="B30" s="39"/>
      <c r="C30" s="40" t="s">
        <v>56</v>
      </c>
      <c r="D30" s="38" t="s">
        <v>35</v>
      </c>
      <c r="E30" s="188">
        <v>0.08</v>
      </c>
      <c r="F30" s="44">
        <f>F28*E30</f>
        <v>0.64</v>
      </c>
      <c r="G30" s="44"/>
      <c r="H30" s="4">
        <f t="shared" si="12"/>
        <v>0</v>
      </c>
      <c r="I30" s="44"/>
      <c r="J30" s="4">
        <f t="shared" si="13"/>
        <v>0</v>
      </c>
      <c r="K30" s="44"/>
      <c r="L30" s="4">
        <f t="shared" si="14"/>
        <v>0</v>
      </c>
      <c r="M30" s="4">
        <f t="shared" si="15"/>
        <v>0</v>
      </c>
    </row>
    <row r="31" spans="1:13" s="3" customFormat="1" ht="67.5">
      <c r="A31" s="246"/>
      <c r="B31" s="246"/>
      <c r="C31" s="73" t="s">
        <v>332</v>
      </c>
      <c r="D31" s="74" t="s">
        <v>333</v>
      </c>
      <c r="E31" s="241">
        <v>1</v>
      </c>
      <c r="F31" s="236">
        <f>F28*E31</f>
        <v>8</v>
      </c>
      <c r="G31" s="44"/>
      <c r="H31" s="4">
        <f t="shared" si="12"/>
        <v>0</v>
      </c>
      <c r="I31" s="44"/>
      <c r="J31" s="4">
        <f t="shared" si="13"/>
        <v>0</v>
      </c>
      <c r="K31" s="44"/>
      <c r="L31" s="4">
        <f t="shared" si="14"/>
        <v>0</v>
      </c>
      <c r="M31" s="4">
        <f t="shared" si="15"/>
        <v>0</v>
      </c>
    </row>
    <row r="32" spans="1:13" ht="13.5">
      <c r="A32" s="36"/>
      <c r="B32" s="39"/>
      <c r="C32" s="40" t="s">
        <v>70</v>
      </c>
      <c r="D32" s="38" t="s">
        <v>35</v>
      </c>
      <c r="E32" s="188">
        <v>0.66</v>
      </c>
      <c r="F32" s="44">
        <f>F28*E32</f>
        <v>5.28</v>
      </c>
      <c r="G32" s="44"/>
      <c r="H32" s="4">
        <f t="shared" si="12"/>
        <v>0</v>
      </c>
      <c r="I32" s="44"/>
      <c r="J32" s="4">
        <f t="shared" si="13"/>
        <v>0</v>
      </c>
      <c r="K32" s="44"/>
      <c r="L32" s="4">
        <f t="shared" si="14"/>
        <v>0</v>
      </c>
      <c r="M32" s="4">
        <f t="shared" si="15"/>
        <v>0</v>
      </c>
    </row>
    <row r="33" spans="1:13" s="3" customFormat="1" ht="25.5">
      <c r="A33" s="47"/>
      <c r="B33" s="47"/>
      <c r="C33" s="244" t="s">
        <v>336</v>
      </c>
      <c r="D33" s="244"/>
      <c r="E33" s="247"/>
      <c r="F33" s="248"/>
      <c r="G33" s="44"/>
      <c r="H33" s="4">
        <f t="shared" si="4"/>
        <v>0</v>
      </c>
      <c r="I33" s="44"/>
      <c r="J33" s="4">
        <f t="shared" si="5"/>
        <v>0</v>
      </c>
      <c r="K33" s="44"/>
      <c r="L33" s="4">
        <f t="shared" si="6"/>
        <v>0</v>
      </c>
      <c r="M33" s="4">
        <f t="shared" si="7"/>
        <v>0</v>
      </c>
    </row>
    <row r="34" spans="1:13" s="3" customFormat="1" ht="54">
      <c r="A34" s="246">
        <v>1</v>
      </c>
      <c r="B34" s="55" t="s">
        <v>337</v>
      </c>
      <c r="C34" s="73" t="s">
        <v>338</v>
      </c>
      <c r="D34" s="74" t="s">
        <v>333</v>
      </c>
      <c r="E34" s="241"/>
      <c r="F34" s="236">
        <v>1</v>
      </c>
      <c r="G34" s="44"/>
      <c r="H34" s="4">
        <f t="shared" si="4"/>
        <v>0</v>
      </c>
      <c r="I34" s="44"/>
      <c r="J34" s="4">
        <f t="shared" si="5"/>
        <v>0</v>
      </c>
      <c r="K34" s="44"/>
      <c r="L34" s="4">
        <f t="shared" si="6"/>
        <v>0</v>
      </c>
      <c r="M34" s="4">
        <f t="shared" si="7"/>
        <v>0</v>
      </c>
    </row>
    <row r="35" spans="1:13" ht="13.5">
      <c r="A35" s="36"/>
      <c r="B35" s="39"/>
      <c r="C35" s="40" t="s">
        <v>54</v>
      </c>
      <c r="D35" s="38" t="s">
        <v>55</v>
      </c>
      <c r="E35" s="188">
        <v>17.2</v>
      </c>
      <c r="F35" s="44">
        <f>F34*E35</f>
        <v>17.2</v>
      </c>
      <c r="G35" s="44"/>
      <c r="H35" s="4">
        <f t="shared" si="4"/>
        <v>0</v>
      </c>
      <c r="I35" s="44"/>
      <c r="J35" s="4">
        <f t="shared" si="5"/>
        <v>0</v>
      </c>
      <c r="K35" s="44"/>
      <c r="L35" s="4">
        <f t="shared" si="6"/>
        <v>0</v>
      </c>
      <c r="M35" s="4">
        <f t="shared" si="7"/>
        <v>0</v>
      </c>
    </row>
    <row r="36" spans="1:13" ht="13.5">
      <c r="A36" s="36"/>
      <c r="B36" s="39"/>
      <c r="C36" s="40" t="s">
        <v>56</v>
      </c>
      <c r="D36" s="38" t="s">
        <v>35</v>
      </c>
      <c r="E36" s="188">
        <v>4.83</v>
      </c>
      <c r="F36" s="44">
        <f>F34*E36</f>
        <v>4.83</v>
      </c>
      <c r="G36" s="44"/>
      <c r="H36" s="4">
        <f t="shared" si="4"/>
        <v>0</v>
      </c>
      <c r="I36" s="44"/>
      <c r="J36" s="4">
        <f t="shared" si="5"/>
        <v>0</v>
      </c>
      <c r="K36" s="44"/>
      <c r="L36" s="4">
        <f t="shared" si="6"/>
        <v>0</v>
      </c>
      <c r="M36" s="4">
        <f t="shared" si="7"/>
        <v>0</v>
      </c>
    </row>
    <row r="37" spans="1:13" s="3" customFormat="1" ht="54">
      <c r="A37" s="246"/>
      <c r="B37" s="246"/>
      <c r="C37" s="73" t="s">
        <v>338</v>
      </c>
      <c r="D37" s="74" t="s">
        <v>333</v>
      </c>
      <c r="E37" s="241">
        <v>1</v>
      </c>
      <c r="F37" s="236">
        <f>F34*E37</f>
        <v>1</v>
      </c>
      <c r="G37" s="44"/>
      <c r="H37" s="4">
        <f t="shared" si="4"/>
        <v>0</v>
      </c>
      <c r="I37" s="44"/>
      <c r="J37" s="4">
        <f t="shared" si="5"/>
        <v>0</v>
      </c>
      <c r="K37" s="44"/>
      <c r="L37" s="4">
        <f t="shared" si="6"/>
        <v>0</v>
      </c>
      <c r="M37" s="4">
        <f t="shared" si="7"/>
        <v>0</v>
      </c>
    </row>
    <row r="38" spans="1:13" ht="13.5">
      <c r="A38" s="36"/>
      <c r="B38" s="39"/>
      <c r="C38" s="40" t="s">
        <v>70</v>
      </c>
      <c r="D38" s="38" t="s">
        <v>35</v>
      </c>
      <c r="E38" s="188">
        <v>4.01</v>
      </c>
      <c r="F38" s="44">
        <f>F34*E38</f>
        <v>4.01</v>
      </c>
      <c r="G38" s="44"/>
      <c r="H38" s="4">
        <f t="shared" si="4"/>
        <v>0</v>
      </c>
      <c r="I38" s="44"/>
      <c r="J38" s="4">
        <f t="shared" si="5"/>
        <v>0</v>
      </c>
      <c r="K38" s="44"/>
      <c r="L38" s="4">
        <f t="shared" si="6"/>
        <v>0</v>
      </c>
      <c r="M38" s="4">
        <f t="shared" si="7"/>
        <v>0</v>
      </c>
    </row>
    <row r="39" spans="1:13" s="3" customFormat="1" ht="27">
      <c r="A39" s="246">
        <v>2</v>
      </c>
      <c r="B39" s="55" t="s">
        <v>339</v>
      </c>
      <c r="C39" s="75" t="s">
        <v>340</v>
      </c>
      <c r="D39" s="74" t="s">
        <v>333</v>
      </c>
      <c r="E39" s="241"/>
      <c r="F39" s="236">
        <v>1</v>
      </c>
      <c r="G39" s="44"/>
      <c r="H39" s="4">
        <f t="shared" si="4"/>
        <v>0</v>
      </c>
      <c r="I39" s="44"/>
      <c r="J39" s="4">
        <f t="shared" si="5"/>
        <v>0</v>
      </c>
      <c r="K39" s="44"/>
      <c r="L39" s="4">
        <f t="shared" si="6"/>
        <v>0</v>
      </c>
      <c r="M39" s="4">
        <f t="shared" si="7"/>
        <v>0</v>
      </c>
    </row>
    <row r="40" spans="1:13" ht="13.5">
      <c r="A40" s="36"/>
      <c r="B40" s="39"/>
      <c r="C40" s="40" t="s">
        <v>54</v>
      </c>
      <c r="D40" s="38" t="s">
        <v>55</v>
      </c>
      <c r="E40" s="188">
        <v>5.72</v>
      </c>
      <c r="F40" s="44">
        <f>F39*E40</f>
        <v>5.72</v>
      </c>
      <c r="G40" s="44"/>
      <c r="H40" s="4">
        <f t="shared" ref="H40:H43" si="16">F40*G40</f>
        <v>0</v>
      </c>
      <c r="I40" s="44"/>
      <c r="J40" s="4">
        <f t="shared" ref="J40:J43" si="17">F40*I40</f>
        <v>0</v>
      </c>
      <c r="K40" s="44"/>
      <c r="L40" s="4">
        <f t="shared" ref="L40:L43" si="18">F40*K40</f>
        <v>0</v>
      </c>
      <c r="M40" s="4">
        <f t="shared" ref="M40:M43" si="19">H40+J40+L40</f>
        <v>0</v>
      </c>
    </row>
    <row r="41" spans="1:13" ht="13.5">
      <c r="A41" s="36"/>
      <c r="B41" s="39"/>
      <c r="C41" s="40" t="s">
        <v>56</v>
      </c>
      <c r="D41" s="38" t="s">
        <v>35</v>
      </c>
      <c r="E41" s="188">
        <v>0.03</v>
      </c>
      <c r="F41" s="44">
        <f>F39*E41</f>
        <v>0.03</v>
      </c>
      <c r="G41" s="44"/>
      <c r="H41" s="4">
        <f t="shared" si="16"/>
        <v>0</v>
      </c>
      <c r="I41" s="44"/>
      <c r="J41" s="4">
        <f t="shared" si="17"/>
        <v>0</v>
      </c>
      <c r="K41" s="44"/>
      <c r="L41" s="4">
        <f t="shared" si="18"/>
        <v>0</v>
      </c>
      <c r="M41" s="4">
        <f t="shared" si="19"/>
        <v>0</v>
      </c>
    </row>
    <row r="42" spans="1:13" s="3" customFormat="1" ht="27">
      <c r="A42" s="246"/>
      <c r="B42" s="246"/>
      <c r="C42" s="75" t="s">
        <v>340</v>
      </c>
      <c r="D42" s="74" t="s">
        <v>333</v>
      </c>
      <c r="E42" s="241">
        <v>1</v>
      </c>
      <c r="F42" s="236">
        <f>F39*E42</f>
        <v>1</v>
      </c>
      <c r="G42" s="44"/>
      <c r="H42" s="4">
        <f t="shared" si="16"/>
        <v>0</v>
      </c>
      <c r="I42" s="44"/>
      <c r="J42" s="4">
        <f t="shared" si="17"/>
        <v>0</v>
      </c>
      <c r="K42" s="44"/>
      <c r="L42" s="4">
        <f t="shared" si="18"/>
        <v>0</v>
      </c>
      <c r="M42" s="4">
        <f t="shared" si="19"/>
        <v>0</v>
      </c>
    </row>
    <row r="43" spans="1:13" ht="13.5">
      <c r="A43" s="36"/>
      <c r="B43" s="39"/>
      <c r="C43" s="40" t="s">
        <v>70</v>
      </c>
      <c r="D43" s="38" t="s">
        <v>35</v>
      </c>
      <c r="E43" s="188">
        <v>0.05</v>
      </c>
      <c r="F43" s="44">
        <f>F39*E43</f>
        <v>0.05</v>
      </c>
      <c r="G43" s="44"/>
      <c r="H43" s="4">
        <f t="shared" si="16"/>
        <v>0</v>
      </c>
      <c r="I43" s="44"/>
      <c r="J43" s="4">
        <f t="shared" si="17"/>
        <v>0</v>
      </c>
      <c r="K43" s="44"/>
      <c r="L43" s="4">
        <f t="shared" si="18"/>
        <v>0</v>
      </c>
      <c r="M43" s="4">
        <f t="shared" si="19"/>
        <v>0</v>
      </c>
    </row>
    <row r="44" spans="1:13" s="3" customFormat="1" ht="27">
      <c r="A44" s="246">
        <v>3</v>
      </c>
      <c r="B44" s="94" t="s">
        <v>94</v>
      </c>
      <c r="C44" s="76" t="s">
        <v>341</v>
      </c>
      <c r="D44" s="74" t="s">
        <v>342</v>
      </c>
      <c r="E44" s="241"/>
      <c r="F44" s="236">
        <f>F45</f>
        <v>28</v>
      </c>
      <c r="G44" s="44"/>
      <c r="H44" s="4">
        <f t="shared" si="4"/>
        <v>0</v>
      </c>
      <c r="I44" s="44"/>
      <c r="J44" s="4">
        <f t="shared" si="5"/>
        <v>0</v>
      </c>
      <c r="K44" s="44"/>
      <c r="L44" s="4">
        <f t="shared" si="6"/>
        <v>0</v>
      </c>
      <c r="M44" s="4">
        <f t="shared" si="7"/>
        <v>0</v>
      </c>
    </row>
    <row r="45" spans="1:13" s="3" customFormat="1" ht="38.25">
      <c r="A45" s="246">
        <v>4</v>
      </c>
      <c r="B45" s="55" t="s">
        <v>343</v>
      </c>
      <c r="C45" s="75" t="s">
        <v>344</v>
      </c>
      <c r="D45" s="74" t="s">
        <v>345</v>
      </c>
      <c r="E45" s="241"/>
      <c r="F45" s="236">
        <v>28</v>
      </c>
      <c r="G45" s="44"/>
      <c r="H45" s="4">
        <f t="shared" si="4"/>
        <v>0</v>
      </c>
      <c r="I45" s="44"/>
      <c r="J45" s="4">
        <f t="shared" si="5"/>
        <v>0</v>
      </c>
      <c r="K45" s="44"/>
      <c r="L45" s="4">
        <f t="shared" si="6"/>
        <v>0</v>
      </c>
      <c r="M45" s="4">
        <f t="shared" si="7"/>
        <v>0</v>
      </c>
    </row>
    <row r="46" spans="1:13" ht="13.5">
      <c r="A46" s="36"/>
      <c r="B46" s="39"/>
      <c r="C46" s="40" t="s">
        <v>54</v>
      </c>
      <c r="D46" s="38" t="s">
        <v>55</v>
      </c>
      <c r="E46" s="188">
        <v>17.2</v>
      </c>
      <c r="F46" s="44">
        <f>F45*E46</f>
        <v>481.59999999999997</v>
      </c>
      <c r="G46" s="44"/>
      <c r="H46" s="4">
        <f t="shared" ref="H46:H49" si="20">F46*G46</f>
        <v>0</v>
      </c>
      <c r="I46" s="44"/>
      <c r="J46" s="4">
        <f t="shared" ref="J46:J49" si="21">F46*I46</f>
        <v>0</v>
      </c>
      <c r="K46" s="44"/>
      <c r="L46" s="4">
        <f t="shared" ref="L46:L49" si="22">F46*K46</f>
        <v>0</v>
      </c>
      <c r="M46" s="4">
        <f t="shared" ref="M46:M49" si="23">H46+J46+L46</f>
        <v>0</v>
      </c>
    </row>
    <row r="47" spans="1:13" ht="13.5">
      <c r="A47" s="36"/>
      <c r="B47" s="39"/>
      <c r="C47" s="40" t="s">
        <v>56</v>
      </c>
      <c r="D47" s="38" t="s">
        <v>35</v>
      </c>
      <c r="E47" s="188">
        <v>4.83</v>
      </c>
      <c r="F47" s="44">
        <f>F45*E47</f>
        <v>135.24</v>
      </c>
      <c r="G47" s="44"/>
      <c r="H47" s="4">
        <f t="shared" si="20"/>
        <v>0</v>
      </c>
      <c r="I47" s="44"/>
      <c r="J47" s="4">
        <f t="shared" si="21"/>
        <v>0</v>
      </c>
      <c r="K47" s="44"/>
      <c r="L47" s="4">
        <f t="shared" si="22"/>
        <v>0</v>
      </c>
      <c r="M47" s="4">
        <f t="shared" si="23"/>
        <v>0</v>
      </c>
    </row>
    <row r="48" spans="1:13" s="3" customFormat="1" ht="27">
      <c r="A48" s="246"/>
      <c r="B48" s="246"/>
      <c r="C48" s="75" t="s">
        <v>344</v>
      </c>
      <c r="D48" s="74" t="s">
        <v>119</v>
      </c>
      <c r="E48" s="241">
        <v>1</v>
      </c>
      <c r="F48" s="236">
        <f>F45*E48</f>
        <v>28</v>
      </c>
      <c r="G48" s="44"/>
      <c r="H48" s="4">
        <f t="shared" si="20"/>
        <v>0</v>
      </c>
      <c r="I48" s="44"/>
      <c r="J48" s="4">
        <f t="shared" si="21"/>
        <v>0</v>
      </c>
      <c r="K48" s="44"/>
      <c r="L48" s="4">
        <f t="shared" si="22"/>
        <v>0</v>
      </c>
      <c r="M48" s="4">
        <f t="shared" si="23"/>
        <v>0</v>
      </c>
    </row>
    <row r="49" spans="1:13" ht="13.5">
      <c r="A49" s="36"/>
      <c r="B49" s="39"/>
      <c r="C49" s="40" t="s">
        <v>70</v>
      </c>
      <c r="D49" s="38" t="s">
        <v>35</v>
      </c>
      <c r="E49" s="188">
        <v>4.01</v>
      </c>
      <c r="F49" s="44">
        <f>F45*E49</f>
        <v>112.28</v>
      </c>
      <c r="G49" s="44"/>
      <c r="H49" s="4">
        <f t="shared" si="20"/>
        <v>0</v>
      </c>
      <c r="I49" s="44"/>
      <c r="J49" s="4">
        <f t="shared" si="21"/>
        <v>0</v>
      </c>
      <c r="K49" s="44"/>
      <c r="L49" s="4">
        <f t="shared" si="22"/>
        <v>0</v>
      </c>
      <c r="M49" s="4">
        <f t="shared" si="23"/>
        <v>0</v>
      </c>
    </row>
    <row r="50" spans="1:13" s="3" customFormat="1">
      <c r="A50" s="47"/>
      <c r="B50" s="47"/>
      <c r="C50" s="244" t="s">
        <v>22</v>
      </c>
      <c r="D50" s="244"/>
      <c r="E50" s="247"/>
      <c r="F50" s="248"/>
      <c r="G50" s="44"/>
      <c r="H50" s="4">
        <f t="shared" si="4"/>
        <v>0</v>
      </c>
      <c r="I50" s="44"/>
      <c r="J50" s="4">
        <f t="shared" si="5"/>
        <v>0</v>
      </c>
      <c r="K50" s="44"/>
      <c r="L50" s="4">
        <f t="shared" si="6"/>
        <v>0</v>
      </c>
      <c r="M50" s="4">
        <f t="shared" si="7"/>
        <v>0</v>
      </c>
    </row>
    <row r="51" spans="1:13" s="3" customFormat="1" ht="108">
      <c r="A51" s="249">
        <v>1</v>
      </c>
      <c r="B51" s="55" t="s">
        <v>346</v>
      </c>
      <c r="C51" s="75" t="s">
        <v>639</v>
      </c>
      <c r="D51" s="74" t="s">
        <v>347</v>
      </c>
      <c r="E51" s="241"/>
      <c r="F51" s="236">
        <v>1</v>
      </c>
      <c r="G51" s="44"/>
      <c r="H51" s="4">
        <f t="shared" si="4"/>
        <v>0</v>
      </c>
      <c r="I51" s="44"/>
      <c r="J51" s="4">
        <f t="shared" si="5"/>
        <v>0</v>
      </c>
      <c r="K51" s="44"/>
      <c r="L51" s="4">
        <f t="shared" si="6"/>
        <v>0</v>
      </c>
      <c r="M51" s="4">
        <f t="shared" si="7"/>
        <v>0</v>
      </c>
    </row>
    <row r="52" spans="1:13" ht="13.5">
      <c r="A52" s="36"/>
      <c r="B52" s="39"/>
      <c r="C52" s="40" t="s">
        <v>54</v>
      </c>
      <c r="D52" s="38" t="s">
        <v>55</v>
      </c>
      <c r="E52" s="188">
        <v>45.4</v>
      </c>
      <c r="F52" s="44">
        <f>F51*E52</f>
        <v>45.4</v>
      </c>
      <c r="G52" s="44"/>
      <c r="H52" s="4">
        <f t="shared" si="4"/>
        <v>0</v>
      </c>
      <c r="I52" s="44"/>
      <c r="J52" s="4">
        <f t="shared" si="5"/>
        <v>0</v>
      </c>
      <c r="K52" s="44"/>
      <c r="L52" s="4">
        <f t="shared" si="6"/>
        <v>0</v>
      </c>
      <c r="M52" s="4">
        <f t="shared" si="7"/>
        <v>0</v>
      </c>
    </row>
    <row r="53" spans="1:13" ht="13.5">
      <c r="A53" s="36"/>
      <c r="B53" s="39"/>
      <c r="C53" s="40" t="s">
        <v>56</v>
      </c>
      <c r="D53" s="38" t="s">
        <v>35</v>
      </c>
      <c r="E53" s="188">
        <v>6.16</v>
      </c>
      <c r="F53" s="44">
        <f>F51*E53</f>
        <v>6.16</v>
      </c>
      <c r="G53" s="44"/>
      <c r="H53" s="4">
        <f t="shared" si="4"/>
        <v>0</v>
      </c>
      <c r="I53" s="44"/>
      <c r="J53" s="4">
        <f t="shared" si="5"/>
        <v>0</v>
      </c>
      <c r="K53" s="44"/>
      <c r="L53" s="4">
        <f t="shared" si="6"/>
        <v>0</v>
      </c>
      <c r="M53" s="4">
        <f t="shared" si="7"/>
        <v>0</v>
      </c>
    </row>
    <row r="54" spans="1:13" s="3" customFormat="1" ht="108">
      <c r="A54" s="246"/>
      <c r="B54" s="246"/>
      <c r="C54" s="75" t="s">
        <v>639</v>
      </c>
      <c r="D54" s="74" t="s">
        <v>347</v>
      </c>
      <c r="E54" s="241">
        <v>1</v>
      </c>
      <c r="F54" s="236">
        <f>F51*E54</f>
        <v>1</v>
      </c>
      <c r="G54" s="44"/>
      <c r="H54" s="4">
        <f t="shared" si="4"/>
        <v>0</v>
      </c>
      <c r="I54" s="44"/>
      <c r="J54" s="4">
        <f t="shared" si="5"/>
        <v>0</v>
      </c>
      <c r="K54" s="44"/>
      <c r="L54" s="4">
        <f t="shared" si="6"/>
        <v>0</v>
      </c>
      <c r="M54" s="4">
        <f t="shared" si="7"/>
        <v>0</v>
      </c>
    </row>
    <row r="55" spans="1:13" s="3" customFormat="1" ht="27">
      <c r="A55" s="249"/>
      <c r="B55" s="249"/>
      <c r="C55" s="75" t="s">
        <v>640</v>
      </c>
      <c r="D55" s="74" t="s">
        <v>333</v>
      </c>
      <c r="E55" s="241"/>
      <c r="F55" s="236">
        <v>1</v>
      </c>
      <c r="G55" s="44"/>
      <c r="H55" s="4">
        <f>F55*G55</f>
        <v>0</v>
      </c>
      <c r="I55" s="44"/>
      <c r="J55" s="4">
        <f>F55*I55</f>
        <v>0</v>
      </c>
      <c r="K55" s="44"/>
      <c r="L55" s="4">
        <f>F55*K55</f>
        <v>0</v>
      </c>
      <c r="M55" s="4">
        <f>H55+J55+L55</f>
        <v>0</v>
      </c>
    </row>
    <row r="56" spans="1:13" ht="13.5">
      <c r="A56" s="36"/>
      <c r="B56" s="39"/>
      <c r="C56" s="40" t="s">
        <v>70</v>
      </c>
      <c r="D56" s="38" t="s">
        <v>35</v>
      </c>
      <c r="E56" s="188">
        <v>4.4400000000000004</v>
      </c>
      <c r="F56" s="44">
        <f>F51*E56</f>
        <v>4.4400000000000004</v>
      </c>
      <c r="G56" s="44"/>
      <c r="H56" s="4">
        <f t="shared" si="4"/>
        <v>0</v>
      </c>
      <c r="I56" s="44"/>
      <c r="J56" s="4">
        <f t="shared" si="5"/>
        <v>0</v>
      </c>
      <c r="K56" s="44"/>
      <c r="L56" s="4">
        <f t="shared" si="6"/>
        <v>0</v>
      </c>
      <c r="M56" s="4">
        <f t="shared" si="7"/>
        <v>0</v>
      </c>
    </row>
    <row r="57" spans="1:13" s="3" customFormat="1" ht="25.5">
      <c r="A57" s="249">
        <v>2</v>
      </c>
      <c r="B57" s="55" t="s">
        <v>348</v>
      </c>
      <c r="C57" s="75" t="s">
        <v>641</v>
      </c>
      <c r="D57" s="74" t="s">
        <v>333</v>
      </c>
      <c r="E57" s="241"/>
      <c r="F57" s="236">
        <v>1</v>
      </c>
      <c r="G57" s="44"/>
      <c r="H57" s="4">
        <f t="shared" si="4"/>
        <v>0</v>
      </c>
      <c r="I57" s="44"/>
      <c r="J57" s="4">
        <f t="shared" si="5"/>
        <v>0</v>
      </c>
      <c r="K57" s="44"/>
      <c r="L57" s="4">
        <f t="shared" si="6"/>
        <v>0</v>
      </c>
      <c r="M57" s="4">
        <f t="shared" si="7"/>
        <v>0</v>
      </c>
    </row>
    <row r="58" spans="1:13" ht="13.5">
      <c r="A58" s="36"/>
      <c r="B58" s="39"/>
      <c r="C58" s="40" t="s">
        <v>54</v>
      </c>
      <c r="D58" s="38" t="s">
        <v>55</v>
      </c>
      <c r="E58" s="188">
        <v>3.8</v>
      </c>
      <c r="F58" s="44">
        <f>F57*E58</f>
        <v>3.8</v>
      </c>
      <c r="G58" s="44"/>
      <c r="H58" s="4">
        <f t="shared" ref="H58:H60" si="24">F58*G58</f>
        <v>0</v>
      </c>
      <c r="I58" s="44"/>
      <c r="J58" s="4">
        <f t="shared" ref="J58:J60" si="25">F58*I58</f>
        <v>0</v>
      </c>
      <c r="K58" s="44"/>
      <c r="L58" s="4">
        <f t="shared" ref="L58:L60" si="26">F58*K58</f>
        <v>0</v>
      </c>
      <c r="M58" s="4">
        <f t="shared" ref="M58:M60" si="27">H58+J58+L58</f>
        <v>0</v>
      </c>
    </row>
    <row r="59" spans="1:13" ht="13.5">
      <c r="A59" s="36"/>
      <c r="B59" s="39"/>
      <c r="C59" s="40" t="s">
        <v>56</v>
      </c>
      <c r="D59" s="38" t="s">
        <v>35</v>
      </c>
      <c r="E59" s="188">
        <v>0.22</v>
      </c>
      <c r="F59" s="44">
        <f>F57*E59</f>
        <v>0.22</v>
      </c>
      <c r="G59" s="44"/>
      <c r="H59" s="4">
        <f t="shared" si="24"/>
        <v>0</v>
      </c>
      <c r="I59" s="44"/>
      <c r="J59" s="4">
        <f t="shared" si="25"/>
        <v>0</v>
      </c>
      <c r="K59" s="44"/>
      <c r="L59" s="4">
        <f t="shared" si="26"/>
        <v>0</v>
      </c>
      <c r="M59" s="4">
        <f t="shared" si="27"/>
        <v>0</v>
      </c>
    </row>
    <row r="60" spans="1:13" s="3" customFormat="1" ht="13.5">
      <c r="A60" s="246"/>
      <c r="B60" s="246"/>
      <c r="C60" s="75" t="s">
        <v>641</v>
      </c>
      <c r="D60" s="74" t="s">
        <v>347</v>
      </c>
      <c r="E60" s="241">
        <v>1</v>
      </c>
      <c r="F60" s="236">
        <f>F57*E60</f>
        <v>1</v>
      </c>
      <c r="G60" s="44"/>
      <c r="H60" s="4">
        <f t="shared" si="24"/>
        <v>0</v>
      </c>
      <c r="I60" s="44"/>
      <c r="J60" s="4">
        <f t="shared" si="25"/>
        <v>0</v>
      </c>
      <c r="K60" s="44"/>
      <c r="L60" s="4">
        <f t="shared" si="26"/>
        <v>0</v>
      </c>
      <c r="M60" s="4">
        <f t="shared" si="27"/>
        <v>0</v>
      </c>
    </row>
    <row r="61" spans="1:13" ht="13.5">
      <c r="A61" s="36"/>
      <c r="B61" s="39"/>
      <c r="C61" s="40" t="s">
        <v>70</v>
      </c>
      <c r="D61" s="38" t="s">
        <v>35</v>
      </c>
      <c r="E61" s="188">
        <v>0.22</v>
      </c>
      <c r="F61" s="44">
        <f>F57*E61</f>
        <v>0.22</v>
      </c>
      <c r="G61" s="44"/>
      <c r="H61" s="4">
        <f t="shared" ref="H61" si="28">F61*G61</f>
        <v>0</v>
      </c>
      <c r="I61" s="44"/>
      <c r="J61" s="4">
        <f t="shared" ref="J61" si="29">F61*I61</f>
        <v>0</v>
      </c>
      <c r="K61" s="44"/>
      <c r="L61" s="4">
        <f t="shared" ref="L61" si="30">F61*K61</f>
        <v>0</v>
      </c>
      <c r="M61" s="4">
        <f t="shared" ref="M61" si="31">H61+J61+L61</f>
        <v>0</v>
      </c>
    </row>
    <row r="62" spans="1:13" s="3" customFormat="1" ht="54">
      <c r="A62" s="249">
        <v>3</v>
      </c>
      <c r="B62" s="55" t="s">
        <v>349</v>
      </c>
      <c r="C62" s="75" t="s">
        <v>642</v>
      </c>
      <c r="D62" s="74" t="s">
        <v>333</v>
      </c>
      <c r="E62" s="241"/>
      <c r="F62" s="236">
        <v>2</v>
      </c>
      <c r="G62" s="44"/>
      <c r="H62" s="4">
        <f t="shared" si="4"/>
        <v>0</v>
      </c>
      <c r="I62" s="44"/>
      <c r="J62" s="4">
        <f t="shared" si="5"/>
        <v>0</v>
      </c>
      <c r="K62" s="44"/>
      <c r="L62" s="4">
        <f t="shared" si="6"/>
        <v>0</v>
      </c>
      <c r="M62" s="4">
        <f t="shared" si="7"/>
        <v>0</v>
      </c>
    </row>
    <row r="63" spans="1:13" ht="13.5">
      <c r="A63" s="36"/>
      <c r="B63" s="39"/>
      <c r="C63" s="40" t="s">
        <v>54</v>
      </c>
      <c r="D63" s="38" t="s">
        <v>55</v>
      </c>
      <c r="E63" s="188">
        <v>18.899999999999999</v>
      </c>
      <c r="F63" s="44">
        <f>F62*E63</f>
        <v>37.799999999999997</v>
      </c>
      <c r="G63" s="44"/>
      <c r="H63" s="4">
        <f t="shared" si="4"/>
        <v>0</v>
      </c>
      <c r="I63" s="44"/>
      <c r="J63" s="4">
        <f t="shared" si="5"/>
        <v>0</v>
      </c>
      <c r="K63" s="44"/>
      <c r="L63" s="4">
        <f t="shared" si="6"/>
        <v>0</v>
      </c>
      <c r="M63" s="4">
        <f t="shared" si="7"/>
        <v>0</v>
      </c>
    </row>
    <row r="64" spans="1:13" ht="13.5">
      <c r="A64" s="36"/>
      <c r="B64" s="39"/>
      <c r="C64" s="40" t="s">
        <v>56</v>
      </c>
      <c r="D64" s="38" t="s">
        <v>35</v>
      </c>
      <c r="E64" s="188">
        <v>1.08</v>
      </c>
      <c r="F64" s="44">
        <f>F62*E64</f>
        <v>2.16</v>
      </c>
      <c r="G64" s="44"/>
      <c r="H64" s="4">
        <f t="shared" si="4"/>
        <v>0</v>
      </c>
      <c r="I64" s="44"/>
      <c r="J64" s="4">
        <f t="shared" si="5"/>
        <v>0</v>
      </c>
      <c r="K64" s="44"/>
      <c r="L64" s="4">
        <f t="shared" si="6"/>
        <v>0</v>
      </c>
      <c r="M64" s="4">
        <f t="shared" si="7"/>
        <v>0</v>
      </c>
    </row>
    <row r="65" spans="1:13" s="3" customFormat="1" ht="54">
      <c r="A65" s="246"/>
      <c r="B65" s="246"/>
      <c r="C65" s="75" t="s">
        <v>642</v>
      </c>
      <c r="D65" s="74" t="s">
        <v>333</v>
      </c>
      <c r="E65" s="241">
        <v>1</v>
      </c>
      <c r="F65" s="236">
        <f>F62*E65</f>
        <v>2</v>
      </c>
      <c r="G65" s="44"/>
      <c r="H65" s="4">
        <f t="shared" si="4"/>
        <v>0</v>
      </c>
      <c r="I65" s="44"/>
      <c r="J65" s="4">
        <f t="shared" si="5"/>
        <v>0</v>
      </c>
      <c r="K65" s="44"/>
      <c r="L65" s="4">
        <f t="shared" si="6"/>
        <v>0</v>
      </c>
      <c r="M65" s="4">
        <f t="shared" si="7"/>
        <v>0</v>
      </c>
    </row>
    <row r="66" spans="1:13" ht="13.5">
      <c r="A66" s="36"/>
      <c r="B66" s="39"/>
      <c r="C66" s="40" t="s">
        <v>70</v>
      </c>
      <c r="D66" s="38" t="s">
        <v>35</v>
      </c>
      <c r="E66" s="188">
        <v>2.21</v>
      </c>
      <c r="F66" s="44">
        <f>F62*E66</f>
        <v>4.42</v>
      </c>
      <c r="G66" s="44"/>
      <c r="H66" s="4">
        <f t="shared" si="4"/>
        <v>0</v>
      </c>
      <c r="I66" s="44"/>
      <c r="J66" s="4">
        <f t="shared" si="5"/>
        <v>0</v>
      </c>
      <c r="K66" s="44"/>
      <c r="L66" s="4">
        <f t="shared" si="6"/>
        <v>0</v>
      </c>
      <c r="M66" s="4">
        <f t="shared" si="7"/>
        <v>0</v>
      </c>
    </row>
    <row r="67" spans="1:13" ht="27">
      <c r="A67" s="36">
        <v>4</v>
      </c>
      <c r="B67" s="39" t="s">
        <v>220</v>
      </c>
      <c r="C67" s="40" t="s">
        <v>221</v>
      </c>
      <c r="D67" s="38" t="s">
        <v>167</v>
      </c>
      <c r="E67" s="188"/>
      <c r="F67" s="237">
        <f>F70</f>
        <v>60</v>
      </c>
      <c r="G67" s="44"/>
      <c r="H67" s="4">
        <f t="shared" si="4"/>
        <v>0</v>
      </c>
      <c r="I67" s="44"/>
      <c r="J67" s="4">
        <f t="shared" si="5"/>
        <v>0</v>
      </c>
      <c r="K67" s="44"/>
      <c r="L67" s="4">
        <f t="shared" si="6"/>
        <v>0</v>
      </c>
      <c r="M67" s="4">
        <f t="shared" si="7"/>
        <v>0</v>
      </c>
    </row>
    <row r="68" spans="1:13" ht="13.5">
      <c r="A68" s="36"/>
      <c r="B68" s="39"/>
      <c r="C68" s="40" t="s">
        <v>54</v>
      </c>
      <c r="D68" s="38" t="s">
        <v>55</v>
      </c>
      <c r="E68" s="188">
        <v>0.34499999999999997</v>
      </c>
      <c r="F68" s="44">
        <f>F67*E68</f>
        <v>20.7</v>
      </c>
      <c r="G68" s="44"/>
      <c r="H68" s="4">
        <f t="shared" si="4"/>
        <v>0</v>
      </c>
      <c r="I68" s="44"/>
      <c r="J68" s="4">
        <f t="shared" si="5"/>
        <v>0</v>
      </c>
      <c r="K68" s="44"/>
      <c r="L68" s="4">
        <f t="shared" si="6"/>
        <v>0</v>
      </c>
      <c r="M68" s="4">
        <f t="shared" si="7"/>
        <v>0</v>
      </c>
    </row>
    <row r="69" spans="1:13" ht="13.5">
      <c r="A69" s="36"/>
      <c r="B69" s="39"/>
      <c r="C69" s="40" t="s">
        <v>56</v>
      </c>
      <c r="D69" s="38" t="s">
        <v>35</v>
      </c>
      <c r="E69" s="188">
        <v>1.29E-2</v>
      </c>
      <c r="F69" s="44">
        <f>F67*E69</f>
        <v>0.77400000000000002</v>
      </c>
      <c r="G69" s="44"/>
      <c r="H69" s="4">
        <f t="shared" si="4"/>
        <v>0</v>
      </c>
      <c r="I69" s="44"/>
      <c r="J69" s="4">
        <f t="shared" si="5"/>
        <v>0</v>
      </c>
      <c r="K69" s="44"/>
      <c r="L69" s="4">
        <f t="shared" si="6"/>
        <v>0</v>
      </c>
      <c r="M69" s="4">
        <f t="shared" si="7"/>
        <v>0</v>
      </c>
    </row>
    <row r="70" spans="1:13" s="3" customFormat="1" ht="26.25">
      <c r="A70" s="249"/>
      <c r="B70" s="249"/>
      <c r="C70" s="73" t="s">
        <v>643</v>
      </c>
      <c r="D70" s="74" t="s">
        <v>350</v>
      </c>
      <c r="E70" s="241"/>
      <c r="F70" s="236">
        <v>60</v>
      </c>
      <c r="G70" s="44"/>
      <c r="H70" s="4">
        <f t="shared" si="4"/>
        <v>0</v>
      </c>
      <c r="I70" s="44"/>
      <c r="J70" s="4">
        <f t="shared" si="5"/>
        <v>0</v>
      </c>
      <c r="K70" s="44"/>
      <c r="L70" s="4">
        <f t="shared" si="6"/>
        <v>0</v>
      </c>
      <c r="M70" s="4">
        <f t="shared" si="7"/>
        <v>0</v>
      </c>
    </row>
    <row r="71" spans="1:13" ht="20.25" customHeight="1">
      <c r="A71" s="36"/>
      <c r="B71" s="39"/>
      <c r="C71" s="40" t="s">
        <v>70</v>
      </c>
      <c r="D71" s="38" t="s">
        <v>35</v>
      </c>
      <c r="E71" s="188">
        <v>1.49E-2</v>
      </c>
      <c r="F71" s="44">
        <f>F67*E71</f>
        <v>0.89400000000000002</v>
      </c>
      <c r="G71" s="44"/>
      <c r="H71" s="4">
        <f t="shared" si="4"/>
        <v>0</v>
      </c>
      <c r="I71" s="44"/>
      <c r="J71" s="4">
        <f t="shared" si="5"/>
        <v>0</v>
      </c>
      <c r="K71" s="44"/>
      <c r="L71" s="4">
        <f t="shared" si="6"/>
        <v>0</v>
      </c>
      <c r="M71" s="4">
        <f t="shared" si="7"/>
        <v>0</v>
      </c>
    </row>
    <row r="72" spans="1:13" s="3" customFormat="1" ht="38.25">
      <c r="A72" s="249">
        <v>5</v>
      </c>
      <c r="B72" s="55" t="s">
        <v>351</v>
      </c>
      <c r="C72" s="75" t="s">
        <v>352</v>
      </c>
      <c r="D72" s="74" t="s">
        <v>333</v>
      </c>
      <c r="E72" s="241"/>
      <c r="F72" s="236">
        <v>4</v>
      </c>
      <c r="G72" s="44"/>
      <c r="H72" s="4">
        <f t="shared" si="4"/>
        <v>0</v>
      </c>
      <c r="I72" s="44"/>
      <c r="J72" s="4">
        <f t="shared" si="5"/>
        <v>0</v>
      </c>
      <c r="K72" s="44"/>
      <c r="L72" s="4">
        <f t="shared" si="6"/>
        <v>0</v>
      </c>
      <c r="M72" s="4">
        <f t="shared" si="7"/>
        <v>0</v>
      </c>
    </row>
    <row r="73" spans="1:13" ht="13.5">
      <c r="A73" s="36"/>
      <c r="B73" s="39"/>
      <c r="C73" s="40" t="s">
        <v>54</v>
      </c>
      <c r="D73" s="38" t="s">
        <v>55</v>
      </c>
      <c r="E73" s="188">
        <v>0.31</v>
      </c>
      <c r="F73" s="44">
        <f>F72*E73</f>
        <v>1.24</v>
      </c>
      <c r="G73" s="44"/>
      <c r="H73" s="4">
        <f t="shared" ref="H73:H76" si="32">F73*G73</f>
        <v>0</v>
      </c>
      <c r="I73" s="44"/>
      <c r="J73" s="4">
        <f t="shared" ref="J73:J76" si="33">F73*I73</f>
        <v>0</v>
      </c>
      <c r="K73" s="44"/>
      <c r="L73" s="4">
        <f t="shared" ref="L73:L76" si="34">F73*K73</f>
        <v>0</v>
      </c>
      <c r="M73" s="4">
        <f t="shared" ref="M73:M76" si="35">H73+J73+L73</f>
        <v>0</v>
      </c>
    </row>
    <row r="74" spans="1:13" ht="13.5">
      <c r="A74" s="36"/>
      <c r="B74" s="39"/>
      <c r="C74" s="40" t="s">
        <v>56</v>
      </c>
      <c r="D74" s="38" t="s">
        <v>35</v>
      </c>
      <c r="E74" s="188">
        <v>1.08</v>
      </c>
      <c r="F74" s="44">
        <f>F72*E74</f>
        <v>4.32</v>
      </c>
      <c r="G74" s="44"/>
      <c r="H74" s="4">
        <f t="shared" si="32"/>
        <v>0</v>
      </c>
      <c r="I74" s="44"/>
      <c r="J74" s="4">
        <f t="shared" si="33"/>
        <v>0</v>
      </c>
      <c r="K74" s="44"/>
      <c r="L74" s="4">
        <f t="shared" si="34"/>
        <v>0</v>
      </c>
      <c r="M74" s="4">
        <f t="shared" si="35"/>
        <v>0</v>
      </c>
    </row>
    <row r="75" spans="1:13" ht="13.5">
      <c r="A75" s="36"/>
      <c r="B75" s="39"/>
      <c r="C75" s="75" t="s">
        <v>352</v>
      </c>
      <c r="D75" s="74" t="s">
        <v>333</v>
      </c>
      <c r="E75" s="241"/>
      <c r="F75" s="236">
        <v>4</v>
      </c>
      <c r="G75" s="44"/>
      <c r="H75" s="4">
        <f t="shared" si="32"/>
        <v>0</v>
      </c>
      <c r="I75" s="44"/>
      <c r="J75" s="4">
        <f t="shared" si="33"/>
        <v>0</v>
      </c>
      <c r="K75" s="44"/>
      <c r="L75" s="4">
        <f t="shared" si="34"/>
        <v>0</v>
      </c>
      <c r="M75" s="4">
        <f t="shared" si="35"/>
        <v>0</v>
      </c>
    </row>
    <row r="76" spans="1:13" ht="20.25" customHeight="1">
      <c r="A76" s="36"/>
      <c r="B76" s="39"/>
      <c r="C76" s="40" t="s">
        <v>70</v>
      </c>
      <c r="D76" s="38" t="s">
        <v>35</v>
      </c>
      <c r="E76" s="188">
        <v>0.04</v>
      </c>
      <c r="F76" s="44">
        <f>F72*E76</f>
        <v>0.16</v>
      </c>
      <c r="G76" s="44"/>
      <c r="H76" s="4">
        <f t="shared" si="32"/>
        <v>0</v>
      </c>
      <c r="I76" s="44"/>
      <c r="J76" s="4">
        <f t="shared" si="33"/>
        <v>0</v>
      </c>
      <c r="K76" s="44"/>
      <c r="L76" s="4">
        <f t="shared" si="34"/>
        <v>0</v>
      </c>
      <c r="M76" s="4">
        <f t="shared" si="35"/>
        <v>0</v>
      </c>
    </row>
    <row r="77" spans="1:13" s="3" customFormat="1" ht="38.25">
      <c r="A77" s="249">
        <v>6</v>
      </c>
      <c r="B77" s="55" t="s">
        <v>353</v>
      </c>
      <c r="C77" s="75" t="s">
        <v>354</v>
      </c>
      <c r="D77" s="74" t="s">
        <v>333</v>
      </c>
      <c r="E77" s="241"/>
      <c r="F77" s="236">
        <v>4</v>
      </c>
      <c r="G77" s="44"/>
      <c r="H77" s="4">
        <f t="shared" si="4"/>
        <v>0</v>
      </c>
      <c r="I77" s="44"/>
      <c r="J77" s="4">
        <f t="shared" si="5"/>
        <v>0</v>
      </c>
      <c r="K77" s="44"/>
      <c r="L77" s="4">
        <f t="shared" si="6"/>
        <v>0</v>
      </c>
      <c r="M77" s="4">
        <f t="shared" si="7"/>
        <v>0</v>
      </c>
    </row>
    <row r="78" spans="1:13" ht="13.5">
      <c r="A78" s="36"/>
      <c r="B78" s="39"/>
      <c r="C78" s="40" t="s">
        <v>54</v>
      </c>
      <c r="D78" s="38" t="s">
        <v>55</v>
      </c>
      <c r="E78" s="188">
        <v>0.31</v>
      </c>
      <c r="F78" s="44">
        <f>F77*E78</f>
        <v>1.24</v>
      </c>
      <c r="G78" s="44"/>
      <c r="H78" s="4">
        <f t="shared" si="4"/>
        <v>0</v>
      </c>
      <c r="I78" s="44"/>
      <c r="J78" s="4">
        <f t="shared" si="5"/>
        <v>0</v>
      </c>
      <c r="K78" s="44"/>
      <c r="L78" s="4">
        <f t="shared" si="6"/>
        <v>0</v>
      </c>
      <c r="M78" s="4">
        <f t="shared" si="7"/>
        <v>0</v>
      </c>
    </row>
    <row r="79" spans="1:13" ht="13.5">
      <c r="A79" s="36"/>
      <c r="B79" s="39"/>
      <c r="C79" s="40" t="s">
        <v>56</v>
      </c>
      <c r="D79" s="38" t="s">
        <v>35</v>
      </c>
      <c r="E79" s="188">
        <v>1.08</v>
      </c>
      <c r="F79" s="44">
        <f>F77*E79</f>
        <v>4.32</v>
      </c>
      <c r="G79" s="44"/>
      <c r="H79" s="4">
        <f t="shared" si="4"/>
        <v>0</v>
      </c>
      <c r="I79" s="44"/>
      <c r="J79" s="4">
        <f t="shared" si="5"/>
        <v>0</v>
      </c>
      <c r="K79" s="44"/>
      <c r="L79" s="4">
        <f t="shared" si="6"/>
        <v>0</v>
      </c>
      <c r="M79" s="4">
        <f t="shared" si="7"/>
        <v>0</v>
      </c>
    </row>
    <row r="80" spans="1:13" ht="13.5">
      <c r="A80" s="36"/>
      <c r="B80" s="39"/>
      <c r="C80" s="75" t="s">
        <v>354</v>
      </c>
      <c r="D80" s="74" t="s">
        <v>333</v>
      </c>
      <c r="E80" s="241"/>
      <c r="F80" s="236">
        <v>4</v>
      </c>
      <c r="G80" s="44"/>
      <c r="H80" s="4">
        <f t="shared" si="4"/>
        <v>0</v>
      </c>
      <c r="I80" s="44"/>
      <c r="J80" s="4">
        <f t="shared" si="5"/>
        <v>0</v>
      </c>
      <c r="K80" s="44"/>
      <c r="L80" s="4">
        <f t="shared" si="6"/>
        <v>0</v>
      </c>
      <c r="M80" s="4">
        <f t="shared" si="7"/>
        <v>0</v>
      </c>
    </row>
    <row r="81" spans="1:13" ht="20.25" customHeight="1">
      <c r="A81" s="36"/>
      <c r="B81" s="39"/>
      <c r="C81" s="40" t="s">
        <v>70</v>
      </c>
      <c r="D81" s="38" t="s">
        <v>35</v>
      </c>
      <c r="E81" s="188">
        <v>0.04</v>
      </c>
      <c r="F81" s="44">
        <f>F77*E81</f>
        <v>0.16</v>
      </c>
      <c r="G81" s="44"/>
      <c r="H81" s="4">
        <f t="shared" si="4"/>
        <v>0</v>
      </c>
      <c r="I81" s="44"/>
      <c r="J81" s="4">
        <f t="shared" si="5"/>
        <v>0</v>
      </c>
      <c r="K81" s="44"/>
      <c r="L81" s="4">
        <f t="shared" si="6"/>
        <v>0</v>
      </c>
      <c r="M81" s="4">
        <f t="shared" si="7"/>
        <v>0</v>
      </c>
    </row>
    <row r="82" spans="1:13" s="3" customFormat="1" ht="38.25">
      <c r="A82" s="249">
        <v>7</v>
      </c>
      <c r="B82" s="39" t="s">
        <v>216</v>
      </c>
      <c r="C82" s="75" t="s">
        <v>355</v>
      </c>
      <c r="D82" s="74" t="s">
        <v>333</v>
      </c>
      <c r="E82" s="241"/>
      <c r="F82" s="236">
        <f>F85+F86+F87</f>
        <v>14</v>
      </c>
      <c r="G82" s="44"/>
      <c r="H82" s="4">
        <f t="shared" si="4"/>
        <v>0</v>
      </c>
      <c r="I82" s="44"/>
      <c r="J82" s="4">
        <f t="shared" si="5"/>
        <v>0</v>
      </c>
      <c r="K82" s="44"/>
      <c r="L82" s="4">
        <f t="shared" si="6"/>
        <v>0</v>
      </c>
      <c r="M82" s="4">
        <f t="shared" si="7"/>
        <v>0</v>
      </c>
    </row>
    <row r="83" spans="1:13" ht="13.5">
      <c r="A83" s="36"/>
      <c r="B83" s="39"/>
      <c r="C83" s="40" t="s">
        <v>54</v>
      </c>
      <c r="D83" s="38" t="s">
        <v>55</v>
      </c>
      <c r="E83" s="188">
        <v>1.51</v>
      </c>
      <c r="F83" s="44">
        <f>F82*E83</f>
        <v>21.14</v>
      </c>
      <c r="G83" s="44"/>
      <c r="H83" s="4">
        <f t="shared" si="4"/>
        <v>0</v>
      </c>
      <c r="I83" s="44"/>
      <c r="J83" s="4">
        <f t="shared" si="5"/>
        <v>0</v>
      </c>
      <c r="K83" s="44"/>
      <c r="L83" s="4">
        <f t="shared" si="6"/>
        <v>0</v>
      </c>
      <c r="M83" s="4">
        <f t="shared" si="7"/>
        <v>0</v>
      </c>
    </row>
    <row r="84" spans="1:13" ht="13.5">
      <c r="A84" s="36"/>
      <c r="B84" s="39"/>
      <c r="C84" s="40" t="s">
        <v>56</v>
      </c>
      <c r="D84" s="38" t="s">
        <v>35</v>
      </c>
      <c r="E84" s="188">
        <v>0.13</v>
      </c>
      <c r="F84" s="44">
        <f>F82*E84</f>
        <v>1.82</v>
      </c>
      <c r="G84" s="44"/>
      <c r="H84" s="4">
        <f t="shared" si="4"/>
        <v>0</v>
      </c>
      <c r="I84" s="44"/>
      <c r="J84" s="4">
        <f t="shared" si="5"/>
        <v>0</v>
      </c>
      <c r="K84" s="44"/>
      <c r="L84" s="4">
        <f t="shared" si="6"/>
        <v>0</v>
      </c>
      <c r="M84" s="4">
        <f t="shared" si="7"/>
        <v>0</v>
      </c>
    </row>
    <row r="85" spans="1:13" s="3" customFormat="1" ht="13.5">
      <c r="A85" s="250"/>
      <c r="B85" s="47"/>
      <c r="C85" s="75" t="s">
        <v>356</v>
      </c>
      <c r="D85" s="251" t="s">
        <v>96</v>
      </c>
      <c r="E85" s="242"/>
      <c r="F85" s="252">
        <v>8</v>
      </c>
      <c r="G85" s="44"/>
      <c r="H85" s="4">
        <f t="shared" si="4"/>
        <v>0</v>
      </c>
      <c r="I85" s="44"/>
      <c r="J85" s="4">
        <f t="shared" si="5"/>
        <v>0</v>
      </c>
      <c r="K85" s="44"/>
      <c r="L85" s="4">
        <f t="shared" si="6"/>
        <v>0</v>
      </c>
      <c r="M85" s="4">
        <f t="shared" si="7"/>
        <v>0</v>
      </c>
    </row>
    <row r="86" spans="1:13" s="3" customFormat="1" ht="27">
      <c r="A86" s="249"/>
      <c r="B86" s="249"/>
      <c r="C86" s="75" t="s">
        <v>644</v>
      </c>
      <c r="D86" s="74" t="s">
        <v>333</v>
      </c>
      <c r="E86" s="241"/>
      <c r="F86" s="236">
        <v>1</v>
      </c>
      <c r="G86" s="44"/>
      <c r="H86" s="4">
        <f>F86*G86</f>
        <v>0</v>
      </c>
      <c r="I86" s="44"/>
      <c r="J86" s="4">
        <f>F86*I86</f>
        <v>0</v>
      </c>
      <c r="K86" s="44"/>
      <c r="L86" s="4">
        <f>F86*K86</f>
        <v>0</v>
      </c>
      <c r="M86" s="4">
        <f>H86+J86+L86</f>
        <v>0</v>
      </c>
    </row>
    <row r="87" spans="1:13" s="3" customFormat="1" ht="27">
      <c r="A87" s="249"/>
      <c r="B87" s="249"/>
      <c r="C87" s="75" t="s">
        <v>645</v>
      </c>
      <c r="D87" s="74" t="s">
        <v>333</v>
      </c>
      <c r="E87" s="241"/>
      <c r="F87" s="236">
        <v>5</v>
      </c>
      <c r="G87" s="44"/>
      <c r="H87" s="4">
        <f>F87*G87</f>
        <v>0</v>
      </c>
      <c r="I87" s="44"/>
      <c r="J87" s="4">
        <f>F87*I87</f>
        <v>0</v>
      </c>
      <c r="K87" s="44"/>
      <c r="L87" s="4">
        <f>F87*K87</f>
        <v>0</v>
      </c>
      <c r="M87" s="4">
        <f>H87+J87+L87</f>
        <v>0</v>
      </c>
    </row>
    <row r="88" spans="1:13" s="3" customFormat="1" ht="27">
      <c r="A88" s="249"/>
      <c r="B88" s="249"/>
      <c r="C88" s="73" t="s">
        <v>646</v>
      </c>
      <c r="D88" s="74" t="s">
        <v>333</v>
      </c>
      <c r="E88" s="241"/>
      <c r="F88" s="236">
        <v>16</v>
      </c>
      <c r="G88" s="44"/>
      <c r="H88" s="4">
        <f>F88*G88</f>
        <v>0</v>
      </c>
      <c r="I88" s="44"/>
      <c r="J88" s="4">
        <f>F88*I88</f>
        <v>0</v>
      </c>
      <c r="K88" s="44"/>
      <c r="L88" s="4">
        <f>F88*K88</f>
        <v>0</v>
      </c>
      <c r="M88" s="4">
        <f>H88+J88+L88</f>
        <v>0</v>
      </c>
    </row>
    <row r="89" spans="1:13" ht="20.25" customHeight="1">
      <c r="A89" s="36"/>
      <c r="B89" s="39"/>
      <c r="C89" s="40" t="s">
        <v>70</v>
      </c>
      <c r="D89" s="38" t="s">
        <v>35</v>
      </c>
      <c r="E89" s="188">
        <v>7.0000000000000007E-2</v>
      </c>
      <c r="F89" s="44">
        <f>F82*E89</f>
        <v>0.98000000000000009</v>
      </c>
      <c r="G89" s="44"/>
      <c r="H89" s="4">
        <f t="shared" si="4"/>
        <v>0</v>
      </c>
      <c r="I89" s="44"/>
      <c r="J89" s="4">
        <f t="shared" si="5"/>
        <v>0</v>
      </c>
      <c r="K89" s="44"/>
      <c r="L89" s="4">
        <f t="shared" si="6"/>
        <v>0</v>
      </c>
      <c r="M89" s="4">
        <f t="shared" si="7"/>
        <v>0</v>
      </c>
    </row>
    <row r="90" spans="1:13" s="3" customFormat="1" ht="38.25">
      <c r="A90" s="249">
        <v>8</v>
      </c>
      <c r="B90" s="39" t="s">
        <v>357</v>
      </c>
      <c r="C90" s="75" t="s">
        <v>647</v>
      </c>
      <c r="D90" s="74" t="s">
        <v>333</v>
      </c>
      <c r="E90" s="241"/>
      <c r="F90" s="236">
        <v>1</v>
      </c>
      <c r="G90" s="44"/>
      <c r="H90" s="4">
        <f t="shared" si="4"/>
        <v>0</v>
      </c>
      <c r="I90" s="44"/>
      <c r="J90" s="4">
        <f t="shared" si="5"/>
        <v>0</v>
      </c>
      <c r="K90" s="44"/>
      <c r="L90" s="4">
        <f t="shared" si="6"/>
        <v>0</v>
      </c>
      <c r="M90" s="4">
        <f t="shared" si="7"/>
        <v>0</v>
      </c>
    </row>
    <row r="91" spans="1:13" ht="13.5">
      <c r="A91" s="36"/>
      <c r="B91" s="39"/>
      <c r="C91" s="40" t="s">
        <v>54</v>
      </c>
      <c r="D91" s="38" t="s">
        <v>55</v>
      </c>
      <c r="E91" s="188">
        <v>1.57</v>
      </c>
      <c r="F91" s="44">
        <f>F90*E91</f>
        <v>1.57</v>
      </c>
      <c r="G91" s="44"/>
      <c r="H91" s="4">
        <f t="shared" ref="H91:H94" si="36">F91*G91</f>
        <v>0</v>
      </c>
      <c r="I91" s="44"/>
      <c r="J91" s="4">
        <f t="shared" ref="J91:J94" si="37">F91*I91</f>
        <v>0</v>
      </c>
      <c r="K91" s="44"/>
      <c r="L91" s="4">
        <f t="shared" ref="L91:L94" si="38">F91*K91</f>
        <v>0</v>
      </c>
      <c r="M91" s="4">
        <f t="shared" ref="M91:M94" si="39">H91+J91+L91</f>
        <v>0</v>
      </c>
    </row>
    <row r="92" spans="1:13" ht="13.5">
      <c r="A92" s="36"/>
      <c r="B92" s="39"/>
      <c r="C92" s="40" t="s">
        <v>56</v>
      </c>
      <c r="D92" s="38" t="s">
        <v>35</v>
      </c>
      <c r="E92" s="188">
        <v>0.36</v>
      </c>
      <c r="F92" s="44">
        <f>F90*E92</f>
        <v>0.36</v>
      </c>
      <c r="G92" s="44"/>
      <c r="H92" s="4">
        <f t="shared" si="36"/>
        <v>0</v>
      </c>
      <c r="I92" s="44"/>
      <c r="J92" s="4">
        <f t="shared" si="37"/>
        <v>0</v>
      </c>
      <c r="K92" s="44"/>
      <c r="L92" s="4">
        <f t="shared" si="38"/>
        <v>0</v>
      </c>
      <c r="M92" s="4">
        <f t="shared" si="39"/>
        <v>0</v>
      </c>
    </row>
    <row r="93" spans="1:13" ht="13.5">
      <c r="A93" s="36"/>
      <c r="B93" s="39"/>
      <c r="C93" s="75" t="s">
        <v>647</v>
      </c>
      <c r="D93" s="74" t="s">
        <v>333</v>
      </c>
      <c r="E93" s="241">
        <v>1</v>
      </c>
      <c r="F93" s="236">
        <f>F90*E93</f>
        <v>1</v>
      </c>
      <c r="G93" s="44"/>
      <c r="H93" s="4">
        <f t="shared" si="36"/>
        <v>0</v>
      </c>
      <c r="I93" s="44"/>
      <c r="J93" s="4">
        <f t="shared" si="37"/>
        <v>0</v>
      </c>
      <c r="K93" s="44"/>
      <c r="L93" s="4">
        <f t="shared" si="38"/>
        <v>0</v>
      </c>
      <c r="M93" s="4">
        <f t="shared" si="39"/>
        <v>0</v>
      </c>
    </row>
    <row r="94" spans="1:13" ht="20.25" customHeight="1">
      <c r="A94" s="36"/>
      <c r="B94" s="39"/>
      <c r="C94" s="40" t="s">
        <v>70</v>
      </c>
      <c r="D94" s="38" t="s">
        <v>35</v>
      </c>
      <c r="E94" s="188">
        <v>0.06</v>
      </c>
      <c r="F94" s="44">
        <f>F90*E94</f>
        <v>0.06</v>
      </c>
      <c r="G94" s="44"/>
      <c r="H94" s="4">
        <f t="shared" si="36"/>
        <v>0</v>
      </c>
      <c r="I94" s="44"/>
      <c r="J94" s="4">
        <f t="shared" si="37"/>
        <v>0</v>
      </c>
      <c r="K94" s="44"/>
      <c r="L94" s="4">
        <f t="shared" si="38"/>
        <v>0</v>
      </c>
      <c r="M94" s="4">
        <f t="shared" si="39"/>
        <v>0</v>
      </c>
    </row>
    <row r="95" spans="1:13" s="3" customFormat="1" ht="40.5">
      <c r="A95" s="249">
        <v>9</v>
      </c>
      <c r="B95" s="39" t="s">
        <v>94</v>
      </c>
      <c r="C95" s="73" t="s">
        <v>648</v>
      </c>
      <c r="D95" s="74" t="s">
        <v>350</v>
      </c>
      <c r="E95" s="241"/>
      <c r="F95" s="236">
        <f t="shared" ref="F95" si="40">F70</f>
        <v>60</v>
      </c>
      <c r="G95" s="44"/>
      <c r="H95" s="4">
        <f t="shared" si="4"/>
        <v>0</v>
      </c>
      <c r="I95" s="44"/>
      <c r="J95" s="4">
        <f t="shared" si="5"/>
        <v>0</v>
      </c>
      <c r="K95" s="44"/>
      <c r="L95" s="4">
        <f t="shared" si="6"/>
        <v>0</v>
      </c>
      <c r="M95" s="4">
        <f t="shared" si="7"/>
        <v>0</v>
      </c>
    </row>
    <row r="96" spans="1:13" s="3" customFormat="1" ht="13.5">
      <c r="A96" s="309">
        <v>10</v>
      </c>
      <c r="B96" s="306" t="s">
        <v>94</v>
      </c>
      <c r="C96" s="75" t="s">
        <v>649</v>
      </c>
      <c r="D96" s="74" t="s">
        <v>333</v>
      </c>
      <c r="E96" s="241"/>
      <c r="F96" s="236">
        <v>1</v>
      </c>
      <c r="G96" s="44"/>
      <c r="H96" s="4">
        <f t="shared" si="4"/>
        <v>0</v>
      </c>
      <c r="I96" s="44"/>
      <c r="J96" s="4">
        <f t="shared" si="5"/>
        <v>0</v>
      </c>
      <c r="K96" s="44"/>
      <c r="L96" s="4">
        <f t="shared" si="6"/>
        <v>0</v>
      </c>
      <c r="M96" s="4">
        <f t="shared" si="7"/>
        <v>0</v>
      </c>
    </row>
    <row r="97" spans="1:13" s="3" customFormat="1" ht="13.5">
      <c r="A97" s="309"/>
      <c r="B97" s="307"/>
      <c r="C97" s="75" t="s">
        <v>650</v>
      </c>
      <c r="D97" s="74" t="s">
        <v>333</v>
      </c>
      <c r="E97" s="241"/>
      <c r="F97" s="236">
        <v>2</v>
      </c>
      <c r="G97" s="44"/>
      <c r="H97" s="4">
        <f t="shared" si="4"/>
        <v>0</v>
      </c>
      <c r="I97" s="44"/>
      <c r="J97" s="4">
        <f t="shared" si="5"/>
        <v>0</v>
      </c>
      <c r="K97" s="44"/>
      <c r="L97" s="4">
        <f t="shared" si="6"/>
        <v>0</v>
      </c>
      <c r="M97" s="4">
        <f t="shared" si="7"/>
        <v>0</v>
      </c>
    </row>
    <row r="98" spans="1:13" s="3" customFormat="1" ht="13.5">
      <c r="A98" s="309"/>
      <c r="B98" s="307"/>
      <c r="C98" s="75" t="s">
        <v>651</v>
      </c>
      <c r="D98" s="74" t="s">
        <v>333</v>
      </c>
      <c r="E98" s="241"/>
      <c r="F98" s="236">
        <v>1</v>
      </c>
      <c r="G98" s="44"/>
      <c r="H98" s="4">
        <f t="shared" si="4"/>
        <v>0</v>
      </c>
      <c r="I98" s="44"/>
      <c r="J98" s="4">
        <f t="shared" si="5"/>
        <v>0</v>
      </c>
      <c r="K98" s="44"/>
      <c r="L98" s="4">
        <f t="shared" si="6"/>
        <v>0</v>
      </c>
      <c r="M98" s="4">
        <f t="shared" si="7"/>
        <v>0</v>
      </c>
    </row>
    <row r="99" spans="1:13" s="3" customFormat="1" ht="13.5">
      <c r="A99" s="309"/>
      <c r="B99" s="307"/>
      <c r="C99" s="75" t="s">
        <v>652</v>
      </c>
      <c r="D99" s="74" t="s">
        <v>333</v>
      </c>
      <c r="E99" s="241"/>
      <c r="F99" s="236">
        <v>2</v>
      </c>
      <c r="G99" s="44"/>
      <c r="H99" s="4">
        <f t="shared" si="4"/>
        <v>0</v>
      </c>
      <c r="I99" s="44"/>
      <c r="J99" s="4">
        <f t="shared" si="5"/>
        <v>0</v>
      </c>
      <c r="K99" s="44"/>
      <c r="L99" s="4">
        <f t="shared" si="6"/>
        <v>0</v>
      </c>
      <c r="M99" s="4">
        <f t="shared" si="7"/>
        <v>0</v>
      </c>
    </row>
    <row r="100" spans="1:13" s="3" customFormat="1" ht="27">
      <c r="A100" s="309"/>
      <c r="B100" s="307"/>
      <c r="C100" s="73" t="s">
        <v>653</v>
      </c>
      <c r="D100" s="74" t="s">
        <v>358</v>
      </c>
      <c r="E100" s="241"/>
      <c r="F100" s="236">
        <v>1</v>
      </c>
      <c r="G100" s="44"/>
      <c r="H100" s="4">
        <f t="shared" si="4"/>
        <v>0</v>
      </c>
      <c r="I100" s="44"/>
      <c r="J100" s="4">
        <f t="shared" si="5"/>
        <v>0</v>
      </c>
      <c r="K100" s="44"/>
      <c r="L100" s="4">
        <f t="shared" si="6"/>
        <v>0</v>
      </c>
      <c r="M100" s="4">
        <f t="shared" si="7"/>
        <v>0</v>
      </c>
    </row>
    <row r="101" spans="1:13" s="3" customFormat="1" ht="13.5">
      <c r="A101" s="309"/>
      <c r="B101" s="307"/>
      <c r="C101" s="73" t="s">
        <v>654</v>
      </c>
      <c r="D101" s="74" t="s">
        <v>350</v>
      </c>
      <c r="E101" s="253"/>
      <c r="F101" s="254">
        <v>7</v>
      </c>
      <c r="G101" s="44"/>
      <c r="H101" s="4">
        <f t="shared" si="4"/>
        <v>0</v>
      </c>
      <c r="I101" s="44"/>
      <c r="J101" s="4">
        <f t="shared" si="5"/>
        <v>0</v>
      </c>
      <c r="K101" s="44"/>
      <c r="L101" s="4">
        <f t="shared" si="6"/>
        <v>0</v>
      </c>
      <c r="M101" s="4">
        <f t="shared" si="7"/>
        <v>0</v>
      </c>
    </row>
    <row r="102" spans="1:13" s="3" customFormat="1" ht="27">
      <c r="A102" s="309"/>
      <c r="B102" s="307"/>
      <c r="C102" s="73" t="s">
        <v>359</v>
      </c>
      <c r="D102" s="74" t="s">
        <v>79</v>
      </c>
      <c r="E102" s="241"/>
      <c r="F102" s="236">
        <v>4</v>
      </c>
      <c r="G102" s="44"/>
      <c r="H102" s="4">
        <f t="shared" si="4"/>
        <v>0</v>
      </c>
      <c r="I102" s="44"/>
      <c r="J102" s="4">
        <f t="shared" si="5"/>
        <v>0</v>
      </c>
      <c r="K102" s="44"/>
      <c r="L102" s="4">
        <f t="shared" si="6"/>
        <v>0</v>
      </c>
      <c r="M102" s="4">
        <f t="shared" si="7"/>
        <v>0</v>
      </c>
    </row>
    <row r="103" spans="1:13" s="3" customFormat="1" ht="40.5">
      <c r="A103" s="309"/>
      <c r="B103" s="307"/>
      <c r="C103" s="73" t="s">
        <v>360</v>
      </c>
      <c r="D103" s="74" t="s">
        <v>79</v>
      </c>
      <c r="E103" s="241"/>
      <c r="F103" s="236">
        <f>F104</f>
        <v>10</v>
      </c>
      <c r="G103" s="44"/>
      <c r="H103" s="4">
        <f t="shared" si="4"/>
        <v>0</v>
      </c>
      <c r="I103" s="44"/>
      <c r="J103" s="4">
        <f t="shared" si="5"/>
        <v>0</v>
      </c>
      <c r="K103" s="44"/>
      <c r="L103" s="4">
        <f t="shared" si="6"/>
        <v>0</v>
      </c>
      <c r="M103" s="4">
        <f t="shared" si="7"/>
        <v>0</v>
      </c>
    </row>
    <row r="104" spans="1:13" s="3" customFormat="1" ht="40.5">
      <c r="A104" s="309"/>
      <c r="B104" s="307"/>
      <c r="C104" s="73" t="s">
        <v>655</v>
      </c>
      <c r="D104" s="74" t="s">
        <v>79</v>
      </c>
      <c r="E104" s="241"/>
      <c r="F104" s="236">
        <v>10</v>
      </c>
      <c r="G104" s="44"/>
      <c r="H104" s="4">
        <f t="shared" si="4"/>
        <v>0</v>
      </c>
      <c r="I104" s="44"/>
      <c r="J104" s="4">
        <f t="shared" si="5"/>
        <v>0</v>
      </c>
      <c r="K104" s="44"/>
      <c r="L104" s="4">
        <f t="shared" si="6"/>
        <v>0</v>
      </c>
      <c r="M104" s="4">
        <f t="shared" si="7"/>
        <v>0</v>
      </c>
    </row>
    <row r="105" spans="1:13" s="3" customFormat="1" ht="26.25">
      <c r="A105" s="309"/>
      <c r="B105" s="308"/>
      <c r="C105" s="73" t="s">
        <v>656</v>
      </c>
      <c r="D105" s="74" t="s">
        <v>124</v>
      </c>
      <c r="E105" s="241"/>
      <c r="F105" s="236">
        <v>1</v>
      </c>
      <c r="G105" s="44"/>
      <c r="H105" s="4">
        <f t="shared" si="4"/>
        <v>0</v>
      </c>
      <c r="I105" s="44"/>
      <c r="J105" s="4">
        <f t="shared" si="5"/>
        <v>0</v>
      </c>
      <c r="K105" s="44"/>
      <c r="L105" s="4">
        <f t="shared" si="6"/>
        <v>0</v>
      </c>
      <c r="M105" s="4">
        <f t="shared" si="7"/>
        <v>0</v>
      </c>
    </row>
    <row r="106" spans="1:13" s="3" customFormat="1" ht="25.5">
      <c r="A106" s="47"/>
      <c r="B106" s="47"/>
      <c r="C106" s="244" t="s">
        <v>361</v>
      </c>
      <c r="D106" s="244"/>
      <c r="E106" s="247"/>
      <c r="F106" s="248"/>
      <c r="G106" s="44"/>
      <c r="H106" s="4">
        <f t="shared" si="4"/>
        <v>0</v>
      </c>
      <c r="I106" s="44"/>
      <c r="J106" s="4">
        <f t="shared" si="5"/>
        <v>0</v>
      </c>
      <c r="K106" s="44"/>
      <c r="L106" s="4">
        <f t="shared" si="6"/>
        <v>0</v>
      </c>
      <c r="M106" s="4">
        <f t="shared" si="7"/>
        <v>0</v>
      </c>
    </row>
    <row r="107" spans="1:13" s="3" customFormat="1">
      <c r="A107" s="47"/>
      <c r="B107" s="47"/>
      <c r="C107" s="244" t="s">
        <v>362</v>
      </c>
      <c r="D107" s="244"/>
      <c r="E107" s="247"/>
      <c r="F107" s="248"/>
      <c r="G107" s="44"/>
      <c r="H107" s="4">
        <f t="shared" si="4"/>
        <v>0</v>
      </c>
      <c r="I107" s="44"/>
      <c r="J107" s="4">
        <f t="shared" si="5"/>
        <v>0</v>
      </c>
      <c r="K107" s="44"/>
      <c r="L107" s="4">
        <f t="shared" si="6"/>
        <v>0</v>
      </c>
      <c r="M107" s="4">
        <f t="shared" si="7"/>
        <v>0</v>
      </c>
    </row>
    <row r="108" spans="1:13" s="255" customFormat="1" ht="51">
      <c r="A108" s="249">
        <v>1</v>
      </c>
      <c r="B108" s="55" t="s">
        <v>363</v>
      </c>
      <c r="C108" s="97" t="s">
        <v>364</v>
      </c>
      <c r="D108" s="98" t="s">
        <v>96</v>
      </c>
      <c r="E108" s="243"/>
      <c r="F108" s="238">
        <f>F111+F112+F113+F114+F115</f>
        <v>38</v>
      </c>
      <c r="G108" s="261"/>
      <c r="H108" s="99">
        <f t="shared" si="4"/>
        <v>0</v>
      </c>
      <c r="I108" s="261"/>
      <c r="J108" s="99">
        <f t="shared" si="5"/>
        <v>0</v>
      </c>
      <c r="K108" s="263"/>
      <c r="L108" s="60">
        <f t="shared" si="6"/>
        <v>0</v>
      </c>
      <c r="M108" s="60">
        <f t="shared" si="7"/>
        <v>0</v>
      </c>
    </row>
    <row r="109" spans="1:13" s="63" customFormat="1" ht="13.5">
      <c r="A109" s="61"/>
      <c r="B109" s="130" t="s">
        <v>365</v>
      </c>
      <c r="C109" s="130" t="s">
        <v>113</v>
      </c>
      <c r="D109" s="98" t="s">
        <v>96</v>
      </c>
      <c r="E109" s="62">
        <v>1</v>
      </c>
      <c r="F109" s="239">
        <f>F108*E109</f>
        <v>38</v>
      </c>
      <c r="G109" s="262"/>
      <c r="H109" s="57">
        <f>F109*G109</f>
        <v>0</v>
      </c>
      <c r="I109" s="262"/>
      <c r="J109" s="59">
        <f>F109*I109</f>
        <v>0</v>
      </c>
      <c r="K109" s="240"/>
      <c r="L109" s="60">
        <f>F109*K109</f>
        <v>0</v>
      </c>
      <c r="M109" s="60">
        <f>H109+J109+L109</f>
        <v>0</v>
      </c>
    </row>
    <row r="110" spans="1:13" s="63" customFormat="1" ht="13.5">
      <c r="A110" s="61"/>
      <c r="B110" s="61"/>
      <c r="C110" s="130" t="s">
        <v>56</v>
      </c>
      <c r="D110" s="61" t="s">
        <v>35</v>
      </c>
      <c r="E110" s="62">
        <v>2.8E-3</v>
      </c>
      <c r="F110" s="239">
        <f>F108*E110</f>
        <v>0.10639999999999999</v>
      </c>
      <c r="G110" s="262"/>
      <c r="H110" s="57">
        <f>F110*G110</f>
        <v>0</v>
      </c>
      <c r="I110" s="262"/>
      <c r="J110" s="59">
        <f>F110*I110</f>
        <v>0</v>
      </c>
      <c r="K110" s="240"/>
      <c r="L110" s="60">
        <f>F110*K110</f>
        <v>0</v>
      </c>
      <c r="M110" s="60">
        <f>H110+J110+L110</f>
        <v>0</v>
      </c>
    </row>
    <row r="111" spans="1:13" s="3" customFormat="1" ht="27">
      <c r="A111" s="249"/>
      <c r="B111" s="249"/>
      <c r="C111" s="73" t="s">
        <v>657</v>
      </c>
      <c r="D111" s="74" t="s">
        <v>333</v>
      </c>
      <c r="E111" s="241"/>
      <c r="F111" s="236">
        <v>10</v>
      </c>
      <c r="G111" s="44"/>
      <c r="H111" s="4">
        <f t="shared" si="4"/>
        <v>0</v>
      </c>
      <c r="I111" s="44"/>
      <c r="J111" s="4">
        <f t="shared" si="5"/>
        <v>0</v>
      </c>
      <c r="K111" s="44"/>
      <c r="L111" s="4">
        <f t="shared" si="6"/>
        <v>0</v>
      </c>
      <c r="M111" s="4">
        <f t="shared" si="7"/>
        <v>0</v>
      </c>
    </row>
    <row r="112" spans="1:13" s="3" customFormat="1" ht="27">
      <c r="A112" s="249"/>
      <c r="B112" s="249"/>
      <c r="C112" s="73" t="s">
        <v>658</v>
      </c>
      <c r="D112" s="74" t="s">
        <v>333</v>
      </c>
      <c r="E112" s="241"/>
      <c r="F112" s="236">
        <v>18</v>
      </c>
      <c r="G112" s="44"/>
      <c r="H112" s="4">
        <f t="shared" si="4"/>
        <v>0</v>
      </c>
      <c r="I112" s="44"/>
      <c r="J112" s="4">
        <f t="shared" si="5"/>
        <v>0</v>
      </c>
      <c r="K112" s="44"/>
      <c r="L112" s="4">
        <f t="shared" si="6"/>
        <v>0</v>
      </c>
      <c r="M112" s="4">
        <f t="shared" si="7"/>
        <v>0</v>
      </c>
    </row>
    <row r="113" spans="1:13" s="3" customFormat="1" ht="27">
      <c r="A113" s="249"/>
      <c r="B113" s="249"/>
      <c r="C113" s="73" t="s">
        <v>659</v>
      </c>
      <c r="D113" s="74" t="s">
        <v>333</v>
      </c>
      <c r="E113" s="241"/>
      <c r="F113" s="236">
        <v>5</v>
      </c>
      <c r="G113" s="44"/>
      <c r="H113" s="4">
        <f t="shared" si="4"/>
        <v>0</v>
      </c>
      <c r="I113" s="44"/>
      <c r="J113" s="4">
        <f t="shared" si="5"/>
        <v>0</v>
      </c>
      <c r="K113" s="44"/>
      <c r="L113" s="4">
        <f t="shared" si="6"/>
        <v>0</v>
      </c>
      <c r="M113" s="4">
        <f t="shared" si="7"/>
        <v>0</v>
      </c>
    </row>
    <row r="114" spans="1:13" s="3" customFormat="1" ht="27">
      <c r="A114" s="249"/>
      <c r="B114" s="249"/>
      <c r="C114" s="73" t="s">
        <v>660</v>
      </c>
      <c r="D114" s="74" t="s">
        <v>333</v>
      </c>
      <c r="E114" s="241"/>
      <c r="F114" s="236">
        <v>2</v>
      </c>
      <c r="G114" s="44"/>
      <c r="H114" s="4">
        <f t="shared" si="4"/>
        <v>0</v>
      </c>
      <c r="I114" s="44"/>
      <c r="J114" s="4">
        <f t="shared" si="5"/>
        <v>0</v>
      </c>
      <c r="K114" s="44"/>
      <c r="L114" s="4">
        <f t="shared" si="6"/>
        <v>0</v>
      </c>
      <c r="M114" s="4">
        <f t="shared" si="7"/>
        <v>0</v>
      </c>
    </row>
    <row r="115" spans="1:13" s="3" customFormat="1" ht="27">
      <c r="A115" s="249"/>
      <c r="B115" s="249"/>
      <c r="C115" s="73" t="s">
        <v>661</v>
      </c>
      <c r="D115" s="74" t="s">
        <v>333</v>
      </c>
      <c r="E115" s="241"/>
      <c r="F115" s="236">
        <v>3</v>
      </c>
      <c r="G115" s="44"/>
      <c r="H115" s="4">
        <f t="shared" si="4"/>
        <v>0</v>
      </c>
      <c r="I115" s="44"/>
      <c r="J115" s="4">
        <f t="shared" si="5"/>
        <v>0</v>
      </c>
      <c r="K115" s="44"/>
      <c r="L115" s="4">
        <f t="shared" si="6"/>
        <v>0</v>
      </c>
      <c r="M115" s="4">
        <f t="shared" si="7"/>
        <v>0</v>
      </c>
    </row>
    <row r="116" spans="1:13" s="117" customFormat="1" ht="13.5">
      <c r="A116" s="61"/>
      <c r="B116" s="55"/>
      <c r="C116" s="130" t="s">
        <v>117</v>
      </c>
      <c r="D116" s="61" t="s">
        <v>35</v>
      </c>
      <c r="E116" s="62">
        <v>2.8E-3</v>
      </c>
      <c r="F116" s="240">
        <f>F108*E116</f>
        <v>0.10639999999999999</v>
      </c>
      <c r="G116" s="240"/>
      <c r="H116" s="57">
        <f>F116*G116</f>
        <v>0</v>
      </c>
      <c r="I116" s="262"/>
      <c r="J116" s="59">
        <f>F116*I116</f>
        <v>0</v>
      </c>
      <c r="K116" s="262"/>
      <c r="L116" s="60">
        <f>F116*K116</f>
        <v>0</v>
      </c>
      <c r="M116" s="60">
        <f>H116+J116+L116</f>
        <v>0</v>
      </c>
    </row>
    <row r="117" spans="1:13" s="3" customFormat="1" ht="38.25">
      <c r="A117" s="36">
        <v>2</v>
      </c>
      <c r="B117" s="39" t="s">
        <v>216</v>
      </c>
      <c r="C117" s="75" t="s">
        <v>662</v>
      </c>
      <c r="D117" s="38" t="s">
        <v>96</v>
      </c>
      <c r="E117" s="188"/>
      <c r="F117" s="237">
        <v>76</v>
      </c>
      <c r="G117" s="44"/>
      <c r="H117" s="4">
        <f t="shared" ref="H117:H119" si="41">F117*G117</f>
        <v>0</v>
      </c>
      <c r="I117" s="44"/>
      <c r="J117" s="4">
        <f t="shared" ref="J117:J119" si="42">F117*I117</f>
        <v>0</v>
      </c>
      <c r="K117" s="44"/>
      <c r="L117" s="4">
        <f t="shared" ref="L117:L119" si="43">F117*K117</f>
        <v>0</v>
      </c>
      <c r="M117" s="4">
        <f t="shared" ref="M117:M119" si="44">H117+J117+L117</f>
        <v>0</v>
      </c>
    </row>
    <row r="118" spans="1:13" ht="13.5">
      <c r="A118" s="36"/>
      <c r="B118" s="39"/>
      <c r="C118" s="40" t="s">
        <v>54</v>
      </c>
      <c r="D118" s="38" t="s">
        <v>55</v>
      </c>
      <c r="E118" s="188">
        <v>1.51</v>
      </c>
      <c r="F118" s="44">
        <f>F117*E118</f>
        <v>114.76</v>
      </c>
      <c r="G118" s="44"/>
      <c r="H118" s="4">
        <f t="shared" si="41"/>
        <v>0</v>
      </c>
      <c r="I118" s="44"/>
      <c r="J118" s="4">
        <f t="shared" si="42"/>
        <v>0</v>
      </c>
      <c r="K118" s="44"/>
      <c r="L118" s="4">
        <f t="shared" si="43"/>
        <v>0</v>
      </c>
      <c r="M118" s="4">
        <f t="shared" si="44"/>
        <v>0</v>
      </c>
    </row>
    <row r="119" spans="1:13" ht="13.5">
      <c r="A119" s="36"/>
      <c r="B119" s="39"/>
      <c r="C119" s="40" t="s">
        <v>56</v>
      </c>
      <c r="D119" s="38" t="s">
        <v>35</v>
      </c>
      <c r="E119" s="188">
        <v>0.13</v>
      </c>
      <c r="F119" s="44">
        <f>F117*E119</f>
        <v>9.8800000000000008</v>
      </c>
      <c r="G119" s="44"/>
      <c r="H119" s="4">
        <f t="shared" si="41"/>
        <v>0</v>
      </c>
      <c r="I119" s="44"/>
      <c r="J119" s="4">
        <f t="shared" si="42"/>
        <v>0</v>
      </c>
      <c r="K119" s="44"/>
      <c r="L119" s="4">
        <f t="shared" si="43"/>
        <v>0</v>
      </c>
      <c r="M119" s="4">
        <f t="shared" si="44"/>
        <v>0</v>
      </c>
    </row>
    <row r="120" spans="1:13" s="3" customFormat="1" ht="27">
      <c r="A120" s="249"/>
      <c r="B120" s="249"/>
      <c r="C120" s="75" t="s">
        <v>662</v>
      </c>
      <c r="D120" s="74" t="s">
        <v>333</v>
      </c>
      <c r="E120" s="241"/>
      <c r="F120" s="236">
        <v>76</v>
      </c>
      <c r="G120" s="44"/>
      <c r="H120" s="4">
        <f t="shared" si="4"/>
        <v>0</v>
      </c>
      <c r="I120" s="44"/>
      <c r="J120" s="4">
        <f t="shared" si="5"/>
        <v>0</v>
      </c>
      <c r="K120" s="44"/>
      <c r="L120" s="4">
        <f t="shared" si="6"/>
        <v>0</v>
      </c>
      <c r="M120" s="4">
        <f t="shared" si="7"/>
        <v>0</v>
      </c>
    </row>
    <row r="121" spans="1:13" ht="20.25" customHeight="1">
      <c r="A121" s="36"/>
      <c r="B121" s="39"/>
      <c r="C121" s="40" t="s">
        <v>70</v>
      </c>
      <c r="D121" s="38" t="s">
        <v>35</v>
      </c>
      <c r="E121" s="188">
        <v>7.0000000000000007E-2</v>
      </c>
      <c r="F121" s="44">
        <f>F117*E121</f>
        <v>5.32</v>
      </c>
      <c r="G121" s="44"/>
      <c r="H121" s="4">
        <f t="shared" si="4"/>
        <v>0</v>
      </c>
      <c r="I121" s="44"/>
      <c r="J121" s="4">
        <f t="shared" si="5"/>
        <v>0</v>
      </c>
      <c r="K121" s="44"/>
      <c r="L121" s="4">
        <f t="shared" si="6"/>
        <v>0</v>
      </c>
      <c r="M121" s="4">
        <f t="shared" si="7"/>
        <v>0</v>
      </c>
    </row>
    <row r="122" spans="1:13" s="3" customFormat="1">
      <c r="A122" s="47"/>
      <c r="B122" s="47"/>
      <c r="C122" s="244" t="s">
        <v>366</v>
      </c>
      <c r="D122" s="244"/>
      <c r="E122" s="247"/>
      <c r="F122" s="248"/>
      <c r="G122" s="44"/>
      <c r="H122" s="4">
        <f t="shared" si="4"/>
        <v>0</v>
      </c>
      <c r="I122" s="44"/>
      <c r="J122" s="4">
        <f t="shared" si="5"/>
        <v>0</v>
      </c>
      <c r="K122" s="44"/>
      <c r="L122" s="4">
        <f t="shared" si="6"/>
        <v>0</v>
      </c>
      <c r="M122" s="4">
        <f t="shared" si="7"/>
        <v>0</v>
      </c>
    </row>
    <row r="123" spans="1:13" s="255" customFormat="1" ht="51">
      <c r="A123" s="249">
        <v>1</v>
      </c>
      <c r="B123" s="55" t="s">
        <v>363</v>
      </c>
      <c r="C123" s="97" t="s">
        <v>364</v>
      </c>
      <c r="D123" s="98" t="s">
        <v>96</v>
      </c>
      <c r="E123" s="243"/>
      <c r="F123" s="238">
        <f>F126+F127+F128+F129+F130</f>
        <v>42</v>
      </c>
      <c r="G123" s="261"/>
      <c r="H123" s="99">
        <f t="shared" ref="H123" si="45">F123*G123</f>
        <v>0</v>
      </c>
      <c r="I123" s="261"/>
      <c r="J123" s="99">
        <f t="shared" ref="J123" si="46">F123*I123</f>
        <v>0</v>
      </c>
      <c r="K123" s="263"/>
      <c r="L123" s="60">
        <f t="shared" ref="L123" si="47">F123*K123</f>
        <v>0</v>
      </c>
      <c r="M123" s="60">
        <f t="shared" ref="M123" si="48">H123+J123+L123</f>
        <v>0</v>
      </c>
    </row>
    <row r="124" spans="1:13" s="63" customFormat="1" ht="13.5">
      <c r="A124" s="61"/>
      <c r="B124" s="130" t="s">
        <v>365</v>
      </c>
      <c r="C124" s="130" t="s">
        <v>113</v>
      </c>
      <c r="D124" s="98" t="s">
        <v>96</v>
      </c>
      <c r="E124" s="62">
        <v>1</v>
      </c>
      <c r="F124" s="239">
        <f>F123*E124</f>
        <v>42</v>
      </c>
      <c r="G124" s="262"/>
      <c r="H124" s="57">
        <f>F124*G124</f>
        <v>0</v>
      </c>
      <c r="I124" s="262"/>
      <c r="J124" s="59">
        <f>F124*I124</f>
        <v>0</v>
      </c>
      <c r="K124" s="240"/>
      <c r="L124" s="60">
        <f>F124*K124</f>
        <v>0</v>
      </c>
      <c r="M124" s="60">
        <f>H124+J124+L124</f>
        <v>0</v>
      </c>
    </row>
    <row r="125" spans="1:13" s="63" customFormat="1" ht="13.5">
      <c r="A125" s="61"/>
      <c r="B125" s="61"/>
      <c r="C125" s="130" t="s">
        <v>56</v>
      </c>
      <c r="D125" s="61" t="s">
        <v>35</v>
      </c>
      <c r="E125" s="62">
        <v>2.8E-3</v>
      </c>
      <c r="F125" s="239">
        <f>F123*E125</f>
        <v>0.1176</v>
      </c>
      <c r="G125" s="262"/>
      <c r="H125" s="57">
        <f>F125*G125</f>
        <v>0</v>
      </c>
      <c r="I125" s="262"/>
      <c r="J125" s="59">
        <f>F125*I125</f>
        <v>0</v>
      </c>
      <c r="K125" s="240"/>
      <c r="L125" s="60">
        <f>F125*K125</f>
        <v>0</v>
      </c>
      <c r="M125" s="60">
        <f>H125+J125+L125</f>
        <v>0</v>
      </c>
    </row>
    <row r="126" spans="1:13" s="3" customFormat="1" ht="27">
      <c r="A126" s="249"/>
      <c r="B126" s="249"/>
      <c r="C126" s="73" t="s">
        <v>657</v>
      </c>
      <c r="D126" s="74" t="s">
        <v>333</v>
      </c>
      <c r="E126" s="241"/>
      <c r="F126" s="236">
        <v>9</v>
      </c>
      <c r="G126" s="44"/>
      <c r="H126" s="4">
        <f t="shared" si="4"/>
        <v>0</v>
      </c>
      <c r="I126" s="44"/>
      <c r="J126" s="4">
        <f t="shared" si="5"/>
        <v>0</v>
      </c>
      <c r="K126" s="44"/>
      <c r="L126" s="4">
        <f t="shared" si="6"/>
        <v>0</v>
      </c>
      <c r="M126" s="4">
        <f t="shared" si="7"/>
        <v>0</v>
      </c>
    </row>
    <row r="127" spans="1:13" s="3" customFormat="1" ht="27">
      <c r="A127" s="249"/>
      <c r="B127" s="249"/>
      <c r="C127" s="73" t="s">
        <v>663</v>
      </c>
      <c r="D127" s="74" t="s">
        <v>333</v>
      </c>
      <c r="E127" s="241"/>
      <c r="F127" s="236">
        <v>4</v>
      </c>
      <c r="G127" s="44"/>
      <c r="H127" s="4">
        <f t="shared" si="4"/>
        <v>0</v>
      </c>
      <c r="I127" s="44"/>
      <c r="J127" s="4">
        <f t="shared" si="5"/>
        <v>0</v>
      </c>
      <c r="K127" s="44"/>
      <c r="L127" s="4">
        <f t="shared" si="6"/>
        <v>0</v>
      </c>
      <c r="M127" s="4">
        <f t="shared" si="7"/>
        <v>0</v>
      </c>
    </row>
    <row r="128" spans="1:13" s="3" customFormat="1" ht="27">
      <c r="A128" s="249"/>
      <c r="B128" s="249"/>
      <c r="C128" s="73" t="s">
        <v>659</v>
      </c>
      <c r="D128" s="74" t="s">
        <v>333</v>
      </c>
      <c r="E128" s="241"/>
      <c r="F128" s="236">
        <v>3</v>
      </c>
      <c r="G128" s="44"/>
      <c r="H128" s="4">
        <f t="shared" si="4"/>
        <v>0</v>
      </c>
      <c r="I128" s="44"/>
      <c r="J128" s="4">
        <f t="shared" si="5"/>
        <v>0</v>
      </c>
      <c r="K128" s="44"/>
      <c r="L128" s="4">
        <f t="shared" si="6"/>
        <v>0</v>
      </c>
      <c r="M128" s="4">
        <f t="shared" si="7"/>
        <v>0</v>
      </c>
    </row>
    <row r="129" spans="1:13" s="3" customFormat="1" ht="27">
      <c r="A129" s="249"/>
      <c r="B129" s="249"/>
      <c r="C129" s="73" t="s">
        <v>660</v>
      </c>
      <c r="D129" s="74" t="s">
        <v>333</v>
      </c>
      <c r="E129" s="241"/>
      <c r="F129" s="236">
        <v>11</v>
      </c>
      <c r="G129" s="44"/>
      <c r="H129" s="4">
        <f t="shared" si="4"/>
        <v>0</v>
      </c>
      <c r="I129" s="44"/>
      <c r="J129" s="4">
        <f t="shared" si="5"/>
        <v>0</v>
      </c>
      <c r="K129" s="44"/>
      <c r="L129" s="4">
        <f t="shared" si="6"/>
        <v>0</v>
      </c>
      <c r="M129" s="4">
        <f t="shared" si="7"/>
        <v>0</v>
      </c>
    </row>
    <row r="130" spans="1:13" s="3" customFormat="1" ht="27">
      <c r="A130" s="249"/>
      <c r="B130" s="249"/>
      <c r="C130" s="73" t="s">
        <v>661</v>
      </c>
      <c r="D130" s="74" t="s">
        <v>333</v>
      </c>
      <c r="E130" s="241"/>
      <c r="F130" s="236">
        <v>15</v>
      </c>
      <c r="G130" s="44"/>
      <c r="H130" s="4">
        <f t="shared" si="4"/>
        <v>0</v>
      </c>
      <c r="I130" s="44"/>
      <c r="J130" s="4">
        <f t="shared" si="5"/>
        <v>0</v>
      </c>
      <c r="K130" s="44"/>
      <c r="L130" s="4">
        <f t="shared" si="6"/>
        <v>0</v>
      </c>
      <c r="M130" s="4">
        <f t="shared" si="7"/>
        <v>0</v>
      </c>
    </row>
    <row r="131" spans="1:13" s="3" customFormat="1" ht="38.25">
      <c r="A131" s="36">
        <v>2</v>
      </c>
      <c r="B131" s="39" t="s">
        <v>216</v>
      </c>
      <c r="C131" s="75" t="s">
        <v>662</v>
      </c>
      <c r="D131" s="38" t="s">
        <v>96</v>
      </c>
      <c r="E131" s="188"/>
      <c r="F131" s="237">
        <v>84</v>
      </c>
      <c r="G131" s="44"/>
      <c r="H131" s="4">
        <f t="shared" si="4"/>
        <v>0</v>
      </c>
      <c r="I131" s="44"/>
      <c r="J131" s="4">
        <f t="shared" si="5"/>
        <v>0</v>
      </c>
      <c r="K131" s="44"/>
      <c r="L131" s="4">
        <f t="shared" si="6"/>
        <v>0</v>
      </c>
      <c r="M131" s="4">
        <f t="shared" si="7"/>
        <v>0</v>
      </c>
    </row>
    <row r="132" spans="1:13" ht="13.5">
      <c r="A132" s="36"/>
      <c r="B132" s="39"/>
      <c r="C132" s="40" t="s">
        <v>54</v>
      </c>
      <c r="D132" s="38" t="s">
        <v>55</v>
      </c>
      <c r="E132" s="188">
        <v>1.51</v>
      </c>
      <c r="F132" s="44">
        <f>F131*E132</f>
        <v>126.84</v>
      </c>
      <c r="G132" s="44"/>
      <c r="H132" s="4">
        <f t="shared" si="4"/>
        <v>0</v>
      </c>
      <c r="I132" s="44"/>
      <c r="J132" s="4">
        <f t="shared" si="5"/>
        <v>0</v>
      </c>
      <c r="K132" s="44"/>
      <c r="L132" s="4">
        <f t="shared" si="6"/>
        <v>0</v>
      </c>
      <c r="M132" s="4">
        <f t="shared" si="7"/>
        <v>0</v>
      </c>
    </row>
    <row r="133" spans="1:13" ht="13.5">
      <c r="A133" s="36"/>
      <c r="B133" s="39"/>
      <c r="C133" s="40" t="s">
        <v>56</v>
      </c>
      <c r="D133" s="38" t="s">
        <v>35</v>
      </c>
      <c r="E133" s="188">
        <v>0.13</v>
      </c>
      <c r="F133" s="44">
        <f>F131*E133</f>
        <v>10.92</v>
      </c>
      <c r="G133" s="44"/>
      <c r="H133" s="4">
        <f t="shared" si="4"/>
        <v>0</v>
      </c>
      <c r="I133" s="44"/>
      <c r="J133" s="4">
        <f t="shared" si="5"/>
        <v>0</v>
      </c>
      <c r="K133" s="44"/>
      <c r="L133" s="4">
        <f t="shared" si="6"/>
        <v>0</v>
      </c>
      <c r="M133" s="4">
        <f t="shared" si="7"/>
        <v>0</v>
      </c>
    </row>
    <row r="134" spans="1:13" s="3" customFormat="1" ht="27">
      <c r="A134" s="249"/>
      <c r="B134" s="249"/>
      <c r="C134" s="75" t="s">
        <v>662</v>
      </c>
      <c r="D134" s="74" t="s">
        <v>333</v>
      </c>
      <c r="E134" s="241"/>
      <c r="F134" s="236">
        <v>84</v>
      </c>
      <c r="G134" s="44"/>
      <c r="H134" s="4">
        <f t="shared" ref="H134:H135" si="49">F134*G134</f>
        <v>0</v>
      </c>
      <c r="I134" s="44"/>
      <c r="J134" s="4">
        <f t="shared" ref="J134:J135" si="50">F134*I134</f>
        <v>0</v>
      </c>
      <c r="K134" s="44"/>
      <c r="L134" s="4">
        <f t="shared" ref="L134:L135" si="51">F134*K134</f>
        <v>0</v>
      </c>
      <c r="M134" s="4">
        <f t="shared" ref="M134:M135" si="52">H134+J134+L134</f>
        <v>0</v>
      </c>
    </row>
    <row r="135" spans="1:13" ht="20.25" customHeight="1">
      <c r="A135" s="36"/>
      <c r="B135" s="39"/>
      <c r="C135" s="40" t="s">
        <v>70</v>
      </c>
      <c r="D135" s="38" t="s">
        <v>35</v>
      </c>
      <c r="E135" s="188">
        <v>7.0000000000000007E-2</v>
      </c>
      <c r="F135" s="44">
        <f>F131*E135</f>
        <v>5.8800000000000008</v>
      </c>
      <c r="G135" s="44"/>
      <c r="H135" s="4">
        <f t="shared" si="49"/>
        <v>0</v>
      </c>
      <c r="I135" s="44"/>
      <c r="J135" s="4">
        <f t="shared" si="50"/>
        <v>0</v>
      </c>
      <c r="K135" s="44"/>
      <c r="L135" s="4">
        <f t="shared" si="51"/>
        <v>0</v>
      </c>
      <c r="M135" s="4">
        <f t="shared" si="52"/>
        <v>0</v>
      </c>
    </row>
    <row r="136" spans="1:13" s="3" customFormat="1">
      <c r="A136" s="47"/>
      <c r="B136" s="47"/>
      <c r="C136" s="244" t="s">
        <v>367</v>
      </c>
      <c r="D136" s="244"/>
      <c r="E136" s="247"/>
      <c r="F136" s="248"/>
      <c r="G136" s="44"/>
      <c r="H136" s="4">
        <f t="shared" si="4"/>
        <v>0</v>
      </c>
      <c r="I136" s="44"/>
      <c r="J136" s="4">
        <f t="shared" si="5"/>
        <v>0</v>
      </c>
      <c r="K136" s="44"/>
      <c r="L136" s="4">
        <f t="shared" si="6"/>
        <v>0</v>
      </c>
      <c r="M136" s="4">
        <f t="shared" si="7"/>
        <v>0</v>
      </c>
    </row>
    <row r="137" spans="1:13" s="3" customFormat="1">
      <c r="A137" s="47"/>
      <c r="B137" s="47"/>
      <c r="C137" s="244" t="s">
        <v>362</v>
      </c>
      <c r="D137" s="244"/>
      <c r="E137" s="247"/>
      <c r="F137" s="248"/>
      <c r="G137" s="44"/>
      <c r="H137" s="4">
        <f t="shared" si="4"/>
        <v>0</v>
      </c>
      <c r="I137" s="44"/>
      <c r="J137" s="4">
        <f t="shared" si="5"/>
        <v>0</v>
      </c>
      <c r="K137" s="44"/>
      <c r="L137" s="4">
        <f t="shared" si="6"/>
        <v>0</v>
      </c>
      <c r="M137" s="4">
        <f t="shared" si="7"/>
        <v>0</v>
      </c>
    </row>
    <row r="138" spans="1:13" ht="27">
      <c r="A138" s="36">
        <v>1</v>
      </c>
      <c r="B138" s="39" t="s">
        <v>220</v>
      </c>
      <c r="C138" s="40" t="s">
        <v>368</v>
      </c>
      <c r="D138" s="38" t="s">
        <v>167</v>
      </c>
      <c r="E138" s="188"/>
      <c r="F138" s="237">
        <f>F141+F142+F143</f>
        <v>944</v>
      </c>
      <c r="G138" s="44"/>
      <c r="H138" s="4">
        <f t="shared" si="4"/>
        <v>0</v>
      </c>
      <c r="I138" s="44"/>
      <c r="J138" s="4">
        <f t="shared" si="5"/>
        <v>0</v>
      </c>
      <c r="K138" s="44"/>
      <c r="L138" s="4">
        <f t="shared" si="6"/>
        <v>0</v>
      </c>
      <c r="M138" s="4">
        <f t="shared" si="7"/>
        <v>0</v>
      </c>
    </row>
    <row r="139" spans="1:13" ht="13.5">
      <c r="A139" s="36"/>
      <c r="B139" s="39"/>
      <c r="C139" s="40" t="s">
        <v>54</v>
      </c>
      <c r="D139" s="38" t="s">
        <v>55</v>
      </c>
      <c r="E139" s="188">
        <v>0.34499999999999997</v>
      </c>
      <c r="F139" s="44">
        <f>F138*E139</f>
        <v>325.67999999999995</v>
      </c>
      <c r="G139" s="44"/>
      <c r="H139" s="4">
        <f t="shared" si="4"/>
        <v>0</v>
      </c>
      <c r="I139" s="44"/>
      <c r="J139" s="4">
        <f t="shared" si="5"/>
        <v>0</v>
      </c>
      <c r="K139" s="44"/>
      <c r="L139" s="4">
        <f t="shared" si="6"/>
        <v>0</v>
      </c>
      <c r="M139" s="4">
        <f t="shared" si="7"/>
        <v>0</v>
      </c>
    </row>
    <row r="140" spans="1:13" ht="13.5">
      <c r="A140" s="36"/>
      <c r="B140" s="39"/>
      <c r="C140" s="40" t="s">
        <v>56</v>
      </c>
      <c r="D140" s="38" t="s">
        <v>35</v>
      </c>
      <c r="E140" s="188">
        <v>1.29E-2</v>
      </c>
      <c r="F140" s="44">
        <f>F138*E140</f>
        <v>12.1776</v>
      </c>
      <c r="G140" s="44"/>
      <c r="H140" s="4">
        <f t="shared" si="4"/>
        <v>0</v>
      </c>
      <c r="I140" s="44"/>
      <c r="J140" s="4">
        <f t="shared" si="5"/>
        <v>0</v>
      </c>
      <c r="K140" s="44"/>
      <c r="L140" s="4">
        <f t="shared" si="6"/>
        <v>0</v>
      </c>
      <c r="M140" s="4">
        <f t="shared" si="7"/>
        <v>0</v>
      </c>
    </row>
    <row r="141" spans="1:13" s="3" customFormat="1" ht="26.25">
      <c r="A141" s="249"/>
      <c r="B141" s="249"/>
      <c r="C141" s="73" t="s">
        <v>664</v>
      </c>
      <c r="D141" s="74" t="s">
        <v>350</v>
      </c>
      <c r="E141" s="241"/>
      <c r="F141" s="236">
        <v>432</v>
      </c>
      <c r="G141" s="44"/>
      <c r="H141" s="4">
        <f t="shared" si="4"/>
        <v>0</v>
      </c>
      <c r="I141" s="44"/>
      <c r="J141" s="4">
        <f t="shared" si="5"/>
        <v>0</v>
      </c>
      <c r="K141" s="44"/>
      <c r="L141" s="4">
        <f t="shared" si="6"/>
        <v>0</v>
      </c>
      <c r="M141" s="4">
        <f t="shared" si="7"/>
        <v>0</v>
      </c>
    </row>
    <row r="142" spans="1:13" s="3" customFormat="1" ht="26.25">
      <c r="A142" s="249"/>
      <c r="B142" s="249"/>
      <c r="C142" s="73" t="s">
        <v>665</v>
      </c>
      <c r="D142" s="74" t="s">
        <v>350</v>
      </c>
      <c r="E142" s="241"/>
      <c r="F142" s="236">
        <v>510</v>
      </c>
      <c r="G142" s="44"/>
      <c r="H142" s="4">
        <f t="shared" si="4"/>
        <v>0</v>
      </c>
      <c r="I142" s="44"/>
      <c r="J142" s="4">
        <f t="shared" si="5"/>
        <v>0</v>
      </c>
      <c r="K142" s="44"/>
      <c r="L142" s="4">
        <f t="shared" si="6"/>
        <v>0</v>
      </c>
      <c r="M142" s="4">
        <f t="shared" si="7"/>
        <v>0</v>
      </c>
    </row>
    <row r="143" spans="1:13" s="3" customFormat="1" ht="26.25">
      <c r="A143" s="249"/>
      <c r="B143" s="249"/>
      <c r="C143" s="73" t="s">
        <v>666</v>
      </c>
      <c r="D143" s="74" t="s">
        <v>350</v>
      </c>
      <c r="E143" s="241"/>
      <c r="F143" s="236">
        <v>2</v>
      </c>
      <c r="G143" s="44"/>
      <c r="H143" s="4">
        <f t="shared" si="4"/>
        <v>0</v>
      </c>
      <c r="I143" s="44"/>
      <c r="J143" s="4">
        <f t="shared" si="5"/>
        <v>0</v>
      </c>
      <c r="K143" s="44"/>
      <c r="L143" s="4">
        <f t="shared" si="6"/>
        <v>0</v>
      </c>
      <c r="M143" s="4">
        <f t="shared" si="7"/>
        <v>0</v>
      </c>
    </row>
    <row r="144" spans="1:13" s="3" customFormat="1" ht="13.5">
      <c r="A144" s="249"/>
      <c r="B144" s="249"/>
      <c r="C144" s="73" t="s">
        <v>667</v>
      </c>
      <c r="D144" s="74" t="s">
        <v>333</v>
      </c>
      <c r="E144" s="241"/>
      <c r="F144" s="236">
        <v>436</v>
      </c>
      <c r="G144" s="44"/>
      <c r="H144" s="4">
        <f t="shared" si="4"/>
        <v>0</v>
      </c>
      <c r="I144" s="44"/>
      <c r="J144" s="4">
        <f t="shared" si="5"/>
        <v>0</v>
      </c>
      <c r="K144" s="44"/>
      <c r="L144" s="4">
        <f t="shared" si="6"/>
        <v>0</v>
      </c>
      <c r="M144" s="4">
        <f t="shared" si="7"/>
        <v>0</v>
      </c>
    </row>
    <row r="145" spans="1:13" s="3" customFormat="1" ht="13.5">
      <c r="A145" s="249"/>
      <c r="B145" s="249"/>
      <c r="C145" s="73" t="s">
        <v>668</v>
      </c>
      <c r="D145" s="74" t="s">
        <v>333</v>
      </c>
      <c r="E145" s="241"/>
      <c r="F145" s="236">
        <v>36</v>
      </c>
      <c r="G145" s="44"/>
      <c r="H145" s="4">
        <f t="shared" si="4"/>
        <v>0</v>
      </c>
      <c r="I145" s="44"/>
      <c r="J145" s="4">
        <f t="shared" si="5"/>
        <v>0</v>
      </c>
      <c r="K145" s="44"/>
      <c r="L145" s="4">
        <f t="shared" si="6"/>
        <v>0</v>
      </c>
      <c r="M145" s="4">
        <f t="shared" si="7"/>
        <v>0</v>
      </c>
    </row>
    <row r="146" spans="1:13" s="3" customFormat="1" ht="13.5">
      <c r="A146" s="249"/>
      <c r="B146" s="249"/>
      <c r="C146" s="73" t="s">
        <v>669</v>
      </c>
      <c r="D146" s="74" t="s">
        <v>333</v>
      </c>
      <c r="E146" s="241"/>
      <c r="F146" s="236">
        <v>150</v>
      </c>
      <c r="G146" s="44"/>
      <c r="H146" s="4">
        <f t="shared" si="4"/>
        <v>0</v>
      </c>
      <c r="I146" s="44"/>
      <c r="J146" s="4">
        <f t="shared" si="5"/>
        <v>0</v>
      </c>
      <c r="K146" s="44"/>
      <c r="L146" s="4">
        <f t="shared" si="6"/>
        <v>0</v>
      </c>
      <c r="M146" s="4">
        <f t="shared" si="7"/>
        <v>0</v>
      </c>
    </row>
    <row r="147" spans="1:13" s="3" customFormat="1" ht="13.5">
      <c r="A147" s="249"/>
      <c r="B147" s="249"/>
      <c r="C147" s="73" t="s">
        <v>670</v>
      </c>
      <c r="D147" s="74" t="s">
        <v>333</v>
      </c>
      <c r="E147" s="241"/>
      <c r="F147" s="236">
        <v>2</v>
      </c>
      <c r="G147" s="44"/>
      <c r="H147" s="4">
        <f t="shared" si="4"/>
        <v>0</v>
      </c>
      <c r="I147" s="44"/>
      <c r="J147" s="4">
        <f t="shared" si="5"/>
        <v>0</v>
      </c>
      <c r="K147" s="44"/>
      <c r="L147" s="4">
        <f t="shared" si="6"/>
        <v>0</v>
      </c>
      <c r="M147" s="4">
        <f t="shared" si="7"/>
        <v>0</v>
      </c>
    </row>
    <row r="148" spans="1:13" s="3" customFormat="1" ht="13.5">
      <c r="A148" s="249"/>
      <c r="B148" s="249"/>
      <c r="C148" s="73" t="s">
        <v>671</v>
      </c>
      <c r="D148" s="74" t="s">
        <v>333</v>
      </c>
      <c r="E148" s="241"/>
      <c r="F148" s="236">
        <v>150</v>
      </c>
      <c r="G148" s="44"/>
      <c r="H148" s="4">
        <f t="shared" si="4"/>
        <v>0</v>
      </c>
      <c r="I148" s="44"/>
      <c r="J148" s="4">
        <f t="shared" si="5"/>
        <v>0</v>
      </c>
      <c r="K148" s="44"/>
      <c r="L148" s="4">
        <f t="shared" si="6"/>
        <v>0</v>
      </c>
      <c r="M148" s="4">
        <f t="shared" si="7"/>
        <v>0</v>
      </c>
    </row>
    <row r="149" spans="1:13" s="3" customFormat="1" ht="13.5">
      <c r="A149" s="249"/>
      <c r="B149" s="249"/>
      <c r="C149" s="73" t="s">
        <v>672</v>
      </c>
      <c r="D149" s="74" t="s">
        <v>333</v>
      </c>
      <c r="E149" s="241"/>
      <c r="F149" s="236">
        <v>2</v>
      </c>
      <c r="G149" s="44"/>
      <c r="H149" s="4">
        <f t="shared" si="4"/>
        <v>0</v>
      </c>
      <c r="I149" s="44"/>
      <c r="J149" s="4">
        <f t="shared" si="5"/>
        <v>0</v>
      </c>
      <c r="K149" s="44"/>
      <c r="L149" s="4">
        <f t="shared" si="6"/>
        <v>0</v>
      </c>
      <c r="M149" s="4">
        <f t="shared" si="7"/>
        <v>0</v>
      </c>
    </row>
    <row r="150" spans="1:13" s="3" customFormat="1" ht="13.5">
      <c r="A150" s="249"/>
      <c r="B150" s="249"/>
      <c r="C150" s="73" t="s">
        <v>673</v>
      </c>
      <c r="D150" s="74" t="s">
        <v>333</v>
      </c>
      <c r="E150" s="241"/>
      <c r="F150" s="236">
        <f>F141/2.3</f>
        <v>187.82608695652175</v>
      </c>
      <c r="G150" s="44"/>
      <c r="H150" s="4">
        <f t="shared" si="4"/>
        <v>0</v>
      </c>
      <c r="I150" s="44"/>
      <c r="J150" s="4">
        <f t="shared" si="5"/>
        <v>0</v>
      </c>
      <c r="K150" s="44"/>
      <c r="L150" s="4">
        <f t="shared" si="6"/>
        <v>0</v>
      </c>
      <c r="M150" s="4">
        <f t="shared" si="7"/>
        <v>0</v>
      </c>
    </row>
    <row r="151" spans="1:13" s="3" customFormat="1" ht="13.5">
      <c r="A151" s="249"/>
      <c r="B151" s="249"/>
      <c r="C151" s="73" t="s">
        <v>674</v>
      </c>
      <c r="D151" s="74" t="s">
        <v>333</v>
      </c>
      <c r="E151" s="241"/>
      <c r="F151" s="236">
        <f>F142/2.3</f>
        <v>221.73913043478262</v>
      </c>
      <c r="G151" s="44"/>
      <c r="H151" s="4">
        <f t="shared" si="4"/>
        <v>0</v>
      </c>
      <c r="I151" s="44"/>
      <c r="J151" s="4">
        <f t="shared" si="5"/>
        <v>0</v>
      </c>
      <c r="K151" s="44"/>
      <c r="L151" s="4">
        <f t="shared" si="6"/>
        <v>0</v>
      </c>
      <c r="M151" s="4">
        <f t="shared" si="7"/>
        <v>0</v>
      </c>
    </row>
    <row r="152" spans="1:13" ht="20.25" customHeight="1">
      <c r="A152" s="36"/>
      <c r="B152" s="39"/>
      <c r="C152" s="40" t="s">
        <v>70</v>
      </c>
      <c r="D152" s="38" t="s">
        <v>35</v>
      </c>
      <c r="E152" s="188">
        <v>1.49E-2</v>
      </c>
      <c r="F152" s="44">
        <f>F138*E152</f>
        <v>14.0656</v>
      </c>
      <c r="G152" s="44"/>
      <c r="H152" s="4">
        <f t="shared" si="4"/>
        <v>0</v>
      </c>
      <c r="I152" s="44"/>
      <c r="J152" s="4">
        <f t="shared" si="5"/>
        <v>0</v>
      </c>
      <c r="K152" s="44"/>
      <c r="L152" s="4">
        <f t="shared" si="6"/>
        <v>0</v>
      </c>
      <c r="M152" s="4">
        <f t="shared" si="7"/>
        <v>0</v>
      </c>
    </row>
    <row r="153" spans="1:13" s="3" customFormat="1" ht="27">
      <c r="A153" s="249"/>
      <c r="B153" s="249"/>
      <c r="C153" s="73" t="s">
        <v>675</v>
      </c>
      <c r="D153" s="74" t="s">
        <v>350</v>
      </c>
      <c r="E153" s="241"/>
      <c r="F153" s="236">
        <f>F141</f>
        <v>432</v>
      </c>
      <c r="G153" s="44"/>
      <c r="H153" s="4">
        <f t="shared" si="4"/>
        <v>0</v>
      </c>
      <c r="I153" s="44"/>
      <c r="J153" s="4">
        <f t="shared" si="5"/>
        <v>0</v>
      </c>
      <c r="K153" s="44"/>
      <c r="L153" s="4">
        <f t="shared" si="6"/>
        <v>0</v>
      </c>
      <c r="M153" s="4">
        <f t="shared" si="7"/>
        <v>0</v>
      </c>
    </row>
    <row r="154" spans="1:13" s="3" customFormat="1" ht="27">
      <c r="A154" s="249"/>
      <c r="B154" s="249"/>
      <c r="C154" s="73" t="s">
        <v>676</v>
      </c>
      <c r="D154" s="74" t="s">
        <v>350</v>
      </c>
      <c r="E154" s="241"/>
      <c r="F154" s="236">
        <f>F142</f>
        <v>510</v>
      </c>
      <c r="G154" s="44"/>
      <c r="H154" s="4">
        <f t="shared" si="4"/>
        <v>0</v>
      </c>
      <c r="I154" s="44"/>
      <c r="J154" s="4">
        <f t="shared" si="5"/>
        <v>0</v>
      </c>
      <c r="K154" s="44"/>
      <c r="L154" s="4">
        <f t="shared" si="6"/>
        <v>0</v>
      </c>
      <c r="M154" s="4">
        <f t="shared" si="7"/>
        <v>0</v>
      </c>
    </row>
    <row r="155" spans="1:13" s="3" customFormat="1" ht="27">
      <c r="A155" s="249"/>
      <c r="B155" s="249"/>
      <c r="C155" s="73" t="s">
        <v>677</v>
      </c>
      <c r="D155" s="74" t="s">
        <v>350</v>
      </c>
      <c r="E155" s="241"/>
      <c r="F155" s="236">
        <f>F143</f>
        <v>2</v>
      </c>
      <c r="G155" s="44"/>
      <c r="H155" s="4">
        <f t="shared" ref="H155:H234" si="53">F155*G155</f>
        <v>0</v>
      </c>
      <c r="I155" s="44"/>
      <c r="J155" s="4">
        <f t="shared" ref="J155:J234" si="54">F155*I155</f>
        <v>0</v>
      </c>
      <c r="K155" s="44"/>
      <c r="L155" s="4">
        <f t="shared" ref="L155:L234" si="55">F155*K155</f>
        <v>0</v>
      </c>
      <c r="M155" s="4">
        <f t="shared" ref="M155:M234" si="56">H155+J155+L155</f>
        <v>0</v>
      </c>
    </row>
    <row r="156" spans="1:13" s="3" customFormat="1">
      <c r="A156" s="47"/>
      <c r="B156" s="47"/>
      <c r="C156" s="244" t="s">
        <v>366</v>
      </c>
      <c r="D156" s="244"/>
      <c r="E156" s="247"/>
      <c r="F156" s="248"/>
      <c r="G156" s="44"/>
      <c r="H156" s="4">
        <f t="shared" si="53"/>
        <v>0</v>
      </c>
      <c r="I156" s="44"/>
      <c r="J156" s="4">
        <f t="shared" si="54"/>
        <v>0</v>
      </c>
      <c r="K156" s="44"/>
      <c r="L156" s="4">
        <f t="shared" si="55"/>
        <v>0</v>
      </c>
      <c r="M156" s="4">
        <f t="shared" si="56"/>
        <v>0</v>
      </c>
    </row>
    <row r="157" spans="1:13" ht="27">
      <c r="A157" s="36">
        <v>1</v>
      </c>
      <c r="B157" s="39" t="s">
        <v>220</v>
      </c>
      <c r="C157" s="40" t="s">
        <v>368</v>
      </c>
      <c r="D157" s="38" t="s">
        <v>167</v>
      </c>
      <c r="E157" s="188"/>
      <c r="F157" s="237">
        <f>F160+F161+F162</f>
        <v>1062</v>
      </c>
      <c r="G157" s="44"/>
      <c r="H157" s="4">
        <f t="shared" si="53"/>
        <v>0</v>
      </c>
      <c r="I157" s="44"/>
      <c r="J157" s="4">
        <f t="shared" si="54"/>
        <v>0</v>
      </c>
      <c r="K157" s="44"/>
      <c r="L157" s="4">
        <f t="shared" si="55"/>
        <v>0</v>
      </c>
      <c r="M157" s="4">
        <f t="shared" si="56"/>
        <v>0</v>
      </c>
    </row>
    <row r="158" spans="1:13" ht="13.5">
      <c r="A158" s="36"/>
      <c r="B158" s="39"/>
      <c r="C158" s="40" t="s">
        <v>54</v>
      </c>
      <c r="D158" s="38" t="s">
        <v>55</v>
      </c>
      <c r="E158" s="188">
        <v>0.34499999999999997</v>
      </c>
      <c r="F158" s="44">
        <f>F157*E158</f>
        <v>366.39</v>
      </c>
      <c r="G158" s="44"/>
      <c r="H158" s="4">
        <f t="shared" si="53"/>
        <v>0</v>
      </c>
      <c r="I158" s="44"/>
      <c r="J158" s="4">
        <f t="shared" si="54"/>
        <v>0</v>
      </c>
      <c r="K158" s="44"/>
      <c r="L158" s="4">
        <f t="shared" si="55"/>
        <v>0</v>
      </c>
      <c r="M158" s="4">
        <f t="shared" si="56"/>
        <v>0</v>
      </c>
    </row>
    <row r="159" spans="1:13" ht="13.5">
      <c r="A159" s="36"/>
      <c r="B159" s="39"/>
      <c r="C159" s="40" t="s">
        <v>56</v>
      </c>
      <c r="D159" s="38" t="s">
        <v>35</v>
      </c>
      <c r="E159" s="188">
        <v>1.29E-2</v>
      </c>
      <c r="F159" s="44">
        <f>F157*E159</f>
        <v>13.6998</v>
      </c>
      <c r="G159" s="44"/>
      <c r="H159" s="4">
        <f t="shared" si="53"/>
        <v>0</v>
      </c>
      <c r="I159" s="44"/>
      <c r="J159" s="4">
        <f t="shared" si="54"/>
        <v>0</v>
      </c>
      <c r="K159" s="44"/>
      <c r="L159" s="4">
        <f t="shared" si="55"/>
        <v>0</v>
      </c>
      <c r="M159" s="4">
        <f t="shared" si="56"/>
        <v>0</v>
      </c>
    </row>
    <row r="160" spans="1:13" s="3" customFormat="1" ht="26.25">
      <c r="A160" s="249"/>
      <c r="B160" s="249"/>
      <c r="C160" s="73" t="s">
        <v>664</v>
      </c>
      <c r="D160" s="74" t="s">
        <v>350</v>
      </c>
      <c r="E160" s="241"/>
      <c r="F160" s="236">
        <v>510</v>
      </c>
      <c r="G160" s="44"/>
      <c r="H160" s="4">
        <f t="shared" si="53"/>
        <v>0</v>
      </c>
      <c r="I160" s="44"/>
      <c r="J160" s="4">
        <f t="shared" si="54"/>
        <v>0</v>
      </c>
      <c r="K160" s="44"/>
      <c r="L160" s="4">
        <f t="shared" si="55"/>
        <v>0</v>
      </c>
      <c r="M160" s="4">
        <f t="shared" si="56"/>
        <v>0</v>
      </c>
    </row>
    <row r="161" spans="1:13" s="3" customFormat="1" ht="26.25">
      <c r="A161" s="249"/>
      <c r="B161" s="249"/>
      <c r="C161" s="73" t="s">
        <v>678</v>
      </c>
      <c r="D161" s="74" t="s">
        <v>350</v>
      </c>
      <c r="E161" s="241"/>
      <c r="F161" s="236">
        <v>540</v>
      </c>
      <c r="G161" s="44"/>
      <c r="H161" s="4">
        <f t="shared" si="53"/>
        <v>0</v>
      </c>
      <c r="I161" s="44"/>
      <c r="J161" s="4">
        <f t="shared" si="54"/>
        <v>0</v>
      </c>
      <c r="K161" s="44"/>
      <c r="L161" s="4">
        <f t="shared" si="55"/>
        <v>0</v>
      </c>
      <c r="M161" s="4">
        <f t="shared" si="56"/>
        <v>0</v>
      </c>
    </row>
    <row r="162" spans="1:13" s="3" customFormat="1" ht="26.25">
      <c r="A162" s="249"/>
      <c r="B162" s="249"/>
      <c r="C162" s="73" t="s">
        <v>666</v>
      </c>
      <c r="D162" s="74" t="s">
        <v>350</v>
      </c>
      <c r="E162" s="241"/>
      <c r="F162" s="236">
        <v>12</v>
      </c>
      <c r="G162" s="44"/>
      <c r="H162" s="4">
        <f t="shared" si="53"/>
        <v>0</v>
      </c>
      <c r="I162" s="44"/>
      <c r="J162" s="4">
        <f t="shared" si="54"/>
        <v>0</v>
      </c>
      <c r="K162" s="44"/>
      <c r="L162" s="4">
        <f t="shared" si="55"/>
        <v>0</v>
      </c>
      <c r="M162" s="4">
        <f t="shared" si="56"/>
        <v>0</v>
      </c>
    </row>
    <row r="163" spans="1:13" s="3" customFormat="1" ht="13.5">
      <c r="A163" s="249"/>
      <c r="B163" s="249"/>
      <c r="C163" s="73" t="s">
        <v>667</v>
      </c>
      <c r="D163" s="74" t="s">
        <v>333</v>
      </c>
      <c r="E163" s="241"/>
      <c r="F163" s="236">
        <v>510</v>
      </c>
      <c r="G163" s="44"/>
      <c r="H163" s="4">
        <f t="shared" si="53"/>
        <v>0</v>
      </c>
      <c r="I163" s="44"/>
      <c r="J163" s="4">
        <f t="shared" si="54"/>
        <v>0</v>
      </c>
      <c r="K163" s="44"/>
      <c r="L163" s="4">
        <f t="shared" si="55"/>
        <v>0</v>
      </c>
      <c r="M163" s="4">
        <f t="shared" si="56"/>
        <v>0</v>
      </c>
    </row>
    <row r="164" spans="1:13" s="3" customFormat="1" ht="13.5">
      <c r="A164" s="249"/>
      <c r="B164" s="249"/>
      <c r="C164" s="73" t="s">
        <v>679</v>
      </c>
      <c r="D164" s="74" t="s">
        <v>333</v>
      </c>
      <c r="E164" s="241"/>
      <c r="F164" s="236">
        <v>38</v>
      </c>
      <c r="G164" s="44"/>
      <c r="H164" s="4">
        <f t="shared" si="53"/>
        <v>0</v>
      </c>
      <c r="I164" s="44"/>
      <c r="J164" s="4">
        <f t="shared" si="54"/>
        <v>0</v>
      </c>
      <c r="K164" s="44"/>
      <c r="L164" s="4">
        <f t="shared" si="55"/>
        <v>0</v>
      </c>
      <c r="M164" s="4">
        <f t="shared" si="56"/>
        <v>0</v>
      </c>
    </row>
    <row r="165" spans="1:13" s="3" customFormat="1" ht="13.5">
      <c r="A165" s="249"/>
      <c r="B165" s="249"/>
      <c r="C165" s="73" t="s">
        <v>680</v>
      </c>
      <c r="D165" s="74" t="s">
        <v>333</v>
      </c>
      <c r="E165" s="241"/>
      <c r="F165" s="236">
        <v>172</v>
      </c>
      <c r="G165" s="44"/>
      <c r="H165" s="4">
        <f t="shared" si="53"/>
        <v>0</v>
      </c>
      <c r="I165" s="44"/>
      <c r="J165" s="4">
        <f t="shared" si="54"/>
        <v>0</v>
      </c>
      <c r="K165" s="44"/>
      <c r="L165" s="4">
        <f t="shared" si="55"/>
        <v>0</v>
      </c>
      <c r="M165" s="4">
        <f t="shared" si="56"/>
        <v>0</v>
      </c>
    </row>
    <row r="166" spans="1:13" s="3" customFormat="1" ht="13.5">
      <c r="A166" s="249"/>
      <c r="B166" s="249"/>
      <c r="C166" s="73" t="s">
        <v>681</v>
      </c>
      <c r="D166" s="74" t="s">
        <v>333</v>
      </c>
      <c r="E166" s="241"/>
      <c r="F166" s="236">
        <v>2</v>
      </c>
      <c r="G166" s="44"/>
      <c r="H166" s="4">
        <f t="shared" si="53"/>
        <v>0</v>
      </c>
      <c r="I166" s="44"/>
      <c r="J166" s="4">
        <f t="shared" si="54"/>
        <v>0</v>
      </c>
      <c r="K166" s="44"/>
      <c r="L166" s="4">
        <f t="shared" si="55"/>
        <v>0</v>
      </c>
      <c r="M166" s="4">
        <f t="shared" si="56"/>
        <v>0</v>
      </c>
    </row>
    <row r="167" spans="1:13" s="3" customFormat="1" ht="13.5">
      <c r="A167" s="249"/>
      <c r="B167" s="249"/>
      <c r="C167" s="73" t="s">
        <v>682</v>
      </c>
      <c r="D167" s="74" t="s">
        <v>333</v>
      </c>
      <c r="E167" s="241"/>
      <c r="F167" s="236">
        <v>172</v>
      </c>
      <c r="G167" s="44"/>
      <c r="H167" s="4">
        <f t="shared" si="53"/>
        <v>0</v>
      </c>
      <c r="I167" s="44"/>
      <c r="J167" s="4">
        <f t="shared" si="54"/>
        <v>0</v>
      </c>
      <c r="K167" s="44"/>
      <c r="L167" s="4">
        <f t="shared" si="55"/>
        <v>0</v>
      </c>
      <c r="M167" s="4">
        <f t="shared" si="56"/>
        <v>0</v>
      </c>
    </row>
    <row r="168" spans="1:13" s="3" customFormat="1" ht="13.5">
      <c r="A168" s="249"/>
      <c r="B168" s="249"/>
      <c r="C168" s="73" t="s">
        <v>672</v>
      </c>
      <c r="D168" s="74" t="s">
        <v>333</v>
      </c>
      <c r="E168" s="241"/>
      <c r="F168" s="236">
        <v>2</v>
      </c>
      <c r="G168" s="44"/>
      <c r="H168" s="4">
        <f t="shared" si="53"/>
        <v>0</v>
      </c>
      <c r="I168" s="44"/>
      <c r="J168" s="4">
        <f t="shared" si="54"/>
        <v>0</v>
      </c>
      <c r="K168" s="44"/>
      <c r="L168" s="4">
        <f t="shared" si="55"/>
        <v>0</v>
      </c>
      <c r="M168" s="4">
        <f t="shared" si="56"/>
        <v>0</v>
      </c>
    </row>
    <row r="169" spans="1:13" s="3" customFormat="1" ht="13.5">
      <c r="A169" s="249"/>
      <c r="B169" s="249"/>
      <c r="C169" s="73" t="s">
        <v>673</v>
      </c>
      <c r="D169" s="74" t="s">
        <v>333</v>
      </c>
      <c r="E169" s="241"/>
      <c r="F169" s="236">
        <f>F160/2.3</f>
        <v>221.73913043478262</v>
      </c>
      <c r="G169" s="44"/>
      <c r="H169" s="4">
        <f t="shared" si="53"/>
        <v>0</v>
      </c>
      <c r="I169" s="44"/>
      <c r="J169" s="4">
        <f t="shared" si="54"/>
        <v>0</v>
      </c>
      <c r="K169" s="44"/>
      <c r="L169" s="4">
        <f t="shared" si="55"/>
        <v>0</v>
      </c>
      <c r="M169" s="4">
        <f t="shared" si="56"/>
        <v>0</v>
      </c>
    </row>
    <row r="170" spans="1:13" s="3" customFormat="1" ht="13.5">
      <c r="A170" s="249"/>
      <c r="B170" s="249"/>
      <c r="C170" s="73" t="s">
        <v>683</v>
      </c>
      <c r="D170" s="74" t="s">
        <v>333</v>
      </c>
      <c r="E170" s="241"/>
      <c r="F170" s="236">
        <f>F161/2.3</f>
        <v>234.78260869565219</v>
      </c>
      <c r="G170" s="44"/>
      <c r="H170" s="4">
        <f t="shared" si="53"/>
        <v>0</v>
      </c>
      <c r="I170" s="44"/>
      <c r="J170" s="4">
        <f t="shared" si="54"/>
        <v>0</v>
      </c>
      <c r="K170" s="44"/>
      <c r="L170" s="4">
        <f t="shared" si="55"/>
        <v>0</v>
      </c>
      <c r="M170" s="4">
        <f t="shared" si="56"/>
        <v>0</v>
      </c>
    </row>
    <row r="171" spans="1:13" s="3" customFormat="1" ht="27">
      <c r="A171" s="249"/>
      <c r="B171" s="249"/>
      <c r="C171" s="73" t="s">
        <v>675</v>
      </c>
      <c r="D171" s="74" t="s">
        <v>350</v>
      </c>
      <c r="E171" s="241"/>
      <c r="F171" s="236">
        <f>F160</f>
        <v>510</v>
      </c>
      <c r="G171" s="44"/>
      <c r="H171" s="4">
        <f t="shared" si="53"/>
        <v>0</v>
      </c>
      <c r="I171" s="44"/>
      <c r="J171" s="4">
        <f t="shared" si="54"/>
        <v>0</v>
      </c>
      <c r="K171" s="44"/>
      <c r="L171" s="4">
        <f t="shared" si="55"/>
        <v>0</v>
      </c>
      <c r="M171" s="4">
        <f t="shared" si="56"/>
        <v>0</v>
      </c>
    </row>
    <row r="172" spans="1:13" s="3" customFormat="1" ht="27">
      <c r="A172" s="249"/>
      <c r="B172" s="249"/>
      <c r="C172" s="73" t="s">
        <v>684</v>
      </c>
      <c r="D172" s="74" t="s">
        <v>350</v>
      </c>
      <c r="E172" s="241"/>
      <c r="F172" s="236">
        <f>F161</f>
        <v>540</v>
      </c>
      <c r="G172" s="44"/>
      <c r="H172" s="4">
        <f t="shared" si="53"/>
        <v>0</v>
      </c>
      <c r="I172" s="44"/>
      <c r="J172" s="4">
        <f t="shared" si="54"/>
        <v>0</v>
      </c>
      <c r="K172" s="44"/>
      <c r="L172" s="4">
        <f t="shared" si="55"/>
        <v>0</v>
      </c>
      <c r="M172" s="4">
        <f t="shared" si="56"/>
        <v>0</v>
      </c>
    </row>
    <row r="173" spans="1:13" s="3" customFormat="1" ht="27">
      <c r="A173" s="249"/>
      <c r="B173" s="249"/>
      <c r="C173" s="73" t="s">
        <v>677</v>
      </c>
      <c r="D173" s="74" t="s">
        <v>350</v>
      </c>
      <c r="E173" s="241"/>
      <c r="F173" s="236">
        <f>F162</f>
        <v>12</v>
      </c>
      <c r="G173" s="44"/>
      <c r="H173" s="4">
        <f t="shared" ref="H173" si="57">F173*G173</f>
        <v>0</v>
      </c>
      <c r="I173" s="44"/>
      <c r="J173" s="4">
        <f t="shared" ref="J173" si="58">F173*I173</f>
        <v>0</v>
      </c>
      <c r="K173" s="44"/>
      <c r="L173" s="4">
        <f t="shared" si="55"/>
        <v>0</v>
      </c>
      <c r="M173" s="4">
        <f t="shared" si="56"/>
        <v>0</v>
      </c>
    </row>
    <row r="174" spans="1:13" s="3" customFormat="1" ht="25.5">
      <c r="A174" s="47"/>
      <c r="B174" s="47"/>
      <c r="C174" s="244" t="s">
        <v>369</v>
      </c>
      <c r="D174" s="244"/>
      <c r="E174" s="247"/>
      <c r="F174" s="248"/>
      <c r="G174" s="44"/>
      <c r="H174" s="4"/>
      <c r="I174" s="44"/>
      <c r="J174" s="4"/>
      <c r="K174" s="44"/>
      <c r="L174" s="4"/>
      <c r="M174" s="4"/>
    </row>
    <row r="175" spans="1:13" s="3" customFormat="1" ht="108">
      <c r="A175" s="249">
        <v>1</v>
      </c>
      <c r="B175" s="55" t="s">
        <v>370</v>
      </c>
      <c r="C175" s="75" t="s">
        <v>685</v>
      </c>
      <c r="D175" s="74" t="s">
        <v>347</v>
      </c>
      <c r="E175" s="241"/>
      <c r="F175" s="236">
        <v>1</v>
      </c>
      <c r="G175" s="44"/>
      <c r="H175" s="4">
        <f t="shared" si="53"/>
        <v>0</v>
      </c>
      <c r="I175" s="44"/>
      <c r="J175" s="4">
        <f t="shared" si="54"/>
        <v>0</v>
      </c>
      <c r="K175" s="44"/>
      <c r="L175" s="4">
        <f t="shared" si="55"/>
        <v>0</v>
      </c>
      <c r="M175" s="4">
        <f t="shared" si="56"/>
        <v>0</v>
      </c>
    </row>
    <row r="176" spans="1:13" ht="13.5">
      <c r="A176" s="36"/>
      <c r="B176" s="39"/>
      <c r="C176" s="40" t="s">
        <v>54</v>
      </c>
      <c r="D176" s="38" t="s">
        <v>55</v>
      </c>
      <c r="E176" s="188">
        <v>88.6</v>
      </c>
      <c r="F176" s="44">
        <f>F175*E176</f>
        <v>88.6</v>
      </c>
      <c r="G176" s="44"/>
      <c r="H176" s="4">
        <f t="shared" si="53"/>
        <v>0</v>
      </c>
      <c r="I176" s="44"/>
      <c r="J176" s="4">
        <f t="shared" si="54"/>
        <v>0</v>
      </c>
      <c r="K176" s="44"/>
      <c r="L176" s="4">
        <f t="shared" si="55"/>
        <v>0</v>
      </c>
      <c r="M176" s="4">
        <f t="shared" si="56"/>
        <v>0</v>
      </c>
    </row>
    <row r="177" spans="1:13" ht="13.5">
      <c r="A177" s="36"/>
      <c r="B177" s="39"/>
      <c r="C177" s="40" t="s">
        <v>56</v>
      </c>
      <c r="D177" s="38" t="s">
        <v>35</v>
      </c>
      <c r="E177" s="188">
        <v>14.7</v>
      </c>
      <c r="F177" s="44">
        <f>F175*E177</f>
        <v>14.7</v>
      </c>
      <c r="G177" s="44"/>
      <c r="H177" s="4">
        <f t="shared" si="53"/>
        <v>0</v>
      </c>
      <c r="I177" s="44"/>
      <c r="J177" s="4">
        <f t="shared" si="54"/>
        <v>0</v>
      </c>
      <c r="K177" s="44"/>
      <c r="L177" s="4">
        <f t="shared" si="55"/>
        <v>0</v>
      </c>
      <c r="M177" s="4">
        <f t="shared" si="56"/>
        <v>0</v>
      </c>
    </row>
    <row r="178" spans="1:13" s="3" customFormat="1" ht="108">
      <c r="A178" s="246"/>
      <c r="B178" s="246"/>
      <c r="C178" s="75" t="s">
        <v>685</v>
      </c>
      <c r="D178" s="74" t="s">
        <v>347</v>
      </c>
      <c r="E178" s="241">
        <v>1</v>
      </c>
      <c r="F178" s="236">
        <f>F175*E178</f>
        <v>1</v>
      </c>
      <c r="G178" s="44"/>
      <c r="H178" s="4">
        <f t="shared" si="53"/>
        <v>0</v>
      </c>
      <c r="I178" s="44"/>
      <c r="J178" s="4">
        <f t="shared" si="54"/>
        <v>0</v>
      </c>
      <c r="K178" s="44"/>
      <c r="L178" s="4">
        <f t="shared" si="55"/>
        <v>0</v>
      </c>
      <c r="M178" s="4">
        <f t="shared" si="56"/>
        <v>0</v>
      </c>
    </row>
    <row r="179" spans="1:13" s="3" customFormat="1" ht="27">
      <c r="A179" s="249"/>
      <c r="B179" s="249"/>
      <c r="C179" s="75" t="s">
        <v>686</v>
      </c>
      <c r="D179" s="74" t="s">
        <v>333</v>
      </c>
      <c r="E179" s="241"/>
      <c r="F179" s="236">
        <v>1</v>
      </c>
      <c r="G179" s="44"/>
      <c r="H179" s="4">
        <f>F179*G179</f>
        <v>0</v>
      </c>
      <c r="I179" s="44"/>
      <c r="J179" s="4">
        <f>F179*I179</f>
        <v>0</v>
      </c>
      <c r="K179" s="44"/>
      <c r="L179" s="4">
        <f>F179*K179</f>
        <v>0</v>
      </c>
      <c r="M179" s="4">
        <f>H179+J179+L179</f>
        <v>0</v>
      </c>
    </row>
    <row r="180" spans="1:13" ht="13.5">
      <c r="A180" s="36"/>
      <c r="B180" s="39"/>
      <c r="C180" s="40" t="s">
        <v>70</v>
      </c>
      <c r="D180" s="38" t="s">
        <v>35</v>
      </c>
      <c r="E180" s="188">
        <v>7.92</v>
      </c>
      <c r="F180" s="44">
        <f>F175*E180</f>
        <v>7.92</v>
      </c>
      <c r="G180" s="44"/>
      <c r="H180" s="4">
        <f t="shared" ref="H180" si="59">F180*G180</f>
        <v>0</v>
      </c>
      <c r="I180" s="44"/>
      <c r="J180" s="4">
        <f t="shared" ref="J180" si="60">F180*I180</f>
        <v>0</v>
      </c>
      <c r="K180" s="44"/>
      <c r="L180" s="4">
        <f t="shared" ref="L180" si="61">F180*K180</f>
        <v>0</v>
      </c>
      <c r="M180" s="4">
        <f t="shared" ref="M180" si="62">H180+J180+L180</f>
        <v>0</v>
      </c>
    </row>
    <row r="181" spans="1:13" s="3" customFormat="1" ht="25.5">
      <c r="A181" s="249">
        <v>3</v>
      </c>
      <c r="B181" s="55" t="s">
        <v>348</v>
      </c>
      <c r="C181" s="75" t="s">
        <v>687</v>
      </c>
      <c r="D181" s="74" t="s">
        <v>333</v>
      </c>
      <c r="E181" s="241"/>
      <c r="F181" s="236">
        <v>1</v>
      </c>
      <c r="G181" s="44"/>
      <c r="H181" s="4">
        <f t="shared" si="53"/>
        <v>0</v>
      </c>
      <c r="I181" s="44"/>
      <c r="J181" s="4">
        <f t="shared" si="54"/>
        <v>0</v>
      </c>
      <c r="K181" s="44"/>
      <c r="L181" s="4">
        <f t="shared" si="55"/>
        <v>0</v>
      </c>
      <c r="M181" s="4">
        <f t="shared" si="56"/>
        <v>0</v>
      </c>
    </row>
    <row r="182" spans="1:13" ht="13.5">
      <c r="A182" s="36"/>
      <c r="B182" s="39"/>
      <c r="C182" s="40" t="s">
        <v>54</v>
      </c>
      <c r="D182" s="38" t="s">
        <v>55</v>
      </c>
      <c r="E182" s="188">
        <v>3.8</v>
      </c>
      <c r="F182" s="44">
        <f>F181*E182</f>
        <v>3.8</v>
      </c>
      <c r="G182" s="44"/>
      <c r="H182" s="4">
        <f t="shared" si="53"/>
        <v>0</v>
      </c>
      <c r="I182" s="44"/>
      <c r="J182" s="4">
        <f t="shared" si="54"/>
        <v>0</v>
      </c>
      <c r="K182" s="44"/>
      <c r="L182" s="4">
        <f t="shared" si="55"/>
        <v>0</v>
      </c>
      <c r="M182" s="4">
        <f t="shared" si="56"/>
        <v>0</v>
      </c>
    </row>
    <row r="183" spans="1:13" ht="13.5">
      <c r="A183" s="36"/>
      <c r="B183" s="39"/>
      <c r="C183" s="40" t="s">
        <v>56</v>
      </c>
      <c r="D183" s="38" t="s">
        <v>35</v>
      </c>
      <c r="E183" s="188">
        <v>0.22</v>
      </c>
      <c r="F183" s="44">
        <f>F181*E183</f>
        <v>0.22</v>
      </c>
      <c r="G183" s="44"/>
      <c r="H183" s="4">
        <f t="shared" si="53"/>
        <v>0</v>
      </c>
      <c r="I183" s="44"/>
      <c r="J183" s="4">
        <f t="shared" si="54"/>
        <v>0</v>
      </c>
      <c r="K183" s="44"/>
      <c r="L183" s="4">
        <f t="shared" si="55"/>
        <v>0</v>
      </c>
      <c r="M183" s="4">
        <f t="shared" si="56"/>
        <v>0</v>
      </c>
    </row>
    <row r="184" spans="1:13" s="3" customFormat="1" ht="13.5">
      <c r="A184" s="246"/>
      <c r="B184" s="246"/>
      <c r="C184" s="75" t="s">
        <v>687</v>
      </c>
      <c r="D184" s="74" t="s">
        <v>347</v>
      </c>
      <c r="E184" s="241">
        <v>1</v>
      </c>
      <c r="F184" s="236">
        <f>F181*E184</f>
        <v>1</v>
      </c>
      <c r="G184" s="44"/>
      <c r="H184" s="4">
        <f t="shared" si="53"/>
        <v>0</v>
      </c>
      <c r="I184" s="44"/>
      <c r="J184" s="4">
        <f t="shared" si="54"/>
        <v>0</v>
      </c>
      <c r="K184" s="44"/>
      <c r="L184" s="4">
        <f t="shared" si="55"/>
        <v>0</v>
      </c>
      <c r="M184" s="4">
        <f t="shared" si="56"/>
        <v>0</v>
      </c>
    </row>
    <row r="185" spans="1:13" ht="13.5">
      <c r="A185" s="36"/>
      <c r="B185" s="39"/>
      <c r="C185" s="40" t="s">
        <v>70</v>
      </c>
      <c r="D185" s="38" t="s">
        <v>35</v>
      </c>
      <c r="E185" s="188">
        <v>0.22</v>
      </c>
      <c r="F185" s="44">
        <f>F181*E185</f>
        <v>0.22</v>
      </c>
      <c r="G185" s="44"/>
      <c r="H185" s="4">
        <f t="shared" si="53"/>
        <v>0</v>
      </c>
      <c r="I185" s="44"/>
      <c r="J185" s="4">
        <f t="shared" si="54"/>
        <v>0</v>
      </c>
      <c r="K185" s="44"/>
      <c r="L185" s="4">
        <f t="shared" si="55"/>
        <v>0</v>
      </c>
      <c r="M185" s="4">
        <f t="shared" si="56"/>
        <v>0</v>
      </c>
    </row>
    <row r="186" spans="1:13" ht="67.5">
      <c r="A186" s="249">
        <v>4</v>
      </c>
      <c r="B186" s="55" t="s">
        <v>371</v>
      </c>
      <c r="C186" s="75" t="s">
        <v>688</v>
      </c>
      <c r="D186" s="74" t="s">
        <v>333</v>
      </c>
      <c r="E186" s="241"/>
      <c r="F186" s="236">
        <v>1</v>
      </c>
      <c r="G186" s="44"/>
      <c r="H186" s="4">
        <f t="shared" si="53"/>
        <v>0</v>
      </c>
      <c r="I186" s="44"/>
      <c r="J186" s="4">
        <f t="shared" si="54"/>
        <v>0</v>
      </c>
      <c r="K186" s="44"/>
      <c r="L186" s="4">
        <f t="shared" si="55"/>
        <v>0</v>
      </c>
      <c r="M186" s="4">
        <f t="shared" si="56"/>
        <v>0</v>
      </c>
    </row>
    <row r="187" spans="1:13" ht="13.5">
      <c r="A187" s="36"/>
      <c r="B187" s="39"/>
      <c r="C187" s="40" t="s">
        <v>54</v>
      </c>
      <c r="D187" s="38" t="s">
        <v>55</v>
      </c>
      <c r="E187" s="188">
        <v>13.7</v>
      </c>
      <c r="F187" s="44">
        <f>F186*E187</f>
        <v>13.7</v>
      </c>
      <c r="G187" s="44"/>
      <c r="H187" s="4">
        <f t="shared" ref="H187:H190" si="63">F187*G187</f>
        <v>0</v>
      </c>
      <c r="I187" s="44"/>
      <c r="J187" s="4">
        <f t="shared" ref="J187:J190" si="64">F187*I187</f>
        <v>0</v>
      </c>
      <c r="K187" s="44"/>
      <c r="L187" s="4">
        <f t="shared" ref="L187:L190" si="65">F187*K187</f>
        <v>0</v>
      </c>
      <c r="M187" s="4">
        <f t="shared" ref="M187:M190" si="66">H187+J187+L187</f>
        <v>0</v>
      </c>
    </row>
    <row r="188" spans="1:13" ht="13.5">
      <c r="A188" s="36"/>
      <c r="B188" s="39"/>
      <c r="C188" s="40" t="s">
        <v>56</v>
      </c>
      <c r="D188" s="38" t="s">
        <v>35</v>
      </c>
      <c r="E188" s="188">
        <v>1.3</v>
      </c>
      <c r="F188" s="44">
        <f>F186*E188</f>
        <v>1.3</v>
      </c>
      <c r="G188" s="44"/>
      <c r="H188" s="4">
        <f t="shared" si="63"/>
        <v>0</v>
      </c>
      <c r="I188" s="44"/>
      <c r="J188" s="4">
        <f t="shared" si="64"/>
        <v>0</v>
      </c>
      <c r="K188" s="44"/>
      <c r="L188" s="4">
        <f t="shared" si="65"/>
        <v>0</v>
      </c>
      <c r="M188" s="4">
        <f t="shared" si="66"/>
        <v>0</v>
      </c>
    </row>
    <row r="189" spans="1:13" s="3" customFormat="1" ht="67.5">
      <c r="A189" s="246"/>
      <c r="B189" s="246"/>
      <c r="C189" s="75" t="s">
        <v>688</v>
      </c>
      <c r="D189" s="74" t="s">
        <v>347</v>
      </c>
      <c r="E189" s="241">
        <v>1</v>
      </c>
      <c r="F189" s="236">
        <f>F186*E189</f>
        <v>1</v>
      </c>
      <c r="G189" s="44"/>
      <c r="H189" s="4">
        <f t="shared" si="63"/>
        <v>0</v>
      </c>
      <c r="I189" s="44"/>
      <c r="J189" s="4">
        <f t="shared" si="64"/>
        <v>0</v>
      </c>
      <c r="K189" s="44"/>
      <c r="L189" s="4">
        <f t="shared" si="65"/>
        <v>0</v>
      </c>
      <c r="M189" s="4">
        <f t="shared" si="66"/>
        <v>0</v>
      </c>
    </row>
    <row r="190" spans="1:13" ht="13.5">
      <c r="A190" s="36"/>
      <c r="B190" s="39"/>
      <c r="C190" s="40" t="s">
        <v>70</v>
      </c>
      <c r="D190" s="38" t="s">
        <v>35</v>
      </c>
      <c r="E190" s="188">
        <v>3.24</v>
      </c>
      <c r="F190" s="44">
        <f>F186*E190</f>
        <v>3.24</v>
      </c>
      <c r="G190" s="44"/>
      <c r="H190" s="4">
        <f t="shared" si="63"/>
        <v>0</v>
      </c>
      <c r="I190" s="44"/>
      <c r="J190" s="4">
        <f t="shared" si="64"/>
        <v>0</v>
      </c>
      <c r="K190" s="44"/>
      <c r="L190" s="4">
        <f t="shared" si="65"/>
        <v>0</v>
      </c>
      <c r="M190" s="4">
        <f t="shared" si="66"/>
        <v>0</v>
      </c>
    </row>
    <row r="191" spans="1:13" ht="67.5">
      <c r="A191" s="249">
        <v>5</v>
      </c>
      <c r="B191" s="39" t="s">
        <v>94</v>
      </c>
      <c r="C191" s="75" t="s">
        <v>689</v>
      </c>
      <c r="D191" s="74" t="s">
        <v>333</v>
      </c>
      <c r="E191" s="241"/>
      <c r="F191" s="236">
        <v>2</v>
      </c>
      <c r="G191" s="44"/>
      <c r="H191" s="4">
        <f t="shared" si="53"/>
        <v>0</v>
      </c>
      <c r="I191" s="44"/>
      <c r="J191" s="4">
        <f t="shared" si="54"/>
        <v>0</v>
      </c>
      <c r="K191" s="44"/>
      <c r="L191" s="4">
        <f t="shared" si="55"/>
        <v>0</v>
      </c>
      <c r="M191" s="4">
        <f t="shared" si="56"/>
        <v>0</v>
      </c>
    </row>
    <row r="192" spans="1:13" s="3" customFormat="1" ht="54">
      <c r="A192" s="249">
        <v>6</v>
      </c>
      <c r="B192" s="55" t="s">
        <v>349</v>
      </c>
      <c r="C192" s="75" t="s">
        <v>690</v>
      </c>
      <c r="D192" s="74" t="s">
        <v>333</v>
      </c>
      <c r="E192" s="241"/>
      <c r="F192" s="236">
        <v>2</v>
      </c>
      <c r="G192" s="44"/>
      <c r="H192" s="4">
        <f t="shared" si="53"/>
        <v>0</v>
      </c>
      <c r="I192" s="44"/>
      <c r="J192" s="4">
        <f t="shared" si="54"/>
        <v>0</v>
      </c>
      <c r="K192" s="44"/>
      <c r="L192" s="4">
        <f t="shared" si="55"/>
        <v>0</v>
      </c>
      <c r="M192" s="4">
        <f t="shared" si="56"/>
        <v>0</v>
      </c>
    </row>
    <row r="193" spans="1:13" ht="13.5">
      <c r="A193" s="36"/>
      <c r="B193" s="39"/>
      <c r="C193" s="40" t="s">
        <v>54</v>
      </c>
      <c r="D193" s="38" t="s">
        <v>55</v>
      </c>
      <c r="E193" s="188">
        <v>18.899999999999999</v>
      </c>
      <c r="F193" s="44">
        <f>F192*E193</f>
        <v>37.799999999999997</v>
      </c>
      <c r="G193" s="44"/>
      <c r="H193" s="4">
        <f t="shared" si="53"/>
        <v>0</v>
      </c>
      <c r="I193" s="44"/>
      <c r="J193" s="4">
        <f t="shared" si="54"/>
        <v>0</v>
      </c>
      <c r="K193" s="44"/>
      <c r="L193" s="4">
        <f t="shared" si="55"/>
        <v>0</v>
      </c>
      <c r="M193" s="4">
        <f t="shared" si="56"/>
        <v>0</v>
      </c>
    </row>
    <row r="194" spans="1:13" ht="13.5">
      <c r="A194" s="36"/>
      <c r="B194" s="39"/>
      <c r="C194" s="40" t="s">
        <v>56</v>
      </c>
      <c r="D194" s="38" t="s">
        <v>35</v>
      </c>
      <c r="E194" s="188">
        <v>1.08</v>
      </c>
      <c r="F194" s="44">
        <f>F192*E194</f>
        <v>2.16</v>
      </c>
      <c r="G194" s="44"/>
      <c r="H194" s="4">
        <f t="shared" si="53"/>
        <v>0</v>
      </c>
      <c r="I194" s="44"/>
      <c r="J194" s="4">
        <f t="shared" si="54"/>
        <v>0</v>
      </c>
      <c r="K194" s="44"/>
      <c r="L194" s="4">
        <f t="shared" si="55"/>
        <v>0</v>
      </c>
      <c r="M194" s="4">
        <f t="shared" si="56"/>
        <v>0</v>
      </c>
    </row>
    <row r="195" spans="1:13" s="3" customFormat="1" ht="54">
      <c r="A195" s="246"/>
      <c r="B195" s="246"/>
      <c r="C195" s="75" t="s">
        <v>690</v>
      </c>
      <c r="D195" s="74" t="s">
        <v>333</v>
      </c>
      <c r="E195" s="241">
        <v>1</v>
      </c>
      <c r="F195" s="236">
        <f>F192*E195</f>
        <v>2</v>
      </c>
      <c r="G195" s="44"/>
      <c r="H195" s="4">
        <f t="shared" si="53"/>
        <v>0</v>
      </c>
      <c r="I195" s="44"/>
      <c r="J195" s="4">
        <f t="shared" si="54"/>
        <v>0</v>
      </c>
      <c r="K195" s="44"/>
      <c r="L195" s="4">
        <f t="shared" si="55"/>
        <v>0</v>
      </c>
      <c r="M195" s="4">
        <f t="shared" si="56"/>
        <v>0</v>
      </c>
    </row>
    <row r="196" spans="1:13" ht="13.5">
      <c r="A196" s="36"/>
      <c r="B196" s="39"/>
      <c r="C196" s="40" t="s">
        <v>70</v>
      </c>
      <c r="D196" s="38" t="s">
        <v>35</v>
      </c>
      <c r="E196" s="188">
        <v>2.21</v>
      </c>
      <c r="F196" s="44">
        <f>F192*E196</f>
        <v>4.42</v>
      </c>
      <c r="G196" s="44"/>
      <c r="H196" s="4">
        <f t="shared" si="53"/>
        <v>0</v>
      </c>
      <c r="I196" s="44"/>
      <c r="J196" s="4">
        <f t="shared" si="54"/>
        <v>0</v>
      </c>
      <c r="K196" s="44"/>
      <c r="L196" s="4">
        <f t="shared" si="55"/>
        <v>0</v>
      </c>
      <c r="M196" s="4">
        <f t="shared" si="56"/>
        <v>0</v>
      </c>
    </row>
    <row r="197" spans="1:13" ht="26.25">
      <c r="A197" s="249">
        <v>7</v>
      </c>
      <c r="B197" s="39" t="s">
        <v>220</v>
      </c>
      <c r="C197" s="73" t="s">
        <v>691</v>
      </c>
      <c r="D197" s="74" t="s">
        <v>350</v>
      </c>
      <c r="E197" s="241"/>
      <c r="F197" s="236">
        <v>21</v>
      </c>
      <c r="G197" s="44"/>
      <c r="H197" s="4">
        <f t="shared" si="53"/>
        <v>0</v>
      </c>
      <c r="I197" s="44"/>
      <c r="J197" s="4">
        <f t="shared" si="54"/>
        <v>0</v>
      </c>
      <c r="K197" s="44"/>
      <c r="L197" s="4">
        <f t="shared" si="55"/>
        <v>0</v>
      </c>
      <c r="M197" s="4">
        <f t="shared" si="56"/>
        <v>0</v>
      </c>
    </row>
    <row r="198" spans="1:13" ht="13.5">
      <c r="A198" s="36"/>
      <c r="B198" s="39"/>
      <c r="C198" s="40" t="s">
        <v>54</v>
      </c>
      <c r="D198" s="38" t="s">
        <v>55</v>
      </c>
      <c r="E198" s="188">
        <v>0.34499999999999997</v>
      </c>
      <c r="F198" s="44">
        <f>F197*E198</f>
        <v>7.2449999999999992</v>
      </c>
      <c r="G198" s="44"/>
      <c r="H198" s="4">
        <f t="shared" si="53"/>
        <v>0</v>
      </c>
      <c r="I198" s="44"/>
      <c r="J198" s="4">
        <f t="shared" si="54"/>
        <v>0</v>
      </c>
      <c r="K198" s="44"/>
      <c r="L198" s="4">
        <f t="shared" si="55"/>
        <v>0</v>
      </c>
      <c r="M198" s="4">
        <f t="shared" si="56"/>
        <v>0</v>
      </c>
    </row>
    <row r="199" spans="1:13" ht="13.5">
      <c r="A199" s="36"/>
      <c r="B199" s="39"/>
      <c r="C199" s="40" t="s">
        <v>56</v>
      </c>
      <c r="D199" s="38" t="s">
        <v>35</v>
      </c>
      <c r="E199" s="188">
        <v>1.29E-2</v>
      </c>
      <c r="F199" s="44">
        <f>F197*E199</f>
        <v>0.27089999999999997</v>
      </c>
      <c r="G199" s="44"/>
      <c r="H199" s="4">
        <f t="shared" si="53"/>
        <v>0</v>
      </c>
      <c r="I199" s="44"/>
      <c r="J199" s="4">
        <f t="shared" si="54"/>
        <v>0</v>
      </c>
      <c r="K199" s="44"/>
      <c r="L199" s="4">
        <f t="shared" si="55"/>
        <v>0</v>
      </c>
      <c r="M199" s="4">
        <f t="shared" si="56"/>
        <v>0</v>
      </c>
    </row>
    <row r="200" spans="1:13" s="3" customFormat="1" ht="26.25">
      <c r="A200" s="249"/>
      <c r="B200" s="249"/>
      <c r="C200" s="73" t="s">
        <v>691</v>
      </c>
      <c r="D200" s="74" t="s">
        <v>350</v>
      </c>
      <c r="E200" s="241"/>
      <c r="F200" s="236">
        <v>21</v>
      </c>
      <c r="G200" s="44"/>
      <c r="H200" s="4">
        <f t="shared" si="53"/>
        <v>0</v>
      </c>
      <c r="I200" s="44"/>
      <c r="J200" s="4">
        <f t="shared" si="54"/>
        <v>0</v>
      </c>
      <c r="K200" s="44"/>
      <c r="L200" s="4">
        <f t="shared" si="55"/>
        <v>0</v>
      </c>
      <c r="M200" s="4">
        <f t="shared" si="56"/>
        <v>0</v>
      </c>
    </row>
    <row r="201" spans="1:13" ht="20.25" customHeight="1">
      <c r="A201" s="36"/>
      <c r="B201" s="39"/>
      <c r="C201" s="40" t="s">
        <v>70</v>
      </c>
      <c r="D201" s="38" t="s">
        <v>35</v>
      </c>
      <c r="E201" s="188">
        <v>1.49E-2</v>
      </c>
      <c r="F201" s="44">
        <f>F197*E201</f>
        <v>0.31290000000000001</v>
      </c>
      <c r="G201" s="44"/>
      <c r="H201" s="4">
        <f t="shared" si="53"/>
        <v>0</v>
      </c>
      <c r="I201" s="44"/>
      <c r="J201" s="4">
        <f t="shared" si="54"/>
        <v>0</v>
      </c>
      <c r="K201" s="44"/>
      <c r="L201" s="4">
        <f t="shared" si="55"/>
        <v>0</v>
      </c>
      <c r="M201" s="4">
        <f t="shared" si="56"/>
        <v>0</v>
      </c>
    </row>
    <row r="202" spans="1:13" s="3" customFormat="1" ht="38.25">
      <c r="A202" s="249">
        <v>8</v>
      </c>
      <c r="B202" s="55" t="s">
        <v>351</v>
      </c>
      <c r="C202" s="75" t="s">
        <v>352</v>
      </c>
      <c r="D202" s="74" t="s">
        <v>333</v>
      </c>
      <c r="E202" s="241"/>
      <c r="F202" s="236">
        <v>4</v>
      </c>
      <c r="G202" s="44"/>
      <c r="H202" s="4">
        <f t="shared" si="53"/>
        <v>0</v>
      </c>
      <c r="I202" s="44"/>
      <c r="J202" s="4">
        <f t="shared" si="54"/>
        <v>0</v>
      </c>
      <c r="K202" s="44"/>
      <c r="L202" s="4">
        <f t="shared" si="55"/>
        <v>0</v>
      </c>
      <c r="M202" s="4">
        <f t="shared" si="56"/>
        <v>0</v>
      </c>
    </row>
    <row r="203" spans="1:13" ht="13.5">
      <c r="A203" s="36"/>
      <c r="B203" s="39"/>
      <c r="C203" s="40" t="s">
        <v>54</v>
      </c>
      <c r="D203" s="38" t="s">
        <v>55</v>
      </c>
      <c r="E203" s="188">
        <v>0.31</v>
      </c>
      <c r="F203" s="44">
        <f>F202*E203</f>
        <v>1.24</v>
      </c>
      <c r="G203" s="44"/>
      <c r="H203" s="4">
        <f t="shared" si="53"/>
        <v>0</v>
      </c>
      <c r="I203" s="44"/>
      <c r="J203" s="4">
        <f t="shared" si="54"/>
        <v>0</v>
      </c>
      <c r="K203" s="44"/>
      <c r="L203" s="4">
        <f t="shared" si="55"/>
        <v>0</v>
      </c>
      <c r="M203" s="4">
        <f t="shared" si="56"/>
        <v>0</v>
      </c>
    </row>
    <row r="204" spans="1:13" ht="13.5">
      <c r="A204" s="36"/>
      <c r="B204" s="39"/>
      <c r="C204" s="40" t="s">
        <v>56</v>
      </c>
      <c r="D204" s="38" t="s">
        <v>35</v>
      </c>
      <c r="E204" s="188">
        <v>1.08</v>
      </c>
      <c r="F204" s="44">
        <f>F202*E204</f>
        <v>4.32</v>
      </c>
      <c r="G204" s="44"/>
      <c r="H204" s="4">
        <f t="shared" si="53"/>
        <v>0</v>
      </c>
      <c r="I204" s="44"/>
      <c r="J204" s="4">
        <f t="shared" si="54"/>
        <v>0</v>
      </c>
      <c r="K204" s="44"/>
      <c r="L204" s="4">
        <f t="shared" si="55"/>
        <v>0</v>
      </c>
      <c r="M204" s="4">
        <f t="shared" si="56"/>
        <v>0</v>
      </c>
    </row>
    <row r="205" spans="1:13" ht="13.5">
      <c r="A205" s="36"/>
      <c r="B205" s="39"/>
      <c r="C205" s="75" t="s">
        <v>352</v>
      </c>
      <c r="D205" s="74" t="s">
        <v>333</v>
      </c>
      <c r="E205" s="241"/>
      <c r="F205" s="236">
        <v>4</v>
      </c>
      <c r="G205" s="44"/>
      <c r="H205" s="4">
        <f t="shared" si="53"/>
        <v>0</v>
      </c>
      <c r="I205" s="44"/>
      <c r="J205" s="4">
        <f t="shared" si="54"/>
        <v>0</v>
      </c>
      <c r="K205" s="44"/>
      <c r="L205" s="4">
        <f t="shared" si="55"/>
        <v>0</v>
      </c>
      <c r="M205" s="4">
        <f t="shared" si="56"/>
        <v>0</v>
      </c>
    </row>
    <row r="206" spans="1:13" ht="20.25" customHeight="1">
      <c r="A206" s="36"/>
      <c r="B206" s="39"/>
      <c r="C206" s="40" t="s">
        <v>70</v>
      </c>
      <c r="D206" s="38" t="s">
        <v>35</v>
      </c>
      <c r="E206" s="188">
        <v>0.04</v>
      </c>
      <c r="F206" s="44">
        <f>F202*E206</f>
        <v>0.16</v>
      </c>
      <c r="G206" s="44"/>
      <c r="H206" s="4">
        <f t="shared" si="53"/>
        <v>0</v>
      </c>
      <c r="I206" s="44"/>
      <c r="J206" s="4">
        <f t="shared" si="54"/>
        <v>0</v>
      </c>
      <c r="K206" s="44"/>
      <c r="L206" s="4">
        <f t="shared" si="55"/>
        <v>0</v>
      </c>
      <c r="M206" s="4">
        <f t="shared" si="56"/>
        <v>0</v>
      </c>
    </row>
    <row r="207" spans="1:13" s="3" customFormat="1" ht="38.25">
      <c r="A207" s="249">
        <v>9</v>
      </c>
      <c r="B207" s="55" t="s">
        <v>353</v>
      </c>
      <c r="C207" s="75" t="s">
        <v>354</v>
      </c>
      <c r="D207" s="74" t="s">
        <v>333</v>
      </c>
      <c r="E207" s="241"/>
      <c r="F207" s="236">
        <v>4</v>
      </c>
      <c r="G207" s="44"/>
      <c r="H207" s="4">
        <f t="shared" si="53"/>
        <v>0</v>
      </c>
      <c r="I207" s="44"/>
      <c r="J207" s="4">
        <f t="shared" si="54"/>
        <v>0</v>
      </c>
      <c r="K207" s="44"/>
      <c r="L207" s="4">
        <f t="shared" si="55"/>
        <v>0</v>
      </c>
      <c r="M207" s="4">
        <f t="shared" si="56"/>
        <v>0</v>
      </c>
    </row>
    <row r="208" spans="1:13" ht="13.5">
      <c r="A208" s="36"/>
      <c r="B208" s="39"/>
      <c r="C208" s="40" t="s">
        <v>54</v>
      </c>
      <c r="D208" s="38" t="s">
        <v>55</v>
      </c>
      <c r="E208" s="188">
        <v>0.31</v>
      </c>
      <c r="F208" s="44">
        <f>F207*E208</f>
        <v>1.24</v>
      </c>
      <c r="G208" s="44"/>
      <c r="H208" s="4">
        <f t="shared" si="53"/>
        <v>0</v>
      </c>
      <c r="I208" s="44"/>
      <c r="J208" s="4">
        <f t="shared" si="54"/>
        <v>0</v>
      </c>
      <c r="K208" s="44"/>
      <c r="L208" s="4">
        <f t="shared" si="55"/>
        <v>0</v>
      </c>
      <c r="M208" s="4">
        <f t="shared" si="56"/>
        <v>0</v>
      </c>
    </row>
    <row r="209" spans="1:13" ht="13.5">
      <c r="A209" s="36"/>
      <c r="B209" s="39"/>
      <c r="C209" s="40" t="s">
        <v>56</v>
      </c>
      <c r="D209" s="38" t="s">
        <v>35</v>
      </c>
      <c r="E209" s="188">
        <v>1.08</v>
      </c>
      <c r="F209" s="44">
        <f>F207*E209</f>
        <v>4.32</v>
      </c>
      <c r="G209" s="44"/>
      <c r="H209" s="4">
        <f t="shared" si="53"/>
        <v>0</v>
      </c>
      <c r="I209" s="44"/>
      <c r="J209" s="4">
        <f t="shared" si="54"/>
        <v>0</v>
      </c>
      <c r="K209" s="44"/>
      <c r="L209" s="4">
        <f t="shared" si="55"/>
        <v>0</v>
      </c>
      <c r="M209" s="4">
        <f t="shared" si="56"/>
        <v>0</v>
      </c>
    </row>
    <row r="210" spans="1:13" ht="13.5">
      <c r="A210" s="36"/>
      <c r="B210" s="39"/>
      <c r="C210" s="75" t="s">
        <v>354</v>
      </c>
      <c r="D210" s="74" t="s">
        <v>333</v>
      </c>
      <c r="E210" s="241"/>
      <c r="F210" s="236">
        <v>4</v>
      </c>
      <c r="G210" s="44"/>
      <c r="H210" s="4">
        <f t="shared" si="53"/>
        <v>0</v>
      </c>
      <c r="I210" s="44"/>
      <c r="J210" s="4">
        <f t="shared" si="54"/>
        <v>0</v>
      </c>
      <c r="K210" s="44"/>
      <c r="L210" s="4">
        <f t="shared" si="55"/>
        <v>0</v>
      </c>
      <c r="M210" s="4">
        <f t="shared" si="56"/>
        <v>0</v>
      </c>
    </row>
    <row r="211" spans="1:13" ht="20.25" customHeight="1">
      <c r="A211" s="36"/>
      <c r="B211" s="39"/>
      <c r="C211" s="40" t="s">
        <v>70</v>
      </c>
      <c r="D211" s="38" t="s">
        <v>35</v>
      </c>
      <c r="E211" s="188">
        <v>0.04</v>
      </c>
      <c r="F211" s="44">
        <f>F207*E211</f>
        <v>0.16</v>
      </c>
      <c r="G211" s="44"/>
      <c r="H211" s="4">
        <f t="shared" si="53"/>
        <v>0</v>
      </c>
      <c r="I211" s="44"/>
      <c r="J211" s="4">
        <f t="shared" si="54"/>
        <v>0</v>
      </c>
      <c r="K211" s="44"/>
      <c r="L211" s="4">
        <f t="shared" si="55"/>
        <v>0</v>
      </c>
      <c r="M211" s="4">
        <f t="shared" si="56"/>
        <v>0</v>
      </c>
    </row>
    <row r="212" spans="1:13" s="3" customFormat="1" ht="38.25">
      <c r="A212" s="249">
        <v>10</v>
      </c>
      <c r="B212" s="39" t="s">
        <v>216</v>
      </c>
      <c r="C212" s="75" t="s">
        <v>355</v>
      </c>
      <c r="D212" s="74" t="s">
        <v>333</v>
      </c>
      <c r="E212" s="241"/>
      <c r="F212" s="236">
        <v>8</v>
      </c>
      <c r="G212" s="44"/>
      <c r="H212" s="4">
        <f t="shared" si="53"/>
        <v>0</v>
      </c>
      <c r="I212" s="44"/>
      <c r="J212" s="4">
        <f t="shared" si="54"/>
        <v>0</v>
      </c>
      <c r="K212" s="44"/>
      <c r="L212" s="4">
        <f t="shared" si="55"/>
        <v>0</v>
      </c>
      <c r="M212" s="4">
        <f t="shared" si="56"/>
        <v>0</v>
      </c>
    </row>
    <row r="213" spans="1:13" ht="13.5">
      <c r="A213" s="36"/>
      <c r="B213" s="39"/>
      <c r="C213" s="40" t="s">
        <v>54</v>
      </c>
      <c r="D213" s="38" t="s">
        <v>55</v>
      </c>
      <c r="E213" s="188">
        <v>1.51</v>
      </c>
      <c r="F213" s="44">
        <f>F212*E213</f>
        <v>12.08</v>
      </c>
      <c r="G213" s="44"/>
      <c r="H213" s="4">
        <f t="shared" si="53"/>
        <v>0</v>
      </c>
      <c r="I213" s="44"/>
      <c r="J213" s="4">
        <f t="shared" si="54"/>
        <v>0</v>
      </c>
      <c r="K213" s="44"/>
      <c r="L213" s="4">
        <f t="shared" si="55"/>
        <v>0</v>
      </c>
      <c r="M213" s="4">
        <f t="shared" si="56"/>
        <v>0</v>
      </c>
    </row>
    <row r="214" spans="1:13" ht="13.5">
      <c r="A214" s="36"/>
      <c r="B214" s="39"/>
      <c r="C214" s="40" t="s">
        <v>56</v>
      </c>
      <c r="D214" s="38" t="s">
        <v>35</v>
      </c>
      <c r="E214" s="188">
        <v>0.13</v>
      </c>
      <c r="F214" s="44">
        <f>F212*E214</f>
        <v>1.04</v>
      </c>
      <c r="G214" s="44"/>
      <c r="H214" s="4">
        <f t="shared" si="53"/>
        <v>0</v>
      </c>
      <c r="I214" s="44"/>
      <c r="J214" s="4">
        <f t="shared" si="54"/>
        <v>0</v>
      </c>
      <c r="K214" s="44"/>
      <c r="L214" s="4">
        <f t="shared" si="55"/>
        <v>0</v>
      </c>
      <c r="M214" s="4">
        <f t="shared" si="56"/>
        <v>0</v>
      </c>
    </row>
    <row r="215" spans="1:13" s="3" customFormat="1" ht="13.5">
      <c r="A215" s="250"/>
      <c r="B215" s="47"/>
      <c r="C215" s="75" t="s">
        <v>356</v>
      </c>
      <c r="D215" s="251" t="s">
        <v>96</v>
      </c>
      <c r="E215" s="242"/>
      <c r="F215" s="252">
        <v>8</v>
      </c>
      <c r="G215" s="44"/>
      <c r="H215" s="4">
        <f t="shared" si="53"/>
        <v>0</v>
      </c>
      <c r="I215" s="44"/>
      <c r="J215" s="4">
        <f t="shared" si="54"/>
        <v>0</v>
      </c>
      <c r="K215" s="44"/>
      <c r="L215" s="4">
        <f t="shared" si="55"/>
        <v>0</v>
      </c>
      <c r="M215" s="4">
        <f t="shared" si="56"/>
        <v>0</v>
      </c>
    </row>
    <row r="216" spans="1:13" ht="20.25" customHeight="1">
      <c r="A216" s="36"/>
      <c r="B216" s="39"/>
      <c r="C216" s="40" t="s">
        <v>70</v>
      </c>
      <c r="D216" s="38" t="s">
        <v>35</v>
      </c>
      <c r="E216" s="188">
        <v>7.0000000000000007E-2</v>
      </c>
      <c r="F216" s="44">
        <f>F212*E216</f>
        <v>0.56000000000000005</v>
      </c>
      <c r="G216" s="44"/>
      <c r="H216" s="4">
        <f t="shared" ref="H216:H226" si="67">F216*G216</f>
        <v>0</v>
      </c>
      <c r="I216" s="44"/>
      <c r="J216" s="4">
        <f t="shared" ref="J216:J226" si="68">F216*I216</f>
        <v>0</v>
      </c>
      <c r="K216" s="44"/>
      <c r="L216" s="4">
        <f t="shared" ref="L216:L226" si="69">F216*K216</f>
        <v>0</v>
      </c>
      <c r="M216" s="4">
        <f t="shared" ref="M216:M226" si="70">H216+J216+L216</f>
        <v>0</v>
      </c>
    </row>
    <row r="217" spans="1:13" s="3" customFormat="1" ht="38.25">
      <c r="A217" s="249">
        <v>11</v>
      </c>
      <c r="B217" s="39" t="s">
        <v>357</v>
      </c>
      <c r="C217" s="75" t="s">
        <v>692</v>
      </c>
      <c r="D217" s="74" t="s">
        <v>333</v>
      </c>
      <c r="E217" s="241"/>
      <c r="F217" s="236">
        <v>1</v>
      </c>
      <c r="G217" s="44"/>
      <c r="H217" s="4">
        <f t="shared" si="67"/>
        <v>0</v>
      </c>
      <c r="I217" s="44"/>
      <c r="J217" s="4">
        <f t="shared" si="68"/>
        <v>0</v>
      </c>
      <c r="K217" s="44"/>
      <c r="L217" s="4">
        <f t="shared" si="69"/>
        <v>0</v>
      </c>
      <c r="M217" s="4">
        <f t="shared" si="70"/>
        <v>0</v>
      </c>
    </row>
    <row r="218" spans="1:13" ht="13.5">
      <c r="A218" s="36"/>
      <c r="B218" s="39"/>
      <c r="C218" s="40" t="s">
        <v>54</v>
      </c>
      <c r="D218" s="38" t="s">
        <v>55</v>
      </c>
      <c r="E218" s="188">
        <v>1.57</v>
      </c>
      <c r="F218" s="44">
        <f>F217*E218</f>
        <v>1.57</v>
      </c>
      <c r="G218" s="44"/>
      <c r="H218" s="4">
        <f t="shared" si="67"/>
        <v>0</v>
      </c>
      <c r="I218" s="44"/>
      <c r="J218" s="4">
        <f t="shared" si="68"/>
        <v>0</v>
      </c>
      <c r="K218" s="44"/>
      <c r="L218" s="4">
        <f t="shared" si="69"/>
        <v>0</v>
      </c>
      <c r="M218" s="4">
        <f t="shared" si="70"/>
        <v>0</v>
      </c>
    </row>
    <row r="219" spans="1:13" ht="13.5">
      <c r="A219" s="36"/>
      <c r="B219" s="39"/>
      <c r="C219" s="40" t="s">
        <v>56</v>
      </c>
      <c r="D219" s="38" t="s">
        <v>35</v>
      </c>
      <c r="E219" s="188">
        <v>0.36</v>
      </c>
      <c r="F219" s="44">
        <f>F217*E219</f>
        <v>0.36</v>
      </c>
      <c r="G219" s="44"/>
      <c r="H219" s="4">
        <f t="shared" si="67"/>
        <v>0</v>
      </c>
      <c r="I219" s="44"/>
      <c r="J219" s="4">
        <f t="shared" si="68"/>
        <v>0</v>
      </c>
      <c r="K219" s="44"/>
      <c r="L219" s="4">
        <f t="shared" si="69"/>
        <v>0</v>
      </c>
      <c r="M219" s="4">
        <f t="shared" si="70"/>
        <v>0</v>
      </c>
    </row>
    <row r="220" spans="1:13" ht="13.5">
      <c r="A220" s="36"/>
      <c r="B220" s="39"/>
      <c r="C220" s="75" t="s">
        <v>692</v>
      </c>
      <c r="D220" s="74" t="s">
        <v>333</v>
      </c>
      <c r="E220" s="241">
        <v>1</v>
      </c>
      <c r="F220" s="236">
        <f>F217*E220</f>
        <v>1</v>
      </c>
      <c r="G220" s="44"/>
      <c r="H220" s="4">
        <f t="shared" si="67"/>
        <v>0</v>
      </c>
      <c r="I220" s="44"/>
      <c r="J220" s="4">
        <f t="shared" si="68"/>
        <v>0</v>
      </c>
      <c r="K220" s="44"/>
      <c r="L220" s="4">
        <f t="shared" si="69"/>
        <v>0</v>
      </c>
      <c r="M220" s="4">
        <f t="shared" si="70"/>
        <v>0</v>
      </c>
    </row>
    <row r="221" spans="1:13" ht="20.25" customHeight="1">
      <c r="A221" s="36"/>
      <c r="B221" s="39"/>
      <c r="C221" s="40" t="s">
        <v>70</v>
      </c>
      <c r="D221" s="38" t="s">
        <v>35</v>
      </c>
      <c r="E221" s="188">
        <v>0.06</v>
      </c>
      <c r="F221" s="44">
        <f>F217*E221</f>
        <v>0.06</v>
      </c>
      <c r="G221" s="44"/>
      <c r="H221" s="4">
        <f t="shared" si="67"/>
        <v>0</v>
      </c>
      <c r="I221" s="44"/>
      <c r="J221" s="4">
        <f t="shared" si="68"/>
        <v>0</v>
      </c>
      <c r="K221" s="44"/>
      <c r="L221" s="4">
        <f t="shared" si="69"/>
        <v>0</v>
      </c>
      <c r="M221" s="4">
        <f t="shared" si="70"/>
        <v>0</v>
      </c>
    </row>
    <row r="222" spans="1:13" s="3" customFormat="1" ht="38.25">
      <c r="A222" s="36">
        <v>12</v>
      </c>
      <c r="B222" s="39" t="s">
        <v>216</v>
      </c>
      <c r="C222" s="75" t="s">
        <v>693</v>
      </c>
      <c r="D222" s="38" t="s">
        <v>96</v>
      </c>
      <c r="E222" s="188"/>
      <c r="F222" s="237">
        <v>9</v>
      </c>
      <c r="G222" s="44"/>
      <c r="H222" s="4">
        <f t="shared" si="67"/>
        <v>0</v>
      </c>
      <c r="I222" s="44"/>
      <c r="J222" s="4">
        <f t="shared" si="68"/>
        <v>0</v>
      </c>
      <c r="K222" s="44"/>
      <c r="L222" s="4">
        <f t="shared" si="69"/>
        <v>0</v>
      </c>
      <c r="M222" s="4">
        <f t="shared" si="70"/>
        <v>0</v>
      </c>
    </row>
    <row r="223" spans="1:13" ht="13.5">
      <c r="A223" s="36"/>
      <c r="B223" s="39"/>
      <c r="C223" s="40" t="s">
        <v>54</v>
      </c>
      <c r="D223" s="38" t="s">
        <v>55</v>
      </c>
      <c r="E223" s="188">
        <v>1.51</v>
      </c>
      <c r="F223" s="44">
        <f>F222*E223</f>
        <v>13.59</v>
      </c>
      <c r="G223" s="44"/>
      <c r="H223" s="4">
        <f t="shared" si="67"/>
        <v>0</v>
      </c>
      <c r="I223" s="44"/>
      <c r="J223" s="4">
        <f t="shared" si="68"/>
        <v>0</v>
      </c>
      <c r="K223" s="44"/>
      <c r="L223" s="4">
        <f t="shared" si="69"/>
        <v>0</v>
      </c>
      <c r="M223" s="4">
        <f t="shared" si="70"/>
        <v>0</v>
      </c>
    </row>
    <row r="224" spans="1:13" ht="13.5">
      <c r="A224" s="36"/>
      <c r="B224" s="39"/>
      <c r="C224" s="40" t="s">
        <v>56</v>
      </c>
      <c r="D224" s="38" t="s">
        <v>35</v>
      </c>
      <c r="E224" s="188">
        <v>0.13</v>
      </c>
      <c r="F224" s="44">
        <f>F222*E224</f>
        <v>1.17</v>
      </c>
      <c r="G224" s="44"/>
      <c r="H224" s="4">
        <f t="shared" si="67"/>
        <v>0</v>
      </c>
      <c r="I224" s="44"/>
      <c r="J224" s="4">
        <f t="shared" si="68"/>
        <v>0</v>
      </c>
      <c r="K224" s="44"/>
      <c r="L224" s="4">
        <f t="shared" si="69"/>
        <v>0</v>
      </c>
      <c r="M224" s="4">
        <f t="shared" si="70"/>
        <v>0</v>
      </c>
    </row>
    <row r="225" spans="1:13" s="3" customFormat="1" ht="27">
      <c r="A225" s="249"/>
      <c r="B225" s="249"/>
      <c r="C225" s="75" t="s">
        <v>693</v>
      </c>
      <c r="D225" s="74" t="s">
        <v>333</v>
      </c>
      <c r="E225" s="241"/>
      <c r="F225" s="236">
        <v>9</v>
      </c>
      <c r="G225" s="44"/>
      <c r="H225" s="4">
        <f t="shared" si="67"/>
        <v>0</v>
      </c>
      <c r="I225" s="44"/>
      <c r="J225" s="4">
        <f t="shared" si="68"/>
        <v>0</v>
      </c>
      <c r="K225" s="44"/>
      <c r="L225" s="4">
        <f t="shared" si="69"/>
        <v>0</v>
      </c>
      <c r="M225" s="4">
        <f t="shared" si="70"/>
        <v>0</v>
      </c>
    </row>
    <row r="226" spans="1:13" ht="20.25" customHeight="1">
      <c r="A226" s="36"/>
      <c r="B226" s="39"/>
      <c r="C226" s="40" t="s">
        <v>70</v>
      </c>
      <c r="D226" s="38" t="s">
        <v>35</v>
      </c>
      <c r="E226" s="188">
        <v>7.0000000000000007E-2</v>
      </c>
      <c r="F226" s="44">
        <f>F222*E226</f>
        <v>0.63000000000000012</v>
      </c>
      <c r="G226" s="44"/>
      <c r="H226" s="4">
        <f t="shared" si="67"/>
        <v>0</v>
      </c>
      <c r="I226" s="44"/>
      <c r="J226" s="4">
        <f t="shared" si="68"/>
        <v>0</v>
      </c>
      <c r="K226" s="44"/>
      <c r="L226" s="4">
        <f t="shared" si="69"/>
        <v>0</v>
      </c>
      <c r="M226" s="4">
        <f t="shared" si="70"/>
        <v>0</v>
      </c>
    </row>
    <row r="227" spans="1:13" ht="27">
      <c r="A227" s="249"/>
      <c r="B227" s="249"/>
      <c r="C227" s="73" t="s">
        <v>694</v>
      </c>
      <c r="D227" s="74" t="s">
        <v>333</v>
      </c>
      <c r="E227" s="256"/>
      <c r="F227" s="236">
        <v>10</v>
      </c>
      <c r="G227" s="44"/>
      <c r="H227" s="4">
        <f t="shared" si="53"/>
        <v>0</v>
      </c>
      <c r="I227" s="44"/>
      <c r="J227" s="4">
        <f t="shared" si="54"/>
        <v>0</v>
      </c>
      <c r="K227" s="44"/>
      <c r="L227" s="4">
        <f t="shared" si="55"/>
        <v>0</v>
      </c>
      <c r="M227" s="4">
        <f t="shared" si="56"/>
        <v>0</v>
      </c>
    </row>
    <row r="228" spans="1:13" ht="40.5">
      <c r="A228" s="249">
        <v>14</v>
      </c>
      <c r="B228" s="257" t="s">
        <v>94</v>
      </c>
      <c r="C228" s="73" t="s">
        <v>695</v>
      </c>
      <c r="D228" s="74" t="s">
        <v>350</v>
      </c>
      <c r="E228" s="256"/>
      <c r="F228" s="236">
        <f t="shared" ref="F228" si="71">F197</f>
        <v>21</v>
      </c>
      <c r="G228" s="44"/>
      <c r="H228" s="4">
        <f t="shared" si="53"/>
        <v>0</v>
      </c>
      <c r="I228" s="44"/>
      <c r="J228" s="4">
        <f t="shared" si="54"/>
        <v>0</v>
      </c>
      <c r="K228" s="44"/>
      <c r="L228" s="4">
        <f t="shared" si="55"/>
        <v>0</v>
      </c>
      <c r="M228" s="4">
        <f t="shared" si="56"/>
        <v>0</v>
      </c>
    </row>
    <row r="229" spans="1:13" s="3" customFormat="1" ht="27">
      <c r="A229" s="309">
        <v>15</v>
      </c>
      <c r="B229" s="306" t="s">
        <v>94</v>
      </c>
      <c r="C229" s="73" t="s">
        <v>696</v>
      </c>
      <c r="D229" s="74" t="s">
        <v>358</v>
      </c>
      <c r="E229" s="256"/>
      <c r="F229" s="236">
        <v>1</v>
      </c>
      <c r="G229" s="44"/>
      <c r="H229" s="4">
        <f t="shared" si="53"/>
        <v>0</v>
      </c>
      <c r="I229" s="44"/>
      <c r="J229" s="4">
        <f t="shared" si="54"/>
        <v>0</v>
      </c>
      <c r="K229" s="44"/>
      <c r="L229" s="4">
        <f t="shared" si="55"/>
        <v>0</v>
      </c>
      <c r="M229" s="4">
        <f t="shared" si="56"/>
        <v>0</v>
      </c>
    </row>
    <row r="230" spans="1:13" ht="13.5">
      <c r="A230" s="309"/>
      <c r="B230" s="307"/>
      <c r="C230" s="73" t="s">
        <v>697</v>
      </c>
      <c r="D230" s="74" t="s">
        <v>350</v>
      </c>
      <c r="E230" s="258"/>
      <c r="F230" s="254">
        <v>7</v>
      </c>
      <c r="G230" s="44"/>
      <c r="H230" s="4">
        <f t="shared" si="53"/>
        <v>0</v>
      </c>
      <c r="I230" s="44"/>
      <c r="J230" s="4">
        <f t="shared" si="54"/>
        <v>0</v>
      </c>
      <c r="K230" s="44"/>
      <c r="L230" s="4">
        <f t="shared" si="55"/>
        <v>0</v>
      </c>
      <c r="M230" s="4">
        <f t="shared" si="56"/>
        <v>0</v>
      </c>
    </row>
    <row r="231" spans="1:13" ht="27">
      <c r="A231" s="309"/>
      <c r="B231" s="307"/>
      <c r="C231" s="73" t="s">
        <v>359</v>
      </c>
      <c r="D231" s="74" t="s">
        <v>79</v>
      </c>
      <c r="E231" s="259"/>
      <c r="F231" s="236">
        <v>4</v>
      </c>
      <c r="G231" s="44"/>
      <c r="H231" s="4">
        <f t="shared" si="53"/>
        <v>0</v>
      </c>
      <c r="I231" s="44"/>
      <c r="J231" s="4">
        <f t="shared" si="54"/>
        <v>0</v>
      </c>
      <c r="K231" s="44"/>
      <c r="L231" s="4">
        <f t="shared" si="55"/>
        <v>0</v>
      </c>
      <c r="M231" s="4">
        <f t="shared" si="56"/>
        <v>0</v>
      </c>
    </row>
    <row r="232" spans="1:13" s="3" customFormat="1" ht="40.5">
      <c r="A232" s="309"/>
      <c r="B232" s="307"/>
      <c r="C232" s="73" t="s">
        <v>360</v>
      </c>
      <c r="D232" s="74" t="s">
        <v>79</v>
      </c>
      <c r="E232" s="256"/>
      <c r="F232" s="236">
        <v>14</v>
      </c>
      <c r="G232" s="44"/>
      <c r="H232" s="4">
        <f t="shared" si="53"/>
        <v>0</v>
      </c>
      <c r="I232" s="44"/>
      <c r="J232" s="4">
        <f t="shared" si="54"/>
        <v>0</v>
      </c>
      <c r="K232" s="44"/>
      <c r="L232" s="4">
        <f t="shared" si="55"/>
        <v>0</v>
      </c>
      <c r="M232" s="4">
        <f t="shared" si="56"/>
        <v>0</v>
      </c>
    </row>
    <row r="233" spans="1:13" ht="40.5">
      <c r="A233" s="309"/>
      <c r="B233" s="307"/>
      <c r="C233" s="73" t="s">
        <v>655</v>
      </c>
      <c r="D233" s="74" t="s">
        <v>79</v>
      </c>
      <c r="E233" s="256"/>
      <c r="F233" s="236">
        <v>14</v>
      </c>
      <c r="G233" s="44"/>
      <c r="H233" s="4">
        <f t="shared" si="53"/>
        <v>0</v>
      </c>
      <c r="I233" s="44"/>
      <c r="J233" s="4">
        <f t="shared" si="54"/>
        <v>0</v>
      </c>
      <c r="K233" s="44"/>
      <c r="L233" s="4">
        <f t="shared" si="55"/>
        <v>0</v>
      </c>
      <c r="M233" s="4">
        <f t="shared" si="56"/>
        <v>0</v>
      </c>
    </row>
    <row r="234" spans="1:13" s="3" customFormat="1" ht="26.25">
      <c r="A234" s="309"/>
      <c r="B234" s="308"/>
      <c r="C234" s="73" t="s">
        <v>656</v>
      </c>
      <c r="D234" s="74" t="s">
        <v>124</v>
      </c>
      <c r="E234" s="256"/>
      <c r="F234" s="236">
        <v>1</v>
      </c>
      <c r="G234" s="44"/>
      <c r="H234" s="4">
        <f t="shared" si="53"/>
        <v>0</v>
      </c>
      <c r="I234" s="4"/>
      <c r="J234" s="4">
        <f t="shared" si="54"/>
        <v>0</v>
      </c>
      <c r="K234" s="44"/>
      <c r="L234" s="4">
        <f t="shared" si="55"/>
        <v>0</v>
      </c>
      <c r="M234" s="4">
        <f t="shared" si="56"/>
        <v>0</v>
      </c>
    </row>
    <row r="235" spans="1:13" s="24" customFormat="1" ht="13.5">
      <c r="A235" s="17"/>
      <c r="B235" s="18"/>
      <c r="C235" s="19" t="s">
        <v>104</v>
      </c>
      <c r="D235" s="18"/>
      <c r="E235" s="20"/>
      <c r="F235" s="21"/>
      <c r="G235" s="22"/>
      <c r="H235" s="23">
        <f>SUM(H16:H234)</f>
        <v>0</v>
      </c>
      <c r="I235" s="23"/>
      <c r="J235" s="23">
        <f>SUM(J16:J234)</f>
        <v>0</v>
      </c>
      <c r="K235" s="23"/>
      <c r="L235" s="23">
        <f>SUM(L16:L234)</f>
        <v>0</v>
      </c>
      <c r="M235" s="23">
        <f t="shared" ref="M235:M236" si="72">H235+J235+L235</f>
        <v>0</v>
      </c>
    </row>
    <row r="236" spans="1:13" s="24" customFormat="1" ht="13.5">
      <c r="A236" s="17"/>
      <c r="B236" s="18"/>
      <c r="C236" s="19" t="s">
        <v>372</v>
      </c>
      <c r="D236" s="18"/>
      <c r="E236" s="20"/>
      <c r="F236" s="21"/>
      <c r="G236" s="22"/>
      <c r="H236" s="124">
        <f>H19+H25+H31+H37+H54+H55+H65+H178+H179+H189+H191+H195</f>
        <v>0</v>
      </c>
      <c r="I236" s="23"/>
      <c r="J236" s="23"/>
      <c r="K236" s="23"/>
      <c r="L236" s="23"/>
      <c r="M236" s="23">
        <f t="shared" si="72"/>
        <v>0</v>
      </c>
    </row>
    <row r="237" spans="1:13" s="24" customFormat="1" ht="27">
      <c r="A237" s="17"/>
      <c r="B237" s="18"/>
      <c r="C237" s="19" t="s">
        <v>105</v>
      </c>
      <c r="D237" s="25"/>
      <c r="E237" s="20"/>
      <c r="F237" s="21"/>
      <c r="G237" s="22"/>
      <c r="H237" s="23"/>
      <c r="I237" s="23"/>
      <c r="J237" s="23"/>
      <c r="K237" s="23"/>
      <c r="L237" s="23"/>
      <c r="M237" s="23">
        <f>H235*D237</f>
        <v>0</v>
      </c>
    </row>
    <row r="238" spans="1:13" s="24" customFormat="1" ht="13.5">
      <c r="A238" s="17"/>
      <c r="B238" s="18"/>
      <c r="C238" s="19" t="s">
        <v>104</v>
      </c>
      <c r="D238" s="18"/>
      <c r="E238" s="20"/>
      <c r="F238" s="21"/>
      <c r="G238" s="22"/>
      <c r="H238" s="23"/>
      <c r="I238" s="23"/>
      <c r="J238" s="23"/>
      <c r="K238" s="23"/>
      <c r="L238" s="23"/>
      <c r="M238" s="23">
        <f>M237+M235</f>
        <v>0</v>
      </c>
    </row>
    <row r="239" spans="1:13" s="28" customFormat="1" ht="27">
      <c r="A239" s="17"/>
      <c r="B239" s="26"/>
      <c r="C239" s="19" t="s">
        <v>373</v>
      </c>
      <c r="D239" s="25"/>
      <c r="E239" s="20"/>
      <c r="F239" s="20"/>
      <c r="G239" s="22"/>
      <c r="H239" s="27"/>
      <c r="I239" s="27"/>
      <c r="J239" s="27"/>
      <c r="K239" s="27"/>
      <c r="L239" s="27"/>
      <c r="M239" s="23">
        <f>J235*D239</f>
        <v>0</v>
      </c>
    </row>
    <row r="240" spans="1:13" s="28" customFormat="1" ht="13.5">
      <c r="A240" s="17"/>
      <c r="B240" s="26"/>
      <c r="C240" s="19" t="s">
        <v>104</v>
      </c>
      <c r="D240" s="29"/>
      <c r="E240" s="17"/>
      <c r="F240" s="17"/>
      <c r="G240" s="22"/>
      <c r="H240" s="27"/>
      <c r="I240" s="27"/>
      <c r="J240" s="27"/>
      <c r="K240" s="27"/>
      <c r="L240" s="27"/>
      <c r="M240" s="23">
        <f>SUM(M238:M239)</f>
        <v>0</v>
      </c>
    </row>
    <row r="241" spans="1:165" s="28" customFormat="1" ht="40.5">
      <c r="A241" s="17"/>
      <c r="B241" s="26"/>
      <c r="C241" s="19" t="s">
        <v>374</v>
      </c>
      <c r="D241" s="25"/>
      <c r="E241" s="20"/>
      <c r="F241" s="20"/>
      <c r="G241" s="22"/>
      <c r="H241" s="27"/>
      <c r="I241" s="27"/>
      <c r="J241" s="27"/>
      <c r="K241" s="27"/>
      <c r="L241" s="27"/>
      <c r="M241" s="23">
        <f>(M240-H236)*D241</f>
        <v>0</v>
      </c>
    </row>
    <row r="242" spans="1:165" s="28" customFormat="1" ht="13.5">
      <c r="A242" s="17"/>
      <c r="B242" s="26"/>
      <c r="C242" s="19" t="s">
        <v>104</v>
      </c>
      <c r="D242" s="29"/>
      <c r="E242" s="20"/>
      <c r="F242" s="30"/>
      <c r="G242" s="22"/>
      <c r="H242" s="27"/>
      <c r="I242" s="27"/>
      <c r="J242" s="27"/>
      <c r="K242" s="27"/>
      <c r="L242" s="27"/>
      <c r="M242" s="23">
        <f>SUM(M240:M241)</f>
        <v>0</v>
      </c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</row>
    <row r="243" spans="1:165" ht="13.5">
      <c r="A243" s="41"/>
      <c r="B243" s="41"/>
      <c r="C243" s="131"/>
      <c r="D243" s="42"/>
      <c r="E243" s="42"/>
      <c r="F243" s="42"/>
    </row>
    <row r="244" spans="1:165" ht="13.5">
      <c r="A244" s="41"/>
      <c r="B244" s="41"/>
      <c r="C244" s="131"/>
      <c r="D244" s="42"/>
      <c r="E244" s="42"/>
      <c r="F244" s="42"/>
    </row>
    <row r="245" spans="1:165" ht="13.5">
      <c r="A245" s="41"/>
      <c r="B245" s="41"/>
      <c r="C245" s="260" t="s">
        <v>1</v>
      </c>
      <c r="D245" s="42"/>
      <c r="E245" s="42"/>
      <c r="F245" s="42"/>
      <c r="I245" s="33" t="s">
        <v>2</v>
      </c>
    </row>
    <row r="246" spans="1:165" ht="13.5">
      <c r="A246" s="41"/>
      <c r="B246" s="41"/>
      <c r="C246" s="131"/>
      <c r="D246" s="42"/>
      <c r="E246" s="42"/>
      <c r="F246" s="42"/>
    </row>
    <row r="247" spans="1:165" ht="13.5">
      <c r="A247" s="41"/>
      <c r="B247" s="41"/>
      <c r="C247" s="131"/>
      <c r="D247" s="42"/>
      <c r="E247" s="42"/>
      <c r="F247" s="42"/>
    </row>
    <row r="248" spans="1:165" ht="13.5">
      <c r="A248" s="41"/>
      <c r="B248" s="41"/>
      <c r="C248" s="131"/>
      <c r="D248" s="42"/>
      <c r="E248" s="42"/>
      <c r="F248" s="42"/>
    </row>
    <row r="249" spans="1:165" ht="13.5">
      <c r="A249" s="41"/>
      <c r="B249" s="41"/>
      <c r="C249" s="131"/>
      <c r="D249" s="42"/>
      <c r="E249" s="42"/>
      <c r="F249" s="42"/>
    </row>
    <row r="250" spans="1:165" ht="13.5">
      <c r="A250" s="41"/>
      <c r="B250" s="41"/>
      <c r="C250" s="131"/>
      <c r="D250" s="42"/>
      <c r="E250" s="42"/>
      <c r="F250" s="42"/>
    </row>
    <row r="251" spans="1:165" ht="13.5">
      <c r="A251" s="41"/>
      <c r="B251" s="41"/>
      <c r="C251" s="131"/>
      <c r="D251" s="42"/>
      <c r="E251" s="42"/>
      <c r="F251" s="42"/>
    </row>
    <row r="252" spans="1:165" ht="13.5">
      <c r="A252" s="41"/>
      <c r="B252" s="41"/>
      <c r="C252" s="131"/>
      <c r="D252" s="42"/>
      <c r="E252" s="42"/>
      <c r="F252" s="42"/>
    </row>
    <row r="253" spans="1:165" ht="13.5">
      <c r="A253" s="41"/>
      <c r="B253" s="41"/>
      <c r="C253" s="131"/>
      <c r="D253" s="42"/>
      <c r="E253" s="42"/>
      <c r="F253" s="42"/>
    </row>
    <row r="254" spans="1:165" ht="13.5">
      <c r="A254" s="41"/>
      <c r="B254" s="41"/>
      <c r="C254" s="131"/>
      <c r="D254" s="42"/>
      <c r="E254" s="42"/>
      <c r="F254" s="42"/>
    </row>
    <row r="255" spans="1:165" ht="13.5">
      <c r="A255" s="41"/>
      <c r="B255" s="41"/>
      <c r="C255" s="131"/>
      <c r="D255" s="42"/>
      <c r="E255" s="42"/>
      <c r="F255" s="42"/>
    </row>
    <row r="256" spans="1:165" ht="13.5">
      <c r="A256" s="41"/>
      <c r="B256" s="41"/>
      <c r="C256" s="131"/>
      <c r="D256" s="42"/>
      <c r="E256" s="42"/>
      <c r="F256" s="42"/>
    </row>
    <row r="257" spans="1:6" ht="13.5">
      <c r="A257" s="41"/>
      <c r="B257" s="41"/>
      <c r="C257" s="131"/>
      <c r="D257" s="42"/>
      <c r="E257" s="42"/>
      <c r="F257" s="42"/>
    </row>
    <row r="258" spans="1:6" ht="13.5">
      <c r="A258" s="41"/>
      <c r="B258" s="41"/>
      <c r="C258" s="131"/>
      <c r="D258" s="42"/>
      <c r="E258" s="42"/>
      <c r="F258" s="42"/>
    </row>
    <row r="259" spans="1:6" ht="13.5">
      <c r="A259" s="41"/>
      <c r="B259" s="41"/>
      <c r="C259" s="131"/>
      <c r="D259" s="42"/>
      <c r="E259" s="42"/>
      <c r="F259" s="42"/>
    </row>
    <row r="260" spans="1:6" ht="13.5">
      <c r="A260" s="41"/>
      <c r="B260" s="41"/>
      <c r="C260" s="131"/>
      <c r="D260" s="42"/>
      <c r="E260" s="42"/>
      <c r="F260" s="42"/>
    </row>
    <row r="261" spans="1:6" ht="13.5">
      <c r="A261" s="41"/>
      <c r="B261" s="41"/>
      <c r="C261" s="131"/>
      <c r="D261" s="42"/>
      <c r="E261" s="42"/>
      <c r="F261" s="42"/>
    </row>
    <row r="262" spans="1:6" ht="13.5">
      <c r="A262" s="41"/>
      <c r="B262" s="41"/>
      <c r="C262" s="131"/>
      <c r="D262" s="42"/>
      <c r="E262" s="42"/>
      <c r="F262" s="42"/>
    </row>
    <row r="263" spans="1:6" ht="13.5">
      <c r="A263" s="41"/>
      <c r="B263" s="41"/>
      <c r="C263" s="131"/>
      <c r="D263" s="42"/>
      <c r="E263" s="42"/>
      <c r="F263" s="42"/>
    </row>
    <row r="264" spans="1:6" ht="13.5">
      <c r="A264" s="41"/>
      <c r="B264" s="41"/>
      <c r="C264" s="131"/>
      <c r="D264" s="42"/>
      <c r="E264" s="42"/>
      <c r="F264" s="42"/>
    </row>
    <row r="265" spans="1:6" ht="13.5">
      <c r="A265" s="41"/>
      <c r="B265" s="41"/>
      <c r="C265" s="131"/>
      <c r="D265" s="42"/>
      <c r="E265" s="42"/>
      <c r="F265" s="42"/>
    </row>
    <row r="266" spans="1:6" ht="13.5">
      <c r="A266" s="41"/>
      <c r="B266" s="41"/>
      <c r="C266" s="131"/>
      <c r="D266" s="42"/>
      <c r="E266" s="42"/>
      <c r="F266" s="42"/>
    </row>
    <row r="267" spans="1:6" ht="13.5">
      <c r="A267" s="41"/>
      <c r="B267" s="41"/>
      <c r="C267" s="131"/>
      <c r="D267" s="42"/>
      <c r="E267" s="42"/>
      <c r="F267" s="42"/>
    </row>
    <row r="268" spans="1:6" ht="13.5">
      <c r="A268" s="41"/>
      <c r="B268" s="41"/>
      <c r="C268" s="131"/>
      <c r="D268" s="42"/>
      <c r="E268" s="42"/>
      <c r="F268" s="42"/>
    </row>
    <row r="269" spans="1:6" ht="13.5">
      <c r="A269" s="41"/>
      <c r="B269" s="41"/>
      <c r="C269" s="131"/>
      <c r="D269" s="42"/>
      <c r="E269" s="42"/>
      <c r="F269" s="42"/>
    </row>
    <row r="270" spans="1:6" ht="13.5">
      <c r="A270" s="41"/>
      <c r="B270" s="41"/>
      <c r="C270" s="131"/>
      <c r="D270" s="42"/>
      <c r="E270" s="42"/>
      <c r="F270" s="42"/>
    </row>
    <row r="271" spans="1:6" ht="13.5">
      <c r="A271" s="41"/>
      <c r="B271" s="41"/>
      <c r="C271" s="131"/>
      <c r="D271" s="42"/>
      <c r="E271" s="42"/>
      <c r="F271" s="42"/>
    </row>
    <row r="272" spans="1:6" ht="13.5">
      <c r="A272" s="41"/>
      <c r="B272" s="41"/>
      <c r="C272" s="131"/>
      <c r="D272" s="42"/>
      <c r="E272" s="42"/>
      <c r="F272" s="42"/>
    </row>
    <row r="273" spans="1:6" ht="13.5">
      <c r="A273" s="41"/>
      <c r="B273" s="41"/>
      <c r="C273" s="131"/>
      <c r="D273" s="42"/>
      <c r="E273" s="42"/>
      <c r="F273" s="42"/>
    </row>
    <row r="274" spans="1:6" ht="13.5">
      <c r="A274" s="41"/>
      <c r="B274" s="41"/>
      <c r="C274" s="131"/>
      <c r="D274" s="42"/>
      <c r="E274" s="42"/>
      <c r="F274" s="42"/>
    </row>
    <row r="275" spans="1:6" ht="13.5">
      <c r="A275" s="41"/>
      <c r="B275" s="41"/>
      <c r="C275" s="131"/>
      <c r="D275" s="42"/>
      <c r="E275" s="42"/>
      <c r="F275" s="42"/>
    </row>
    <row r="276" spans="1:6" ht="13.5">
      <c r="A276" s="41"/>
      <c r="B276" s="41"/>
      <c r="C276" s="131"/>
      <c r="D276" s="42"/>
      <c r="E276" s="42"/>
      <c r="F276" s="42"/>
    </row>
    <row r="277" spans="1:6" ht="13.5">
      <c r="A277" s="41"/>
      <c r="B277" s="41"/>
      <c r="C277" s="131"/>
      <c r="D277" s="42"/>
      <c r="E277" s="42"/>
      <c r="F277" s="42"/>
    </row>
    <row r="278" spans="1:6" ht="13.5">
      <c r="A278" s="41"/>
      <c r="B278" s="41"/>
      <c r="C278" s="131"/>
      <c r="D278" s="42"/>
      <c r="E278" s="42"/>
      <c r="F278" s="42"/>
    </row>
    <row r="279" spans="1:6" ht="13.5">
      <c r="A279" s="41"/>
      <c r="B279" s="41"/>
      <c r="C279" s="131"/>
      <c r="D279" s="42"/>
      <c r="E279" s="42"/>
      <c r="F279" s="42"/>
    </row>
    <row r="280" spans="1:6" ht="13.5">
      <c r="A280" s="41"/>
      <c r="B280" s="41"/>
      <c r="C280" s="131"/>
      <c r="D280" s="42"/>
      <c r="E280" s="42"/>
      <c r="F280" s="42"/>
    </row>
    <row r="281" spans="1:6" ht="13.5">
      <c r="A281" s="41"/>
      <c r="B281" s="41"/>
      <c r="C281" s="131"/>
      <c r="D281" s="42"/>
      <c r="E281" s="42"/>
      <c r="F281" s="42"/>
    </row>
    <row r="282" spans="1:6" ht="13.5">
      <c r="A282" s="41"/>
      <c r="B282" s="41"/>
      <c r="C282" s="131"/>
      <c r="D282" s="42"/>
      <c r="E282" s="42"/>
      <c r="F282" s="42"/>
    </row>
    <row r="283" spans="1:6" ht="13.5">
      <c r="A283" s="41"/>
      <c r="B283" s="41"/>
      <c r="C283" s="131"/>
      <c r="D283" s="42"/>
      <c r="E283" s="42"/>
      <c r="F283" s="42"/>
    </row>
    <row r="284" spans="1:6" ht="13.5">
      <c r="A284" s="41"/>
      <c r="B284" s="41"/>
      <c r="C284" s="131"/>
      <c r="D284" s="42"/>
      <c r="E284" s="42"/>
      <c r="F284" s="42"/>
    </row>
    <row r="285" spans="1:6" ht="13.5">
      <c r="A285" s="41"/>
      <c r="B285" s="41"/>
      <c r="C285" s="131"/>
      <c r="D285" s="42"/>
      <c r="E285" s="42"/>
      <c r="F285" s="42"/>
    </row>
    <row r="286" spans="1:6" ht="13.5">
      <c r="A286" s="41"/>
      <c r="B286" s="41"/>
      <c r="C286" s="131"/>
      <c r="D286" s="42"/>
      <c r="E286" s="42"/>
      <c r="F286" s="42"/>
    </row>
    <row r="287" spans="1:6" ht="13.5">
      <c r="A287" s="41"/>
      <c r="B287" s="41"/>
      <c r="C287" s="131"/>
      <c r="D287" s="42"/>
      <c r="E287" s="42"/>
      <c r="F287" s="42"/>
    </row>
    <row r="288" spans="1:6" ht="13.5">
      <c r="A288" s="41"/>
      <c r="B288" s="41"/>
      <c r="C288" s="131"/>
      <c r="D288" s="42"/>
      <c r="E288" s="42"/>
      <c r="F288" s="42"/>
    </row>
    <row r="289" spans="1:6" ht="13.5">
      <c r="A289" s="41"/>
      <c r="B289" s="41"/>
      <c r="C289" s="131"/>
      <c r="D289" s="42"/>
      <c r="E289" s="42"/>
      <c r="F289" s="42"/>
    </row>
    <row r="290" spans="1:6" ht="13.5">
      <c r="A290" s="41"/>
      <c r="B290" s="41"/>
      <c r="C290" s="131"/>
      <c r="D290" s="42"/>
      <c r="E290" s="42"/>
      <c r="F290" s="42"/>
    </row>
    <row r="291" spans="1:6" ht="13.5">
      <c r="A291" s="41"/>
      <c r="B291" s="41"/>
      <c r="C291" s="131"/>
      <c r="D291" s="42"/>
      <c r="E291" s="42"/>
      <c r="F291" s="42"/>
    </row>
    <row r="292" spans="1:6" ht="13.5">
      <c r="A292" s="41"/>
      <c r="B292" s="41"/>
      <c r="C292" s="131"/>
      <c r="D292" s="42"/>
      <c r="E292" s="42"/>
      <c r="F292" s="42"/>
    </row>
    <row r="293" spans="1:6" ht="13.5">
      <c r="A293" s="41"/>
      <c r="B293" s="41"/>
      <c r="C293" s="131"/>
      <c r="D293" s="42"/>
      <c r="E293" s="42"/>
      <c r="F293" s="42"/>
    </row>
    <row r="294" spans="1:6" ht="13.5">
      <c r="A294" s="41"/>
      <c r="B294" s="41"/>
      <c r="C294" s="131"/>
      <c r="D294" s="42"/>
      <c r="E294" s="42"/>
      <c r="F294" s="42"/>
    </row>
    <row r="295" spans="1:6" ht="13.5">
      <c r="A295" s="41"/>
      <c r="B295" s="41"/>
      <c r="C295" s="131"/>
      <c r="D295" s="42"/>
      <c r="E295" s="42"/>
      <c r="F295" s="42"/>
    </row>
    <row r="296" spans="1:6" ht="13.5">
      <c r="A296" s="41"/>
      <c r="B296" s="41"/>
      <c r="C296" s="131"/>
      <c r="D296" s="42"/>
      <c r="E296" s="42"/>
      <c r="F296" s="42"/>
    </row>
    <row r="297" spans="1:6" ht="13.5">
      <c r="A297" s="41"/>
      <c r="B297" s="41"/>
      <c r="C297" s="131"/>
      <c r="D297" s="42"/>
      <c r="E297" s="42"/>
      <c r="F297" s="42"/>
    </row>
    <row r="298" spans="1:6" ht="13.5">
      <c r="A298" s="41"/>
      <c r="B298" s="41"/>
      <c r="C298" s="131"/>
      <c r="D298" s="42"/>
      <c r="E298" s="42"/>
      <c r="F298" s="42"/>
    </row>
    <row r="299" spans="1:6" ht="13.5">
      <c r="A299" s="41"/>
      <c r="B299" s="41"/>
      <c r="C299" s="131"/>
      <c r="D299" s="42"/>
      <c r="E299" s="42"/>
      <c r="F299" s="42"/>
    </row>
    <row r="300" spans="1:6" ht="13.5">
      <c r="A300" s="41"/>
      <c r="B300" s="41"/>
      <c r="C300" s="131"/>
      <c r="D300" s="42"/>
      <c r="E300" s="42"/>
      <c r="F300" s="42"/>
    </row>
    <row r="301" spans="1:6" ht="13.5">
      <c r="A301" s="41"/>
      <c r="B301" s="41"/>
      <c r="C301" s="131"/>
      <c r="D301" s="42"/>
      <c r="E301" s="42"/>
      <c r="F301" s="42"/>
    </row>
    <row r="302" spans="1:6" ht="13.5">
      <c r="A302" s="41"/>
      <c r="B302" s="41"/>
      <c r="C302" s="131"/>
      <c r="D302" s="42"/>
      <c r="E302" s="42"/>
      <c r="F302" s="42"/>
    </row>
    <row r="303" spans="1:6" ht="13.5">
      <c r="A303" s="41"/>
      <c r="B303" s="41"/>
      <c r="C303" s="131"/>
      <c r="D303" s="42"/>
      <c r="E303" s="42"/>
      <c r="F303" s="42"/>
    </row>
    <row r="304" spans="1:6" ht="13.5">
      <c r="A304" s="41"/>
      <c r="B304" s="41"/>
      <c r="C304" s="131"/>
      <c r="D304" s="42"/>
      <c r="E304" s="42"/>
      <c r="F304" s="42"/>
    </row>
    <row r="305" spans="1:6" ht="13.5">
      <c r="A305" s="41"/>
      <c r="B305" s="41"/>
      <c r="C305" s="131"/>
      <c r="D305" s="42"/>
      <c r="E305" s="42"/>
      <c r="F305" s="42"/>
    </row>
    <row r="306" spans="1:6" ht="13.5">
      <c r="A306" s="41"/>
      <c r="B306" s="41"/>
      <c r="C306" s="131"/>
      <c r="D306" s="42"/>
      <c r="E306" s="42"/>
      <c r="F306" s="42"/>
    </row>
    <row r="307" spans="1:6" ht="13.5">
      <c r="A307" s="41"/>
      <c r="B307" s="41"/>
      <c r="C307" s="131"/>
      <c r="D307" s="42"/>
      <c r="E307" s="42"/>
      <c r="F307" s="42"/>
    </row>
    <row r="308" spans="1:6" ht="13.5">
      <c r="A308" s="41"/>
      <c r="B308" s="41"/>
      <c r="C308" s="131"/>
      <c r="D308" s="42"/>
      <c r="E308" s="42"/>
      <c r="F308" s="42"/>
    </row>
    <row r="309" spans="1:6" ht="13.5">
      <c r="A309" s="41"/>
      <c r="B309" s="41"/>
      <c r="C309" s="131"/>
      <c r="D309" s="42"/>
      <c r="E309" s="42"/>
      <c r="F309" s="42"/>
    </row>
    <row r="310" spans="1:6" ht="13.5">
      <c r="A310" s="41"/>
      <c r="B310" s="41"/>
      <c r="C310" s="131"/>
      <c r="D310" s="42"/>
      <c r="E310" s="42"/>
      <c r="F310" s="42"/>
    </row>
    <row r="311" spans="1:6" ht="13.5">
      <c r="A311" s="41"/>
      <c r="B311" s="41"/>
      <c r="C311" s="131"/>
      <c r="D311" s="42"/>
      <c r="E311" s="42"/>
      <c r="F311" s="42"/>
    </row>
    <row r="312" spans="1:6" ht="13.5">
      <c r="A312" s="41"/>
      <c r="B312" s="41"/>
      <c r="C312" s="131"/>
      <c r="D312" s="42"/>
      <c r="E312" s="42"/>
      <c r="F312" s="42"/>
    </row>
    <row r="313" spans="1:6" ht="13.5">
      <c r="A313" s="41"/>
      <c r="B313" s="41"/>
      <c r="C313" s="131"/>
      <c r="D313" s="42"/>
      <c r="E313" s="42"/>
      <c r="F313" s="42"/>
    </row>
    <row r="314" spans="1:6" ht="13.5">
      <c r="A314" s="41"/>
      <c r="B314" s="41"/>
      <c r="C314" s="131"/>
      <c r="D314" s="42"/>
      <c r="E314" s="42"/>
      <c r="F314" s="42"/>
    </row>
    <row r="315" spans="1:6" ht="13.5">
      <c r="A315" s="41"/>
      <c r="B315" s="41"/>
      <c r="C315" s="131"/>
      <c r="D315" s="42"/>
      <c r="E315" s="42"/>
      <c r="F315" s="42"/>
    </row>
    <row r="316" spans="1:6" ht="13.5">
      <c r="A316" s="41"/>
      <c r="B316" s="41"/>
      <c r="C316" s="131"/>
      <c r="D316" s="42"/>
      <c r="E316" s="42"/>
      <c r="F316" s="42"/>
    </row>
    <row r="317" spans="1:6" ht="13.5">
      <c r="A317" s="41"/>
      <c r="B317" s="41"/>
      <c r="C317" s="131"/>
      <c r="D317" s="42"/>
      <c r="E317" s="42"/>
      <c r="F317" s="42"/>
    </row>
    <row r="318" spans="1:6" ht="13.5">
      <c r="A318" s="41"/>
      <c r="B318" s="41"/>
      <c r="C318" s="131"/>
      <c r="D318" s="42"/>
      <c r="E318" s="42"/>
      <c r="F318" s="42"/>
    </row>
    <row r="319" spans="1:6" ht="13.5">
      <c r="A319" s="41"/>
      <c r="B319" s="41"/>
      <c r="C319" s="131"/>
      <c r="D319" s="42"/>
      <c r="E319" s="42"/>
      <c r="F319" s="42"/>
    </row>
    <row r="320" spans="1:6" ht="13.5">
      <c r="A320" s="41"/>
      <c r="B320" s="41"/>
      <c r="C320" s="131"/>
      <c r="D320" s="42"/>
      <c r="E320" s="42"/>
      <c r="F320" s="42"/>
    </row>
    <row r="321" spans="1:6" ht="13.5">
      <c r="A321" s="41"/>
      <c r="B321" s="41"/>
      <c r="C321" s="131"/>
      <c r="D321" s="42"/>
      <c r="E321" s="42"/>
      <c r="F321" s="42"/>
    </row>
    <row r="322" spans="1:6" ht="13.5">
      <c r="A322" s="41"/>
      <c r="B322" s="41"/>
      <c r="C322" s="131"/>
      <c r="D322" s="42"/>
      <c r="E322" s="42"/>
      <c r="F322" s="42"/>
    </row>
    <row r="323" spans="1:6" ht="13.5">
      <c r="A323" s="41"/>
      <c r="B323" s="41"/>
      <c r="C323" s="131"/>
      <c r="D323" s="42"/>
      <c r="E323" s="42"/>
      <c r="F323" s="42"/>
    </row>
    <row r="324" spans="1:6" ht="13.5">
      <c r="A324" s="41"/>
      <c r="B324" s="41"/>
      <c r="C324" s="131"/>
      <c r="D324" s="42"/>
      <c r="E324" s="42"/>
      <c r="F324" s="42"/>
    </row>
    <row r="325" spans="1:6" ht="13.5">
      <c r="A325" s="41"/>
      <c r="B325" s="41"/>
      <c r="C325" s="131"/>
      <c r="D325" s="42"/>
      <c r="E325" s="42"/>
      <c r="F325" s="42"/>
    </row>
    <row r="326" spans="1:6" ht="13.5">
      <c r="A326" s="41"/>
      <c r="B326" s="41"/>
      <c r="C326" s="131"/>
      <c r="D326" s="42"/>
      <c r="E326" s="42"/>
      <c r="F326" s="42"/>
    </row>
    <row r="327" spans="1:6" ht="13.5">
      <c r="A327" s="41"/>
      <c r="B327" s="41"/>
      <c r="C327" s="131"/>
      <c r="D327" s="42"/>
      <c r="E327" s="42"/>
      <c r="F327" s="42"/>
    </row>
    <row r="328" spans="1:6" ht="13.5">
      <c r="A328" s="41"/>
      <c r="B328" s="41"/>
      <c r="C328" s="131"/>
      <c r="D328" s="42"/>
      <c r="E328" s="42"/>
      <c r="F328" s="42"/>
    </row>
    <row r="329" spans="1:6" ht="13.5">
      <c r="A329" s="41"/>
      <c r="B329" s="41"/>
      <c r="C329" s="131"/>
      <c r="D329" s="42"/>
      <c r="E329" s="42"/>
      <c r="F329" s="42"/>
    </row>
    <row r="330" spans="1:6" ht="13.5">
      <c r="A330" s="41"/>
      <c r="B330" s="41"/>
      <c r="C330" s="131"/>
      <c r="D330" s="42"/>
      <c r="E330" s="42"/>
      <c r="F330" s="42"/>
    </row>
    <row r="331" spans="1:6" ht="13.5">
      <c r="A331" s="41"/>
      <c r="B331" s="41"/>
      <c r="C331" s="131"/>
      <c r="D331" s="42"/>
      <c r="E331" s="42"/>
      <c r="F331" s="42"/>
    </row>
    <row r="332" spans="1:6" ht="13.5">
      <c r="A332" s="41"/>
      <c r="B332" s="41"/>
      <c r="C332" s="131"/>
      <c r="D332" s="42"/>
      <c r="E332" s="42"/>
      <c r="F332" s="42"/>
    </row>
    <row r="333" spans="1:6" ht="13.5">
      <c r="A333" s="41"/>
      <c r="B333" s="41"/>
      <c r="C333" s="131"/>
      <c r="D333" s="42"/>
      <c r="E333" s="42"/>
      <c r="F333" s="42"/>
    </row>
    <row r="334" spans="1:6" ht="13.5">
      <c r="A334" s="41"/>
      <c r="B334" s="41"/>
      <c r="C334" s="131"/>
      <c r="D334" s="42"/>
      <c r="E334" s="42"/>
      <c r="F334" s="42"/>
    </row>
    <row r="335" spans="1:6" ht="13.5">
      <c r="A335" s="41"/>
      <c r="B335" s="41"/>
      <c r="C335" s="131"/>
      <c r="D335" s="42"/>
      <c r="E335" s="42"/>
      <c r="F335" s="42"/>
    </row>
    <row r="336" spans="1:6" ht="13.5">
      <c r="A336" s="41"/>
      <c r="B336" s="41"/>
      <c r="C336" s="131"/>
      <c r="D336" s="42"/>
      <c r="E336" s="42"/>
      <c r="F336" s="42"/>
    </row>
    <row r="337" spans="1:6" ht="13.5">
      <c r="A337" s="41"/>
      <c r="B337" s="41"/>
      <c r="C337" s="131"/>
      <c r="D337" s="42"/>
      <c r="E337" s="42"/>
      <c r="F337" s="42"/>
    </row>
    <row r="338" spans="1:6" ht="13.5">
      <c r="A338" s="41"/>
      <c r="B338" s="41"/>
      <c r="C338" s="131"/>
      <c r="D338" s="42"/>
      <c r="E338" s="42"/>
      <c r="F338" s="42"/>
    </row>
    <row r="339" spans="1:6" ht="13.5">
      <c r="A339" s="41"/>
      <c r="B339" s="41"/>
      <c r="C339" s="131"/>
      <c r="D339" s="42"/>
      <c r="E339" s="42"/>
      <c r="F339" s="42"/>
    </row>
    <row r="340" spans="1:6" ht="13.5">
      <c r="A340" s="41"/>
      <c r="B340" s="41"/>
      <c r="C340" s="131"/>
      <c r="D340" s="42"/>
      <c r="E340" s="42"/>
      <c r="F340" s="42"/>
    </row>
    <row r="341" spans="1:6" ht="13.5">
      <c r="A341" s="41"/>
      <c r="B341" s="41"/>
      <c r="C341" s="131"/>
      <c r="D341" s="42"/>
      <c r="E341" s="42"/>
      <c r="F341" s="42"/>
    </row>
    <row r="342" spans="1:6" ht="13.5">
      <c r="A342" s="41"/>
      <c r="B342" s="41"/>
      <c r="C342" s="131"/>
      <c r="D342" s="42"/>
      <c r="E342" s="42"/>
      <c r="F342" s="42"/>
    </row>
    <row r="343" spans="1:6" ht="13.5">
      <c r="A343" s="41"/>
      <c r="B343" s="41"/>
      <c r="C343" s="131"/>
      <c r="D343" s="42"/>
      <c r="E343" s="42"/>
      <c r="F343" s="42"/>
    </row>
    <row r="344" spans="1:6" ht="13.5">
      <c r="A344" s="41"/>
      <c r="B344" s="41"/>
      <c r="C344" s="131"/>
      <c r="D344" s="42"/>
      <c r="E344" s="42"/>
      <c r="F344" s="42"/>
    </row>
    <row r="345" spans="1:6" ht="13.5">
      <c r="A345" s="41"/>
      <c r="B345" s="41"/>
      <c r="C345" s="131"/>
      <c r="D345" s="42"/>
      <c r="E345" s="42"/>
      <c r="F345" s="42"/>
    </row>
    <row r="346" spans="1:6" ht="13.5">
      <c r="A346" s="41"/>
      <c r="B346" s="41"/>
      <c r="C346" s="131"/>
      <c r="D346" s="42"/>
      <c r="E346" s="42"/>
      <c r="F346" s="42"/>
    </row>
    <row r="347" spans="1:6" ht="13.5">
      <c r="A347" s="41"/>
      <c r="B347" s="41"/>
      <c r="C347" s="131"/>
      <c r="D347" s="42"/>
      <c r="E347" s="42"/>
      <c r="F347" s="42"/>
    </row>
    <row r="348" spans="1:6" ht="13.5">
      <c r="A348" s="41"/>
      <c r="B348" s="41"/>
      <c r="C348" s="131"/>
    </row>
    <row r="349" spans="1:6" ht="13.5">
      <c r="A349" s="41"/>
      <c r="B349" s="41"/>
      <c r="C349" s="131"/>
    </row>
    <row r="350" spans="1:6" ht="13.5">
      <c r="A350" s="41"/>
      <c r="B350" s="41"/>
      <c r="C350" s="131"/>
    </row>
    <row r="351" spans="1:6" ht="13.5">
      <c r="A351" s="41"/>
      <c r="B351" s="41"/>
      <c r="C351" s="131"/>
    </row>
    <row r="352" spans="1:6" ht="13.5">
      <c r="A352" s="41"/>
      <c r="B352" s="41"/>
      <c r="C352" s="131"/>
    </row>
    <row r="353" spans="1:3" ht="13.5">
      <c r="A353" s="41"/>
      <c r="B353" s="41"/>
      <c r="C353" s="131"/>
    </row>
    <row r="354" spans="1:3" ht="13.5">
      <c r="A354" s="41"/>
      <c r="B354" s="41"/>
      <c r="C354" s="131"/>
    </row>
    <row r="355" spans="1:3" ht="13.5">
      <c r="A355" s="41"/>
      <c r="B355" s="41"/>
      <c r="C355" s="131"/>
    </row>
    <row r="356" spans="1:3" ht="13.5">
      <c r="A356" s="41"/>
      <c r="B356" s="41"/>
      <c r="C356" s="131"/>
    </row>
    <row r="357" spans="1:3" ht="13.5">
      <c r="A357" s="41"/>
      <c r="B357" s="41"/>
      <c r="C357" s="131"/>
    </row>
    <row r="358" spans="1:3" ht="13.5">
      <c r="A358" s="41"/>
      <c r="B358" s="41"/>
      <c r="C358" s="131"/>
    </row>
    <row r="359" spans="1:3" ht="13.5">
      <c r="A359" s="41"/>
      <c r="B359" s="41"/>
      <c r="C359" s="131"/>
    </row>
    <row r="360" spans="1:3" ht="13.5">
      <c r="A360" s="41"/>
      <c r="B360" s="41"/>
      <c r="C360" s="131"/>
    </row>
    <row r="361" spans="1:3" ht="13.5">
      <c r="A361" s="41"/>
      <c r="B361" s="41"/>
      <c r="C361" s="131"/>
    </row>
    <row r="362" spans="1:3" ht="13.5">
      <c r="A362" s="41"/>
      <c r="B362" s="41"/>
      <c r="C362" s="131"/>
    </row>
    <row r="363" spans="1:3" ht="13.5">
      <c r="A363" s="41"/>
      <c r="B363" s="41"/>
      <c r="C363" s="131"/>
    </row>
    <row r="364" spans="1:3" ht="13.5">
      <c r="A364" s="41"/>
      <c r="B364" s="41"/>
      <c r="C364" s="131"/>
    </row>
    <row r="365" spans="1:3" ht="13.5">
      <c r="A365" s="41"/>
      <c r="B365" s="41"/>
      <c r="C365" s="131"/>
    </row>
    <row r="366" spans="1:3" ht="13.5">
      <c r="A366" s="41"/>
      <c r="B366" s="41"/>
      <c r="C366" s="131"/>
    </row>
    <row r="367" spans="1:3" ht="13.5">
      <c r="A367" s="41"/>
      <c r="B367" s="41"/>
      <c r="C367" s="131"/>
    </row>
    <row r="368" spans="1:3" ht="13.5">
      <c r="A368" s="41"/>
      <c r="B368" s="41"/>
      <c r="C368" s="131"/>
    </row>
    <row r="369" spans="1:3" ht="13.5">
      <c r="A369" s="41"/>
      <c r="B369" s="41"/>
      <c r="C369" s="131"/>
    </row>
    <row r="370" spans="1:3" ht="13.5">
      <c r="A370" s="41"/>
      <c r="B370" s="41"/>
      <c r="C370" s="131"/>
    </row>
    <row r="371" spans="1:3" ht="13.5">
      <c r="A371" s="41"/>
      <c r="B371" s="41"/>
      <c r="C371" s="131"/>
    </row>
    <row r="372" spans="1:3" ht="13.5">
      <c r="A372" s="41"/>
      <c r="B372" s="41"/>
      <c r="C372" s="131"/>
    </row>
    <row r="373" spans="1:3" ht="13.5">
      <c r="A373" s="41"/>
      <c r="B373" s="41"/>
      <c r="C373" s="131"/>
    </row>
    <row r="374" spans="1:3" ht="13.5">
      <c r="A374" s="41"/>
      <c r="B374" s="41"/>
      <c r="C374" s="131"/>
    </row>
    <row r="375" spans="1:3" ht="13.5">
      <c r="A375" s="41"/>
      <c r="B375" s="41"/>
      <c r="C375" s="131"/>
    </row>
    <row r="376" spans="1:3" ht="13.5">
      <c r="A376" s="41"/>
      <c r="B376" s="41"/>
      <c r="C376" s="131"/>
    </row>
    <row r="377" spans="1:3" ht="13.5">
      <c r="A377" s="41"/>
      <c r="B377" s="41"/>
      <c r="C377" s="131"/>
    </row>
    <row r="378" spans="1:3" ht="13.5">
      <c r="A378" s="41"/>
      <c r="B378" s="41"/>
      <c r="C378" s="131"/>
    </row>
    <row r="379" spans="1:3" ht="13.5">
      <c r="A379" s="41"/>
      <c r="B379" s="41"/>
      <c r="C379" s="131"/>
    </row>
    <row r="380" spans="1:3" ht="13.5">
      <c r="A380" s="41"/>
      <c r="B380" s="41"/>
      <c r="C380" s="131"/>
    </row>
    <row r="381" spans="1:3" ht="13.5">
      <c r="A381" s="41"/>
      <c r="B381" s="41"/>
      <c r="C381" s="131"/>
    </row>
    <row r="382" spans="1:3" ht="13.5">
      <c r="A382" s="41"/>
      <c r="B382" s="41"/>
      <c r="C382" s="131"/>
    </row>
    <row r="383" spans="1:3" ht="13.5">
      <c r="A383" s="41"/>
      <c r="B383" s="41"/>
      <c r="C383" s="131"/>
    </row>
    <row r="384" spans="1:3" ht="13.5">
      <c r="A384" s="41"/>
      <c r="B384" s="41"/>
      <c r="C384" s="131"/>
    </row>
    <row r="385" spans="1:3" ht="13.5">
      <c r="A385" s="41"/>
      <c r="B385" s="41"/>
      <c r="C385" s="131"/>
    </row>
    <row r="386" spans="1:3" ht="13.5">
      <c r="A386" s="41"/>
      <c r="B386" s="41"/>
      <c r="C386" s="131"/>
    </row>
    <row r="387" spans="1:3" ht="13.5">
      <c r="A387" s="41"/>
      <c r="B387" s="41"/>
      <c r="C387" s="131"/>
    </row>
    <row r="388" spans="1:3" ht="13.5">
      <c r="A388" s="41"/>
      <c r="B388" s="41"/>
      <c r="C388" s="131"/>
    </row>
    <row r="389" spans="1:3" ht="13.5">
      <c r="A389" s="41"/>
      <c r="B389" s="41"/>
      <c r="C389" s="131"/>
    </row>
    <row r="390" spans="1:3" ht="13.5">
      <c r="A390" s="41"/>
      <c r="B390" s="41"/>
      <c r="C390" s="131"/>
    </row>
    <row r="391" spans="1:3" ht="13.5">
      <c r="A391" s="41"/>
      <c r="B391" s="41"/>
      <c r="C391" s="131"/>
    </row>
    <row r="392" spans="1:3" ht="13.5">
      <c r="A392" s="41"/>
      <c r="B392" s="41"/>
      <c r="C392" s="131"/>
    </row>
    <row r="393" spans="1:3" ht="13.5">
      <c r="A393" s="41"/>
      <c r="B393" s="41"/>
      <c r="C393" s="131"/>
    </row>
    <row r="394" spans="1:3" ht="13.5">
      <c r="A394" s="41"/>
      <c r="B394" s="41"/>
      <c r="C394" s="131"/>
    </row>
    <row r="395" spans="1:3" ht="13.5">
      <c r="A395" s="41"/>
      <c r="B395" s="41"/>
      <c r="C395" s="131"/>
    </row>
    <row r="396" spans="1:3" ht="13.5">
      <c r="A396" s="41"/>
      <c r="B396" s="41"/>
      <c r="C396" s="131"/>
    </row>
    <row r="397" spans="1:3" ht="13.5">
      <c r="A397" s="41"/>
      <c r="B397" s="41"/>
      <c r="C397" s="131"/>
    </row>
    <row r="398" spans="1:3" ht="13.5">
      <c r="A398" s="41"/>
      <c r="B398" s="41"/>
      <c r="C398" s="131"/>
    </row>
    <row r="399" spans="1:3" ht="13.5">
      <c r="A399" s="41"/>
      <c r="B399" s="41"/>
      <c r="C399" s="131"/>
    </row>
    <row r="400" spans="1:3" ht="13.5">
      <c r="A400" s="41"/>
      <c r="B400" s="41"/>
      <c r="C400" s="131"/>
    </row>
    <row r="401" spans="1:3" ht="13.5">
      <c r="A401" s="41"/>
      <c r="B401" s="41"/>
      <c r="C401" s="131"/>
    </row>
    <row r="402" spans="1:3" ht="13.5">
      <c r="A402" s="41"/>
      <c r="B402" s="41"/>
      <c r="C402" s="131"/>
    </row>
    <row r="403" spans="1:3" ht="13.5">
      <c r="A403" s="41"/>
      <c r="B403" s="41"/>
      <c r="C403" s="131"/>
    </row>
    <row r="404" spans="1:3" ht="13.5">
      <c r="A404" s="41"/>
      <c r="B404" s="41"/>
      <c r="C404" s="131"/>
    </row>
    <row r="405" spans="1:3" ht="13.5">
      <c r="A405" s="41"/>
      <c r="B405" s="41"/>
      <c r="C405" s="131"/>
    </row>
    <row r="406" spans="1:3" ht="13.5">
      <c r="A406" s="41"/>
      <c r="B406" s="41"/>
      <c r="C406" s="131"/>
    </row>
    <row r="407" spans="1:3" ht="13.5">
      <c r="A407" s="41"/>
      <c r="B407" s="41"/>
      <c r="C407" s="131"/>
    </row>
    <row r="408" spans="1:3" ht="13.5">
      <c r="A408" s="41"/>
      <c r="B408" s="41"/>
      <c r="C408" s="131"/>
    </row>
    <row r="409" spans="1:3" ht="13.5">
      <c r="A409" s="41"/>
      <c r="B409" s="41"/>
      <c r="C409" s="131"/>
    </row>
    <row r="410" spans="1:3" ht="13.5">
      <c r="A410" s="41"/>
      <c r="B410" s="41"/>
      <c r="C410" s="131"/>
    </row>
    <row r="411" spans="1:3" ht="13.5">
      <c r="A411" s="41"/>
      <c r="B411" s="41"/>
      <c r="C411" s="131"/>
    </row>
    <row r="412" spans="1:3" ht="13.5">
      <c r="A412" s="41"/>
      <c r="B412" s="41"/>
      <c r="C412" s="131"/>
    </row>
    <row r="413" spans="1:3" ht="13.5">
      <c r="A413" s="41"/>
      <c r="B413" s="41"/>
      <c r="C413" s="131"/>
    </row>
    <row r="414" spans="1:3" ht="13.5">
      <c r="A414" s="41"/>
      <c r="B414" s="41"/>
      <c r="C414" s="131"/>
    </row>
    <row r="415" spans="1:3" ht="13.5">
      <c r="A415" s="41"/>
      <c r="B415" s="41"/>
      <c r="C415" s="131"/>
    </row>
    <row r="416" spans="1:3" ht="13.5">
      <c r="A416" s="41"/>
      <c r="B416" s="41"/>
      <c r="C416" s="131"/>
    </row>
    <row r="417" spans="1:3" ht="13.5">
      <c r="A417" s="41"/>
      <c r="B417" s="41"/>
      <c r="C417" s="131"/>
    </row>
    <row r="418" spans="1:3" ht="13.5">
      <c r="A418" s="41"/>
      <c r="B418" s="41"/>
      <c r="C418" s="131"/>
    </row>
    <row r="419" spans="1:3" ht="13.5">
      <c r="A419" s="41"/>
      <c r="B419" s="41"/>
      <c r="C419" s="131"/>
    </row>
    <row r="420" spans="1:3" ht="13.5">
      <c r="A420" s="41"/>
      <c r="B420" s="41"/>
      <c r="C420" s="131"/>
    </row>
    <row r="421" spans="1:3" ht="13.5">
      <c r="A421" s="41"/>
      <c r="B421" s="41"/>
      <c r="C421" s="131"/>
    </row>
    <row r="422" spans="1:3" ht="13.5">
      <c r="A422" s="41"/>
      <c r="B422" s="41"/>
      <c r="C422" s="131"/>
    </row>
    <row r="423" spans="1:3" ht="13.5">
      <c r="A423" s="41"/>
      <c r="B423" s="41"/>
      <c r="C423" s="131"/>
    </row>
    <row r="424" spans="1:3" ht="13.5">
      <c r="A424" s="41"/>
      <c r="B424" s="41"/>
      <c r="C424" s="131"/>
    </row>
    <row r="425" spans="1:3" ht="13.5">
      <c r="A425" s="41"/>
      <c r="B425" s="41"/>
      <c r="C425" s="131"/>
    </row>
    <row r="426" spans="1:3" ht="13.5">
      <c r="A426" s="41"/>
      <c r="B426" s="41"/>
      <c r="C426" s="131"/>
    </row>
    <row r="427" spans="1:3" ht="13.5">
      <c r="A427" s="41"/>
      <c r="B427" s="41"/>
      <c r="C427" s="131"/>
    </row>
    <row r="428" spans="1:3" ht="13.5">
      <c r="A428" s="41"/>
      <c r="B428" s="41"/>
      <c r="C428" s="131"/>
    </row>
    <row r="429" spans="1:3" ht="13.5">
      <c r="A429" s="41"/>
      <c r="B429" s="41"/>
      <c r="C429" s="131"/>
    </row>
    <row r="430" spans="1:3" ht="13.5">
      <c r="A430" s="41"/>
      <c r="B430" s="41"/>
      <c r="C430" s="131"/>
    </row>
    <row r="431" spans="1:3" ht="13.5">
      <c r="A431" s="41"/>
      <c r="B431" s="41"/>
      <c r="C431" s="131"/>
    </row>
    <row r="432" spans="1:3" ht="13.5">
      <c r="A432" s="41"/>
      <c r="B432" s="41"/>
      <c r="C432" s="131"/>
    </row>
    <row r="433" spans="1:3" ht="13.5">
      <c r="A433" s="41"/>
      <c r="B433" s="41"/>
      <c r="C433" s="131"/>
    </row>
    <row r="434" spans="1:3" ht="13.5">
      <c r="A434" s="41"/>
      <c r="B434" s="41"/>
      <c r="C434" s="131"/>
    </row>
    <row r="435" spans="1:3" ht="13.5">
      <c r="A435" s="41"/>
      <c r="B435" s="41"/>
      <c r="C435" s="131"/>
    </row>
    <row r="436" spans="1:3" ht="13.5">
      <c r="A436" s="41"/>
      <c r="B436" s="41"/>
      <c r="C436" s="131"/>
    </row>
    <row r="437" spans="1:3" ht="13.5">
      <c r="A437" s="41"/>
      <c r="B437" s="41"/>
      <c r="C437" s="131"/>
    </row>
    <row r="438" spans="1:3" ht="13.5">
      <c r="A438" s="41"/>
      <c r="B438" s="41"/>
      <c r="C438" s="131"/>
    </row>
    <row r="439" spans="1:3" ht="13.5">
      <c r="A439" s="41"/>
      <c r="B439" s="41"/>
      <c r="C439" s="131"/>
    </row>
    <row r="440" spans="1:3" ht="13.5">
      <c r="A440" s="41"/>
      <c r="B440" s="41"/>
      <c r="C440" s="131"/>
    </row>
    <row r="441" spans="1:3" ht="13.5">
      <c r="A441" s="41"/>
      <c r="B441" s="41"/>
      <c r="C441" s="131"/>
    </row>
    <row r="442" spans="1:3" ht="13.5">
      <c r="A442" s="41"/>
      <c r="B442" s="41"/>
      <c r="C442" s="131"/>
    </row>
    <row r="443" spans="1:3" ht="13.5">
      <c r="A443" s="41"/>
      <c r="B443" s="41"/>
      <c r="C443" s="131"/>
    </row>
    <row r="444" spans="1:3" ht="13.5">
      <c r="A444" s="41"/>
      <c r="B444" s="41"/>
      <c r="C444" s="131"/>
    </row>
    <row r="445" spans="1:3" ht="13.5">
      <c r="A445" s="41"/>
      <c r="B445" s="41"/>
      <c r="C445" s="131"/>
    </row>
    <row r="446" spans="1:3" ht="13.5">
      <c r="A446" s="41"/>
      <c r="B446" s="41"/>
      <c r="C446" s="131"/>
    </row>
    <row r="447" spans="1:3" ht="13.5">
      <c r="A447" s="41"/>
      <c r="B447" s="41"/>
      <c r="C447" s="131"/>
    </row>
    <row r="448" spans="1:3" ht="13.5">
      <c r="A448" s="41"/>
      <c r="B448" s="41"/>
      <c r="C448" s="131"/>
    </row>
    <row r="449" spans="1:3" ht="13.5">
      <c r="A449" s="41"/>
      <c r="B449" s="41"/>
      <c r="C449" s="131"/>
    </row>
    <row r="450" spans="1:3" ht="13.5">
      <c r="A450" s="41"/>
      <c r="B450" s="41"/>
      <c r="C450" s="131"/>
    </row>
    <row r="451" spans="1:3" ht="13.5">
      <c r="A451" s="41"/>
      <c r="B451" s="41"/>
      <c r="C451" s="131"/>
    </row>
    <row r="452" spans="1:3" ht="13.5">
      <c r="A452" s="41"/>
      <c r="B452" s="41"/>
      <c r="C452" s="131"/>
    </row>
    <row r="453" spans="1:3" ht="13.5">
      <c r="A453" s="41"/>
      <c r="B453" s="41"/>
      <c r="C453" s="131"/>
    </row>
    <row r="454" spans="1:3" ht="13.5">
      <c r="A454" s="41"/>
      <c r="B454" s="41"/>
      <c r="C454" s="131"/>
    </row>
    <row r="455" spans="1:3" ht="13.5">
      <c r="A455" s="41"/>
      <c r="B455" s="41"/>
      <c r="C455" s="131"/>
    </row>
    <row r="456" spans="1:3" ht="13.5">
      <c r="A456" s="41"/>
      <c r="B456" s="41"/>
      <c r="C456" s="131"/>
    </row>
    <row r="457" spans="1:3" ht="13.5">
      <c r="A457" s="41"/>
      <c r="B457" s="41"/>
      <c r="C457" s="131"/>
    </row>
    <row r="458" spans="1:3" ht="13.5">
      <c r="A458" s="41"/>
      <c r="B458" s="41"/>
      <c r="C458" s="131"/>
    </row>
    <row r="459" spans="1:3" ht="13.5">
      <c r="A459" s="41"/>
      <c r="B459" s="41"/>
      <c r="C459" s="131"/>
    </row>
    <row r="460" spans="1:3" ht="13.5">
      <c r="A460" s="41"/>
      <c r="B460" s="41"/>
      <c r="C460" s="131"/>
    </row>
    <row r="461" spans="1:3" ht="13.5">
      <c r="A461" s="41"/>
      <c r="B461" s="41"/>
      <c r="C461" s="131"/>
    </row>
    <row r="462" spans="1:3" ht="13.5">
      <c r="A462" s="41"/>
      <c r="B462" s="41"/>
      <c r="C462" s="131"/>
    </row>
    <row r="463" spans="1:3" ht="13.5">
      <c r="A463" s="41"/>
      <c r="B463" s="41"/>
      <c r="C463" s="131"/>
    </row>
    <row r="464" spans="1:3" ht="13.5">
      <c r="A464" s="41"/>
      <c r="B464" s="41"/>
      <c r="C464" s="131"/>
    </row>
    <row r="465" spans="1:3" ht="13.5">
      <c r="A465" s="41"/>
      <c r="B465" s="41"/>
      <c r="C465" s="131"/>
    </row>
    <row r="466" spans="1:3" ht="13.5">
      <c r="A466" s="41"/>
      <c r="B466" s="41"/>
      <c r="C466" s="131"/>
    </row>
    <row r="467" spans="1:3" ht="13.5">
      <c r="A467" s="41"/>
      <c r="B467" s="41"/>
      <c r="C467" s="131"/>
    </row>
    <row r="468" spans="1:3">
      <c r="A468" s="41"/>
      <c r="B468" s="41"/>
    </row>
    <row r="469" spans="1:3">
      <c r="A469" s="41"/>
      <c r="B469" s="41"/>
    </row>
    <row r="470" spans="1:3">
      <c r="A470" s="41"/>
      <c r="B470" s="41"/>
    </row>
    <row r="471" spans="1:3">
      <c r="A471" s="41"/>
      <c r="B471" s="41"/>
    </row>
    <row r="472" spans="1:3">
      <c r="A472" s="41"/>
      <c r="B472" s="41"/>
    </row>
    <row r="473" spans="1:3">
      <c r="A473" s="41"/>
      <c r="B473" s="41"/>
    </row>
    <row r="474" spans="1:3">
      <c r="A474" s="41"/>
      <c r="B474" s="41"/>
    </row>
    <row r="475" spans="1:3">
      <c r="A475" s="41"/>
      <c r="B475" s="41"/>
    </row>
    <row r="476" spans="1:3">
      <c r="A476" s="41"/>
      <c r="B476" s="41"/>
    </row>
    <row r="477" spans="1:3">
      <c r="A477" s="41"/>
      <c r="B477" s="41"/>
    </row>
    <row r="478" spans="1:3">
      <c r="A478" s="41"/>
      <c r="B478" s="41"/>
    </row>
    <row r="479" spans="1:3">
      <c r="A479" s="41"/>
      <c r="B479" s="41"/>
    </row>
    <row r="480" spans="1:3">
      <c r="A480" s="41"/>
      <c r="B480" s="41"/>
    </row>
    <row r="481" spans="1:2">
      <c r="A481" s="41"/>
      <c r="B481" s="41"/>
    </row>
    <row r="482" spans="1:2">
      <c r="A482" s="41"/>
      <c r="B482" s="41"/>
    </row>
    <row r="483" spans="1:2">
      <c r="A483" s="41"/>
      <c r="B483" s="41"/>
    </row>
    <row r="484" spans="1:2">
      <c r="A484" s="41"/>
      <c r="B484" s="41"/>
    </row>
    <row r="485" spans="1:2">
      <c r="A485" s="41"/>
      <c r="B485" s="41"/>
    </row>
    <row r="486" spans="1:2">
      <c r="A486" s="41"/>
      <c r="B486" s="41"/>
    </row>
    <row r="487" spans="1:2">
      <c r="A487" s="41"/>
      <c r="B487" s="41"/>
    </row>
    <row r="488" spans="1:2">
      <c r="A488" s="41"/>
      <c r="B488" s="41"/>
    </row>
    <row r="489" spans="1:2">
      <c r="A489" s="41"/>
      <c r="B489" s="41"/>
    </row>
    <row r="490" spans="1:2">
      <c r="A490" s="41"/>
      <c r="B490" s="41"/>
    </row>
    <row r="491" spans="1:2">
      <c r="A491" s="41"/>
      <c r="B491" s="41"/>
    </row>
    <row r="492" spans="1:2">
      <c r="A492" s="41"/>
      <c r="B492" s="41"/>
    </row>
    <row r="493" spans="1:2">
      <c r="A493" s="41"/>
      <c r="B493" s="41"/>
    </row>
    <row r="494" spans="1:2">
      <c r="A494" s="41"/>
      <c r="B494" s="41"/>
    </row>
    <row r="495" spans="1:2">
      <c r="A495" s="41"/>
      <c r="B495" s="41"/>
    </row>
    <row r="496" spans="1:2">
      <c r="A496" s="41"/>
      <c r="B496" s="41"/>
    </row>
    <row r="497" spans="1:2">
      <c r="A497" s="41"/>
      <c r="B497" s="41"/>
    </row>
    <row r="498" spans="1:2">
      <c r="A498" s="41"/>
      <c r="B498" s="41"/>
    </row>
    <row r="499" spans="1:2">
      <c r="A499" s="41"/>
      <c r="B499" s="41"/>
    </row>
    <row r="500" spans="1:2">
      <c r="A500" s="41"/>
      <c r="B500" s="41"/>
    </row>
    <row r="501" spans="1:2">
      <c r="A501" s="41"/>
      <c r="B501" s="41"/>
    </row>
    <row r="502" spans="1:2">
      <c r="A502" s="41"/>
      <c r="B502" s="41"/>
    </row>
    <row r="503" spans="1:2">
      <c r="A503" s="41"/>
      <c r="B503" s="41"/>
    </row>
    <row r="504" spans="1:2">
      <c r="A504" s="41"/>
      <c r="B504" s="41"/>
    </row>
    <row r="505" spans="1:2">
      <c r="A505" s="41"/>
      <c r="B505" s="41"/>
    </row>
    <row r="506" spans="1:2">
      <c r="A506" s="41"/>
      <c r="B506" s="41"/>
    </row>
  </sheetData>
  <mergeCells count="26">
    <mergeCell ref="A96:A105"/>
    <mergeCell ref="A229:A234"/>
    <mergeCell ref="E12:E13"/>
    <mergeCell ref="F12:F13"/>
    <mergeCell ref="G12:H12"/>
    <mergeCell ref="A11:A13"/>
    <mergeCell ref="B11:B13"/>
    <mergeCell ref="C11:C13"/>
    <mergeCell ref="D11:D13"/>
    <mergeCell ref="E11:F11"/>
    <mergeCell ref="A7:M7"/>
    <mergeCell ref="B96:B105"/>
    <mergeCell ref="B229:B234"/>
    <mergeCell ref="A1:M1"/>
    <mergeCell ref="A2:M2"/>
    <mergeCell ref="A3:M3"/>
    <mergeCell ref="A5:M5"/>
    <mergeCell ref="A6:M6"/>
    <mergeCell ref="I12:J12"/>
    <mergeCell ref="K12:L12"/>
    <mergeCell ref="M12:M13"/>
    <mergeCell ref="G8:J8"/>
    <mergeCell ref="K8:L8"/>
    <mergeCell ref="G9:J9"/>
    <mergeCell ref="K9:L9"/>
    <mergeCell ref="G11:M11"/>
  </mergeCells>
  <pageMargins left="0.16" right="0.15" top="0.44" bottom="0.46" header="0.14000000000000001" footer="0.16"/>
  <pageSetup firstPageNumber="29" orientation="landscape" useFirstPageNumber="1" horizontalDpi="4294967293" r:id="rId1"/>
  <headerFooter>
    <oddHeader>&amp;R&amp;"LitMtavrPS,Regular"inspeqtirebis angariSi #&amp;"-,Regular" FT-160/06/16-I160</oddHeader>
    <oddFooter>&amp;C&amp;"LitMtavrPS,Regular"gv. &amp;P/ gv-dan 122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67"/>
  <sheetViews>
    <sheetView zoomScaleNormal="100" zoomScaleSheetLayoutView="160" workbookViewId="0">
      <selection activeCell="S236" sqref="S236"/>
    </sheetView>
  </sheetViews>
  <sheetFormatPr defaultRowHeight="12.75"/>
  <cols>
    <col min="1" max="1" width="4.7109375" style="35" customWidth="1"/>
    <col min="2" max="2" width="7.7109375" style="35" customWidth="1"/>
    <col min="3" max="3" width="31.7109375" style="35" customWidth="1"/>
    <col min="4" max="4" width="7.5703125" style="35" customWidth="1"/>
    <col min="5" max="5" width="8" style="35" customWidth="1"/>
    <col min="6" max="6" width="12.42578125" style="41" customWidth="1"/>
    <col min="7" max="7" width="10.42578125" style="35" customWidth="1"/>
    <col min="8" max="8" width="10.42578125" style="35" bestFit="1" customWidth="1"/>
    <col min="9" max="9" width="10.42578125" style="35" customWidth="1"/>
    <col min="10" max="10" width="11" style="35" customWidth="1"/>
    <col min="11" max="11" width="10.7109375" style="35" customWidth="1"/>
    <col min="12" max="12" width="9.140625" style="35"/>
    <col min="13" max="13" width="11.42578125" style="35" customWidth="1"/>
    <col min="14" max="16384" width="9.140625" style="35"/>
  </cols>
  <sheetData>
    <row r="1" spans="1:13" ht="13.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ht="13.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3" s="114" customFormat="1" ht="13.5">
      <c r="A3" s="304" t="s">
        <v>375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s="114" customFormat="1" ht="13.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s="114" customFormat="1" ht="13.5">
      <c r="A5" s="304" t="s">
        <v>376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</row>
    <row r="6" spans="1:13" ht="13.5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</row>
    <row r="7" spans="1:13" ht="13.5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</row>
    <row r="8" spans="1:13" ht="13.5">
      <c r="A8" s="131"/>
      <c r="B8" s="131"/>
      <c r="C8" s="131"/>
      <c r="D8" s="131"/>
      <c r="E8" s="131"/>
      <c r="F8" s="89"/>
      <c r="G8" s="301" t="s">
        <v>34</v>
      </c>
      <c r="H8" s="302"/>
      <c r="I8" s="302"/>
      <c r="J8" s="302"/>
      <c r="K8" s="303">
        <f>M258</f>
        <v>0</v>
      </c>
      <c r="L8" s="303"/>
      <c r="M8" s="131" t="s">
        <v>35</v>
      </c>
    </row>
    <row r="9" spans="1:13" ht="13.5">
      <c r="A9" s="131"/>
      <c r="B9" s="131"/>
      <c r="C9" s="131"/>
      <c r="D9" s="131"/>
      <c r="E9" s="131"/>
      <c r="F9" s="89"/>
      <c r="G9" s="301" t="s">
        <v>36</v>
      </c>
      <c r="H9" s="302"/>
      <c r="I9" s="302"/>
      <c r="J9" s="302"/>
      <c r="K9" s="303">
        <f>J252</f>
        <v>0</v>
      </c>
      <c r="L9" s="303"/>
      <c r="M9" s="131" t="s">
        <v>35</v>
      </c>
    </row>
    <row r="11" spans="1:13" s="1" customFormat="1" ht="13.5">
      <c r="A11" s="299" t="s">
        <v>37</v>
      </c>
      <c r="B11" s="297" t="s">
        <v>38</v>
      </c>
      <c r="C11" s="297" t="s">
        <v>39</v>
      </c>
      <c r="D11" s="297" t="s">
        <v>40</v>
      </c>
      <c r="E11" s="297" t="s">
        <v>41</v>
      </c>
      <c r="F11" s="297"/>
      <c r="G11" s="300" t="s">
        <v>42</v>
      </c>
      <c r="H11" s="300"/>
      <c r="I11" s="300"/>
      <c r="J11" s="300"/>
      <c r="K11" s="300"/>
      <c r="L11" s="300"/>
      <c r="M11" s="300"/>
    </row>
    <row r="12" spans="1:13" s="1" customFormat="1" ht="13.5">
      <c r="A12" s="299"/>
      <c r="B12" s="297"/>
      <c r="C12" s="297"/>
      <c r="D12" s="297"/>
      <c r="E12" s="297" t="s">
        <v>43</v>
      </c>
      <c r="F12" s="297" t="s">
        <v>44</v>
      </c>
      <c r="G12" s="297" t="s">
        <v>45</v>
      </c>
      <c r="H12" s="297"/>
      <c r="I12" s="297" t="s">
        <v>46</v>
      </c>
      <c r="J12" s="297"/>
      <c r="K12" s="297" t="s">
        <v>47</v>
      </c>
      <c r="L12" s="297"/>
      <c r="M12" s="298" t="s">
        <v>48</v>
      </c>
    </row>
    <row r="13" spans="1:13" s="1" customFormat="1" ht="13.5">
      <c r="A13" s="299"/>
      <c r="B13" s="297"/>
      <c r="C13" s="297"/>
      <c r="D13" s="297"/>
      <c r="E13" s="297"/>
      <c r="F13" s="297"/>
      <c r="G13" s="130" t="s">
        <v>49</v>
      </c>
      <c r="H13" s="130" t="s">
        <v>50</v>
      </c>
      <c r="I13" s="130" t="s">
        <v>49</v>
      </c>
      <c r="J13" s="130" t="s">
        <v>50</v>
      </c>
      <c r="K13" s="130" t="s">
        <v>49</v>
      </c>
      <c r="L13" s="130" t="s">
        <v>50</v>
      </c>
      <c r="M13" s="298"/>
    </row>
    <row r="14" spans="1:13" s="3" customFormat="1" ht="13.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</row>
    <row r="15" spans="1:13" s="3" customFormat="1" ht="15">
      <c r="A15" s="2"/>
      <c r="B15" s="107"/>
      <c r="C15" s="209" t="s">
        <v>377</v>
      </c>
      <c r="D15" s="78"/>
      <c r="E15" s="79"/>
      <c r="F15" s="2"/>
      <c r="G15" s="2"/>
      <c r="H15" s="2"/>
      <c r="I15" s="2"/>
      <c r="J15" s="2"/>
      <c r="K15" s="2"/>
      <c r="L15" s="2"/>
      <c r="M15" s="2"/>
    </row>
    <row r="16" spans="1:13" s="3" customFormat="1" ht="13.5">
      <c r="A16" s="105">
        <v>1</v>
      </c>
      <c r="B16" s="39" t="s">
        <v>378</v>
      </c>
      <c r="C16" s="210" t="s">
        <v>379</v>
      </c>
      <c r="D16" s="211" t="s">
        <v>380</v>
      </c>
      <c r="E16" s="212"/>
      <c r="F16" s="194">
        <f>F19+F20+F21+F22+F23+F24+F25+F26+F27+F28+F29</f>
        <v>7344</v>
      </c>
      <c r="G16" s="4"/>
      <c r="H16" s="4">
        <f t="shared" ref="H16:H18" si="0">F16*G16</f>
        <v>0</v>
      </c>
      <c r="I16" s="4"/>
      <c r="J16" s="4">
        <f t="shared" ref="J16:J18" si="1">F16*I16</f>
        <v>0</v>
      </c>
      <c r="K16" s="4"/>
      <c r="L16" s="4">
        <f t="shared" ref="L16:L18" si="2">F16*K16</f>
        <v>0</v>
      </c>
      <c r="M16" s="4">
        <f t="shared" ref="M16:M18" si="3">H16+J16+L16</f>
        <v>0</v>
      </c>
    </row>
    <row r="17" spans="1:13" ht="13.5">
      <c r="A17" s="36"/>
      <c r="B17" s="39"/>
      <c r="C17" s="40" t="s">
        <v>54</v>
      </c>
      <c r="D17" s="38" t="s">
        <v>55</v>
      </c>
      <c r="E17" s="188">
        <v>0.41</v>
      </c>
      <c r="F17" s="194">
        <f>F16*E17</f>
        <v>3011.04</v>
      </c>
      <c r="G17" s="4"/>
      <c r="H17" s="4">
        <f t="shared" si="0"/>
        <v>0</v>
      </c>
      <c r="I17" s="44"/>
      <c r="J17" s="4">
        <f t="shared" si="1"/>
        <v>0</v>
      </c>
      <c r="K17" s="44"/>
      <c r="L17" s="4">
        <f t="shared" si="2"/>
        <v>0</v>
      </c>
      <c r="M17" s="4">
        <f t="shared" si="3"/>
        <v>0</v>
      </c>
    </row>
    <row r="18" spans="1:13" ht="13.5">
      <c r="A18" s="36"/>
      <c r="B18" s="39"/>
      <c r="C18" s="40" t="s">
        <v>56</v>
      </c>
      <c r="D18" s="38" t="s">
        <v>35</v>
      </c>
      <c r="E18" s="188">
        <v>0.28199999999999997</v>
      </c>
      <c r="F18" s="194">
        <f>F16*E18</f>
        <v>2071.0079999999998</v>
      </c>
      <c r="G18" s="4"/>
      <c r="H18" s="4">
        <f t="shared" si="0"/>
        <v>0</v>
      </c>
      <c r="I18" s="44"/>
      <c r="J18" s="4">
        <f t="shared" si="1"/>
        <v>0</v>
      </c>
      <c r="K18" s="44"/>
      <c r="L18" s="4">
        <f t="shared" si="2"/>
        <v>0</v>
      </c>
      <c r="M18" s="4">
        <f t="shared" si="3"/>
        <v>0</v>
      </c>
    </row>
    <row r="19" spans="1:13" s="3" customFormat="1" ht="30">
      <c r="A19" s="108"/>
      <c r="B19" s="47"/>
      <c r="C19" s="213" t="s">
        <v>381</v>
      </c>
      <c r="D19" s="214" t="s">
        <v>382</v>
      </c>
      <c r="E19" s="215"/>
      <c r="F19" s="203">
        <v>4640</v>
      </c>
      <c r="G19" s="44"/>
      <c r="H19" s="4">
        <f t="shared" ref="H19:H106" si="4">F19*G19</f>
        <v>0</v>
      </c>
      <c r="I19" s="44"/>
      <c r="J19" s="4">
        <f t="shared" ref="J19:J106" si="5">F19*I19</f>
        <v>0</v>
      </c>
      <c r="K19" s="44"/>
      <c r="L19" s="4">
        <f t="shared" ref="L19:L106" si="6">F19*K19</f>
        <v>0</v>
      </c>
      <c r="M19" s="4">
        <f t="shared" ref="M19:M106" si="7">H19+J19+L19</f>
        <v>0</v>
      </c>
    </row>
    <row r="20" spans="1:13" s="3" customFormat="1" ht="30">
      <c r="A20" s="108"/>
      <c r="B20" s="47"/>
      <c r="C20" s="213" t="s">
        <v>383</v>
      </c>
      <c r="D20" s="214" t="s">
        <v>382</v>
      </c>
      <c r="E20" s="215"/>
      <c r="F20" s="203">
        <v>1827</v>
      </c>
      <c r="G20" s="44"/>
      <c r="H20" s="4">
        <f t="shared" si="4"/>
        <v>0</v>
      </c>
      <c r="I20" s="44"/>
      <c r="J20" s="4">
        <f t="shared" si="5"/>
        <v>0</v>
      </c>
      <c r="K20" s="44"/>
      <c r="L20" s="4">
        <f t="shared" si="6"/>
        <v>0</v>
      </c>
      <c r="M20" s="4">
        <f t="shared" si="7"/>
        <v>0</v>
      </c>
    </row>
    <row r="21" spans="1:13" s="3" customFormat="1" ht="30">
      <c r="A21" s="108"/>
      <c r="B21" s="47"/>
      <c r="C21" s="213" t="s">
        <v>384</v>
      </c>
      <c r="D21" s="214" t="s">
        <v>382</v>
      </c>
      <c r="E21" s="215"/>
      <c r="F21" s="203">
        <v>8</v>
      </c>
      <c r="G21" s="44"/>
      <c r="H21" s="4">
        <f t="shared" si="4"/>
        <v>0</v>
      </c>
      <c r="I21" s="44"/>
      <c r="J21" s="4">
        <f t="shared" si="5"/>
        <v>0</v>
      </c>
      <c r="K21" s="44"/>
      <c r="L21" s="4">
        <f t="shared" si="6"/>
        <v>0</v>
      </c>
      <c r="M21" s="4">
        <f t="shared" si="7"/>
        <v>0</v>
      </c>
    </row>
    <row r="22" spans="1:13" s="3" customFormat="1" ht="30">
      <c r="A22" s="108"/>
      <c r="B22" s="47"/>
      <c r="C22" s="213" t="s">
        <v>385</v>
      </c>
      <c r="D22" s="214" t="s">
        <v>382</v>
      </c>
      <c r="E22" s="215"/>
      <c r="F22" s="203">
        <v>126</v>
      </c>
      <c r="G22" s="44"/>
      <c r="H22" s="4">
        <f t="shared" si="4"/>
        <v>0</v>
      </c>
      <c r="I22" s="44"/>
      <c r="J22" s="4">
        <f t="shared" si="5"/>
        <v>0</v>
      </c>
      <c r="K22" s="44"/>
      <c r="L22" s="4">
        <f t="shared" si="6"/>
        <v>0</v>
      </c>
      <c r="M22" s="4">
        <f t="shared" si="7"/>
        <v>0</v>
      </c>
    </row>
    <row r="23" spans="1:13" s="3" customFormat="1" ht="30">
      <c r="A23" s="108"/>
      <c r="B23" s="47"/>
      <c r="C23" s="213" t="s">
        <v>386</v>
      </c>
      <c r="D23" s="214" t="s">
        <v>382</v>
      </c>
      <c r="E23" s="215"/>
      <c r="F23" s="203">
        <v>223</v>
      </c>
      <c r="G23" s="44"/>
      <c r="H23" s="4">
        <f t="shared" si="4"/>
        <v>0</v>
      </c>
      <c r="I23" s="44"/>
      <c r="J23" s="4">
        <f t="shared" si="5"/>
        <v>0</v>
      </c>
      <c r="K23" s="44"/>
      <c r="L23" s="4">
        <f t="shared" si="6"/>
        <v>0</v>
      </c>
      <c r="M23" s="4">
        <f t="shared" si="7"/>
        <v>0</v>
      </c>
    </row>
    <row r="24" spans="1:13" s="3" customFormat="1" ht="30">
      <c r="A24" s="108"/>
      <c r="B24" s="47"/>
      <c r="C24" s="213" t="s">
        <v>387</v>
      </c>
      <c r="D24" s="214" t="s">
        <v>382</v>
      </c>
      <c r="E24" s="215"/>
      <c r="F24" s="203">
        <v>96</v>
      </c>
      <c r="G24" s="44"/>
      <c r="H24" s="4">
        <f t="shared" si="4"/>
        <v>0</v>
      </c>
      <c r="I24" s="44"/>
      <c r="J24" s="4">
        <f t="shared" si="5"/>
        <v>0</v>
      </c>
      <c r="K24" s="44"/>
      <c r="L24" s="4">
        <f t="shared" si="6"/>
        <v>0</v>
      </c>
      <c r="M24" s="4">
        <f t="shared" si="7"/>
        <v>0</v>
      </c>
    </row>
    <row r="25" spans="1:13" s="3" customFormat="1" ht="30">
      <c r="A25" s="108"/>
      <c r="B25" s="47"/>
      <c r="C25" s="213" t="s">
        <v>388</v>
      </c>
      <c r="D25" s="214" t="s">
        <v>382</v>
      </c>
      <c r="E25" s="215"/>
      <c r="F25" s="203">
        <v>75</v>
      </c>
      <c r="G25" s="44"/>
      <c r="H25" s="4">
        <f t="shared" si="4"/>
        <v>0</v>
      </c>
      <c r="I25" s="44"/>
      <c r="J25" s="4">
        <f t="shared" si="5"/>
        <v>0</v>
      </c>
      <c r="K25" s="44"/>
      <c r="L25" s="4">
        <f t="shared" si="6"/>
        <v>0</v>
      </c>
      <c r="M25" s="4">
        <f t="shared" si="7"/>
        <v>0</v>
      </c>
    </row>
    <row r="26" spans="1:13" s="3" customFormat="1" ht="30">
      <c r="A26" s="108"/>
      <c r="B26" s="47"/>
      <c r="C26" s="213" t="s">
        <v>389</v>
      </c>
      <c r="D26" s="214" t="s">
        <v>382</v>
      </c>
      <c r="E26" s="215"/>
      <c r="F26" s="203">
        <v>8</v>
      </c>
      <c r="G26" s="44"/>
      <c r="H26" s="4">
        <f t="shared" si="4"/>
        <v>0</v>
      </c>
      <c r="I26" s="44"/>
      <c r="J26" s="4">
        <f t="shared" si="5"/>
        <v>0</v>
      </c>
      <c r="K26" s="44"/>
      <c r="L26" s="4">
        <f t="shared" si="6"/>
        <v>0</v>
      </c>
      <c r="M26" s="4">
        <f t="shared" si="7"/>
        <v>0</v>
      </c>
    </row>
    <row r="27" spans="1:13" s="3" customFormat="1" ht="30">
      <c r="A27" s="108"/>
      <c r="B27" s="47"/>
      <c r="C27" s="213" t="s">
        <v>390</v>
      </c>
      <c r="D27" s="214" t="s">
        <v>382</v>
      </c>
      <c r="E27" s="215"/>
      <c r="F27" s="203">
        <v>176</v>
      </c>
      <c r="G27" s="44"/>
      <c r="H27" s="4">
        <f t="shared" si="4"/>
        <v>0</v>
      </c>
      <c r="I27" s="44"/>
      <c r="J27" s="4">
        <f t="shared" si="5"/>
        <v>0</v>
      </c>
      <c r="K27" s="44"/>
      <c r="L27" s="4">
        <f t="shared" si="6"/>
        <v>0</v>
      </c>
      <c r="M27" s="4">
        <f t="shared" si="7"/>
        <v>0</v>
      </c>
    </row>
    <row r="28" spans="1:13" s="3" customFormat="1" ht="30">
      <c r="A28" s="108"/>
      <c r="B28" s="47"/>
      <c r="C28" s="213" t="s">
        <v>391</v>
      </c>
      <c r="D28" s="214" t="s">
        <v>382</v>
      </c>
      <c r="E28" s="215"/>
      <c r="F28" s="203">
        <v>65</v>
      </c>
      <c r="G28" s="44"/>
      <c r="H28" s="4">
        <f t="shared" si="4"/>
        <v>0</v>
      </c>
      <c r="I28" s="44"/>
      <c r="J28" s="4">
        <f t="shared" si="5"/>
        <v>0</v>
      </c>
      <c r="K28" s="44"/>
      <c r="L28" s="4">
        <f t="shared" si="6"/>
        <v>0</v>
      </c>
      <c r="M28" s="4">
        <f t="shared" si="7"/>
        <v>0</v>
      </c>
    </row>
    <row r="29" spans="1:13" s="3" customFormat="1" ht="30">
      <c r="A29" s="108"/>
      <c r="B29" s="47"/>
      <c r="C29" s="213" t="s">
        <v>392</v>
      </c>
      <c r="D29" s="214" t="s">
        <v>382</v>
      </c>
      <c r="E29" s="215"/>
      <c r="F29" s="203">
        <v>100</v>
      </c>
      <c r="G29" s="44"/>
      <c r="H29" s="4">
        <f t="shared" si="4"/>
        <v>0</v>
      </c>
      <c r="I29" s="44"/>
      <c r="J29" s="4">
        <f t="shared" si="5"/>
        <v>0</v>
      </c>
      <c r="K29" s="44"/>
      <c r="L29" s="4">
        <f t="shared" si="6"/>
        <v>0</v>
      </c>
      <c r="M29" s="4">
        <f t="shared" si="7"/>
        <v>0</v>
      </c>
    </row>
    <row r="30" spans="1:13" ht="13.5">
      <c r="A30" s="36"/>
      <c r="B30" s="39"/>
      <c r="C30" s="210" t="s">
        <v>117</v>
      </c>
      <c r="D30" s="38" t="s">
        <v>35</v>
      </c>
      <c r="E30" s="188">
        <v>0.44</v>
      </c>
      <c r="F30" s="194">
        <f>F16*E30</f>
        <v>3231.36</v>
      </c>
      <c r="G30" s="44"/>
      <c r="H30" s="4">
        <f>F30*G30</f>
        <v>0</v>
      </c>
      <c r="I30" s="44"/>
      <c r="J30" s="4">
        <f>F30*I30</f>
        <v>0</v>
      </c>
      <c r="K30" s="44"/>
      <c r="L30" s="4">
        <f>F30*K30</f>
        <v>0</v>
      </c>
      <c r="M30" s="4">
        <f>H30+J30+L30</f>
        <v>0</v>
      </c>
    </row>
    <row r="31" spans="1:13" s="3" customFormat="1" ht="13.5">
      <c r="A31" s="106">
        <v>7</v>
      </c>
      <c r="B31" s="39" t="s">
        <v>393</v>
      </c>
      <c r="C31" s="210" t="s">
        <v>394</v>
      </c>
      <c r="D31" s="211" t="s">
        <v>380</v>
      </c>
      <c r="E31" s="216"/>
      <c r="F31" s="198">
        <f>F34+F35+F36+F37+F38+F39</f>
        <v>1286</v>
      </c>
      <c r="G31" s="44"/>
      <c r="H31" s="4">
        <f t="shared" ref="H31:H33" si="8">F31*G31</f>
        <v>0</v>
      </c>
      <c r="I31" s="44"/>
      <c r="J31" s="4">
        <f t="shared" ref="J31:J33" si="9">F31*I31</f>
        <v>0</v>
      </c>
      <c r="K31" s="44"/>
      <c r="L31" s="4">
        <f t="shared" ref="L31:L33" si="10">F31*K31</f>
        <v>0</v>
      </c>
      <c r="M31" s="4">
        <f t="shared" ref="M31:M33" si="11">H31+J31+L31</f>
        <v>0</v>
      </c>
    </row>
    <row r="32" spans="1:13" ht="13.5">
      <c r="A32" s="36"/>
      <c r="B32" s="39"/>
      <c r="C32" s="40" t="s">
        <v>54</v>
      </c>
      <c r="D32" s="38" t="s">
        <v>55</v>
      </c>
      <c r="E32" s="188">
        <v>0.17</v>
      </c>
      <c r="F32" s="194">
        <f>F31*E32</f>
        <v>218.62</v>
      </c>
      <c r="G32" s="44"/>
      <c r="H32" s="4">
        <f t="shared" si="8"/>
        <v>0</v>
      </c>
      <c r="I32" s="44"/>
      <c r="J32" s="4">
        <f t="shared" si="9"/>
        <v>0</v>
      </c>
      <c r="K32" s="44"/>
      <c r="L32" s="4">
        <f t="shared" si="10"/>
        <v>0</v>
      </c>
      <c r="M32" s="4">
        <f t="shared" si="11"/>
        <v>0</v>
      </c>
    </row>
    <row r="33" spans="1:13" ht="13.5">
      <c r="A33" s="36"/>
      <c r="B33" s="39"/>
      <c r="C33" s="40" t="s">
        <v>56</v>
      </c>
      <c r="D33" s="38" t="s">
        <v>35</v>
      </c>
      <c r="E33" s="188">
        <v>5.3E-3</v>
      </c>
      <c r="F33" s="194">
        <f>F31*E33</f>
        <v>6.8158000000000003</v>
      </c>
      <c r="G33" s="44"/>
      <c r="H33" s="4">
        <f t="shared" si="8"/>
        <v>0</v>
      </c>
      <c r="I33" s="44"/>
      <c r="J33" s="4">
        <f t="shared" si="9"/>
        <v>0</v>
      </c>
      <c r="K33" s="44"/>
      <c r="L33" s="4">
        <f t="shared" si="10"/>
        <v>0</v>
      </c>
      <c r="M33" s="4">
        <f t="shared" si="11"/>
        <v>0</v>
      </c>
    </row>
    <row r="34" spans="1:13" s="3" customFormat="1" ht="15">
      <c r="A34" s="108"/>
      <c r="B34" s="47"/>
      <c r="C34" s="213" t="s">
        <v>395</v>
      </c>
      <c r="D34" s="214" t="s">
        <v>382</v>
      </c>
      <c r="E34" s="215"/>
      <c r="F34" s="203">
        <v>400</v>
      </c>
      <c r="G34" s="44"/>
      <c r="H34" s="4">
        <f t="shared" si="4"/>
        <v>0</v>
      </c>
      <c r="I34" s="44"/>
      <c r="J34" s="4">
        <f t="shared" si="5"/>
        <v>0</v>
      </c>
      <c r="K34" s="44"/>
      <c r="L34" s="4">
        <f t="shared" si="6"/>
        <v>0</v>
      </c>
      <c r="M34" s="4">
        <f t="shared" si="7"/>
        <v>0</v>
      </c>
    </row>
    <row r="35" spans="1:13" s="3" customFormat="1" ht="15">
      <c r="A35" s="108"/>
      <c r="B35" s="47"/>
      <c r="C35" s="213" t="s">
        <v>396</v>
      </c>
      <c r="D35" s="214" t="s">
        <v>382</v>
      </c>
      <c r="E35" s="215"/>
      <c r="F35" s="203">
        <v>600</v>
      </c>
      <c r="G35" s="44"/>
      <c r="H35" s="4">
        <f t="shared" si="4"/>
        <v>0</v>
      </c>
      <c r="I35" s="44"/>
      <c r="J35" s="4">
        <f t="shared" si="5"/>
        <v>0</v>
      </c>
      <c r="K35" s="44"/>
      <c r="L35" s="4">
        <f t="shared" si="6"/>
        <v>0</v>
      </c>
      <c r="M35" s="4">
        <f t="shared" si="7"/>
        <v>0</v>
      </c>
    </row>
    <row r="36" spans="1:13" s="3" customFormat="1" ht="30">
      <c r="A36" s="108"/>
      <c r="B36" s="47"/>
      <c r="C36" s="213" t="s">
        <v>397</v>
      </c>
      <c r="D36" s="214" t="s">
        <v>382</v>
      </c>
      <c r="E36" s="215"/>
      <c r="F36" s="203">
        <v>200</v>
      </c>
      <c r="G36" s="44"/>
      <c r="H36" s="4">
        <f t="shared" si="4"/>
        <v>0</v>
      </c>
      <c r="I36" s="44"/>
      <c r="J36" s="4">
        <f t="shared" si="5"/>
        <v>0</v>
      </c>
      <c r="K36" s="44"/>
      <c r="L36" s="4">
        <f t="shared" si="6"/>
        <v>0</v>
      </c>
      <c r="M36" s="4">
        <f t="shared" si="7"/>
        <v>0</v>
      </c>
    </row>
    <row r="37" spans="1:13" s="3" customFormat="1" ht="30">
      <c r="A37" s="108"/>
      <c r="B37" s="47"/>
      <c r="C37" s="213" t="s">
        <v>398</v>
      </c>
      <c r="D37" s="214" t="s">
        <v>382</v>
      </c>
      <c r="E37" s="215"/>
      <c r="F37" s="203">
        <v>50</v>
      </c>
      <c r="G37" s="44"/>
      <c r="H37" s="4">
        <f t="shared" si="4"/>
        <v>0</v>
      </c>
      <c r="I37" s="44"/>
      <c r="J37" s="4">
        <f t="shared" si="5"/>
        <v>0</v>
      </c>
      <c r="K37" s="44"/>
      <c r="L37" s="4">
        <f t="shared" si="6"/>
        <v>0</v>
      </c>
      <c r="M37" s="4">
        <f t="shared" si="7"/>
        <v>0</v>
      </c>
    </row>
    <row r="38" spans="1:13" s="3" customFormat="1" ht="30">
      <c r="A38" s="108"/>
      <c r="B38" s="47"/>
      <c r="C38" s="213" t="s">
        <v>399</v>
      </c>
      <c r="D38" s="214" t="s">
        <v>382</v>
      </c>
      <c r="E38" s="215"/>
      <c r="F38" s="203">
        <v>30</v>
      </c>
      <c r="G38" s="44"/>
      <c r="H38" s="4">
        <f t="shared" si="4"/>
        <v>0</v>
      </c>
      <c r="I38" s="44"/>
      <c r="J38" s="4">
        <f t="shared" si="5"/>
        <v>0</v>
      </c>
      <c r="K38" s="44"/>
      <c r="L38" s="4">
        <f t="shared" si="6"/>
        <v>0</v>
      </c>
      <c r="M38" s="4">
        <f t="shared" si="7"/>
        <v>0</v>
      </c>
    </row>
    <row r="39" spans="1:13" s="3" customFormat="1" ht="15">
      <c r="A39" s="108"/>
      <c r="B39" s="47"/>
      <c r="C39" s="213" t="s">
        <v>400</v>
      </c>
      <c r="D39" s="214" t="s">
        <v>382</v>
      </c>
      <c r="E39" s="215"/>
      <c r="F39" s="203">
        <v>6</v>
      </c>
      <c r="G39" s="44"/>
      <c r="H39" s="4">
        <f t="shared" si="4"/>
        <v>0</v>
      </c>
      <c r="I39" s="44"/>
      <c r="J39" s="4">
        <f t="shared" si="5"/>
        <v>0</v>
      </c>
      <c r="K39" s="44"/>
      <c r="L39" s="4">
        <f t="shared" si="6"/>
        <v>0</v>
      </c>
      <c r="M39" s="4">
        <f t="shared" si="7"/>
        <v>0</v>
      </c>
    </row>
    <row r="40" spans="1:13" ht="13.5">
      <c r="A40" s="36"/>
      <c r="B40" s="39"/>
      <c r="C40" s="210" t="s">
        <v>117</v>
      </c>
      <c r="D40" s="38" t="s">
        <v>35</v>
      </c>
      <c r="E40" s="188">
        <v>3.7900000000000003E-2</v>
      </c>
      <c r="F40" s="194">
        <f>F31*E40</f>
        <v>48.739400000000003</v>
      </c>
      <c r="G40" s="44"/>
      <c r="H40" s="4">
        <f>F40*G40</f>
        <v>0</v>
      </c>
      <c r="I40" s="44"/>
      <c r="J40" s="4">
        <f>F40*I40</f>
        <v>0</v>
      </c>
      <c r="K40" s="44"/>
      <c r="L40" s="4">
        <f>F40*K40</f>
        <v>0</v>
      </c>
      <c r="M40" s="4">
        <f>H40+J40+L40</f>
        <v>0</v>
      </c>
    </row>
    <row r="41" spans="1:13" s="3" customFormat="1" ht="30">
      <c r="A41" s="108">
        <v>8</v>
      </c>
      <c r="B41" s="94" t="s">
        <v>94</v>
      </c>
      <c r="C41" s="213" t="s">
        <v>401</v>
      </c>
      <c r="D41" s="214" t="s">
        <v>402</v>
      </c>
      <c r="E41" s="215"/>
      <c r="F41" s="203">
        <v>2</v>
      </c>
      <c r="G41" s="44"/>
      <c r="H41" s="4">
        <f t="shared" si="4"/>
        <v>0</v>
      </c>
      <c r="I41" s="44"/>
      <c r="J41" s="4">
        <f t="shared" si="5"/>
        <v>0</v>
      </c>
      <c r="K41" s="44"/>
      <c r="L41" s="4">
        <f t="shared" si="6"/>
        <v>0</v>
      </c>
      <c r="M41" s="4">
        <f t="shared" si="7"/>
        <v>0</v>
      </c>
    </row>
    <row r="42" spans="1:13" s="3" customFormat="1" ht="60">
      <c r="A42" s="108">
        <v>9</v>
      </c>
      <c r="B42" s="94" t="s">
        <v>94</v>
      </c>
      <c r="C42" s="217" t="s">
        <v>403</v>
      </c>
      <c r="D42" s="218" t="s">
        <v>382</v>
      </c>
      <c r="E42" s="219"/>
      <c r="F42" s="195">
        <v>250</v>
      </c>
      <c r="G42" s="44"/>
      <c r="H42" s="4">
        <f t="shared" si="4"/>
        <v>0</v>
      </c>
      <c r="I42" s="44"/>
      <c r="J42" s="4">
        <f t="shared" si="5"/>
        <v>0</v>
      </c>
      <c r="K42" s="44"/>
      <c r="L42" s="4">
        <f t="shared" si="6"/>
        <v>0</v>
      </c>
      <c r="M42" s="4">
        <f t="shared" si="7"/>
        <v>0</v>
      </c>
    </row>
    <row r="43" spans="1:13" s="3" customFormat="1" ht="15">
      <c r="A43" s="108"/>
      <c r="B43" s="47"/>
      <c r="C43" s="209" t="s">
        <v>404</v>
      </c>
      <c r="D43" s="220"/>
      <c r="E43" s="221"/>
      <c r="F43" s="204"/>
      <c r="G43" s="44"/>
      <c r="H43" s="4">
        <f t="shared" si="4"/>
        <v>0</v>
      </c>
      <c r="I43" s="44"/>
      <c r="J43" s="4">
        <f t="shared" si="5"/>
        <v>0</v>
      </c>
      <c r="K43" s="44"/>
      <c r="L43" s="4">
        <f t="shared" si="6"/>
        <v>0</v>
      </c>
      <c r="M43" s="4">
        <f t="shared" si="7"/>
        <v>0</v>
      </c>
    </row>
    <row r="44" spans="1:13" s="3" customFormat="1" ht="30">
      <c r="A44" s="108">
        <v>10</v>
      </c>
      <c r="B44" s="94" t="s">
        <v>94</v>
      </c>
      <c r="C44" s="217" t="s">
        <v>405</v>
      </c>
      <c r="D44" s="218" t="s">
        <v>402</v>
      </c>
      <c r="E44" s="219"/>
      <c r="F44" s="195">
        <v>11</v>
      </c>
      <c r="G44" s="44"/>
      <c r="H44" s="4">
        <f t="shared" si="4"/>
        <v>0</v>
      </c>
      <c r="I44" s="44"/>
      <c r="J44" s="4">
        <f t="shared" si="5"/>
        <v>0</v>
      </c>
      <c r="K44" s="44"/>
      <c r="L44" s="4">
        <f t="shared" si="6"/>
        <v>0</v>
      </c>
      <c r="M44" s="4">
        <f t="shared" si="7"/>
        <v>0</v>
      </c>
    </row>
    <row r="45" spans="1:13" s="3" customFormat="1" ht="25.5">
      <c r="A45" s="108">
        <v>11</v>
      </c>
      <c r="B45" s="94" t="s">
        <v>94</v>
      </c>
      <c r="C45" s="217" t="s">
        <v>406</v>
      </c>
      <c r="D45" s="218" t="s">
        <v>382</v>
      </c>
      <c r="E45" s="219"/>
      <c r="F45" s="195">
        <v>40</v>
      </c>
      <c r="G45" s="44"/>
      <c r="H45" s="4">
        <f t="shared" si="4"/>
        <v>0</v>
      </c>
      <c r="I45" s="44"/>
      <c r="J45" s="4">
        <f t="shared" si="5"/>
        <v>0</v>
      </c>
      <c r="K45" s="44"/>
      <c r="L45" s="4">
        <f t="shared" si="6"/>
        <v>0</v>
      </c>
      <c r="M45" s="4">
        <f t="shared" si="7"/>
        <v>0</v>
      </c>
    </row>
    <row r="46" spans="1:13" s="3" customFormat="1" ht="30">
      <c r="A46" s="108">
        <v>12</v>
      </c>
      <c r="B46" s="94" t="s">
        <v>94</v>
      </c>
      <c r="C46" s="217" t="s">
        <v>407</v>
      </c>
      <c r="D46" s="218" t="s">
        <v>402</v>
      </c>
      <c r="E46" s="219"/>
      <c r="F46" s="195">
        <v>6</v>
      </c>
      <c r="G46" s="44"/>
      <c r="H46" s="4">
        <f t="shared" si="4"/>
        <v>0</v>
      </c>
      <c r="I46" s="44"/>
      <c r="J46" s="4">
        <f t="shared" si="5"/>
        <v>0</v>
      </c>
      <c r="K46" s="44"/>
      <c r="L46" s="4">
        <f t="shared" si="6"/>
        <v>0</v>
      </c>
      <c r="M46" s="4">
        <f t="shared" si="7"/>
        <v>0</v>
      </c>
    </row>
    <row r="47" spans="1:13" s="3" customFormat="1" ht="30">
      <c r="A47" s="108">
        <v>13</v>
      </c>
      <c r="B47" s="94" t="s">
        <v>94</v>
      </c>
      <c r="C47" s="217" t="s">
        <v>408</v>
      </c>
      <c r="D47" s="218" t="s">
        <v>382</v>
      </c>
      <c r="E47" s="219"/>
      <c r="F47" s="195">
        <v>35</v>
      </c>
      <c r="G47" s="44"/>
      <c r="H47" s="4">
        <f t="shared" si="4"/>
        <v>0</v>
      </c>
      <c r="I47" s="44"/>
      <c r="J47" s="4">
        <f t="shared" si="5"/>
        <v>0</v>
      </c>
      <c r="K47" s="44"/>
      <c r="L47" s="4">
        <f t="shared" si="6"/>
        <v>0</v>
      </c>
      <c r="M47" s="4">
        <f t="shared" si="7"/>
        <v>0</v>
      </c>
    </row>
    <row r="48" spans="1:13" s="3" customFormat="1" ht="30">
      <c r="A48" s="108">
        <v>14</v>
      </c>
      <c r="B48" s="94" t="s">
        <v>94</v>
      </c>
      <c r="C48" s="217" t="s">
        <v>409</v>
      </c>
      <c r="D48" s="218" t="s">
        <v>402</v>
      </c>
      <c r="E48" s="219"/>
      <c r="F48" s="195">
        <v>7</v>
      </c>
      <c r="G48" s="44"/>
      <c r="H48" s="4">
        <f t="shared" si="4"/>
        <v>0</v>
      </c>
      <c r="I48" s="44"/>
      <c r="J48" s="4">
        <f t="shared" si="5"/>
        <v>0</v>
      </c>
      <c r="K48" s="44"/>
      <c r="L48" s="4">
        <f t="shared" si="6"/>
        <v>0</v>
      </c>
      <c r="M48" s="4">
        <f t="shared" si="7"/>
        <v>0</v>
      </c>
    </row>
    <row r="49" spans="1:13" s="3" customFormat="1" ht="30">
      <c r="A49" s="108">
        <v>15</v>
      </c>
      <c r="B49" s="94" t="s">
        <v>94</v>
      </c>
      <c r="C49" s="217" t="s">
        <v>410</v>
      </c>
      <c r="D49" s="218" t="s">
        <v>402</v>
      </c>
      <c r="E49" s="219"/>
      <c r="F49" s="195">
        <v>1</v>
      </c>
      <c r="G49" s="44"/>
      <c r="H49" s="4">
        <f t="shared" si="4"/>
        <v>0</v>
      </c>
      <c r="I49" s="44"/>
      <c r="J49" s="4">
        <f t="shared" si="5"/>
        <v>0</v>
      </c>
      <c r="K49" s="44"/>
      <c r="L49" s="4">
        <f t="shared" si="6"/>
        <v>0</v>
      </c>
      <c r="M49" s="4">
        <f t="shared" si="7"/>
        <v>0</v>
      </c>
    </row>
    <row r="50" spans="1:13" s="3" customFormat="1" ht="30">
      <c r="A50" s="108">
        <v>16</v>
      </c>
      <c r="B50" s="94" t="s">
        <v>94</v>
      </c>
      <c r="C50" s="217" t="s">
        <v>411</v>
      </c>
      <c r="D50" s="218" t="s">
        <v>402</v>
      </c>
      <c r="E50" s="219"/>
      <c r="F50" s="195">
        <v>1</v>
      </c>
      <c r="G50" s="44"/>
      <c r="H50" s="4">
        <f t="shared" si="4"/>
        <v>0</v>
      </c>
      <c r="I50" s="44"/>
      <c r="J50" s="4">
        <f t="shared" si="5"/>
        <v>0</v>
      </c>
      <c r="K50" s="44"/>
      <c r="L50" s="4">
        <f t="shared" si="6"/>
        <v>0</v>
      </c>
      <c r="M50" s="4">
        <f t="shared" si="7"/>
        <v>0</v>
      </c>
    </row>
    <row r="51" spans="1:13" s="3" customFormat="1" ht="15">
      <c r="A51" s="108"/>
      <c r="B51" s="47"/>
      <c r="C51" s="209" t="s">
        <v>412</v>
      </c>
      <c r="D51" s="220"/>
      <c r="E51" s="221"/>
      <c r="F51" s="204"/>
      <c r="G51" s="44"/>
      <c r="H51" s="4">
        <f t="shared" si="4"/>
        <v>0</v>
      </c>
      <c r="I51" s="44"/>
      <c r="J51" s="4">
        <f t="shared" si="5"/>
        <v>0</v>
      </c>
      <c r="K51" s="44"/>
      <c r="L51" s="4">
        <f t="shared" si="6"/>
        <v>0</v>
      </c>
      <c r="M51" s="4">
        <f t="shared" si="7"/>
        <v>0</v>
      </c>
    </row>
    <row r="52" spans="1:13" s="3" customFormat="1" ht="30">
      <c r="A52" s="108">
        <v>29</v>
      </c>
      <c r="B52" s="94" t="s">
        <v>94</v>
      </c>
      <c r="C52" s="217" t="s">
        <v>413</v>
      </c>
      <c r="D52" s="218" t="s">
        <v>402</v>
      </c>
      <c r="E52" s="219"/>
      <c r="F52" s="195">
        <v>80</v>
      </c>
      <c r="G52" s="44"/>
      <c r="H52" s="4">
        <f t="shared" si="4"/>
        <v>0</v>
      </c>
      <c r="I52" s="44"/>
      <c r="J52" s="4">
        <f t="shared" si="5"/>
        <v>0</v>
      </c>
      <c r="K52" s="44"/>
      <c r="L52" s="4">
        <f t="shared" si="6"/>
        <v>0</v>
      </c>
      <c r="M52" s="4">
        <f t="shared" si="7"/>
        <v>0</v>
      </c>
    </row>
    <row r="53" spans="1:13" s="3" customFormat="1" ht="30">
      <c r="A53" s="108">
        <v>30</v>
      </c>
      <c r="B53" s="94" t="s">
        <v>94</v>
      </c>
      <c r="C53" s="217" t="s">
        <v>414</v>
      </c>
      <c r="D53" s="218" t="s">
        <v>402</v>
      </c>
      <c r="E53" s="219"/>
      <c r="F53" s="195">
        <v>100</v>
      </c>
      <c r="G53" s="44"/>
      <c r="H53" s="4">
        <f t="shared" si="4"/>
        <v>0</v>
      </c>
      <c r="I53" s="44"/>
      <c r="J53" s="4">
        <f t="shared" si="5"/>
        <v>0</v>
      </c>
      <c r="K53" s="44"/>
      <c r="L53" s="4">
        <f t="shared" si="6"/>
        <v>0</v>
      </c>
      <c r="M53" s="4">
        <f t="shared" si="7"/>
        <v>0</v>
      </c>
    </row>
    <row r="54" spans="1:13" ht="15">
      <c r="A54" s="108">
        <v>31</v>
      </c>
      <c r="B54" s="39" t="s">
        <v>415</v>
      </c>
      <c r="C54" s="40" t="s">
        <v>416</v>
      </c>
      <c r="D54" s="38" t="s">
        <v>96</v>
      </c>
      <c r="E54" s="188"/>
      <c r="F54" s="196">
        <f>F57+F58+F59+F60+F61</f>
        <v>112</v>
      </c>
      <c r="G54" s="44"/>
      <c r="H54" s="4">
        <f t="shared" si="4"/>
        <v>0</v>
      </c>
      <c r="I54" s="44"/>
      <c r="J54" s="4">
        <f t="shared" si="5"/>
        <v>0</v>
      </c>
      <c r="K54" s="44"/>
      <c r="L54" s="4">
        <f t="shared" si="6"/>
        <v>0</v>
      </c>
      <c r="M54" s="4">
        <f t="shared" si="7"/>
        <v>0</v>
      </c>
    </row>
    <row r="55" spans="1:13" ht="13.5">
      <c r="A55" s="36"/>
      <c r="B55" s="39"/>
      <c r="C55" s="40" t="s">
        <v>54</v>
      </c>
      <c r="D55" s="38" t="s">
        <v>55</v>
      </c>
      <c r="E55" s="188">
        <v>0.2</v>
      </c>
      <c r="F55" s="194">
        <f>F54*E55</f>
        <v>22.400000000000002</v>
      </c>
      <c r="G55" s="44"/>
      <c r="H55" s="4">
        <f t="shared" si="4"/>
        <v>0</v>
      </c>
      <c r="I55" s="44"/>
      <c r="J55" s="4">
        <f t="shared" si="5"/>
        <v>0</v>
      </c>
      <c r="K55" s="44"/>
      <c r="L55" s="4">
        <f t="shared" si="6"/>
        <v>0</v>
      </c>
      <c r="M55" s="4">
        <f t="shared" si="7"/>
        <v>0</v>
      </c>
    </row>
    <row r="56" spans="1:13" ht="13.5">
      <c r="A56" s="36"/>
      <c r="B56" s="39"/>
      <c r="C56" s="40" t="s">
        <v>56</v>
      </c>
      <c r="D56" s="38" t="s">
        <v>35</v>
      </c>
      <c r="E56" s="188">
        <v>5.0000000000000001E-4</v>
      </c>
      <c r="F56" s="194">
        <f>F54*E56</f>
        <v>5.6000000000000001E-2</v>
      </c>
      <c r="G56" s="44"/>
      <c r="H56" s="4">
        <f t="shared" si="4"/>
        <v>0</v>
      </c>
      <c r="I56" s="44"/>
      <c r="J56" s="4">
        <f t="shared" si="5"/>
        <v>0</v>
      </c>
      <c r="K56" s="44"/>
      <c r="L56" s="4">
        <f t="shared" si="6"/>
        <v>0</v>
      </c>
      <c r="M56" s="4">
        <f t="shared" si="7"/>
        <v>0</v>
      </c>
    </row>
    <row r="57" spans="1:13" s="3" customFormat="1" ht="30">
      <c r="A57" s="108"/>
      <c r="B57" s="47"/>
      <c r="C57" s="217" t="s">
        <v>417</v>
      </c>
      <c r="D57" s="218" t="s">
        <v>402</v>
      </c>
      <c r="E57" s="219"/>
      <c r="F57" s="195">
        <v>2</v>
      </c>
      <c r="G57" s="44"/>
      <c r="H57" s="4">
        <f t="shared" si="4"/>
        <v>0</v>
      </c>
      <c r="I57" s="44"/>
      <c r="J57" s="4">
        <f t="shared" si="5"/>
        <v>0</v>
      </c>
      <c r="K57" s="44"/>
      <c r="L57" s="4">
        <f t="shared" si="6"/>
        <v>0</v>
      </c>
      <c r="M57" s="4">
        <f t="shared" si="7"/>
        <v>0</v>
      </c>
    </row>
    <row r="58" spans="1:13" s="3" customFormat="1" ht="30">
      <c r="A58" s="108"/>
      <c r="B58" s="47"/>
      <c r="C58" s="217" t="s">
        <v>418</v>
      </c>
      <c r="D58" s="218" t="s">
        <v>402</v>
      </c>
      <c r="E58" s="219"/>
      <c r="F58" s="195">
        <v>45</v>
      </c>
      <c r="G58" s="44"/>
      <c r="H58" s="4">
        <f t="shared" si="4"/>
        <v>0</v>
      </c>
      <c r="I58" s="44"/>
      <c r="J58" s="4">
        <f t="shared" si="5"/>
        <v>0</v>
      </c>
      <c r="K58" s="44"/>
      <c r="L58" s="4">
        <f t="shared" si="6"/>
        <v>0</v>
      </c>
      <c r="M58" s="4">
        <f t="shared" si="7"/>
        <v>0</v>
      </c>
    </row>
    <row r="59" spans="1:13" s="3" customFormat="1" ht="30">
      <c r="A59" s="108"/>
      <c r="B59" s="47"/>
      <c r="C59" s="217" t="s">
        <v>419</v>
      </c>
      <c r="D59" s="218" t="s">
        <v>402</v>
      </c>
      <c r="E59" s="219"/>
      <c r="F59" s="195">
        <v>43</v>
      </c>
      <c r="G59" s="44"/>
      <c r="H59" s="4">
        <f t="shared" si="4"/>
        <v>0</v>
      </c>
      <c r="I59" s="44"/>
      <c r="J59" s="4">
        <f t="shared" si="5"/>
        <v>0</v>
      </c>
      <c r="K59" s="44"/>
      <c r="L59" s="4">
        <f t="shared" si="6"/>
        <v>0</v>
      </c>
      <c r="M59" s="4">
        <f t="shared" si="7"/>
        <v>0</v>
      </c>
    </row>
    <row r="60" spans="1:13" s="3" customFormat="1" ht="30">
      <c r="A60" s="108"/>
      <c r="B60" s="47"/>
      <c r="C60" s="217" t="s">
        <v>420</v>
      </c>
      <c r="D60" s="218" t="s">
        <v>402</v>
      </c>
      <c r="E60" s="219"/>
      <c r="F60" s="195">
        <v>12</v>
      </c>
      <c r="G60" s="44"/>
      <c r="H60" s="4">
        <f t="shared" si="4"/>
        <v>0</v>
      </c>
      <c r="I60" s="44"/>
      <c r="J60" s="4">
        <f t="shared" si="5"/>
        <v>0</v>
      </c>
      <c r="K60" s="44"/>
      <c r="L60" s="4">
        <f t="shared" si="6"/>
        <v>0</v>
      </c>
      <c r="M60" s="4">
        <f t="shared" si="7"/>
        <v>0</v>
      </c>
    </row>
    <row r="61" spans="1:13" s="3" customFormat="1" ht="30">
      <c r="A61" s="108"/>
      <c r="B61" s="47"/>
      <c r="C61" s="217" t="s">
        <v>421</v>
      </c>
      <c r="D61" s="218" t="s">
        <v>402</v>
      </c>
      <c r="E61" s="219"/>
      <c r="F61" s="195">
        <v>10</v>
      </c>
      <c r="G61" s="44"/>
      <c r="H61" s="4">
        <f t="shared" si="4"/>
        <v>0</v>
      </c>
      <c r="I61" s="44"/>
      <c r="J61" s="4">
        <f t="shared" si="5"/>
        <v>0</v>
      </c>
      <c r="K61" s="44"/>
      <c r="L61" s="4">
        <f t="shared" si="6"/>
        <v>0</v>
      </c>
      <c r="M61" s="4">
        <f t="shared" si="7"/>
        <v>0</v>
      </c>
    </row>
    <row r="62" spans="1:13" ht="13.5">
      <c r="A62" s="36"/>
      <c r="B62" s="39"/>
      <c r="C62" s="210" t="s">
        <v>117</v>
      </c>
      <c r="D62" s="38" t="s">
        <v>35</v>
      </c>
      <c r="E62" s="188">
        <v>8.2500000000000004E-2</v>
      </c>
      <c r="F62" s="194">
        <f>F54*E62</f>
        <v>9.24</v>
      </c>
      <c r="G62" s="44"/>
      <c r="H62" s="4">
        <f>F62*G62</f>
        <v>0</v>
      </c>
      <c r="I62" s="44"/>
      <c r="J62" s="4">
        <f>F62*I62</f>
        <v>0</v>
      </c>
      <c r="K62" s="44"/>
      <c r="L62" s="4">
        <f>F62*K62</f>
        <v>0</v>
      </c>
      <c r="M62" s="4">
        <f>H62+J62+L62</f>
        <v>0</v>
      </c>
    </row>
    <row r="63" spans="1:13" ht="15">
      <c r="A63" s="108">
        <v>32</v>
      </c>
      <c r="B63" s="39" t="s">
        <v>422</v>
      </c>
      <c r="C63" s="40" t="s">
        <v>423</v>
      </c>
      <c r="D63" s="38" t="s">
        <v>96</v>
      </c>
      <c r="E63" s="188"/>
      <c r="F63" s="196">
        <f>F66+F67+F68</f>
        <v>146</v>
      </c>
      <c r="G63" s="44"/>
      <c r="H63" s="4">
        <f t="shared" ref="H63:H65" si="12">F63*G63</f>
        <v>0</v>
      </c>
      <c r="I63" s="44"/>
      <c r="J63" s="4">
        <f t="shared" ref="J63:J65" si="13">F63*I63</f>
        <v>0</v>
      </c>
      <c r="K63" s="44"/>
      <c r="L63" s="4">
        <f t="shared" ref="L63:L65" si="14">F63*K63</f>
        <v>0</v>
      </c>
      <c r="M63" s="4">
        <f t="shared" ref="M63:M65" si="15">H63+J63+L63</f>
        <v>0</v>
      </c>
    </row>
    <row r="64" spans="1:13" ht="13.5">
      <c r="A64" s="36"/>
      <c r="B64" s="39"/>
      <c r="C64" s="40" t="s">
        <v>54</v>
      </c>
      <c r="D64" s="38" t="s">
        <v>55</v>
      </c>
      <c r="E64" s="188">
        <v>0.22</v>
      </c>
      <c r="F64" s="194">
        <f>F63*E64</f>
        <v>32.119999999999997</v>
      </c>
      <c r="G64" s="44"/>
      <c r="H64" s="4">
        <f t="shared" si="12"/>
        <v>0</v>
      </c>
      <c r="I64" s="44"/>
      <c r="J64" s="4">
        <f t="shared" si="13"/>
        <v>0</v>
      </c>
      <c r="K64" s="44"/>
      <c r="L64" s="4">
        <f t="shared" si="14"/>
        <v>0</v>
      </c>
      <c r="M64" s="4">
        <f t="shared" si="15"/>
        <v>0</v>
      </c>
    </row>
    <row r="65" spans="1:13" ht="13.5">
      <c r="A65" s="36"/>
      <c r="B65" s="39"/>
      <c r="C65" s="40" t="s">
        <v>56</v>
      </c>
      <c r="D65" s="38" t="s">
        <v>35</v>
      </c>
      <c r="E65" s="188">
        <v>2.0000000000000001E-4</v>
      </c>
      <c r="F65" s="194">
        <f>F63*E65</f>
        <v>2.92E-2</v>
      </c>
      <c r="G65" s="44"/>
      <c r="H65" s="4">
        <f t="shared" si="12"/>
        <v>0</v>
      </c>
      <c r="I65" s="44"/>
      <c r="J65" s="4">
        <f t="shared" si="13"/>
        <v>0</v>
      </c>
      <c r="K65" s="44"/>
      <c r="L65" s="4">
        <f t="shared" si="14"/>
        <v>0</v>
      </c>
      <c r="M65" s="4">
        <f t="shared" si="15"/>
        <v>0</v>
      </c>
    </row>
    <row r="66" spans="1:13" s="3" customFormat="1" ht="45">
      <c r="A66" s="108"/>
      <c r="B66" s="47"/>
      <c r="C66" s="222" t="s">
        <v>424</v>
      </c>
      <c r="D66" s="218" t="s">
        <v>402</v>
      </c>
      <c r="E66" s="219"/>
      <c r="F66" s="195">
        <v>114</v>
      </c>
      <c r="G66" s="44"/>
      <c r="H66" s="4">
        <f t="shared" si="4"/>
        <v>0</v>
      </c>
      <c r="I66" s="44"/>
      <c r="J66" s="4">
        <f t="shared" si="5"/>
        <v>0</v>
      </c>
      <c r="K66" s="44"/>
      <c r="L66" s="4">
        <f t="shared" si="6"/>
        <v>0</v>
      </c>
      <c r="M66" s="4">
        <f t="shared" si="7"/>
        <v>0</v>
      </c>
    </row>
    <row r="67" spans="1:13" s="3" customFormat="1" ht="30">
      <c r="A67" s="108"/>
      <c r="B67" s="47"/>
      <c r="C67" s="222" t="s">
        <v>425</v>
      </c>
      <c r="D67" s="218" t="s">
        <v>402</v>
      </c>
      <c r="E67" s="219"/>
      <c r="F67" s="195">
        <v>29</v>
      </c>
      <c r="G67" s="44"/>
      <c r="H67" s="4">
        <f t="shared" si="4"/>
        <v>0</v>
      </c>
      <c r="I67" s="44"/>
      <c r="J67" s="4">
        <f t="shared" si="5"/>
        <v>0</v>
      </c>
      <c r="K67" s="44"/>
      <c r="L67" s="4">
        <f t="shared" si="6"/>
        <v>0</v>
      </c>
      <c r="M67" s="4">
        <f t="shared" si="7"/>
        <v>0</v>
      </c>
    </row>
    <row r="68" spans="1:13" s="3" customFormat="1" ht="30">
      <c r="A68" s="108"/>
      <c r="B68" s="47"/>
      <c r="C68" s="222" t="s">
        <v>426</v>
      </c>
      <c r="D68" s="218" t="s">
        <v>402</v>
      </c>
      <c r="E68" s="219"/>
      <c r="F68" s="195">
        <v>3</v>
      </c>
      <c r="G68" s="44"/>
      <c r="H68" s="4">
        <f t="shared" si="4"/>
        <v>0</v>
      </c>
      <c r="I68" s="44"/>
      <c r="J68" s="4">
        <f t="shared" si="5"/>
        <v>0</v>
      </c>
      <c r="K68" s="44"/>
      <c r="L68" s="4">
        <f t="shared" si="6"/>
        <v>0</v>
      </c>
      <c r="M68" s="4">
        <f t="shared" si="7"/>
        <v>0</v>
      </c>
    </row>
    <row r="69" spans="1:13" ht="13.5">
      <c r="A69" s="36"/>
      <c r="B69" s="39"/>
      <c r="C69" s="210" t="s">
        <v>117</v>
      </c>
      <c r="D69" s="38" t="s">
        <v>35</v>
      </c>
      <c r="E69" s="188">
        <v>8.2799999999999999E-2</v>
      </c>
      <c r="F69" s="194">
        <f>F63*E69</f>
        <v>12.088799999999999</v>
      </c>
      <c r="G69" s="44"/>
      <c r="H69" s="4">
        <f>F69*G69</f>
        <v>0</v>
      </c>
      <c r="I69" s="44"/>
      <c r="J69" s="4">
        <f>F69*I69</f>
        <v>0</v>
      </c>
      <c r="K69" s="44"/>
      <c r="L69" s="4">
        <f>F69*K69</f>
        <v>0</v>
      </c>
      <c r="M69" s="4">
        <f>H69+J69+L69</f>
        <v>0</v>
      </c>
    </row>
    <row r="70" spans="1:13" s="3" customFormat="1" ht="25.5">
      <c r="A70" s="108">
        <v>33</v>
      </c>
      <c r="B70" s="94" t="s">
        <v>94</v>
      </c>
      <c r="C70" s="222" t="s">
        <v>427</v>
      </c>
      <c r="D70" s="218" t="s">
        <v>428</v>
      </c>
      <c r="E70" s="219"/>
      <c r="F70" s="195">
        <v>260</v>
      </c>
      <c r="G70" s="44"/>
      <c r="H70" s="4">
        <f t="shared" si="4"/>
        <v>0</v>
      </c>
      <c r="I70" s="44"/>
      <c r="J70" s="4">
        <f t="shared" si="5"/>
        <v>0</v>
      </c>
      <c r="K70" s="44"/>
      <c r="L70" s="4">
        <f t="shared" si="6"/>
        <v>0</v>
      </c>
      <c r="M70" s="4">
        <f t="shared" si="7"/>
        <v>0</v>
      </c>
    </row>
    <row r="71" spans="1:13" s="3" customFormat="1" ht="45">
      <c r="A71" s="108">
        <v>34</v>
      </c>
      <c r="B71" s="94" t="s">
        <v>94</v>
      </c>
      <c r="C71" s="222" t="s">
        <v>429</v>
      </c>
      <c r="D71" s="218" t="s">
        <v>428</v>
      </c>
      <c r="E71" s="219"/>
      <c r="F71" s="195">
        <v>1000</v>
      </c>
      <c r="G71" s="44"/>
      <c r="H71" s="4">
        <f t="shared" si="4"/>
        <v>0</v>
      </c>
      <c r="I71" s="44"/>
      <c r="J71" s="4">
        <f t="shared" si="5"/>
        <v>0</v>
      </c>
      <c r="K71" s="44"/>
      <c r="L71" s="4">
        <f t="shared" si="6"/>
        <v>0</v>
      </c>
      <c r="M71" s="4">
        <f t="shared" si="7"/>
        <v>0</v>
      </c>
    </row>
    <row r="72" spans="1:13" s="3" customFormat="1" ht="15">
      <c r="A72" s="108"/>
      <c r="B72" s="47"/>
      <c r="C72" s="209" t="s">
        <v>430</v>
      </c>
      <c r="D72" s="220"/>
      <c r="E72" s="221"/>
      <c r="F72" s="204"/>
      <c r="G72" s="44"/>
      <c r="H72" s="4">
        <f t="shared" si="4"/>
        <v>0</v>
      </c>
      <c r="I72" s="44"/>
      <c r="J72" s="4">
        <f t="shared" si="5"/>
        <v>0</v>
      </c>
      <c r="K72" s="44"/>
      <c r="L72" s="4">
        <f t="shared" si="6"/>
        <v>0</v>
      </c>
      <c r="M72" s="4">
        <f t="shared" si="7"/>
        <v>0</v>
      </c>
    </row>
    <row r="73" spans="1:13" s="3" customFormat="1" ht="15">
      <c r="A73" s="108">
        <v>35</v>
      </c>
      <c r="B73" s="39" t="s">
        <v>431</v>
      </c>
      <c r="C73" s="210" t="s">
        <v>432</v>
      </c>
      <c r="D73" s="212" t="s">
        <v>115</v>
      </c>
      <c r="E73" s="223"/>
      <c r="F73" s="224">
        <f>F76+F77+F78+F79+F80+F81+F82+F83+F84+F85+F86+F87</f>
        <v>524</v>
      </c>
      <c r="G73" s="44"/>
      <c r="H73" s="4">
        <f t="shared" si="4"/>
        <v>0</v>
      </c>
      <c r="I73" s="44"/>
      <c r="J73" s="4">
        <f t="shared" si="5"/>
        <v>0</v>
      </c>
      <c r="K73" s="44"/>
      <c r="L73" s="4">
        <f t="shared" si="6"/>
        <v>0</v>
      </c>
      <c r="M73" s="4">
        <f t="shared" si="7"/>
        <v>0</v>
      </c>
    </row>
    <row r="74" spans="1:13" ht="13.5">
      <c r="A74" s="36"/>
      <c r="B74" s="39"/>
      <c r="C74" s="40" t="s">
        <v>54</v>
      </c>
      <c r="D74" s="38" t="s">
        <v>55</v>
      </c>
      <c r="E74" s="188">
        <v>0.97</v>
      </c>
      <c r="F74" s="194">
        <f>F73*E74</f>
        <v>508.28</v>
      </c>
      <c r="G74" s="44"/>
      <c r="H74" s="4">
        <f t="shared" si="4"/>
        <v>0</v>
      </c>
      <c r="I74" s="44"/>
      <c r="J74" s="4">
        <f t="shared" si="5"/>
        <v>0</v>
      </c>
      <c r="K74" s="44"/>
      <c r="L74" s="4">
        <f t="shared" si="6"/>
        <v>0</v>
      </c>
      <c r="M74" s="4">
        <f t="shared" si="7"/>
        <v>0</v>
      </c>
    </row>
    <row r="75" spans="1:13" ht="13.5">
      <c r="A75" s="36"/>
      <c r="B75" s="39"/>
      <c r="C75" s="40" t="s">
        <v>56</v>
      </c>
      <c r="D75" s="38" t="s">
        <v>35</v>
      </c>
      <c r="E75" s="188">
        <v>0.34899999999999998</v>
      </c>
      <c r="F75" s="194">
        <f>F73*E75</f>
        <v>182.87599999999998</v>
      </c>
      <c r="G75" s="44"/>
      <c r="H75" s="4">
        <f t="shared" si="4"/>
        <v>0</v>
      </c>
      <c r="I75" s="44"/>
      <c r="J75" s="4">
        <f t="shared" si="5"/>
        <v>0</v>
      </c>
      <c r="K75" s="44"/>
      <c r="L75" s="4">
        <f t="shared" si="6"/>
        <v>0</v>
      </c>
      <c r="M75" s="4">
        <f t="shared" si="7"/>
        <v>0</v>
      </c>
    </row>
    <row r="76" spans="1:13" s="3" customFormat="1" ht="60">
      <c r="A76" s="108"/>
      <c r="B76" s="47"/>
      <c r="C76" s="222" t="s">
        <v>433</v>
      </c>
      <c r="D76" s="218" t="s">
        <v>402</v>
      </c>
      <c r="E76" s="219"/>
      <c r="F76" s="195">
        <v>165</v>
      </c>
      <c r="G76" s="44"/>
      <c r="H76" s="4">
        <f t="shared" si="4"/>
        <v>0</v>
      </c>
      <c r="I76" s="44"/>
      <c r="J76" s="4">
        <f t="shared" si="5"/>
        <v>0</v>
      </c>
      <c r="K76" s="44"/>
      <c r="L76" s="4">
        <f t="shared" si="6"/>
        <v>0</v>
      </c>
      <c r="M76" s="4">
        <f t="shared" si="7"/>
        <v>0</v>
      </c>
    </row>
    <row r="77" spans="1:13" s="3" customFormat="1" ht="30">
      <c r="A77" s="108"/>
      <c r="B77" s="47"/>
      <c r="C77" s="222" t="s">
        <v>434</v>
      </c>
      <c r="D77" s="218" t="s">
        <v>402</v>
      </c>
      <c r="E77" s="219"/>
      <c r="F77" s="195">
        <v>15</v>
      </c>
      <c r="G77" s="44"/>
      <c r="H77" s="4">
        <f t="shared" si="4"/>
        <v>0</v>
      </c>
      <c r="I77" s="44"/>
      <c r="J77" s="4">
        <f t="shared" si="5"/>
        <v>0</v>
      </c>
      <c r="K77" s="44"/>
      <c r="L77" s="4">
        <f t="shared" si="6"/>
        <v>0</v>
      </c>
      <c r="M77" s="4">
        <f t="shared" si="7"/>
        <v>0</v>
      </c>
    </row>
    <row r="78" spans="1:13" s="3" customFormat="1" ht="45">
      <c r="A78" s="108"/>
      <c r="B78" s="47"/>
      <c r="C78" s="222" t="s">
        <v>435</v>
      </c>
      <c r="D78" s="218" t="s">
        <v>402</v>
      </c>
      <c r="E78" s="219"/>
      <c r="F78" s="195">
        <v>3</v>
      </c>
      <c r="G78" s="44"/>
      <c r="H78" s="4">
        <f t="shared" si="4"/>
        <v>0</v>
      </c>
      <c r="I78" s="44"/>
      <c r="J78" s="4">
        <f t="shared" si="5"/>
        <v>0</v>
      </c>
      <c r="K78" s="44"/>
      <c r="L78" s="4">
        <f t="shared" si="6"/>
        <v>0</v>
      </c>
      <c r="M78" s="4">
        <f t="shared" si="7"/>
        <v>0</v>
      </c>
    </row>
    <row r="79" spans="1:13" s="3" customFormat="1" ht="45">
      <c r="A79" s="108"/>
      <c r="B79" s="47"/>
      <c r="C79" s="222" t="s">
        <v>436</v>
      </c>
      <c r="D79" s="218" t="s">
        <v>402</v>
      </c>
      <c r="E79" s="219"/>
      <c r="F79" s="195">
        <v>9</v>
      </c>
      <c r="G79" s="44"/>
      <c r="H79" s="4">
        <f t="shared" si="4"/>
        <v>0</v>
      </c>
      <c r="I79" s="44"/>
      <c r="J79" s="4">
        <f t="shared" si="5"/>
        <v>0</v>
      </c>
      <c r="K79" s="44"/>
      <c r="L79" s="4">
        <f t="shared" si="6"/>
        <v>0</v>
      </c>
      <c r="M79" s="4">
        <f t="shared" si="7"/>
        <v>0</v>
      </c>
    </row>
    <row r="80" spans="1:13" s="3" customFormat="1" ht="45">
      <c r="A80" s="108"/>
      <c r="B80" s="47"/>
      <c r="C80" s="222" t="s">
        <v>437</v>
      </c>
      <c r="D80" s="218" t="s">
        <v>402</v>
      </c>
      <c r="E80" s="219"/>
      <c r="F80" s="195">
        <v>7</v>
      </c>
      <c r="G80" s="44"/>
      <c r="H80" s="4">
        <f t="shared" si="4"/>
        <v>0</v>
      </c>
      <c r="I80" s="44"/>
      <c r="J80" s="4">
        <f t="shared" si="5"/>
        <v>0</v>
      </c>
      <c r="K80" s="44"/>
      <c r="L80" s="4">
        <f t="shared" si="6"/>
        <v>0</v>
      </c>
      <c r="M80" s="4">
        <f t="shared" si="7"/>
        <v>0</v>
      </c>
    </row>
    <row r="81" spans="1:13" s="3" customFormat="1" ht="30">
      <c r="A81" s="108"/>
      <c r="B81" s="47"/>
      <c r="C81" s="222" t="s">
        <v>438</v>
      </c>
      <c r="D81" s="218" t="s">
        <v>402</v>
      </c>
      <c r="E81" s="219"/>
      <c r="F81" s="195">
        <v>116</v>
      </c>
      <c r="G81" s="44"/>
      <c r="H81" s="4">
        <f t="shared" si="4"/>
        <v>0</v>
      </c>
      <c r="I81" s="44"/>
      <c r="J81" s="4">
        <f t="shared" si="5"/>
        <v>0</v>
      </c>
      <c r="K81" s="44"/>
      <c r="L81" s="4">
        <f t="shared" si="6"/>
        <v>0</v>
      </c>
      <c r="M81" s="4">
        <f t="shared" si="7"/>
        <v>0</v>
      </c>
    </row>
    <row r="82" spans="1:13" s="3" customFormat="1" ht="30">
      <c r="A82" s="108"/>
      <c r="B82" s="47"/>
      <c r="C82" s="222" t="s">
        <v>439</v>
      </c>
      <c r="D82" s="218" t="s">
        <v>402</v>
      </c>
      <c r="E82" s="219"/>
      <c r="F82" s="195">
        <v>165</v>
      </c>
      <c r="G82" s="44"/>
      <c r="H82" s="4">
        <f t="shared" si="4"/>
        <v>0</v>
      </c>
      <c r="I82" s="44"/>
      <c r="J82" s="4">
        <f t="shared" si="5"/>
        <v>0</v>
      </c>
      <c r="K82" s="44"/>
      <c r="L82" s="4">
        <f t="shared" si="6"/>
        <v>0</v>
      </c>
      <c r="M82" s="4">
        <f t="shared" si="7"/>
        <v>0</v>
      </c>
    </row>
    <row r="83" spans="1:13" s="3" customFormat="1" ht="30">
      <c r="A83" s="108"/>
      <c r="B83" s="47"/>
      <c r="C83" s="222" t="s">
        <v>440</v>
      </c>
      <c r="D83" s="218" t="s">
        <v>402</v>
      </c>
      <c r="E83" s="219"/>
      <c r="F83" s="195">
        <v>17</v>
      </c>
      <c r="G83" s="44"/>
      <c r="H83" s="4">
        <f t="shared" si="4"/>
        <v>0</v>
      </c>
      <c r="I83" s="44"/>
      <c r="J83" s="4">
        <f t="shared" si="5"/>
        <v>0</v>
      </c>
      <c r="K83" s="44"/>
      <c r="L83" s="4">
        <f t="shared" si="6"/>
        <v>0</v>
      </c>
      <c r="M83" s="4">
        <f t="shared" si="7"/>
        <v>0</v>
      </c>
    </row>
    <row r="84" spans="1:13" s="3" customFormat="1" ht="30">
      <c r="A84" s="108"/>
      <c r="B84" s="47"/>
      <c r="C84" s="222" t="s">
        <v>441</v>
      </c>
      <c r="D84" s="218" t="s">
        <v>402</v>
      </c>
      <c r="E84" s="219"/>
      <c r="F84" s="195">
        <v>4</v>
      </c>
      <c r="G84" s="44"/>
      <c r="H84" s="4">
        <f t="shared" si="4"/>
        <v>0</v>
      </c>
      <c r="I84" s="44"/>
      <c r="J84" s="4">
        <f t="shared" si="5"/>
        <v>0</v>
      </c>
      <c r="K84" s="44"/>
      <c r="L84" s="4">
        <f t="shared" si="6"/>
        <v>0</v>
      </c>
      <c r="M84" s="4">
        <f t="shared" si="7"/>
        <v>0</v>
      </c>
    </row>
    <row r="85" spans="1:13" s="3" customFormat="1" ht="45">
      <c r="A85" s="108"/>
      <c r="B85" s="47"/>
      <c r="C85" s="222" t="s">
        <v>442</v>
      </c>
      <c r="D85" s="218" t="s">
        <v>402</v>
      </c>
      <c r="E85" s="219"/>
      <c r="F85" s="195">
        <v>6</v>
      </c>
      <c r="G85" s="44"/>
      <c r="H85" s="4">
        <f t="shared" si="4"/>
        <v>0</v>
      </c>
      <c r="I85" s="44"/>
      <c r="J85" s="4">
        <f t="shared" si="5"/>
        <v>0</v>
      </c>
      <c r="K85" s="44"/>
      <c r="L85" s="4">
        <f t="shared" si="6"/>
        <v>0</v>
      </c>
      <c r="M85" s="4">
        <f t="shared" si="7"/>
        <v>0</v>
      </c>
    </row>
    <row r="86" spans="1:13" s="3" customFormat="1" ht="45">
      <c r="A86" s="108"/>
      <c r="B86" s="47"/>
      <c r="C86" s="222" t="s">
        <v>443</v>
      </c>
      <c r="D86" s="218" t="s">
        <v>402</v>
      </c>
      <c r="E86" s="219"/>
      <c r="F86" s="195">
        <v>4</v>
      </c>
      <c r="G86" s="44"/>
      <c r="H86" s="4">
        <f t="shared" si="4"/>
        <v>0</v>
      </c>
      <c r="I86" s="44"/>
      <c r="J86" s="4">
        <f t="shared" si="5"/>
        <v>0</v>
      </c>
      <c r="K86" s="44"/>
      <c r="L86" s="4">
        <f t="shared" si="6"/>
        <v>0</v>
      </c>
      <c r="M86" s="4">
        <f t="shared" si="7"/>
        <v>0</v>
      </c>
    </row>
    <row r="87" spans="1:13" s="3" customFormat="1" ht="45">
      <c r="A87" s="108"/>
      <c r="B87" s="47"/>
      <c r="C87" s="222" t="s">
        <v>444</v>
      </c>
      <c r="D87" s="218" t="s">
        <v>402</v>
      </c>
      <c r="E87" s="219"/>
      <c r="F87" s="195">
        <v>13</v>
      </c>
      <c r="G87" s="44"/>
      <c r="H87" s="4">
        <f t="shared" si="4"/>
        <v>0</v>
      </c>
      <c r="I87" s="44"/>
      <c r="J87" s="4">
        <f t="shared" si="5"/>
        <v>0</v>
      </c>
      <c r="K87" s="44"/>
      <c r="L87" s="4">
        <f t="shared" si="6"/>
        <v>0</v>
      </c>
      <c r="M87" s="4">
        <f t="shared" si="7"/>
        <v>0</v>
      </c>
    </row>
    <row r="88" spans="1:13" ht="13.5">
      <c r="A88" s="36"/>
      <c r="B88" s="39"/>
      <c r="C88" s="210" t="s">
        <v>117</v>
      </c>
      <c r="D88" s="38" t="s">
        <v>35</v>
      </c>
      <c r="E88" s="188">
        <v>0.38200000000000001</v>
      </c>
      <c r="F88" s="194">
        <f>E88*F73</f>
        <v>200.16800000000001</v>
      </c>
      <c r="G88" s="44"/>
      <c r="H88" s="4">
        <f>F88*G88</f>
        <v>0</v>
      </c>
      <c r="I88" s="44"/>
      <c r="J88" s="4">
        <f>F88*I88</f>
        <v>0</v>
      </c>
      <c r="K88" s="44"/>
      <c r="L88" s="4">
        <f>F88*K88</f>
        <v>0</v>
      </c>
      <c r="M88" s="4">
        <f>H88+J88+L88</f>
        <v>0</v>
      </c>
    </row>
    <row r="89" spans="1:13" s="3" customFormat="1" ht="45">
      <c r="A89" s="108">
        <v>36</v>
      </c>
      <c r="B89" s="94" t="s">
        <v>94</v>
      </c>
      <c r="C89" s="222" t="s">
        <v>445</v>
      </c>
      <c r="D89" s="218" t="s">
        <v>402</v>
      </c>
      <c r="E89" s="219"/>
      <c r="F89" s="195">
        <v>11</v>
      </c>
      <c r="G89" s="44"/>
      <c r="H89" s="4">
        <f t="shared" si="4"/>
        <v>0</v>
      </c>
      <c r="I89" s="44"/>
      <c r="J89" s="4">
        <f t="shared" si="5"/>
        <v>0</v>
      </c>
      <c r="K89" s="44"/>
      <c r="L89" s="4">
        <f t="shared" si="6"/>
        <v>0</v>
      </c>
      <c r="M89" s="4">
        <f t="shared" si="7"/>
        <v>0</v>
      </c>
    </row>
    <row r="90" spans="1:13" s="3" customFormat="1" ht="30">
      <c r="A90" s="108">
        <v>37</v>
      </c>
      <c r="B90" s="94" t="s">
        <v>94</v>
      </c>
      <c r="C90" s="222" t="s">
        <v>446</v>
      </c>
      <c r="D90" s="218" t="s">
        <v>402</v>
      </c>
      <c r="E90" s="219"/>
      <c r="F90" s="195">
        <v>20</v>
      </c>
      <c r="G90" s="44"/>
      <c r="H90" s="4">
        <f t="shared" ref="H90:H94" si="16">F90*G90</f>
        <v>0</v>
      </c>
      <c r="I90" s="44"/>
      <c r="J90" s="4">
        <f t="shared" si="5"/>
        <v>0</v>
      </c>
      <c r="K90" s="44"/>
      <c r="L90" s="4">
        <f t="shared" si="6"/>
        <v>0</v>
      </c>
      <c r="M90" s="4">
        <f t="shared" si="7"/>
        <v>0</v>
      </c>
    </row>
    <row r="91" spans="1:13" s="3" customFormat="1" ht="75">
      <c r="A91" s="108">
        <v>56</v>
      </c>
      <c r="B91" s="94" t="s">
        <v>94</v>
      </c>
      <c r="C91" s="222" t="s">
        <v>447</v>
      </c>
      <c r="D91" s="218" t="s">
        <v>402</v>
      </c>
      <c r="E91" s="219"/>
      <c r="F91" s="195">
        <v>11</v>
      </c>
      <c r="G91" s="44"/>
      <c r="H91" s="4">
        <f t="shared" si="16"/>
        <v>0</v>
      </c>
      <c r="I91" s="44"/>
      <c r="J91" s="4">
        <f t="shared" si="5"/>
        <v>0</v>
      </c>
      <c r="K91" s="44"/>
      <c r="L91" s="4">
        <f t="shared" si="6"/>
        <v>0</v>
      </c>
      <c r="M91" s="4">
        <f t="shared" si="7"/>
        <v>0</v>
      </c>
    </row>
    <row r="92" spans="1:13" ht="15">
      <c r="A92" s="108">
        <v>57</v>
      </c>
      <c r="B92" s="39" t="s">
        <v>448</v>
      </c>
      <c r="C92" s="210" t="s">
        <v>449</v>
      </c>
      <c r="D92" s="38" t="s">
        <v>96</v>
      </c>
      <c r="E92" s="188"/>
      <c r="F92" s="194">
        <v>3</v>
      </c>
      <c r="G92" s="44"/>
      <c r="H92" s="4">
        <f t="shared" si="16"/>
        <v>0</v>
      </c>
      <c r="I92" s="44"/>
      <c r="J92" s="4">
        <f t="shared" si="5"/>
        <v>0</v>
      </c>
      <c r="K92" s="44"/>
      <c r="L92" s="4">
        <f t="shared" si="6"/>
        <v>0</v>
      </c>
      <c r="M92" s="4">
        <f t="shared" si="7"/>
        <v>0</v>
      </c>
    </row>
    <row r="93" spans="1:13" ht="13.5">
      <c r="A93" s="36"/>
      <c r="B93" s="39"/>
      <c r="C93" s="40" t="s">
        <v>54</v>
      </c>
      <c r="D93" s="38" t="s">
        <v>55</v>
      </c>
      <c r="E93" s="188">
        <v>2</v>
      </c>
      <c r="F93" s="194">
        <f>F92*E93</f>
        <v>6</v>
      </c>
      <c r="G93" s="44"/>
      <c r="H93" s="4">
        <f t="shared" si="16"/>
        <v>0</v>
      </c>
      <c r="I93" s="44"/>
      <c r="J93" s="4">
        <f t="shared" si="5"/>
        <v>0</v>
      </c>
      <c r="K93" s="44"/>
      <c r="L93" s="4">
        <f t="shared" si="6"/>
        <v>0</v>
      </c>
      <c r="M93" s="4">
        <f t="shared" si="7"/>
        <v>0</v>
      </c>
    </row>
    <row r="94" spans="1:13" ht="13.5">
      <c r="A94" s="36"/>
      <c r="B94" s="39"/>
      <c r="C94" s="40" t="s">
        <v>56</v>
      </c>
      <c r="D94" s="38" t="s">
        <v>35</v>
      </c>
      <c r="E94" s="188">
        <v>0.06</v>
      </c>
      <c r="F94" s="194">
        <f>F92*E94</f>
        <v>0.18</v>
      </c>
      <c r="G94" s="44"/>
      <c r="H94" s="4">
        <f t="shared" si="16"/>
        <v>0</v>
      </c>
      <c r="I94" s="44"/>
      <c r="J94" s="4">
        <f t="shared" si="5"/>
        <v>0</v>
      </c>
      <c r="K94" s="44"/>
      <c r="L94" s="4">
        <f t="shared" si="6"/>
        <v>0</v>
      </c>
      <c r="M94" s="4">
        <f t="shared" si="7"/>
        <v>0</v>
      </c>
    </row>
    <row r="95" spans="1:13" s="3" customFormat="1" ht="30">
      <c r="A95" s="108"/>
      <c r="B95" s="47"/>
      <c r="C95" s="225" t="s">
        <v>450</v>
      </c>
      <c r="D95" s="218" t="s">
        <v>402</v>
      </c>
      <c r="E95" s="219"/>
      <c r="F95" s="195">
        <v>3</v>
      </c>
      <c r="G95" s="44"/>
      <c r="H95" s="4">
        <f t="shared" si="4"/>
        <v>0</v>
      </c>
      <c r="I95" s="44"/>
      <c r="J95" s="4">
        <f t="shared" si="5"/>
        <v>0</v>
      </c>
      <c r="K95" s="44"/>
      <c r="L95" s="4">
        <f t="shared" si="6"/>
        <v>0</v>
      </c>
      <c r="M95" s="4">
        <f t="shared" si="7"/>
        <v>0</v>
      </c>
    </row>
    <row r="96" spans="1:13" ht="13.5">
      <c r="A96" s="36"/>
      <c r="B96" s="39"/>
      <c r="C96" s="210" t="s">
        <v>117</v>
      </c>
      <c r="D96" s="38" t="s">
        <v>35</v>
      </c>
      <c r="E96" s="188">
        <v>1.78</v>
      </c>
      <c r="F96" s="194">
        <f>F92*E96</f>
        <v>5.34</v>
      </c>
      <c r="G96" s="44"/>
      <c r="H96" s="4">
        <f t="shared" si="4"/>
        <v>0</v>
      </c>
      <c r="I96" s="44"/>
      <c r="J96" s="4">
        <f t="shared" si="5"/>
        <v>0</v>
      </c>
      <c r="K96" s="44"/>
      <c r="L96" s="4">
        <f t="shared" si="6"/>
        <v>0</v>
      </c>
      <c r="M96" s="4">
        <f t="shared" si="7"/>
        <v>0</v>
      </c>
    </row>
    <row r="97" spans="1:13" s="3" customFormat="1" ht="30">
      <c r="A97" s="108">
        <v>58</v>
      </c>
      <c r="B97" s="94" t="s">
        <v>94</v>
      </c>
      <c r="C97" s="225" t="s">
        <v>451</v>
      </c>
      <c r="D97" s="218" t="s">
        <v>402</v>
      </c>
      <c r="E97" s="219"/>
      <c r="F97" s="195">
        <v>33</v>
      </c>
      <c r="G97" s="44"/>
      <c r="H97" s="4">
        <f t="shared" si="4"/>
        <v>0</v>
      </c>
      <c r="I97" s="44"/>
      <c r="J97" s="4">
        <f t="shared" si="5"/>
        <v>0</v>
      </c>
      <c r="K97" s="44"/>
      <c r="L97" s="4">
        <f t="shared" si="6"/>
        <v>0</v>
      </c>
      <c r="M97" s="4">
        <f t="shared" si="7"/>
        <v>0</v>
      </c>
    </row>
    <row r="98" spans="1:13" s="3" customFormat="1" ht="30">
      <c r="A98" s="108"/>
      <c r="B98" s="47"/>
      <c r="C98" s="226" t="s">
        <v>452</v>
      </c>
      <c r="D98" s="227"/>
      <c r="E98" s="228"/>
      <c r="F98" s="205"/>
      <c r="G98" s="44"/>
      <c r="H98" s="4">
        <f t="shared" si="4"/>
        <v>0</v>
      </c>
      <c r="I98" s="44"/>
      <c r="J98" s="4">
        <f t="shared" si="5"/>
        <v>0</v>
      </c>
      <c r="K98" s="44"/>
      <c r="L98" s="4">
        <f t="shared" si="6"/>
        <v>0</v>
      </c>
      <c r="M98" s="4">
        <f t="shared" si="7"/>
        <v>0</v>
      </c>
    </row>
    <row r="99" spans="1:13" ht="15">
      <c r="A99" s="108">
        <v>59</v>
      </c>
      <c r="B99" s="39" t="s">
        <v>448</v>
      </c>
      <c r="C99" s="210" t="s">
        <v>622</v>
      </c>
      <c r="D99" s="38" t="s">
        <v>96</v>
      </c>
      <c r="E99" s="188"/>
      <c r="F99" s="194">
        <f>F102+F103+F104+F105+F106+F107+F108+F109+F110</f>
        <v>21</v>
      </c>
      <c r="G99" s="44"/>
      <c r="H99" s="4">
        <f t="shared" si="4"/>
        <v>0</v>
      </c>
      <c r="I99" s="44"/>
      <c r="J99" s="4">
        <f t="shared" ref="J99:J101" si="17">F99*I99</f>
        <v>0</v>
      </c>
      <c r="K99" s="44"/>
      <c r="L99" s="4">
        <f t="shared" ref="L99:L101" si="18">F99*K99</f>
        <v>0</v>
      </c>
      <c r="M99" s="4">
        <f t="shared" ref="M99:M101" si="19">H99+J99+L99</f>
        <v>0</v>
      </c>
    </row>
    <row r="100" spans="1:13" ht="13.5">
      <c r="A100" s="36"/>
      <c r="B100" s="39"/>
      <c r="C100" s="40" t="s">
        <v>54</v>
      </c>
      <c r="D100" s="38" t="s">
        <v>55</v>
      </c>
      <c r="E100" s="188">
        <v>2</v>
      </c>
      <c r="F100" s="194">
        <f>F99*E100</f>
        <v>42</v>
      </c>
      <c r="G100" s="44"/>
      <c r="H100" s="4">
        <f t="shared" si="4"/>
        <v>0</v>
      </c>
      <c r="I100" s="44"/>
      <c r="J100" s="4">
        <f t="shared" si="17"/>
        <v>0</v>
      </c>
      <c r="K100" s="44"/>
      <c r="L100" s="4">
        <f t="shared" si="18"/>
        <v>0</v>
      </c>
      <c r="M100" s="4">
        <f t="shared" si="19"/>
        <v>0</v>
      </c>
    </row>
    <row r="101" spans="1:13" ht="13.5">
      <c r="A101" s="36"/>
      <c r="B101" s="39"/>
      <c r="C101" s="40" t="s">
        <v>56</v>
      </c>
      <c r="D101" s="38" t="s">
        <v>35</v>
      </c>
      <c r="E101" s="188">
        <v>0.06</v>
      </c>
      <c r="F101" s="194">
        <f>F99*E101</f>
        <v>1.26</v>
      </c>
      <c r="G101" s="44"/>
      <c r="H101" s="4">
        <f t="shared" si="4"/>
        <v>0</v>
      </c>
      <c r="I101" s="44"/>
      <c r="J101" s="4">
        <f t="shared" si="17"/>
        <v>0</v>
      </c>
      <c r="K101" s="44"/>
      <c r="L101" s="4">
        <f t="shared" si="18"/>
        <v>0</v>
      </c>
      <c r="M101" s="4">
        <f t="shared" si="19"/>
        <v>0</v>
      </c>
    </row>
    <row r="102" spans="1:13" s="3" customFormat="1" ht="30">
      <c r="A102" s="108"/>
      <c r="B102" s="47"/>
      <c r="C102" s="225" t="s">
        <v>453</v>
      </c>
      <c r="D102" s="218" t="s">
        <v>402</v>
      </c>
      <c r="E102" s="219"/>
      <c r="F102" s="195">
        <v>1</v>
      </c>
      <c r="G102" s="44"/>
      <c r="H102" s="4">
        <f t="shared" si="4"/>
        <v>0</v>
      </c>
      <c r="I102" s="44"/>
      <c r="J102" s="4">
        <f t="shared" si="5"/>
        <v>0</v>
      </c>
      <c r="K102" s="44"/>
      <c r="L102" s="4">
        <f t="shared" si="6"/>
        <v>0</v>
      </c>
      <c r="M102" s="4">
        <f t="shared" si="7"/>
        <v>0</v>
      </c>
    </row>
    <row r="103" spans="1:13" s="3" customFormat="1" ht="30">
      <c r="A103" s="108"/>
      <c r="B103" s="47"/>
      <c r="C103" s="225" t="s">
        <v>454</v>
      </c>
      <c r="D103" s="218" t="s">
        <v>402</v>
      </c>
      <c r="E103" s="219"/>
      <c r="F103" s="195">
        <v>1</v>
      </c>
      <c r="G103" s="44"/>
      <c r="H103" s="4">
        <f t="shared" si="4"/>
        <v>0</v>
      </c>
      <c r="I103" s="44"/>
      <c r="J103" s="4">
        <f t="shared" si="5"/>
        <v>0</v>
      </c>
      <c r="K103" s="44"/>
      <c r="L103" s="4">
        <f t="shared" si="6"/>
        <v>0</v>
      </c>
      <c r="M103" s="4">
        <f t="shared" si="7"/>
        <v>0</v>
      </c>
    </row>
    <row r="104" spans="1:13" s="3" customFormat="1" ht="30">
      <c r="A104" s="108"/>
      <c r="B104" s="47"/>
      <c r="C104" s="225" t="s">
        <v>455</v>
      </c>
      <c r="D104" s="218" t="s">
        <v>402</v>
      </c>
      <c r="E104" s="219"/>
      <c r="F104" s="195">
        <v>1</v>
      </c>
      <c r="G104" s="44"/>
      <c r="H104" s="4">
        <f t="shared" si="4"/>
        <v>0</v>
      </c>
      <c r="I104" s="44"/>
      <c r="J104" s="4">
        <f t="shared" si="5"/>
        <v>0</v>
      </c>
      <c r="K104" s="44"/>
      <c r="L104" s="4">
        <f t="shared" si="6"/>
        <v>0</v>
      </c>
      <c r="M104" s="4">
        <f t="shared" si="7"/>
        <v>0</v>
      </c>
    </row>
    <row r="105" spans="1:13" s="3" customFormat="1" ht="30">
      <c r="A105" s="108"/>
      <c r="B105" s="47"/>
      <c r="C105" s="225" t="s">
        <v>456</v>
      </c>
      <c r="D105" s="218" t="s">
        <v>402</v>
      </c>
      <c r="E105" s="219"/>
      <c r="F105" s="195">
        <v>2</v>
      </c>
      <c r="G105" s="44"/>
      <c r="H105" s="4">
        <f t="shared" si="4"/>
        <v>0</v>
      </c>
      <c r="I105" s="44"/>
      <c r="J105" s="4">
        <f t="shared" si="5"/>
        <v>0</v>
      </c>
      <c r="K105" s="44"/>
      <c r="L105" s="4">
        <f t="shared" si="6"/>
        <v>0</v>
      </c>
      <c r="M105" s="4">
        <f t="shared" si="7"/>
        <v>0</v>
      </c>
    </row>
    <row r="106" spans="1:13" s="3" customFormat="1" ht="30">
      <c r="A106" s="108"/>
      <c r="B106" s="47"/>
      <c r="C106" s="225" t="s">
        <v>457</v>
      </c>
      <c r="D106" s="218" t="s">
        <v>402</v>
      </c>
      <c r="E106" s="219"/>
      <c r="F106" s="195">
        <v>3</v>
      </c>
      <c r="G106" s="44"/>
      <c r="H106" s="4">
        <f t="shared" si="4"/>
        <v>0</v>
      </c>
      <c r="I106" s="44"/>
      <c r="J106" s="4">
        <f t="shared" si="5"/>
        <v>0</v>
      </c>
      <c r="K106" s="44"/>
      <c r="L106" s="4">
        <f t="shared" si="6"/>
        <v>0</v>
      </c>
      <c r="M106" s="4">
        <f t="shared" si="7"/>
        <v>0</v>
      </c>
    </row>
    <row r="107" spans="1:13" s="3" customFormat="1" ht="30">
      <c r="A107" s="108"/>
      <c r="B107" s="47"/>
      <c r="C107" s="225" t="s">
        <v>458</v>
      </c>
      <c r="D107" s="218" t="s">
        <v>402</v>
      </c>
      <c r="E107" s="219"/>
      <c r="F107" s="195">
        <v>6</v>
      </c>
      <c r="G107" s="44"/>
      <c r="H107" s="4">
        <f t="shared" ref="H107:H189" si="20">F107*G107</f>
        <v>0</v>
      </c>
      <c r="I107" s="44"/>
      <c r="J107" s="4">
        <f t="shared" ref="J107:J189" si="21">F107*I107</f>
        <v>0</v>
      </c>
      <c r="K107" s="44"/>
      <c r="L107" s="4">
        <f t="shared" ref="L107:L189" si="22">F107*K107</f>
        <v>0</v>
      </c>
      <c r="M107" s="4">
        <f t="shared" ref="M107:M189" si="23">H107+J107+L107</f>
        <v>0</v>
      </c>
    </row>
    <row r="108" spans="1:13" s="3" customFormat="1" ht="30">
      <c r="A108" s="108"/>
      <c r="B108" s="47"/>
      <c r="C108" s="225" t="s">
        <v>459</v>
      </c>
      <c r="D108" s="218" t="s">
        <v>402</v>
      </c>
      <c r="E108" s="219"/>
      <c r="F108" s="195">
        <v>1</v>
      </c>
      <c r="G108" s="44"/>
      <c r="H108" s="4">
        <f t="shared" si="20"/>
        <v>0</v>
      </c>
      <c r="I108" s="44"/>
      <c r="J108" s="4">
        <f t="shared" si="21"/>
        <v>0</v>
      </c>
      <c r="K108" s="44"/>
      <c r="L108" s="4">
        <f t="shared" si="22"/>
        <v>0</v>
      </c>
      <c r="M108" s="4">
        <f t="shared" si="23"/>
        <v>0</v>
      </c>
    </row>
    <row r="109" spans="1:13" s="3" customFormat="1" ht="30">
      <c r="A109" s="108"/>
      <c r="B109" s="47"/>
      <c r="C109" s="225" t="s">
        <v>460</v>
      </c>
      <c r="D109" s="218" t="s">
        <v>402</v>
      </c>
      <c r="E109" s="219"/>
      <c r="F109" s="195">
        <v>1</v>
      </c>
      <c r="G109" s="44"/>
      <c r="H109" s="4">
        <f t="shared" si="20"/>
        <v>0</v>
      </c>
      <c r="I109" s="44"/>
      <c r="J109" s="4">
        <f t="shared" si="21"/>
        <v>0</v>
      </c>
      <c r="K109" s="44"/>
      <c r="L109" s="4">
        <f t="shared" si="22"/>
        <v>0</v>
      </c>
      <c r="M109" s="4">
        <f t="shared" si="23"/>
        <v>0</v>
      </c>
    </row>
    <row r="110" spans="1:13" s="3" customFormat="1" ht="30">
      <c r="A110" s="108"/>
      <c r="B110" s="47"/>
      <c r="C110" s="225" t="s">
        <v>461</v>
      </c>
      <c r="D110" s="218" t="s">
        <v>402</v>
      </c>
      <c r="E110" s="219"/>
      <c r="F110" s="195">
        <v>5</v>
      </c>
      <c r="G110" s="44"/>
      <c r="H110" s="4">
        <f t="shared" si="20"/>
        <v>0</v>
      </c>
      <c r="I110" s="44"/>
      <c r="J110" s="4">
        <f t="shared" si="21"/>
        <v>0</v>
      </c>
      <c r="K110" s="44"/>
      <c r="L110" s="4">
        <f t="shared" si="22"/>
        <v>0</v>
      </c>
      <c r="M110" s="4">
        <f t="shared" si="23"/>
        <v>0</v>
      </c>
    </row>
    <row r="111" spans="1:13" ht="13.5">
      <c r="A111" s="36"/>
      <c r="B111" s="39"/>
      <c r="C111" s="210" t="s">
        <v>117</v>
      </c>
      <c r="D111" s="38" t="s">
        <v>35</v>
      </c>
      <c r="E111" s="188">
        <v>1.78</v>
      </c>
      <c r="F111" s="194">
        <f>E111*F99</f>
        <v>37.380000000000003</v>
      </c>
      <c r="G111" s="44"/>
      <c r="H111" s="4">
        <f t="shared" si="20"/>
        <v>0</v>
      </c>
      <c r="I111" s="44"/>
      <c r="J111" s="4">
        <f t="shared" si="21"/>
        <v>0</v>
      </c>
      <c r="K111" s="44"/>
      <c r="L111" s="4">
        <f t="shared" si="22"/>
        <v>0</v>
      </c>
      <c r="M111" s="4">
        <f t="shared" si="23"/>
        <v>0</v>
      </c>
    </row>
    <row r="112" spans="1:13" s="3" customFormat="1" ht="60">
      <c r="A112" s="108">
        <v>60</v>
      </c>
      <c r="B112" s="94" t="s">
        <v>94</v>
      </c>
      <c r="C112" s="225" t="s">
        <v>462</v>
      </c>
      <c r="D112" s="218" t="s">
        <v>402</v>
      </c>
      <c r="E112" s="219"/>
      <c r="F112" s="195">
        <v>6</v>
      </c>
      <c r="G112" s="44"/>
      <c r="H112" s="4">
        <f t="shared" si="20"/>
        <v>0</v>
      </c>
      <c r="I112" s="44"/>
      <c r="J112" s="4">
        <f t="shared" si="21"/>
        <v>0</v>
      </c>
      <c r="K112" s="44"/>
      <c r="L112" s="4">
        <f t="shared" si="22"/>
        <v>0</v>
      </c>
      <c r="M112" s="4">
        <f t="shared" si="23"/>
        <v>0</v>
      </c>
    </row>
    <row r="113" spans="1:13" s="3" customFormat="1" ht="30">
      <c r="A113" s="108">
        <v>61</v>
      </c>
      <c r="B113" s="94" t="s">
        <v>94</v>
      </c>
      <c r="C113" s="225" t="s">
        <v>463</v>
      </c>
      <c r="D113" s="218" t="s">
        <v>402</v>
      </c>
      <c r="E113" s="219"/>
      <c r="F113" s="195">
        <v>6</v>
      </c>
      <c r="G113" s="44"/>
      <c r="H113" s="4">
        <f t="shared" si="20"/>
        <v>0</v>
      </c>
      <c r="I113" s="44"/>
      <c r="J113" s="4">
        <f t="shared" si="21"/>
        <v>0</v>
      </c>
      <c r="K113" s="44"/>
      <c r="L113" s="4">
        <f t="shared" si="22"/>
        <v>0</v>
      </c>
      <c r="M113" s="4">
        <f t="shared" si="23"/>
        <v>0</v>
      </c>
    </row>
    <row r="114" spans="1:13" s="3" customFormat="1" ht="30">
      <c r="A114" s="108">
        <v>62</v>
      </c>
      <c r="B114" s="94" t="s">
        <v>94</v>
      </c>
      <c r="C114" s="217" t="s">
        <v>464</v>
      </c>
      <c r="D114" s="218" t="s">
        <v>402</v>
      </c>
      <c r="E114" s="219"/>
      <c r="F114" s="195">
        <v>1</v>
      </c>
      <c r="G114" s="44"/>
      <c r="H114" s="4">
        <f t="shared" si="20"/>
        <v>0</v>
      </c>
      <c r="I114" s="44"/>
      <c r="J114" s="4">
        <f t="shared" si="21"/>
        <v>0</v>
      </c>
      <c r="K114" s="44"/>
      <c r="L114" s="4">
        <f t="shared" si="22"/>
        <v>0</v>
      </c>
      <c r="M114" s="4">
        <f t="shared" si="23"/>
        <v>0</v>
      </c>
    </row>
    <row r="115" spans="1:13" s="3" customFormat="1" ht="30">
      <c r="A115" s="108">
        <v>63</v>
      </c>
      <c r="B115" s="94" t="s">
        <v>94</v>
      </c>
      <c r="C115" s="217" t="s">
        <v>465</v>
      </c>
      <c r="D115" s="218" t="s">
        <v>402</v>
      </c>
      <c r="E115" s="219"/>
      <c r="F115" s="195">
        <v>1</v>
      </c>
      <c r="G115" s="44"/>
      <c r="H115" s="4">
        <f t="shared" si="20"/>
        <v>0</v>
      </c>
      <c r="I115" s="44"/>
      <c r="J115" s="4">
        <f t="shared" si="21"/>
        <v>0</v>
      </c>
      <c r="K115" s="44"/>
      <c r="L115" s="4">
        <f t="shared" si="22"/>
        <v>0</v>
      </c>
      <c r="M115" s="4">
        <f t="shared" si="23"/>
        <v>0</v>
      </c>
    </row>
    <row r="116" spans="1:13" s="3" customFormat="1" ht="30">
      <c r="A116" s="108">
        <v>64</v>
      </c>
      <c r="B116" s="94" t="s">
        <v>94</v>
      </c>
      <c r="C116" s="217" t="s">
        <v>466</v>
      </c>
      <c r="D116" s="218" t="s">
        <v>402</v>
      </c>
      <c r="E116" s="219"/>
      <c r="F116" s="195">
        <v>1</v>
      </c>
      <c r="G116" s="44"/>
      <c r="H116" s="4">
        <f t="shared" si="20"/>
        <v>0</v>
      </c>
      <c r="I116" s="44"/>
      <c r="J116" s="4">
        <f t="shared" si="21"/>
        <v>0</v>
      </c>
      <c r="K116" s="44"/>
      <c r="L116" s="4">
        <f t="shared" si="22"/>
        <v>0</v>
      </c>
      <c r="M116" s="4">
        <f t="shared" si="23"/>
        <v>0</v>
      </c>
    </row>
    <row r="117" spans="1:13" s="3" customFormat="1" ht="30">
      <c r="A117" s="108">
        <v>65</v>
      </c>
      <c r="B117" s="94" t="s">
        <v>94</v>
      </c>
      <c r="C117" s="217" t="s">
        <v>467</v>
      </c>
      <c r="D117" s="218" t="s">
        <v>402</v>
      </c>
      <c r="E117" s="219"/>
      <c r="F117" s="195">
        <v>1</v>
      </c>
      <c r="G117" s="44"/>
      <c r="H117" s="4">
        <f t="shared" si="20"/>
        <v>0</v>
      </c>
      <c r="I117" s="44"/>
      <c r="J117" s="4">
        <f t="shared" si="21"/>
        <v>0</v>
      </c>
      <c r="K117" s="44"/>
      <c r="L117" s="4">
        <f t="shared" si="22"/>
        <v>0</v>
      </c>
      <c r="M117" s="4">
        <f t="shared" si="23"/>
        <v>0</v>
      </c>
    </row>
    <row r="118" spans="1:13" s="3" customFormat="1" ht="30">
      <c r="A118" s="108"/>
      <c r="B118" s="47"/>
      <c r="C118" s="209" t="s">
        <v>468</v>
      </c>
      <c r="D118" s="220"/>
      <c r="E118" s="221"/>
      <c r="F118" s="204"/>
      <c r="G118" s="44"/>
      <c r="H118" s="4">
        <f t="shared" si="20"/>
        <v>0</v>
      </c>
      <c r="I118" s="44"/>
      <c r="J118" s="4">
        <f t="shared" si="21"/>
        <v>0</v>
      </c>
      <c r="K118" s="44"/>
      <c r="L118" s="4">
        <f t="shared" si="22"/>
        <v>0</v>
      </c>
      <c r="M118" s="4">
        <f t="shared" si="23"/>
        <v>0</v>
      </c>
    </row>
    <row r="119" spans="1:13" ht="15">
      <c r="A119" s="108">
        <v>66</v>
      </c>
      <c r="B119" s="39" t="s">
        <v>448</v>
      </c>
      <c r="C119" s="210" t="s">
        <v>622</v>
      </c>
      <c r="D119" s="38" t="s">
        <v>96</v>
      </c>
      <c r="E119" s="188"/>
      <c r="F119" s="194">
        <f>F122+F123+F124+F125+F126+F127</f>
        <v>18</v>
      </c>
      <c r="G119" s="44"/>
      <c r="H119" s="4">
        <f t="shared" si="20"/>
        <v>0</v>
      </c>
      <c r="I119" s="44"/>
      <c r="J119" s="4">
        <f t="shared" si="21"/>
        <v>0</v>
      </c>
      <c r="K119" s="44"/>
      <c r="L119" s="4">
        <f t="shared" si="22"/>
        <v>0</v>
      </c>
      <c r="M119" s="4">
        <f t="shared" si="23"/>
        <v>0</v>
      </c>
    </row>
    <row r="120" spans="1:13" ht="13.5">
      <c r="A120" s="36"/>
      <c r="B120" s="39"/>
      <c r="C120" s="40" t="s">
        <v>54</v>
      </c>
      <c r="D120" s="38" t="s">
        <v>55</v>
      </c>
      <c r="E120" s="188">
        <v>2</v>
      </c>
      <c r="F120" s="194">
        <f>F119*E120</f>
        <v>36</v>
      </c>
      <c r="G120" s="44"/>
      <c r="H120" s="4">
        <f t="shared" si="20"/>
        <v>0</v>
      </c>
      <c r="I120" s="44"/>
      <c r="J120" s="4">
        <f t="shared" si="21"/>
        <v>0</v>
      </c>
      <c r="K120" s="44"/>
      <c r="L120" s="4">
        <f t="shared" si="22"/>
        <v>0</v>
      </c>
      <c r="M120" s="4">
        <f t="shared" si="23"/>
        <v>0</v>
      </c>
    </row>
    <row r="121" spans="1:13" ht="13.5">
      <c r="A121" s="36"/>
      <c r="B121" s="39"/>
      <c r="C121" s="40" t="s">
        <v>56</v>
      </c>
      <c r="D121" s="38" t="s">
        <v>35</v>
      </c>
      <c r="E121" s="188">
        <v>0.06</v>
      </c>
      <c r="F121" s="194">
        <f>F119*E121</f>
        <v>1.08</v>
      </c>
      <c r="G121" s="44"/>
      <c r="H121" s="4">
        <f t="shared" si="20"/>
        <v>0</v>
      </c>
      <c r="I121" s="44"/>
      <c r="J121" s="4">
        <f t="shared" si="21"/>
        <v>0</v>
      </c>
      <c r="K121" s="44"/>
      <c r="L121" s="4">
        <f t="shared" si="22"/>
        <v>0</v>
      </c>
      <c r="M121" s="4">
        <f t="shared" si="23"/>
        <v>0</v>
      </c>
    </row>
    <row r="122" spans="1:13" s="3" customFormat="1" ht="30">
      <c r="A122" s="108"/>
      <c r="B122" s="47"/>
      <c r="C122" s="217" t="s">
        <v>469</v>
      </c>
      <c r="D122" s="218" t="s">
        <v>115</v>
      </c>
      <c r="E122" s="219"/>
      <c r="F122" s="195">
        <v>1</v>
      </c>
      <c r="G122" s="44"/>
      <c r="H122" s="4">
        <f t="shared" si="20"/>
        <v>0</v>
      </c>
      <c r="I122" s="44"/>
      <c r="J122" s="4">
        <f t="shared" si="21"/>
        <v>0</v>
      </c>
      <c r="K122" s="44"/>
      <c r="L122" s="4">
        <f t="shared" si="22"/>
        <v>0</v>
      </c>
      <c r="M122" s="4">
        <f t="shared" si="23"/>
        <v>0</v>
      </c>
    </row>
    <row r="123" spans="1:13" s="3" customFormat="1" ht="30">
      <c r="A123" s="108"/>
      <c r="B123" s="47"/>
      <c r="C123" s="217" t="s">
        <v>470</v>
      </c>
      <c r="D123" s="218" t="s">
        <v>115</v>
      </c>
      <c r="E123" s="219"/>
      <c r="F123" s="195">
        <v>2</v>
      </c>
      <c r="G123" s="44"/>
      <c r="H123" s="4">
        <f t="shared" si="20"/>
        <v>0</v>
      </c>
      <c r="I123" s="44"/>
      <c r="J123" s="4">
        <f t="shared" si="21"/>
        <v>0</v>
      </c>
      <c r="K123" s="44"/>
      <c r="L123" s="4">
        <f t="shared" si="22"/>
        <v>0</v>
      </c>
      <c r="M123" s="4">
        <f t="shared" si="23"/>
        <v>0</v>
      </c>
    </row>
    <row r="124" spans="1:13" s="3" customFormat="1" ht="30">
      <c r="A124" s="108"/>
      <c r="B124" s="47"/>
      <c r="C124" s="217" t="s">
        <v>471</v>
      </c>
      <c r="D124" s="218" t="s">
        <v>115</v>
      </c>
      <c r="E124" s="219"/>
      <c r="F124" s="195">
        <v>4</v>
      </c>
      <c r="G124" s="44"/>
      <c r="H124" s="4">
        <f t="shared" si="20"/>
        <v>0</v>
      </c>
      <c r="I124" s="44"/>
      <c r="J124" s="4">
        <f t="shared" si="21"/>
        <v>0</v>
      </c>
      <c r="K124" s="44"/>
      <c r="L124" s="4">
        <f t="shared" si="22"/>
        <v>0</v>
      </c>
      <c r="M124" s="4">
        <f t="shared" si="23"/>
        <v>0</v>
      </c>
    </row>
    <row r="125" spans="1:13" s="3" customFormat="1" ht="30">
      <c r="A125" s="108"/>
      <c r="B125" s="47"/>
      <c r="C125" s="217" t="s">
        <v>472</v>
      </c>
      <c r="D125" s="218" t="s">
        <v>115</v>
      </c>
      <c r="E125" s="219"/>
      <c r="F125" s="195">
        <v>3</v>
      </c>
      <c r="G125" s="44"/>
      <c r="H125" s="4">
        <f>F125*G125</f>
        <v>0</v>
      </c>
      <c r="I125" s="44"/>
      <c r="J125" s="4">
        <f>F125*I125</f>
        <v>0</v>
      </c>
      <c r="K125" s="44"/>
      <c r="L125" s="4">
        <f>F125*K125</f>
        <v>0</v>
      </c>
      <c r="M125" s="4">
        <f>H125+J125+L125</f>
        <v>0</v>
      </c>
    </row>
    <row r="126" spans="1:13" s="3" customFormat="1" ht="30">
      <c r="A126" s="108"/>
      <c r="B126" s="47"/>
      <c r="C126" s="217" t="s">
        <v>473</v>
      </c>
      <c r="D126" s="218" t="s">
        <v>115</v>
      </c>
      <c r="E126" s="219"/>
      <c r="F126" s="195">
        <v>1</v>
      </c>
      <c r="G126" s="44"/>
      <c r="H126" s="4">
        <f>F126*G126</f>
        <v>0</v>
      </c>
      <c r="I126" s="44"/>
      <c r="J126" s="4">
        <f>F126*I126</f>
        <v>0</v>
      </c>
      <c r="K126" s="44"/>
      <c r="L126" s="4">
        <f>F126*K126</f>
        <v>0</v>
      </c>
      <c r="M126" s="4">
        <f>H126+J126+L126</f>
        <v>0</v>
      </c>
    </row>
    <row r="127" spans="1:13" s="3" customFormat="1" ht="30">
      <c r="A127" s="108"/>
      <c r="B127" s="47"/>
      <c r="C127" s="217" t="s">
        <v>474</v>
      </c>
      <c r="D127" s="218" t="s">
        <v>115</v>
      </c>
      <c r="E127" s="219"/>
      <c r="F127" s="195">
        <v>7</v>
      </c>
      <c r="G127" s="44"/>
      <c r="H127" s="4">
        <f>F127*G127</f>
        <v>0</v>
      </c>
      <c r="I127" s="44"/>
      <c r="J127" s="4">
        <f>F127*I127</f>
        <v>0</v>
      </c>
      <c r="K127" s="44"/>
      <c r="L127" s="4">
        <f>F127*K127</f>
        <v>0</v>
      </c>
      <c r="M127" s="4">
        <f>H127+J127+L127</f>
        <v>0</v>
      </c>
    </row>
    <row r="128" spans="1:13" ht="13.5">
      <c r="A128" s="36"/>
      <c r="B128" s="39"/>
      <c r="C128" s="210" t="s">
        <v>117</v>
      </c>
      <c r="D128" s="38" t="s">
        <v>35</v>
      </c>
      <c r="E128" s="188">
        <v>1.78</v>
      </c>
      <c r="F128" s="194">
        <f>F119*E128</f>
        <v>32.04</v>
      </c>
      <c r="G128" s="44"/>
      <c r="H128" s="4">
        <f t="shared" ref="H128:H130" si="24">F128*G128</f>
        <v>0</v>
      </c>
      <c r="I128" s="44"/>
      <c r="J128" s="4">
        <f t="shared" ref="J128" si="25">F128*I128</f>
        <v>0</v>
      </c>
      <c r="K128" s="44"/>
      <c r="L128" s="4">
        <f t="shared" ref="L128" si="26">F128*K128</f>
        <v>0</v>
      </c>
      <c r="M128" s="4">
        <f t="shared" ref="M128" si="27">H128+J128+L128</f>
        <v>0</v>
      </c>
    </row>
    <row r="129" spans="1:13" s="3" customFormat="1" ht="45">
      <c r="A129" s="108">
        <v>67</v>
      </c>
      <c r="B129" s="94" t="s">
        <v>94</v>
      </c>
      <c r="C129" s="217" t="s">
        <v>475</v>
      </c>
      <c r="D129" s="218" t="s">
        <v>402</v>
      </c>
      <c r="E129" s="219"/>
      <c r="F129" s="195">
        <v>3</v>
      </c>
      <c r="G129" s="44"/>
      <c r="H129" s="4">
        <f t="shared" si="24"/>
        <v>0</v>
      </c>
      <c r="I129" s="44"/>
      <c r="J129" s="4">
        <f t="shared" si="21"/>
        <v>0</v>
      </c>
      <c r="K129" s="44"/>
      <c r="L129" s="4">
        <f t="shared" si="22"/>
        <v>0</v>
      </c>
      <c r="M129" s="4">
        <f t="shared" si="23"/>
        <v>0</v>
      </c>
    </row>
    <row r="130" spans="1:13" s="3" customFormat="1" ht="30">
      <c r="A130" s="108">
        <v>68</v>
      </c>
      <c r="B130" s="94" t="s">
        <v>94</v>
      </c>
      <c r="C130" s="217" t="s">
        <v>476</v>
      </c>
      <c r="D130" s="218" t="s">
        <v>402</v>
      </c>
      <c r="E130" s="219"/>
      <c r="F130" s="195">
        <v>3</v>
      </c>
      <c r="G130" s="44"/>
      <c r="H130" s="4">
        <f t="shared" si="24"/>
        <v>0</v>
      </c>
      <c r="I130" s="44"/>
      <c r="J130" s="4">
        <f t="shared" si="21"/>
        <v>0</v>
      </c>
      <c r="K130" s="44"/>
      <c r="L130" s="4">
        <f t="shared" si="22"/>
        <v>0</v>
      </c>
      <c r="M130" s="4">
        <f t="shared" si="23"/>
        <v>0</v>
      </c>
    </row>
    <row r="131" spans="1:13" s="3" customFormat="1" ht="30">
      <c r="A131" s="108">
        <v>69</v>
      </c>
      <c r="B131" s="94" t="s">
        <v>94</v>
      </c>
      <c r="C131" s="217" t="s">
        <v>477</v>
      </c>
      <c r="D131" s="218" t="s">
        <v>115</v>
      </c>
      <c r="E131" s="219"/>
      <c r="F131" s="195">
        <v>1</v>
      </c>
      <c r="G131" s="44"/>
      <c r="H131" s="4">
        <f t="shared" si="20"/>
        <v>0</v>
      </c>
      <c r="I131" s="44"/>
      <c r="J131" s="4">
        <f t="shared" si="21"/>
        <v>0</v>
      </c>
      <c r="K131" s="44"/>
      <c r="L131" s="4">
        <f t="shared" si="22"/>
        <v>0</v>
      </c>
      <c r="M131" s="4">
        <f t="shared" si="23"/>
        <v>0</v>
      </c>
    </row>
    <row r="132" spans="1:13" s="3" customFormat="1" ht="30">
      <c r="A132" s="108">
        <v>70</v>
      </c>
      <c r="B132" s="94" t="s">
        <v>94</v>
      </c>
      <c r="C132" s="217" t="s">
        <v>478</v>
      </c>
      <c r="D132" s="218" t="s">
        <v>115</v>
      </c>
      <c r="E132" s="219"/>
      <c r="F132" s="195">
        <v>1</v>
      </c>
      <c r="G132" s="44"/>
      <c r="H132" s="4">
        <f t="shared" si="20"/>
        <v>0</v>
      </c>
      <c r="I132" s="44"/>
      <c r="J132" s="4">
        <f t="shared" si="21"/>
        <v>0</v>
      </c>
      <c r="K132" s="44"/>
      <c r="L132" s="4">
        <f t="shared" si="22"/>
        <v>0</v>
      </c>
      <c r="M132" s="4">
        <f t="shared" si="23"/>
        <v>0</v>
      </c>
    </row>
    <row r="133" spans="1:13" s="3" customFormat="1" ht="30">
      <c r="A133" s="108">
        <v>71</v>
      </c>
      <c r="B133" s="94" t="s">
        <v>94</v>
      </c>
      <c r="C133" s="217" t="s">
        <v>479</v>
      </c>
      <c r="D133" s="218" t="s">
        <v>480</v>
      </c>
      <c r="E133" s="219"/>
      <c r="F133" s="195">
        <v>22</v>
      </c>
      <c r="G133" s="44"/>
      <c r="H133" s="4">
        <f t="shared" si="20"/>
        <v>0</v>
      </c>
      <c r="I133" s="44"/>
      <c r="J133" s="4">
        <f t="shared" si="21"/>
        <v>0</v>
      </c>
      <c r="K133" s="44"/>
      <c r="L133" s="4">
        <f t="shared" si="22"/>
        <v>0</v>
      </c>
      <c r="M133" s="4">
        <f t="shared" si="23"/>
        <v>0</v>
      </c>
    </row>
    <row r="134" spans="1:13" s="3" customFormat="1" ht="30">
      <c r="A134" s="108">
        <v>72</v>
      </c>
      <c r="B134" s="94" t="s">
        <v>94</v>
      </c>
      <c r="C134" s="217" t="s">
        <v>481</v>
      </c>
      <c r="D134" s="218" t="s">
        <v>402</v>
      </c>
      <c r="E134" s="219"/>
      <c r="F134" s="195">
        <v>1</v>
      </c>
      <c r="G134" s="44"/>
      <c r="H134" s="4">
        <f t="shared" si="20"/>
        <v>0</v>
      </c>
      <c r="I134" s="44"/>
      <c r="J134" s="4">
        <f t="shared" si="21"/>
        <v>0</v>
      </c>
      <c r="K134" s="44"/>
      <c r="L134" s="4">
        <f t="shared" si="22"/>
        <v>0</v>
      </c>
      <c r="M134" s="4">
        <f t="shared" si="23"/>
        <v>0</v>
      </c>
    </row>
    <row r="135" spans="1:13" s="3" customFormat="1" ht="30">
      <c r="A135" s="108"/>
      <c r="B135" s="47"/>
      <c r="C135" s="226" t="s">
        <v>482</v>
      </c>
      <c r="D135" s="227"/>
      <c r="E135" s="228"/>
      <c r="F135" s="205"/>
      <c r="G135" s="44"/>
      <c r="H135" s="4">
        <f>F135*G135</f>
        <v>0</v>
      </c>
      <c r="I135" s="44"/>
      <c r="J135" s="4">
        <f>F135*I135</f>
        <v>0</v>
      </c>
      <c r="K135" s="44"/>
      <c r="L135" s="4">
        <f>F135*K135</f>
        <v>0</v>
      </c>
      <c r="M135" s="4">
        <f t="shared" si="23"/>
        <v>0</v>
      </c>
    </row>
    <row r="136" spans="1:13" ht="15">
      <c r="A136" s="108">
        <v>73</v>
      </c>
      <c r="B136" s="39" t="s">
        <v>448</v>
      </c>
      <c r="C136" s="210" t="s">
        <v>622</v>
      </c>
      <c r="D136" s="38" t="s">
        <v>96</v>
      </c>
      <c r="E136" s="188"/>
      <c r="F136" s="194">
        <f>F139+F140+F141+F142+F143+F144+F145</f>
        <v>13</v>
      </c>
      <c r="G136" s="44"/>
      <c r="H136" s="4">
        <f>F136*G136</f>
        <v>0</v>
      </c>
      <c r="I136" s="44"/>
      <c r="J136" s="4">
        <f>F136*I136</f>
        <v>0</v>
      </c>
      <c r="K136" s="44"/>
      <c r="L136" s="4">
        <f>F136*K136</f>
        <v>0</v>
      </c>
      <c r="M136" s="4">
        <f t="shared" ref="M136:M138" si="28">H136+J136+L136</f>
        <v>0</v>
      </c>
    </row>
    <row r="137" spans="1:13" ht="13.5">
      <c r="A137" s="36"/>
      <c r="B137" s="39"/>
      <c r="C137" s="40" t="s">
        <v>54</v>
      </c>
      <c r="D137" s="38" t="s">
        <v>55</v>
      </c>
      <c r="E137" s="188">
        <v>2</v>
      </c>
      <c r="F137" s="194">
        <f>F136*E137</f>
        <v>26</v>
      </c>
      <c r="G137" s="44"/>
      <c r="H137" s="4">
        <f t="shared" ref="H137:H138" si="29">F137*G137</f>
        <v>0</v>
      </c>
      <c r="I137" s="44"/>
      <c r="J137" s="4">
        <f t="shared" ref="J137:J138" si="30">F137*I137</f>
        <v>0</v>
      </c>
      <c r="K137" s="44"/>
      <c r="L137" s="4">
        <f t="shared" ref="L137:L138" si="31">F137*K137</f>
        <v>0</v>
      </c>
      <c r="M137" s="4">
        <f t="shared" si="28"/>
        <v>0</v>
      </c>
    </row>
    <row r="138" spans="1:13" ht="13.5">
      <c r="A138" s="36"/>
      <c r="B138" s="39"/>
      <c r="C138" s="40" t="s">
        <v>56</v>
      </c>
      <c r="D138" s="38" t="s">
        <v>35</v>
      </c>
      <c r="E138" s="188">
        <v>0.06</v>
      </c>
      <c r="F138" s="194">
        <f>F136*E138</f>
        <v>0.78</v>
      </c>
      <c r="G138" s="44"/>
      <c r="H138" s="4">
        <f t="shared" si="29"/>
        <v>0</v>
      </c>
      <c r="I138" s="44"/>
      <c r="J138" s="4">
        <f t="shared" si="30"/>
        <v>0</v>
      </c>
      <c r="K138" s="44"/>
      <c r="L138" s="4">
        <f t="shared" si="31"/>
        <v>0</v>
      </c>
      <c r="M138" s="4">
        <f t="shared" si="28"/>
        <v>0</v>
      </c>
    </row>
    <row r="139" spans="1:13" s="3" customFormat="1" ht="30">
      <c r="A139" s="108"/>
      <c r="B139" s="47"/>
      <c r="C139" s="217" t="s">
        <v>483</v>
      </c>
      <c r="D139" s="218" t="s">
        <v>115</v>
      </c>
      <c r="E139" s="219"/>
      <c r="F139" s="195">
        <v>1</v>
      </c>
      <c r="G139" s="44"/>
      <c r="H139" s="4">
        <f t="shared" si="20"/>
        <v>0</v>
      </c>
      <c r="I139" s="44"/>
      <c r="J139" s="4">
        <f t="shared" si="21"/>
        <v>0</v>
      </c>
      <c r="K139" s="44"/>
      <c r="L139" s="4">
        <f t="shared" si="22"/>
        <v>0</v>
      </c>
      <c r="M139" s="4">
        <f t="shared" si="23"/>
        <v>0</v>
      </c>
    </row>
    <row r="140" spans="1:13" s="3" customFormat="1" ht="30">
      <c r="A140" s="108"/>
      <c r="B140" s="47"/>
      <c r="C140" s="217" t="s">
        <v>471</v>
      </c>
      <c r="D140" s="218" t="s">
        <v>115</v>
      </c>
      <c r="E140" s="219"/>
      <c r="F140" s="195">
        <v>2</v>
      </c>
      <c r="G140" s="44"/>
      <c r="H140" s="4">
        <f t="shared" si="20"/>
        <v>0</v>
      </c>
      <c r="I140" s="44"/>
      <c r="J140" s="4">
        <f t="shared" si="21"/>
        <v>0</v>
      </c>
      <c r="K140" s="44"/>
      <c r="L140" s="4">
        <f t="shared" si="22"/>
        <v>0</v>
      </c>
      <c r="M140" s="4">
        <f t="shared" si="23"/>
        <v>0</v>
      </c>
    </row>
    <row r="141" spans="1:13" s="3" customFormat="1" ht="30">
      <c r="A141" s="108"/>
      <c r="B141" s="47"/>
      <c r="C141" s="217" t="s">
        <v>484</v>
      </c>
      <c r="D141" s="218" t="s">
        <v>115</v>
      </c>
      <c r="E141" s="219"/>
      <c r="F141" s="195">
        <v>3</v>
      </c>
      <c r="G141" s="44"/>
      <c r="H141" s="4">
        <f t="shared" si="20"/>
        <v>0</v>
      </c>
      <c r="I141" s="44"/>
      <c r="J141" s="4">
        <f t="shared" si="21"/>
        <v>0</v>
      </c>
      <c r="K141" s="44"/>
      <c r="L141" s="4">
        <f t="shared" si="22"/>
        <v>0</v>
      </c>
      <c r="M141" s="4">
        <f t="shared" si="23"/>
        <v>0</v>
      </c>
    </row>
    <row r="142" spans="1:13" s="3" customFormat="1" ht="30">
      <c r="A142" s="108"/>
      <c r="B142" s="47"/>
      <c r="C142" s="217" t="s">
        <v>485</v>
      </c>
      <c r="D142" s="218" t="s">
        <v>115</v>
      </c>
      <c r="E142" s="219"/>
      <c r="F142" s="195">
        <v>1</v>
      </c>
      <c r="G142" s="44"/>
      <c r="H142" s="4">
        <f>F142*G142</f>
        <v>0</v>
      </c>
      <c r="I142" s="44"/>
      <c r="J142" s="4">
        <f>F142*I142</f>
        <v>0</v>
      </c>
      <c r="K142" s="44"/>
      <c r="L142" s="4">
        <f>F142*K142</f>
        <v>0</v>
      </c>
      <c r="M142" s="4">
        <f>H142+J142+L142</f>
        <v>0</v>
      </c>
    </row>
    <row r="143" spans="1:13" s="3" customFormat="1" ht="30">
      <c r="A143" s="108"/>
      <c r="B143" s="47"/>
      <c r="C143" s="217" t="s">
        <v>473</v>
      </c>
      <c r="D143" s="218" t="s">
        <v>115</v>
      </c>
      <c r="E143" s="219"/>
      <c r="F143" s="195">
        <v>2</v>
      </c>
      <c r="G143" s="44"/>
      <c r="H143" s="4">
        <f>F143*G143</f>
        <v>0</v>
      </c>
      <c r="I143" s="44"/>
      <c r="J143" s="4">
        <f>F143*I143</f>
        <v>0</v>
      </c>
      <c r="K143" s="44"/>
      <c r="L143" s="4">
        <f>F143*K143</f>
        <v>0</v>
      </c>
      <c r="M143" s="4">
        <f>H143+J143+L143</f>
        <v>0</v>
      </c>
    </row>
    <row r="144" spans="1:13" s="3" customFormat="1" ht="30">
      <c r="A144" s="108"/>
      <c r="B144" s="47"/>
      <c r="C144" s="217" t="s">
        <v>486</v>
      </c>
      <c r="D144" s="218" t="s">
        <v>115</v>
      </c>
      <c r="E144" s="219"/>
      <c r="F144" s="195">
        <v>2</v>
      </c>
      <c r="G144" s="44"/>
      <c r="H144" s="4">
        <f>F144*G144</f>
        <v>0</v>
      </c>
      <c r="I144" s="44"/>
      <c r="J144" s="4">
        <f>F144*I144</f>
        <v>0</v>
      </c>
      <c r="K144" s="44"/>
      <c r="L144" s="4">
        <f>F144*K144</f>
        <v>0</v>
      </c>
      <c r="M144" s="4">
        <f>H144+J144+L144</f>
        <v>0</v>
      </c>
    </row>
    <row r="145" spans="1:13" s="3" customFormat="1" ht="30">
      <c r="A145" s="108"/>
      <c r="B145" s="47"/>
      <c r="C145" s="217" t="s">
        <v>487</v>
      </c>
      <c r="D145" s="218" t="s">
        <v>115</v>
      </c>
      <c r="E145" s="219"/>
      <c r="F145" s="195">
        <v>2</v>
      </c>
      <c r="G145" s="44"/>
      <c r="H145" s="4">
        <f>F145*G145</f>
        <v>0</v>
      </c>
      <c r="I145" s="44"/>
      <c r="J145" s="4">
        <f>F145*I145</f>
        <v>0</v>
      </c>
      <c r="K145" s="44"/>
      <c r="L145" s="4">
        <f>F145*K145</f>
        <v>0</v>
      </c>
      <c r="M145" s="4">
        <f>H145+J145+L145</f>
        <v>0</v>
      </c>
    </row>
    <row r="146" spans="1:13" ht="13.5">
      <c r="A146" s="36"/>
      <c r="B146" s="39"/>
      <c r="C146" s="210" t="s">
        <v>117</v>
      </c>
      <c r="D146" s="38" t="s">
        <v>35</v>
      </c>
      <c r="E146" s="188">
        <v>1.78</v>
      </c>
      <c r="F146" s="194">
        <f>F136*E146</f>
        <v>23.14</v>
      </c>
      <c r="G146" s="44"/>
      <c r="H146" s="4">
        <f t="shared" ref="H146" si="32">F146*G146</f>
        <v>0</v>
      </c>
      <c r="I146" s="44"/>
      <c r="J146" s="4">
        <f t="shared" ref="J146" si="33">F146*I146</f>
        <v>0</v>
      </c>
      <c r="K146" s="44"/>
      <c r="L146" s="4">
        <f t="shared" ref="L146" si="34">F146*K146</f>
        <v>0</v>
      </c>
      <c r="M146" s="4">
        <f t="shared" ref="M146" si="35">H146+J146+L146</f>
        <v>0</v>
      </c>
    </row>
    <row r="147" spans="1:13" s="3" customFormat="1" ht="60">
      <c r="A147" s="108">
        <v>74</v>
      </c>
      <c r="B147" s="94" t="s">
        <v>94</v>
      </c>
      <c r="C147" s="225" t="s">
        <v>488</v>
      </c>
      <c r="D147" s="218" t="s">
        <v>402</v>
      </c>
      <c r="E147" s="229"/>
      <c r="F147" s="206">
        <v>1</v>
      </c>
      <c r="G147" s="44"/>
      <c r="H147" s="4">
        <f t="shared" si="20"/>
        <v>0</v>
      </c>
      <c r="I147" s="44"/>
      <c r="J147" s="4">
        <f t="shared" si="21"/>
        <v>0</v>
      </c>
      <c r="K147" s="44"/>
      <c r="L147" s="4">
        <f t="shared" si="22"/>
        <v>0</v>
      </c>
      <c r="M147" s="4">
        <f t="shared" si="23"/>
        <v>0</v>
      </c>
    </row>
    <row r="148" spans="1:13" s="3" customFormat="1" ht="60">
      <c r="A148" s="108">
        <v>75</v>
      </c>
      <c r="B148" s="94" t="s">
        <v>94</v>
      </c>
      <c r="C148" s="225" t="s">
        <v>462</v>
      </c>
      <c r="D148" s="218" t="s">
        <v>402</v>
      </c>
      <c r="E148" s="229"/>
      <c r="F148" s="206">
        <v>3</v>
      </c>
      <c r="G148" s="44"/>
      <c r="H148" s="4">
        <f t="shared" si="20"/>
        <v>0</v>
      </c>
      <c r="I148" s="44"/>
      <c r="J148" s="4">
        <f t="shared" si="21"/>
        <v>0</v>
      </c>
      <c r="K148" s="44"/>
      <c r="L148" s="4">
        <f t="shared" si="22"/>
        <v>0</v>
      </c>
      <c r="M148" s="4">
        <f t="shared" si="23"/>
        <v>0</v>
      </c>
    </row>
    <row r="149" spans="1:13" s="3" customFormat="1" ht="30">
      <c r="A149" s="108">
        <v>76</v>
      </c>
      <c r="B149" s="94" t="s">
        <v>94</v>
      </c>
      <c r="C149" s="217" t="s">
        <v>478</v>
      </c>
      <c r="D149" s="218" t="s">
        <v>115</v>
      </c>
      <c r="E149" s="219"/>
      <c r="F149" s="195">
        <v>4</v>
      </c>
      <c r="G149" s="44"/>
      <c r="H149" s="4">
        <f t="shared" ref="H149:H150" si="36">F149*G149</f>
        <v>0</v>
      </c>
      <c r="I149" s="44"/>
      <c r="J149" s="4">
        <f t="shared" si="21"/>
        <v>0</v>
      </c>
      <c r="K149" s="44"/>
      <c r="L149" s="4">
        <f t="shared" si="22"/>
        <v>0</v>
      </c>
      <c r="M149" s="4">
        <f t="shared" si="23"/>
        <v>0</v>
      </c>
    </row>
    <row r="150" spans="1:13" s="3" customFormat="1" ht="30">
      <c r="A150" s="108">
        <v>77</v>
      </c>
      <c r="B150" s="94" t="s">
        <v>94</v>
      </c>
      <c r="C150" s="217" t="s">
        <v>479</v>
      </c>
      <c r="D150" s="218" t="s">
        <v>480</v>
      </c>
      <c r="E150" s="219"/>
      <c r="F150" s="195">
        <v>21</v>
      </c>
      <c r="G150" s="44"/>
      <c r="H150" s="4">
        <f t="shared" si="36"/>
        <v>0</v>
      </c>
      <c r="I150" s="44"/>
      <c r="J150" s="4">
        <f t="shared" si="21"/>
        <v>0</v>
      </c>
      <c r="K150" s="44"/>
      <c r="L150" s="4">
        <f t="shared" si="22"/>
        <v>0</v>
      </c>
      <c r="M150" s="4">
        <f t="shared" si="23"/>
        <v>0</v>
      </c>
    </row>
    <row r="151" spans="1:13" s="3" customFormat="1" ht="30">
      <c r="A151" s="108">
        <v>78</v>
      </c>
      <c r="B151" s="94" t="s">
        <v>94</v>
      </c>
      <c r="C151" s="217" t="s">
        <v>489</v>
      </c>
      <c r="D151" s="218" t="s">
        <v>402</v>
      </c>
      <c r="E151" s="219"/>
      <c r="F151" s="195">
        <v>1</v>
      </c>
      <c r="G151" s="44"/>
      <c r="H151" s="4">
        <f t="shared" si="20"/>
        <v>0</v>
      </c>
      <c r="I151" s="44"/>
      <c r="J151" s="4">
        <f t="shared" si="21"/>
        <v>0</v>
      </c>
      <c r="K151" s="44"/>
      <c r="L151" s="4">
        <f t="shared" si="22"/>
        <v>0</v>
      </c>
      <c r="M151" s="4">
        <f t="shared" si="23"/>
        <v>0</v>
      </c>
    </row>
    <row r="152" spans="1:13" s="3" customFormat="1" ht="30">
      <c r="A152" s="108"/>
      <c r="B152" s="47"/>
      <c r="C152" s="209" t="s">
        <v>490</v>
      </c>
      <c r="D152" s="220"/>
      <c r="E152" s="221"/>
      <c r="F152" s="204"/>
      <c r="G152" s="44"/>
      <c r="H152" s="4">
        <f t="shared" si="20"/>
        <v>0</v>
      </c>
      <c r="I152" s="44"/>
      <c r="J152" s="4">
        <f t="shared" si="21"/>
        <v>0</v>
      </c>
      <c r="K152" s="44"/>
      <c r="L152" s="4">
        <f t="shared" si="22"/>
        <v>0</v>
      </c>
      <c r="M152" s="4">
        <f t="shared" si="23"/>
        <v>0</v>
      </c>
    </row>
    <row r="153" spans="1:13" ht="15">
      <c r="A153" s="108">
        <v>79</v>
      </c>
      <c r="B153" s="39" t="s">
        <v>448</v>
      </c>
      <c r="C153" s="210" t="s">
        <v>622</v>
      </c>
      <c r="D153" s="38" t="s">
        <v>96</v>
      </c>
      <c r="E153" s="188"/>
      <c r="F153" s="194">
        <f>F156+F157+F158+F159+F160+F161</f>
        <v>8</v>
      </c>
      <c r="G153" s="44"/>
      <c r="H153" s="4">
        <f>F153*G153</f>
        <v>0</v>
      </c>
      <c r="I153" s="44"/>
      <c r="J153" s="4">
        <f>F153*I153</f>
        <v>0</v>
      </c>
      <c r="K153" s="44"/>
      <c r="L153" s="4">
        <f>F153*K153</f>
        <v>0</v>
      </c>
      <c r="M153" s="4">
        <f t="shared" si="23"/>
        <v>0</v>
      </c>
    </row>
    <row r="154" spans="1:13" ht="13.5">
      <c r="A154" s="36"/>
      <c r="B154" s="39"/>
      <c r="C154" s="40" t="s">
        <v>54</v>
      </c>
      <c r="D154" s="38" t="s">
        <v>55</v>
      </c>
      <c r="E154" s="188">
        <v>2</v>
      </c>
      <c r="F154" s="194">
        <f>F153*E154</f>
        <v>16</v>
      </c>
      <c r="G154" s="44"/>
      <c r="H154" s="4">
        <f t="shared" ref="H154:H155" si="37">F154*G154</f>
        <v>0</v>
      </c>
      <c r="I154" s="44"/>
      <c r="J154" s="4">
        <f t="shared" ref="J154:J155" si="38">F154*I154</f>
        <v>0</v>
      </c>
      <c r="K154" s="44"/>
      <c r="L154" s="4">
        <f t="shared" ref="L154:L155" si="39">F154*K154</f>
        <v>0</v>
      </c>
      <c r="M154" s="4">
        <f t="shared" si="23"/>
        <v>0</v>
      </c>
    </row>
    <row r="155" spans="1:13" ht="13.5">
      <c r="A155" s="36"/>
      <c r="B155" s="39"/>
      <c r="C155" s="40" t="s">
        <v>56</v>
      </c>
      <c r="D155" s="38" t="s">
        <v>35</v>
      </c>
      <c r="E155" s="188">
        <v>0.06</v>
      </c>
      <c r="F155" s="194">
        <f>F153*E155</f>
        <v>0.48</v>
      </c>
      <c r="G155" s="44"/>
      <c r="H155" s="4">
        <f t="shared" si="37"/>
        <v>0</v>
      </c>
      <c r="I155" s="44"/>
      <c r="J155" s="4">
        <f t="shared" si="38"/>
        <v>0</v>
      </c>
      <c r="K155" s="44"/>
      <c r="L155" s="4">
        <f t="shared" si="39"/>
        <v>0</v>
      </c>
      <c r="M155" s="4">
        <f t="shared" si="23"/>
        <v>0</v>
      </c>
    </row>
    <row r="156" spans="1:13" s="3" customFormat="1" ht="30">
      <c r="A156" s="108"/>
      <c r="B156" s="47"/>
      <c r="C156" s="217" t="s">
        <v>491</v>
      </c>
      <c r="D156" s="218" t="s">
        <v>115</v>
      </c>
      <c r="E156" s="229"/>
      <c r="F156" s="206">
        <v>1</v>
      </c>
      <c r="G156" s="44"/>
      <c r="H156" s="4">
        <f t="shared" si="20"/>
        <v>0</v>
      </c>
      <c r="I156" s="44"/>
      <c r="J156" s="4">
        <f t="shared" si="21"/>
        <v>0</v>
      </c>
      <c r="K156" s="44"/>
      <c r="L156" s="4">
        <f t="shared" si="22"/>
        <v>0</v>
      </c>
      <c r="M156" s="4">
        <f t="shared" si="23"/>
        <v>0</v>
      </c>
    </row>
    <row r="157" spans="1:13" s="3" customFormat="1" ht="30">
      <c r="A157" s="108"/>
      <c r="B157" s="47"/>
      <c r="C157" s="217" t="s">
        <v>471</v>
      </c>
      <c r="D157" s="218" t="s">
        <v>115</v>
      </c>
      <c r="E157" s="229"/>
      <c r="F157" s="206">
        <v>1</v>
      </c>
      <c r="G157" s="44"/>
      <c r="H157" s="4">
        <f t="shared" si="20"/>
        <v>0</v>
      </c>
      <c r="I157" s="44"/>
      <c r="J157" s="4">
        <f t="shared" si="21"/>
        <v>0</v>
      </c>
      <c r="K157" s="44"/>
      <c r="L157" s="4">
        <f t="shared" si="22"/>
        <v>0</v>
      </c>
      <c r="M157" s="4">
        <f t="shared" si="23"/>
        <v>0</v>
      </c>
    </row>
    <row r="158" spans="1:13" s="3" customFormat="1" ht="30">
      <c r="A158" s="108"/>
      <c r="B158" s="47"/>
      <c r="C158" s="217" t="s">
        <v>473</v>
      </c>
      <c r="D158" s="218" t="s">
        <v>115</v>
      </c>
      <c r="E158" s="229"/>
      <c r="F158" s="206">
        <v>2</v>
      </c>
      <c r="G158" s="44"/>
      <c r="H158" s="4">
        <f t="shared" si="20"/>
        <v>0</v>
      </c>
      <c r="I158" s="44"/>
      <c r="J158" s="4">
        <f t="shared" si="21"/>
        <v>0</v>
      </c>
      <c r="K158" s="44"/>
      <c r="L158" s="4">
        <f t="shared" si="22"/>
        <v>0</v>
      </c>
      <c r="M158" s="4">
        <f t="shared" si="23"/>
        <v>0</v>
      </c>
    </row>
    <row r="159" spans="1:13" s="3" customFormat="1" ht="30">
      <c r="A159" s="108"/>
      <c r="B159" s="47"/>
      <c r="C159" s="217" t="s">
        <v>485</v>
      </c>
      <c r="D159" s="218" t="s">
        <v>115</v>
      </c>
      <c r="E159" s="229"/>
      <c r="F159" s="206">
        <v>1</v>
      </c>
      <c r="G159" s="44"/>
      <c r="H159" s="4">
        <f t="shared" si="20"/>
        <v>0</v>
      </c>
      <c r="I159" s="44"/>
      <c r="J159" s="4">
        <f t="shared" si="21"/>
        <v>0</v>
      </c>
      <c r="K159" s="44"/>
      <c r="L159" s="4">
        <f t="shared" si="22"/>
        <v>0</v>
      </c>
      <c r="M159" s="4">
        <f t="shared" si="23"/>
        <v>0</v>
      </c>
    </row>
    <row r="160" spans="1:13" s="3" customFormat="1" ht="30">
      <c r="A160" s="108"/>
      <c r="B160" s="47"/>
      <c r="C160" s="217" t="s">
        <v>487</v>
      </c>
      <c r="D160" s="218" t="s">
        <v>115</v>
      </c>
      <c r="E160" s="229"/>
      <c r="F160" s="206">
        <v>1</v>
      </c>
      <c r="G160" s="44"/>
      <c r="H160" s="4">
        <f t="shared" si="20"/>
        <v>0</v>
      </c>
      <c r="I160" s="44"/>
      <c r="J160" s="4">
        <f t="shared" si="21"/>
        <v>0</v>
      </c>
      <c r="K160" s="44"/>
      <c r="L160" s="4">
        <f t="shared" si="22"/>
        <v>0</v>
      </c>
      <c r="M160" s="4">
        <f t="shared" si="23"/>
        <v>0</v>
      </c>
    </row>
    <row r="161" spans="1:13" s="3" customFormat="1" ht="30">
      <c r="A161" s="108"/>
      <c r="B161" s="47"/>
      <c r="C161" s="217" t="s">
        <v>477</v>
      </c>
      <c r="D161" s="218" t="s">
        <v>115</v>
      </c>
      <c r="E161" s="219"/>
      <c r="F161" s="195">
        <v>2</v>
      </c>
      <c r="G161" s="44"/>
      <c r="H161" s="4">
        <f t="shared" si="20"/>
        <v>0</v>
      </c>
      <c r="I161" s="44"/>
      <c r="J161" s="4">
        <f t="shared" si="21"/>
        <v>0</v>
      </c>
      <c r="K161" s="44"/>
      <c r="L161" s="4">
        <f t="shared" si="22"/>
        <v>0</v>
      </c>
      <c r="M161" s="4">
        <f t="shared" si="23"/>
        <v>0</v>
      </c>
    </row>
    <row r="162" spans="1:13" ht="13.5">
      <c r="A162" s="36"/>
      <c r="B162" s="39"/>
      <c r="C162" s="210" t="s">
        <v>117</v>
      </c>
      <c r="D162" s="38" t="s">
        <v>35</v>
      </c>
      <c r="E162" s="188">
        <v>1.78</v>
      </c>
      <c r="F162" s="194">
        <f>E162*F153</f>
        <v>14.24</v>
      </c>
      <c r="G162" s="44"/>
      <c r="H162" s="4">
        <f t="shared" si="20"/>
        <v>0</v>
      </c>
      <c r="I162" s="44"/>
      <c r="J162" s="4">
        <f t="shared" si="21"/>
        <v>0</v>
      </c>
      <c r="K162" s="44"/>
      <c r="L162" s="4">
        <f t="shared" si="22"/>
        <v>0</v>
      </c>
      <c r="M162" s="4">
        <f t="shared" si="23"/>
        <v>0</v>
      </c>
    </row>
    <row r="163" spans="1:13" s="3" customFormat="1" ht="30">
      <c r="A163" s="108">
        <v>80</v>
      </c>
      <c r="B163" s="94" t="s">
        <v>94</v>
      </c>
      <c r="C163" s="222" t="s">
        <v>492</v>
      </c>
      <c r="D163" s="218" t="s">
        <v>402</v>
      </c>
      <c r="E163" s="229"/>
      <c r="F163" s="206">
        <v>1</v>
      </c>
      <c r="G163" s="44"/>
      <c r="H163" s="4">
        <f t="shared" si="20"/>
        <v>0</v>
      </c>
      <c r="I163" s="44"/>
      <c r="J163" s="4">
        <f t="shared" si="21"/>
        <v>0</v>
      </c>
      <c r="K163" s="44"/>
      <c r="L163" s="4">
        <f t="shared" si="22"/>
        <v>0</v>
      </c>
      <c r="M163" s="4">
        <f t="shared" si="23"/>
        <v>0</v>
      </c>
    </row>
    <row r="164" spans="1:13" s="3" customFormat="1" ht="30">
      <c r="A164" s="108">
        <v>81</v>
      </c>
      <c r="B164" s="94" t="s">
        <v>94</v>
      </c>
      <c r="C164" s="222" t="s">
        <v>476</v>
      </c>
      <c r="D164" s="218" t="s">
        <v>402</v>
      </c>
      <c r="E164" s="229"/>
      <c r="F164" s="206">
        <v>1</v>
      </c>
      <c r="G164" s="44"/>
      <c r="H164" s="4">
        <f t="shared" si="20"/>
        <v>0</v>
      </c>
      <c r="I164" s="44"/>
      <c r="J164" s="4">
        <f t="shared" si="21"/>
        <v>0</v>
      </c>
      <c r="K164" s="44"/>
      <c r="L164" s="4">
        <f t="shared" si="22"/>
        <v>0</v>
      </c>
      <c r="M164" s="4">
        <f t="shared" si="23"/>
        <v>0</v>
      </c>
    </row>
    <row r="165" spans="1:13" s="3" customFormat="1" ht="30">
      <c r="A165" s="108">
        <v>82</v>
      </c>
      <c r="B165" s="94" t="s">
        <v>94</v>
      </c>
      <c r="C165" s="222" t="s">
        <v>493</v>
      </c>
      <c r="D165" s="218" t="s">
        <v>402</v>
      </c>
      <c r="E165" s="229"/>
      <c r="F165" s="206">
        <v>1</v>
      </c>
      <c r="G165" s="44"/>
      <c r="H165" s="4">
        <f t="shared" ref="H165:H166" si="40">F165*G165</f>
        <v>0</v>
      </c>
      <c r="I165" s="44"/>
      <c r="J165" s="4">
        <f t="shared" si="21"/>
        <v>0</v>
      </c>
      <c r="K165" s="44"/>
      <c r="L165" s="4">
        <f t="shared" si="22"/>
        <v>0</v>
      </c>
      <c r="M165" s="4">
        <f t="shared" si="23"/>
        <v>0</v>
      </c>
    </row>
    <row r="166" spans="1:13" s="3" customFormat="1" ht="30">
      <c r="A166" s="108">
        <v>83</v>
      </c>
      <c r="B166" s="94" t="s">
        <v>94</v>
      </c>
      <c r="C166" s="222" t="s">
        <v>494</v>
      </c>
      <c r="D166" s="218" t="s">
        <v>402</v>
      </c>
      <c r="E166" s="229"/>
      <c r="F166" s="206">
        <v>1</v>
      </c>
      <c r="G166" s="44"/>
      <c r="H166" s="4">
        <f t="shared" si="40"/>
        <v>0</v>
      </c>
      <c r="I166" s="44"/>
      <c r="J166" s="4">
        <f t="shared" si="21"/>
        <v>0</v>
      </c>
      <c r="K166" s="44"/>
      <c r="L166" s="4">
        <f t="shared" si="22"/>
        <v>0</v>
      </c>
      <c r="M166" s="4">
        <f t="shared" si="23"/>
        <v>0</v>
      </c>
    </row>
    <row r="167" spans="1:13" s="3" customFormat="1" ht="30">
      <c r="A167" s="108">
        <v>84</v>
      </c>
      <c r="B167" s="94" t="s">
        <v>94</v>
      </c>
      <c r="C167" s="222" t="s">
        <v>495</v>
      </c>
      <c r="D167" s="218" t="s">
        <v>402</v>
      </c>
      <c r="E167" s="229"/>
      <c r="F167" s="206">
        <v>1</v>
      </c>
      <c r="G167" s="44"/>
      <c r="H167" s="4">
        <f t="shared" si="20"/>
        <v>0</v>
      </c>
      <c r="I167" s="44"/>
      <c r="J167" s="4">
        <f t="shared" si="21"/>
        <v>0</v>
      </c>
      <c r="K167" s="44"/>
      <c r="L167" s="4">
        <f t="shared" si="22"/>
        <v>0</v>
      </c>
      <c r="M167" s="4">
        <f t="shared" si="23"/>
        <v>0</v>
      </c>
    </row>
    <row r="168" spans="1:13" s="3" customFormat="1" ht="30">
      <c r="A168" s="108">
        <v>85</v>
      </c>
      <c r="B168" s="94" t="s">
        <v>94</v>
      </c>
      <c r="C168" s="217" t="s">
        <v>479</v>
      </c>
      <c r="D168" s="218" t="s">
        <v>480</v>
      </c>
      <c r="E168" s="229"/>
      <c r="F168" s="206">
        <v>9</v>
      </c>
      <c r="G168" s="44"/>
      <c r="H168" s="4">
        <f t="shared" si="20"/>
        <v>0</v>
      </c>
      <c r="I168" s="44"/>
      <c r="J168" s="4">
        <f t="shared" si="21"/>
        <v>0</v>
      </c>
      <c r="K168" s="44"/>
      <c r="L168" s="4">
        <f t="shared" si="22"/>
        <v>0</v>
      </c>
      <c r="M168" s="4">
        <f t="shared" si="23"/>
        <v>0</v>
      </c>
    </row>
    <row r="169" spans="1:13" s="3" customFormat="1" ht="30">
      <c r="A169" s="108">
        <v>86</v>
      </c>
      <c r="B169" s="94" t="s">
        <v>94</v>
      </c>
      <c r="C169" s="217" t="s">
        <v>496</v>
      </c>
      <c r="D169" s="218" t="s">
        <v>402</v>
      </c>
      <c r="E169" s="229"/>
      <c r="F169" s="206">
        <v>1</v>
      </c>
      <c r="G169" s="44"/>
      <c r="H169" s="4">
        <f t="shared" si="20"/>
        <v>0</v>
      </c>
      <c r="I169" s="44"/>
      <c r="J169" s="4">
        <f t="shared" si="21"/>
        <v>0</v>
      </c>
      <c r="K169" s="44"/>
      <c r="L169" s="4">
        <f t="shared" si="22"/>
        <v>0</v>
      </c>
      <c r="M169" s="4">
        <f t="shared" si="23"/>
        <v>0</v>
      </c>
    </row>
    <row r="170" spans="1:13" s="3" customFormat="1" ht="30">
      <c r="A170" s="108"/>
      <c r="B170" s="47"/>
      <c r="C170" s="209" t="s">
        <v>497</v>
      </c>
      <c r="D170" s="220"/>
      <c r="E170" s="221"/>
      <c r="F170" s="204"/>
      <c r="G170" s="44"/>
      <c r="H170" s="4">
        <f t="shared" si="20"/>
        <v>0</v>
      </c>
      <c r="I170" s="44"/>
      <c r="J170" s="4">
        <f t="shared" si="21"/>
        <v>0</v>
      </c>
      <c r="K170" s="44"/>
      <c r="L170" s="4">
        <f t="shared" si="22"/>
        <v>0</v>
      </c>
      <c r="M170" s="4">
        <f t="shared" si="23"/>
        <v>0</v>
      </c>
    </row>
    <row r="171" spans="1:13" ht="15">
      <c r="A171" s="108">
        <v>87</v>
      </c>
      <c r="B171" s="39" t="s">
        <v>448</v>
      </c>
      <c r="C171" s="210" t="s">
        <v>622</v>
      </c>
      <c r="D171" s="38" t="s">
        <v>96</v>
      </c>
      <c r="E171" s="188"/>
      <c r="F171" s="194">
        <f>F174+F175+F176+F177</f>
        <v>13</v>
      </c>
      <c r="G171" s="44"/>
      <c r="H171" s="4">
        <f>F171*G171</f>
        <v>0</v>
      </c>
      <c r="I171" s="44"/>
      <c r="J171" s="4">
        <f>F171*I171</f>
        <v>0</v>
      </c>
      <c r="K171" s="44"/>
      <c r="L171" s="4">
        <f>F171*K171</f>
        <v>0</v>
      </c>
      <c r="M171" s="4">
        <f t="shared" ref="M171:M173" si="41">H171+J171+L171</f>
        <v>0</v>
      </c>
    </row>
    <row r="172" spans="1:13" ht="13.5">
      <c r="A172" s="36"/>
      <c r="B172" s="39"/>
      <c r="C172" s="40" t="s">
        <v>54</v>
      </c>
      <c r="D172" s="38" t="s">
        <v>55</v>
      </c>
      <c r="E172" s="188">
        <v>2</v>
      </c>
      <c r="F172" s="194">
        <f>F171*E172</f>
        <v>26</v>
      </c>
      <c r="G172" s="44"/>
      <c r="H172" s="4">
        <f t="shared" ref="H172:H173" si="42">F172*G172</f>
        <v>0</v>
      </c>
      <c r="I172" s="44"/>
      <c r="J172" s="4">
        <f t="shared" ref="J172:J173" si="43">F172*I172</f>
        <v>0</v>
      </c>
      <c r="K172" s="44"/>
      <c r="L172" s="4">
        <f t="shared" ref="L172:L173" si="44">F172*K172</f>
        <v>0</v>
      </c>
      <c r="M172" s="4">
        <f t="shared" si="41"/>
        <v>0</v>
      </c>
    </row>
    <row r="173" spans="1:13" ht="13.5">
      <c r="A173" s="36"/>
      <c r="B173" s="39"/>
      <c r="C173" s="40" t="s">
        <v>56</v>
      </c>
      <c r="D173" s="38" t="s">
        <v>35</v>
      </c>
      <c r="E173" s="188">
        <v>0.06</v>
      </c>
      <c r="F173" s="194">
        <f>F171*E173</f>
        <v>0.78</v>
      </c>
      <c r="G173" s="44"/>
      <c r="H173" s="4">
        <f t="shared" si="42"/>
        <v>0</v>
      </c>
      <c r="I173" s="44"/>
      <c r="J173" s="4">
        <f t="shared" si="43"/>
        <v>0</v>
      </c>
      <c r="K173" s="44"/>
      <c r="L173" s="4">
        <f t="shared" si="44"/>
        <v>0</v>
      </c>
      <c r="M173" s="4">
        <f t="shared" si="41"/>
        <v>0</v>
      </c>
    </row>
    <row r="174" spans="1:13" s="3" customFormat="1" ht="30">
      <c r="A174" s="108"/>
      <c r="B174" s="47"/>
      <c r="C174" s="217" t="s">
        <v>483</v>
      </c>
      <c r="D174" s="218" t="s">
        <v>115</v>
      </c>
      <c r="E174" s="219"/>
      <c r="F174" s="195">
        <v>1</v>
      </c>
      <c r="G174" s="44"/>
      <c r="H174" s="4">
        <f t="shared" si="20"/>
        <v>0</v>
      </c>
      <c r="I174" s="44"/>
      <c r="J174" s="4">
        <f t="shared" si="21"/>
        <v>0</v>
      </c>
      <c r="K174" s="44"/>
      <c r="L174" s="4">
        <f t="shared" si="22"/>
        <v>0</v>
      </c>
      <c r="M174" s="4">
        <f t="shared" si="23"/>
        <v>0</v>
      </c>
    </row>
    <row r="175" spans="1:13" s="3" customFormat="1" ht="30">
      <c r="A175" s="108"/>
      <c r="B175" s="47"/>
      <c r="C175" s="217" t="s">
        <v>472</v>
      </c>
      <c r="D175" s="218" t="s">
        <v>115</v>
      </c>
      <c r="E175" s="219"/>
      <c r="F175" s="195">
        <v>4</v>
      </c>
      <c r="G175" s="44"/>
      <c r="H175" s="4">
        <f t="shared" si="20"/>
        <v>0</v>
      </c>
      <c r="I175" s="44"/>
      <c r="J175" s="4">
        <f t="shared" si="21"/>
        <v>0</v>
      </c>
      <c r="K175" s="44"/>
      <c r="L175" s="4">
        <f t="shared" si="22"/>
        <v>0</v>
      </c>
      <c r="M175" s="4">
        <f t="shared" si="23"/>
        <v>0</v>
      </c>
    </row>
    <row r="176" spans="1:13" s="3" customFormat="1" ht="30">
      <c r="A176" s="108"/>
      <c r="B176" s="47"/>
      <c r="C176" s="217" t="s">
        <v>473</v>
      </c>
      <c r="D176" s="218" t="s">
        <v>115</v>
      </c>
      <c r="E176" s="219"/>
      <c r="F176" s="195">
        <v>4</v>
      </c>
      <c r="G176" s="44"/>
      <c r="H176" s="4">
        <f t="shared" si="20"/>
        <v>0</v>
      </c>
      <c r="I176" s="44"/>
      <c r="J176" s="4">
        <f t="shared" si="21"/>
        <v>0</v>
      </c>
      <c r="K176" s="44"/>
      <c r="L176" s="4">
        <f t="shared" si="22"/>
        <v>0</v>
      </c>
      <c r="M176" s="4">
        <f t="shared" si="23"/>
        <v>0</v>
      </c>
    </row>
    <row r="177" spans="1:13" s="3" customFormat="1" ht="30">
      <c r="A177" s="108"/>
      <c r="B177" s="47"/>
      <c r="C177" s="217" t="s">
        <v>485</v>
      </c>
      <c r="D177" s="218" t="s">
        <v>115</v>
      </c>
      <c r="E177" s="219"/>
      <c r="F177" s="195">
        <v>4</v>
      </c>
      <c r="G177" s="44"/>
      <c r="H177" s="4">
        <f t="shared" si="20"/>
        <v>0</v>
      </c>
      <c r="I177" s="44"/>
      <c r="J177" s="4">
        <f t="shared" si="21"/>
        <v>0</v>
      </c>
      <c r="K177" s="44"/>
      <c r="L177" s="4">
        <f t="shared" si="22"/>
        <v>0</v>
      </c>
      <c r="M177" s="4">
        <f t="shared" si="23"/>
        <v>0</v>
      </c>
    </row>
    <row r="178" spans="1:13" ht="13.5">
      <c r="A178" s="36"/>
      <c r="B178" s="39"/>
      <c r="C178" s="210" t="s">
        <v>117</v>
      </c>
      <c r="D178" s="38" t="s">
        <v>35</v>
      </c>
      <c r="E178" s="188">
        <v>1.78</v>
      </c>
      <c r="F178" s="194">
        <f>F171*E178</f>
        <v>23.14</v>
      </c>
      <c r="G178" s="44"/>
      <c r="H178" s="4">
        <f t="shared" ref="H178:H179" si="45">F178*G178</f>
        <v>0</v>
      </c>
      <c r="I178" s="44"/>
      <c r="J178" s="4">
        <f t="shared" ref="J178" si="46">F178*I178</f>
        <v>0</v>
      </c>
      <c r="K178" s="44"/>
      <c r="L178" s="4">
        <f t="shared" ref="L178" si="47">F178*K178</f>
        <v>0</v>
      </c>
      <c r="M178" s="4">
        <f t="shared" ref="M178" si="48">H178+J178+L178</f>
        <v>0</v>
      </c>
    </row>
    <row r="179" spans="1:13" s="3" customFormat="1" ht="30">
      <c r="A179" s="108">
        <v>88</v>
      </c>
      <c r="B179" s="94" t="s">
        <v>94</v>
      </c>
      <c r="C179" s="217" t="s">
        <v>479</v>
      </c>
      <c r="D179" s="218" t="s">
        <v>480</v>
      </c>
      <c r="E179" s="219"/>
      <c r="F179" s="195">
        <v>15</v>
      </c>
      <c r="G179" s="44"/>
      <c r="H179" s="4">
        <f t="shared" si="45"/>
        <v>0</v>
      </c>
      <c r="I179" s="44"/>
      <c r="J179" s="4">
        <f t="shared" si="21"/>
        <v>0</v>
      </c>
      <c r="K179" s="44"/>
      <c r="L179" s="4">
        <f t="shared" si="22"/>
        <v>0</v>
      </c>
      <c r="M179" s="4">
        <f t="shared" si="23"/>
        <v>0</v>
      </c>
    </row>
    <row r="180" spans="1:13" s="3" customFormat="1" ht="30">
      <c r="A180" s="108">
        <v>89</v>
      </c>
      <c r="B180" s="94" t="s">
        <v>94</v>
      </c>
      <c r="C180" s="217" t="s">
        <v>498</v>
      </c>
      <c r="D180" s="218" t="s">
        <v>402</v>
      </c>
      <c r="E180" s="219"/>
      <c r="F180" s="195">
        <v>1</v>
      </c>
      <c r="G180" s="44"/>
      <c r="H180" s="4">
        <f t="shared" si="20"/>
        <v>0</v>
      </c>
      <c r="I180" s="44"/>
      <c r="J180" s="4">
        <f t="shared" si="21"/>
        <v>0</v>
      </c>
      <c r="K180" s="44"/>
      <c r="L180" s="4">
        <f t="shared" si="22"/>
        <v>0</v>
      </c>
      <c r="M180" s="4">
        <f t="shared" si="23"/>
        <v>0</v>
      </c>
    </row>
    <row r="181" spans="1:13" s="3" customFormat="1" ht="30">
      <c r="A181" s="108"/>
      <c r="B181" s="47"/>
      <c r="C181" s="209" t="s">
        <v>499</v>
      </c>
      <c r="D181" s="220"/>
      <c r="E181" s="221"/>
      <c r="F181" s="204"/>
      <c r="G181" s="44"/>
      <c r="H181" s="4">
        <f t="shared" si="20"/>
        <v>0</v>
      </c>
      <c r="I181" s="44"/>
      <c r="J181" s="4">
        <f t="shared" si="21"/>
        <v>0</v>
      </c>
      <c r="K181" s="44"/>
      <c r="L181" s="4">
        <f t="shared" si="22"/>
        <v>0</v>
      </c>
      <c r="M181" s="4">
        <f t="shared" si="23"/>
        <v>0</v>
      </c>
    </row>
    <row r="182" spans="1:13" ht="15">
      <c r="A182" s="108">
        <v>90</v>
      </c>
      <c r="B182" s="39" t="s">
        <v>448</v>
      </c>
      <c r="C182" s="210" t="s">
        <v>622</v>
      </c>
      <c r="D182" s="38" t="s">
        <v>96</v>
      </c>
      <c r="E182" s="188"/>
      <c r="F182" s="194">
        <f>F185+F186+F187+F188+F189</f>
        <v>14</v>
      </c>
      <c r="G182" s="44"/>
      <c r="H182" s="4">
        <f>F182*G182</f>
        <v>0</v>
      </c>
      <c r="I182" s="44"/>
      <c r="J182" s="4">
        <f>F182*I182</f>
        <v>0</v>
      </c>
      <c r="K182" s="44"/>
      <c r="L182" s="4">
        <f>F182*K182</f>
        <v>0</v>
      </c>
      <c r="M182" s="4">
        <f t="shared" si="23"/>
        <v>0</v>
      </c>
    </row>
    <row r="183" spans="1:13" ht="13.5">
      <c r="A183" s="36"/>
      <c r="B183" s="39"/>
      <c r="C183" s="40" t="s">
        <v>54</v>
      </c>
      <c r="D183" s="38" t="s">
        <v>55</v>
      </c>
      <c r="E183" s="188">
        <v>2</v>
      </c>
      <c r="F183" s="194">
        <f>F182*E183</f>
        <v>28</v>
      </c>
      <c r="G183" s="44"/>
      <c r="H183" s="4">
        <f t="shared" ref="H183:H184" si="49">F183*G183</f>
        <v>0</v>
      </c>
      <c r="I183" s="44"/>
      <c r="J183" s="4">
        <f t="shared" ref="J183:J184" si="50">F183*I183</f>
        <v>0</v>
      </c>
      <c r="K183" s="44"/>
      <c r="L183" s="4">
        <f t="shared" ref="L183:L184" si="51">F183*K183</f>
        <v>0</v>
      </c>
      <c r="M183" s="4">
        <f t="shared" si="23"/>
        <v>0</v>
      </c>
    </row>
    <row r="184" spans="1:13" ht="13.5">
      <c r="A184" s="36"/>
      <c r="B184" s="39"/>
      <c r="C184" s="40" t="s">
        <v>56</v>
      </c>
      <c r="D184" s="38" t="s">
        <v>35</v>
      </c>
      <c r="E184" s="188">
        <v>0.06</v>
      </c>
      <c r="F184" s="194">
        <f>F182*E184</f>
        <v>0.84</v>
      </c>
      <c r="G184" s="44"/>
      <c r="H184" s="4">
        <f t="shared" si="49"/>
        <v>0</v>
      </c>
      <c r="I184" s="44"/>
      <c r="J184" s="4">
        <f t="shared" si="50"/>
        <v>0</v>
      </c>
      <c r="K184" s="44"/>
      <c r="L184" s="4">
        <f t="shared" si="51"/>
        <v>0</v>
      </c>
      <c r="M184" s="4">
        <f t="shared" si="23"/>
        <v>0</v>
      </c>
    </row>
    <row r="185" spans="1:13" s="3" customFormat="1" ht="30">
      <c r="A185" s="108"/>
      <c r="B185" s="47"/>
      <c r="C185" s="217" t="s">
        <v>500</v>
      </c>
      <c r="D185" s="218" t="s">
        <v>428</v>
      </c>
      <c r="E185" s="219"/>
      <c r="F185" s="195">
        <v>1</v>
      </c>
      <c r="G185" s="44"/>
      <c r="H185" s="4">
        <f t="shared" si="20"/>
        <v>0</v>
      </c>
      <c r="I185" s="44"/>
      <c r="J185" s="4">
        <f t="shared" si="21"/>
        <v>0</v>
      </c>
      <c r="K185" s="44"/>
      <c r="L185" s="4">
        <f t="shared" si="22"/>
        <v>0</v>
      </c>
      <c r="M185" s="4">
        <f t="shared" si="23"/>
        <v>0</v>
      </c>
    </row>
    <row r="186" spans="1:13" s="3" customFormat="1" ht="30">
      <c r="A186" s="108"/>
      <c r="B186" s="47"/>
      <c r="C186" s="217" t="s">
        <v>483</v>
      </c>
      <c r="D186" s="218" t="s">
        <v>115</v>
      </c>
      <c r="E186" s="219"/>
      <c r="F186" s="195">
        <v>1</v>
      </c>
      <c r="G186" s="44"/>
      <c r="H186" s="4">
        <f t="shared" si="20"/>
        <v>0</v>
      </c>
      <c r="I186" s="44"/>
      <c r="J186" s="4">
        <f t="shared" si="21"/>
        <v>0</v>
      </c>
      <c r="K186" s="44"/>
      <c r="L186" s="4">
        <f t="shared" si="22"/>
        <v>0</v>
      </c>
      <c r="M186" s="4">
        <f t="shared" si="23"/>
        <v>0</v>
      </c>
    </row>
    <row r="187" spans="1:13" s="3" customFormat="1" ht="30">
      <c r="A187" s="108"/>
      <c r="B187" s="47"/>
      <c r="C187" s="217" t="s">
        <v>472</v>
      </c>
      <c r="D187" s="218" t="s">
        <v>115</v>
      </c>
      <c r="E187" s="219"/>
      <c r="F187" s="195">
        <v>4</v>
      </c>
      <c r="G187" s="44"/>
      <c r="H187" s="4">
        <f t="shared" si="20"/>
        <v>0</v>
      </c>
      <c r="I187" s="44"/>
      <c r="J187" s="4">
        <f t="shared" si="21"/>
        <v>0</v>
      </c>
      <c r="K187" s="44"/>
      <c r="L187" s="4">
        <f t="shared" si="22"/>
        <v>0</v>
      </c>
      <c r="M187" s="4">
        <f t="shared" si="23"/>
        <v>0</v>
      </c>
    </row>
    <row r="188" spans="1:13" s="3" customFormat="1" ht="30">
      <c r="A188" s="108"/>
      <c r="B188" s="47"/>
      <c r="C188" s="217" t="s">
        <v>473</v>
      </c>
      <c r="D188" s="218" t="s">
        <v>115</v>
      </c>
      <c r="E188" s="219"/>
      <c r="F188" s="195">
        <v>4</v>
      </c>
      <c r="G188" s="44"/>
      <c r="H188" s="4">
        <f t="shared" si="20"/>
        <v>0</v>
      </c>
      <c r="I188" s="44"/>
      <c r="J188" s="4">
        <f t="shared" si="21"/>
        <v>0</v>
      </c>
      <c r="K188" s="44"/>
      <c r="L188" s="4">
        <f t="shared" si="22"/>
        <v>0</v>
      </c>
      <c r="M188" s="4">
        <f t="shared" si="23"/>
        <v>0</v>
      </c>
    </row>
    <row r="189" spans="1:13" s="3" customFormat="1" ht="30">
      <c r="A189" s="108"/>
      <c r="B189" s="47"/>
      <c r="C189" s="217" t="s">
        <v>485</v>
      </c>
      <c r="D189" s="218" t="s">
        <v>115</v>
      </c>
      <c r="E189" s="219"/>
      <c r="F189" s="195">
        <v>4</v>
      </c>
      <c r="G189" s="44"/>
      <c r="H189" s="4">
        <f t="shared" si="20"/>
        <v>0</v>
      </c>
      <c r="I189" s="44"/>
      <c r="J189" s="4">
        <f t="shared" si="21"/>
        <v>0</v>
      </c>
      <c r="K189" s="44"/>
      <c r="L189" s="4">
        <f t="shared" si="22"/>
        <v>0</v>
      </c>
      <c r="M189" s="4">
        <f t="shared" si="23"/>
        <v>0</v>
      </c>
    </row>
    <row r="190" spans="1:13" ht="13.5">
      <c r="A190" s="36"/>
      <c r="B190" s="39"/>
      <c r="C190" s="210" t="s">
        <v>117</v>
      </c>
      <c r="D190" s="38" t="s">
        <v>35</v>
      </c>
      <c r="E190" s="188">
        <v>1.78</v>
      </c>
      <c r="F190" s="194">
        <f>E190*F182</f>
        <v>24.92</v>
      </c>
      <c r="G190" s="44"/>
      <c r="H190" s="4">
        <f t="shared" ref="H190:H192" si="52">F190*G190</f>
        <v>0</v>
      </c>
      <c r="I190" s="44"/>
      <c r="J190" s="4">
        <f t="shared" ref="J190" si="53">F190*I190</f>
        <v>0</v>
      </c>
      <c r="K190" s="44"/>
      <c r="L190" s="4">
        <f t="shared" ref="L190" si="54">F190*K190</f>
        <v>0</v>
      </c>
      <c r="M190" s="4">
        <f t="shared" ref="M190" si="55">H190+J190+L190</f>
        <v>0</v>
      </c>
    </row>
    <row r="191" spans="1:13" s="3" customFormat="1" ht="30">
      <c r="A191" s="108">
        <v>91</v>
      </c>
      <c r="B191" s="94" t="s">
        <v>94</v>
      </c>
      <c r="C191" s="217" t="s">
        <v>479</v>
      </c>
      <c r="D191" s="218" t="s">
        <v>480</v>
      </c>
      <c r="E191" s="219"/>
      <c r="F191" s="195">
        <v>15</v>
      </c>
      <c r="G191" s="44"/>
      <c r="H191" s="4">
        <f t="shared" si="52"/>
        <v>0</v>
      </c>
      <c r="I191" s="44"/>
      <c r="J191" s="4">
        <f t="shared" ref="J191:J251" si="56">F191*I191</f>
        <v>0</v>
      </c>
      <c r="K191" s="44"/>
      <c r="L191" s="4">
        <f t="shared" ref="L191:L251" si="57">F191*K191</f>
        <v>0</v>
      </c>
      <c r="M191" s="4">
        <f t="shared" ref="M191:M251" si="58">H191+J191+L191</f>
        <v>0</v>
      </c>
    </row>
    <row r="192" spans="1:13" s="3" customFormat="1" ht="30">
      <c r="A192" s="108">
        <v>92</v>
      </c>
      <c r="B192" s="94" t="s">
        <v>94</v>
      </c>
      <c r="C192" s="217" t="s">
        <v>498</v>
      </c>
      <c r="D192" s="218" t="s">
        <v>402</v>
      </c>
      <c r="E192" s="219"/>
      <c r="F192" s="195">
        <v>1</v>
      </c>
      <c r="G192" s="44"/>
      <c r="H192" s="4">
        <f t="shared" si="52"/>
        <v>0</v>
      </c>
      <c r="I192" s="44"/>
      <c r="J192" s="4">
        <f t="shared" si="56"/>
        <v>0</v>
      </c>
      <c r="K192" s="44"/>
      <c r="L192" s="4">
        <f t="shared" si="57"/>
        <v>0</v>
      </c>
      <c r="M192" s="4">
        <f t="shared" si="58"/>
        <v>0</v>
      </c>
    </row>
    <row r="193" spans="1:13" s="3" customFormat="1" ht="30">
      <c r="A193" s="108"/>
      <c r="B193" s="47"/>
      <c r="C193" s="209" t="s">
        <v>501</v>
      </c>
      <c r="D193" s="220"/>
      <c r="E193" s="221"/>
      <c r="F193" s="204"/>
      <c r="G193" s="44"/>
      <c r="H193" s="4">
        <f t="shared" ref="H193:H251" si="59">F193*G193</f>
        <v>0</v>
      </c>
      <c r="I193" s="44"/>
      <c r="J193" s="4">
        <f t="shared" si="56"/>
        <v>0</v>
      </c>
      <c r="K193" s="44"/>
      <c r="L193" s="4">
        <f t="shared" si="57"/>
        <v>0</v>
      </c>
      <c r="M193" s="4">
        <f t="shared" si="58"/>
        <v>0</v>
      </c>
    </row>
    <row r="194" spans="1:13" ht="15">
      <c r="A194" s="108">
        <v>93</v>
      </c>
      <c r="B194" s="39" t="s">
        <v>448</v>
      </c>
      <c r="C194" s="210" t="s">
        <v>622</v>
      </c>
      <c r="D194" s="38" t="s">
        <v>96</v>
      </c>
      <c r="E194" s="188"/>
      <c r="F194" s="194">
        <f>F197+F198+F199+F200+F201+F202+F203</f>
        <v>27</v>
      </c>
      <c r="G194" s="44"/>
      <c r="H194" s="4">
        <f>F194*G194</f>
        <v>0</v>
      </c>
      <c r="I194" s="44"/>
      <c r="J194" s="4">
        <f>F194*I194</f>
        <v>0</v>
      </c>
      <c r="K194" s="44"/>
      <c r="L194" s="4">
        <f>F194*K194</f>
        <v>0</v>
      </c>
      <c r="M194" s="4">
        <f t="shared" si="58"/>
        <v>0</v>
      </c>
    </row>
    <row r="195" spans="1:13" ht="13.5">
      <c r="A195" s="36"/>
      <c r="B195" s="39"/>
      <c r="C195" s="40" t="s">
        <v>54</v>
      </c>
      <c r="D195" s="38" t="s">
        <v>55</v>
      </c>
      <c r="E195" s="188">
        <v>2</v>
      </c>
      <c r="F195" s="194">
        <f>F194*E195</f>
        <v>54</v>
      </c>
      <c r="G195" s="44"/>
      <c r="H195" s="4">
        <f t="shared" ref="H195:H196" si="60">F195*G195</f>
        <v>0</v>
      </c>
      <c r="I195" s="44"/>
      <c r="J195" s="4">
        <f t="shared" ref="J195:J196" si="61">F195*I195</f>
        <v>0</v>
      </c>
      <c r="K195" s="44"/>
      <c r="L195" s="4">
        <f t="shared" ref="L195:L196" si="62">F195*K195</f>
        <v>0</v>
      </c>
      <c r="M195" s="4">
        <f t="shared" si="58"/>
        <v>0</v>
      </c>
    </row>
    <row r="196" spans="1:13" ht="13.5">
      <c r="A196" s="36"/>
      <c r="B196" s="39"/>
      <c r="C196" s="40" t="s">
        <v>56</v>
      </c>
      <c r="D196" s="38" t="s">
        <v>35</v>
      </c>
      <c r="E196" s="188">
        <v>0.06</v>
      </c>
      <c r="F196" s="194">
        <f>F194*E196</f>
        <v>1.6199999999999999</v>
      </c>
      <c r="G196" s="44"/>
      <c r="H196" s="4">
        <f t="shared" si="60"/>
        <v>0</v>
      </c>
      <c r="I196" s="44"/>
      <c r="J196" s="4">
        <f t="shared" si="61"/>
        <v>0</v>
      </c>
      <c r="K196" s="44"/>
      <c r="L196" s="4">
        <f t="shared" si="62"/>
        <v>0</v>
      </c>
      <c r="M196" s="4">
        <f t="shared" si="58"/>
        <v>0</v>
      </c>
    </row>
    <row r="197" spans="1:13" s="3" customFormat="1" ht="30">
      <c r="A197" s="108"/>
      <c r="B197" s="47"/>
      <c r="C197" s="217" t="s">
        <v>502</v>
      </c>
      <c r="D197" s="218" t="s">
        <v>428</v>
      </c>
      <c r="E197" s="219"/>
      <c r="F197" s="195">
        <v>1</v>
      </c>
      <c r="G197" s="44"/>
      <c r="H197" s="4">
        <f t="shared" si="59"/>
        <v>0</v>
      </c>
      <c r="I197" s="44"/>
      <c r="J197" s="4">
        <f t="shared" si="56"/>
        <v>0</v>
      </c>
      <c r="K197" s="44"/>
      <c r="L197" s="4">
        <f t="shared" si="57"/>
        <v>0</v>
      </c>
      <c r="M197" s="4">
        <f t="shared" si="58"/>
        <v>0</v>
      </c>
    </row>
    <row r="198" spans="1:13" s="3" customFormat="1" ht="30">
      <c r="A198" s="108"/>
      <c r="B198" s="47"/>
      <c r="C198" s="217" t="s">
        <v>503</v>
      </c>
      <c r="D198" s="218" t="s">
        <v>115</v>
      </c>
      <c r="E198" s="219"/>
      <c r="F198" s="195">
        <v>1</v>
      </c>
      <c r="G198" s="44"/>
      <c r="H198" s="4">
        <f t="shared" si="59"/>
        <v>0</v>
      </c>
      <c r="I198" s="44"/>
      <c r="J198" s="4">
        <f t="shared" si="56"/>
        <v>0</v>
      </c>
      <c r="K198" s="44"/>
      <c r="L198" s="4">
        <f t="shared" si="57"/>
        <v>0</v>
      </c>
      <c r="M198" s="4">
        <f t="shared" si="58"/>
        <v>0</v>
      </c>
    </row>
    <row r="199" spans="1:13" s="3" customFormat="1" ht="30">
      <c r="A199" s="108"/>
      <c r="B199" s="47"/>
      <c r="C199" s="217" t="s">
        <v>472</v>
      </c>
      <c r="D199" s="218" t="s">
        <v>115</v>
      </c>
      <c r="E199" s="219"/>
      <c r="F199" s="195">
        <v>13</v>
      </c>
      <c r="G199" s="44"/>
      <c r="H199" s="4">
        <f t="shared" si="59"/>
        <v>0</v>
      </c>
      <c r="I199" s="44"/>
      <c r="J199" s="4">
        <f t="shared" si="56"/>
        <v>0</v>
      </c>
      <c r="K199" s="44"/>
      <c r="L199" s="4">
        <f t="shared" si="57"/>
        <v>0</v>
      </c>
      <c r="M199" s="4">
        <f t="shared" si="58"/>
        <v>0</v>
      </c>
    </row>
    <row r="200" spans="1:13" s="3" customFormat="1" ht="30">
      <c r="A200" s="108"/>
      <c r="B200" s="47"/>
      <c r="C200" s="217" t="s">
        <v>473</v>
      </c>
      <c r="D200" s="218" t="s">
        <v>115</v>
      </c>
      <c r="E200" s="219"/>
      <c r="F200" s="195">
        <v>3</v>
      </c>
      <c r="G200" s="44"/>
      <c r="H200" s="4">
        <f t="shared" si="59"/>
        <v>0</v>
      </c>
      <c r="I200" s="44"/>
      <c r="J200" s="4">
        <f t="shared" si="56"/>
        <v>0</v>
      </c>
      <c r="K200" s="44"/>
      <c r="L200" s="4">
        <f t="shared" si="57"/>
        <v>0</v>
      </c>
      <c r="M200" s="4">
        <f t="shared" si="58"/>
        <v>0</v>
      </c>
    </row>
    <row r="201" spans="1:13" s="3" customFormat="1" ht="30">
      <c r="A201" s="108"/>
      <c r="B201" s="47"/>
      <c r="C201" s="217" t="s">
        <v>485</v>
      </c>
      <c r="D201" s="218" t="s">
        <v>115</v>
      </c>
      <c r="E201" s="219"/>
      <c r="F201" s="195">
        <v>7</v>
      </c>
      <c r="G201" s="44"/>
      <c r="H201" s="4">
        <f t="shared" si="59"/>
        <v>0</v>
      </c>
      <c r="I201" s="44"/>
      <c r="J201" s="4">
        <f t="shared" si="56"/>
        <v>0</v>
      </c>
      <c r="K201" s="44"/>
      <c r="L201" s="4">
        <f t="shared" si="57"/>
        <v>0</v>
      </c>
      <c r="M201" s="4">
        <f t="shared" si="58"/>
        <v>0</v>
      </c>
    </row>
    <row r="202" spans="1:13" s="3" customFormat="1" ht="30">
      <c r="A202" s="108"/>
      <c r="B202" s="47"/>
      <c r="C202" s="217" t="s">
        <v>504</v>
      </c>
      <c r="D202" s="218" t="s">
        <v>115</v>
      </c>
      <c r="E202" s="219"/>
      <c r="F202" s="195">
        <v>1</v>
      </c>
      <c r="G202" s="44"/>
      <c r="H202" s="4">
        <f t="shared" si="59"/>
        <v>0</v>
      </c>
      <c r="I202" s="44"/>
      <c r="J202" s="4">
        <f t="shared" si="56"/>
        <v>0</v>
      </c>
      <c r="K202" s="44"/>
      <c r="L202" s="4">
        <f t="shared" si="57"/>
        <v>0</v>
      </c>
      <c r="M202" s="4">
        <f t="shared" si="58"/>
        <v>0</v>
      </c>
    </row>
    <row r="203" spans="1:13" s="3" customFormat="1" ht="30">
      <c r="A203" s="108"/>
      <c r="B203" s="47"/>
      <c r="C203" s="217" t="s">
        <v>492</v>
      </c>
      <c r="D203" s="218" t="s">
        <v>115</v>
      </c>
      <c r="E203" s="219"/>
      <c r="F203" s="195">
        <v>1</v>
      </c>
      <c r="G203" s="44"/>
      <c r="H203" s="4">
        <f t="shared" si="59"/>
        <v>0</v>
      </c>
      <c r="I203" s="44"/>
      <c r="J203" s="4">
        <f t="shared" si="56"/>
        <v>0</v>
      </c>
      <c r="K203" s="44"/>
      <c r="L203" s="4">
        <f t="shared" si="57"/>
        <v>0</v>
      </c>
      <c r="M203" s="4">
        <f t="shared" si="58"/>
        <v>0</v>
      </c>
    </row>
    <row r="204" spans="1:13" ht="13.5">
      <c r="A204" s="36"/>
      <c r="B204" s="39"/>
      <c r="C204" s="210" t="s">
        <v>117</v>
      </c>
      <c r="D204" s="38" t="s">
        <v>35</v>
      </c>
      <c r="E204" s="188">
        <v>1.78</v>
      </c>
      <c r="F204" s="194">
        <f>E204*F194</f>
        <v>48.06</v>
      </c>
      <c r="G204" s="44"/>
      <c r="H204" s="4">
        <f t="shared" si="59"/>
        <v>0</v>
      </c>
      <c r="I204" s="44"/>
      <c r="J204" s="4">
        <f t="shared" si="56"/>
        <v>0</v>
      </c>
      <c r="K204" s="44"/>
      <c r="L204" s="4">
        <f t="shared" si="57"/>
        <v>0</v>
      </c>
      <c r="M204" s="4">
        <f t="shared" si="58"/>
        <v>0</v>
      </c>
    </row>
    <row r="205" spans="1:13" s="3" customFormat="1" ht="30">
      <c r="A205" s="108">
        <v>94</v>
      </c>
      <c r="B205" s="94" t="s">
        <v>94</v>
      </c>
      <c r="C205" s="217" t="s">
        <v>479</v>
      </c>
      <c r="D205" s="218" t="s">
        <v>480</v>
      </c>
      <c r="E205" s="219"/>
      <c r="F205" s="195">
        <v>26</v>
      </c>
      <c r="G205" s="44"/>
      <c r="H205" s="4">
        <f t="shared" si="59"/>
        <v>0</v>
      </c>
      <c r="I205" s="44"/>
      <c r="J205" s="4">
        <f t="shared" si="56"/>
        <v>0</v>
      </c>
      <c r="K205" s="44"/>
      <c r="L205" s="4">
        <f t="shared" si="57"/>
        <v>0</v>
      </c>
      <c r="M205" s="4">
        <f t="shared" si="58"/>
        <v>0</v>
      </c>
    </row>
    <row r="206" spans="1:13" s="3" customFormat="1" ht="30">
      <c r="A206" s="108">
        <v>95</v>
      </c>
      <c r="B206" s="94" t="s">
        <v>94</v>
      </c>
      <c r="C206" s="217" t="s">
        <v>505</v>
      </c>
      <c r="D206" s="218" t="s">
        <v>402</v>
      </c>
      <c r="E206" s="219"/>
      <c r="F206" s="195">
        <v>1</v>
      </c>
      <c r="G206" s="44"/>
      <c r="H206" s="4">
        <f t="shared" si="59"/>
        <v>0</v>
      </c>
      <c r="I206" s="44"/>
      <c r="J206" s="4">
        <f t="shared" si="56"/>
        <v>0</v>
      </c>
      <c r="K206" s="44"/>
      <c r="L206" s="4">
        <f t="shared" si="57"/>
        <v>0</v>
      </c>
      <c r="M206" s="4">
        <f t="shared" si="58"/>
        <v>0</v>
      </c>
    </row>
    <row r="207" spans="1:13" s="3" customFormat="1" ht="30">
      <c r="A207" s="108"/>
      <c r="B207" s="47"/>
      <c r="C207" s="209" t="s">
        <v>506</v>
      </c>
      <c r="D207" s="220"/>
      <c r="E207" s="221"/>
      <c r="F207" s="204"/>
      <c r="G207" s="44"/>
      <c r="H207" s="4">
        <f t="shared" si="59"/>
        <v>0</v>
      </c>
      <c r="I207" s="44"/>
      <c r="J207" s="4">
        <f t="shared" si="56"/>
        <v>0</v>
      </c>
      <c r="K207" s="44"/>
      <c r="L207" s="4">
        <f t="shared" si="57"/>
        <v>0</v>
      </c>
      <c r="M207" s="4">
        <f t="shared" si="58"/>
        <v>0</v>
      </c>
    </row>
    <row r="208" spans="1:13" ht="15">
      <c r="A208" s="108">
        <v>96</v>
      </c>
      <c r="B208" s="39" t="s">
        <v>448</v>
      </c>
      <c r="C208" s="210" t="s">
        <v>622</v>
      </c>
      <c r="D208" s="38" t="s">
        <v>96</v>
      </c>
      <c r="E208" s="188"/>
      <c r="F208" s="194">
        <f>F211+F212+F213+F214+F215</f>
        <v>18</v>
      </c>
      <c r="G208" s="44"/>
      <c r="H208" s="4">
        <f>F208*G208</f>
        <v>0</v>
      </c>
      <c r="I208" s="44"/>
      <c r="J208" s="4">
        <f>F208*I208</f>
        <v>0</v>
      </c>
      <c r="K208" s="44"/>
      <c r="L208" s="4">
        <f>F208*K208</f>
        <v>0</v>
      </c>
      <c r="M208" s="4">
        <f t="shared" ref="M208:M210" si="63">H208+J208+L208</f>
        <v>0</v>
      </c>
    </row>
    <row r="209" spans="1:13" ht="13.5">
      <c r="A209" s="36"/>
      <c r="B209" s="39"/>
      <c r="C209" s="40" t="s">
        <v>54</v>
      </c>
      <c r="D209" s="38" t="s">
        <v>55</v>
      </c>
      <c r="E209" s="188">
        <v>2</v>
      </c>
      <c r="F209" s="194">
        <f>F208*E209</f>
        <v>36</v>
      </c>
      <c r="G209" s="44"/>
      <c r="H209" s="4">
        <f t="shared" ref="H209:H210" si="64">F209*G209</f>
        <v>0</v>
      </c>
      <c r="I209" s="44"/>
      <c r="J209" s="4">
        <f t="shared" ref="J209:J210" si="65">F209*I209</f>
        <v>0</v>
      </c>
      <c r="K209" s="44"/>
      <c r="L209" s="4">
        <f t="shared" ref="L209:L210" si="66">F209*K209</f>
        <v>0</v>
      </c>
      <c r="M209" s="4">
        <f t="shared" si="63"/>
        <v>0</v>
      </c>
    </row>
    <row r="210" spans="1:13" ht="13.5">
      <c r="A210" s="36"/>
      <c r="B210" s="39"/>
      <c r="C210" s="40" t="s">
        <v>56</v>
      </c>
      <c r="D210" s="38" t="s">
        <v>35</v>
      </c>
      <c r="E210" s="188">
        <v>0.06</v>
      </c>
      <c r="F210" s="194">
        <f>F208*E210</f>
        <v>1.08</v>
      </c>
      <c r="G210" s="44"/>
      <c r="H210" s="4">
        <f t="shared" si="64"/>
        <v>0</v>
      </c>
      <c r="I210" s="44"/>
      <c r="J210" s="4">
        <f t="shared" si="65"/>
        <v>0</v>
      </c>
      <c r="K210" s="44"/>
      <c r="L210" s="4">
        <f t="shared" si="66"/>
        <v>0</v>
      </c>
      <c r="M210" s="4">
        <f t="shared" si="63"/>
        <v>0</v>
      </c>
    </row>
    <row r="211" spans="1:13" s="3" customFormat="1" ht="30">
      <c r="A211" s="108"/>
      <c r="B211" s="47"/>
      <c r="C211" s="217" t="s">
        <v>500</v>
      </c>
      <c r="D211" s="218" t="s">
        <v>428</v>
      </c>
      <c r="E211" s="219"/>
      <c r="F211" s="195">
        <v>1</v>
      </c>
      <c r="G211" s="44"/>
      <c r="H211" s="4">
        <f t="shared" si="59"/>
        <v>0</v>
      </c>
      <c r="I211" s="44"/>
      <c r="J211" s="4">
        <f t="shared" si="56"/>
        <v>0</v>
      </c>
      <c r="K211" s="44"/>
      <c r="L211" s="4">
        <f t="shared" si="57"/>
        <v>0</v>
      </c>
      <c r="M211" s="4">
        <f t="shared" si="58"/>
        <v>0</v>
      </c>
    </row>
    <row r="212" spans="1:13" s="3" customFormat="1" ht="30">
      <c r="A212" s="108"/>
      <c r="B212" s="47"/>
      <c r="C212" s="217" t="s">
        <v>483</v>
      </c>
      <c r="D212" s="218" t="s">
        <v>115</v>
      </c>
      <c r="E212" s="219"/>
      <c r="F212" s="195">
        <v>1</v>
      </c>
      <c r="G212" s="44"/>
      <c r="H212" s="4">
        <f t="shared" si="59"/>
        <v>0</v>
      </c>
      <c r="I212" s="44"/>
      <c r="J212" s="4">
        <f t="shared" si="56"/>
        <v>0</v>
      </c>
      <c r="K212" s="44"/>
      <c r="L212" s="4">
        <f t="shared" si="57"/>
        <v>0</v>
      </c>
      <c r="M212" s="4">
        <f t="shared" si="58"/>
        <v>0</v>
      </c>
    </row>
    <row r="213" spans="1:13" s="3" customFormat="1" ht="30">
      <c r="A213" s="108"/>
      <c r="B213" s="47"/>
      <c r="C213" s="217" t="s">
        <v>472</v>
      </c>
      <c r="D213" s="218" t="s">
        <v>115</v>
      </c>
      <c r="E213" s="219"/>
      <c r="F213" s="195">
        <v>6</v>
      </c>
      <c r="G213" s="44"/>
      <c r="H213" s="4">
        <f t="shared" si="59"/>
        <v>0</v>
      </c>
      <c r="I213" s="44"/>
      <c r="J213" s="4">
        <f t="shared" si="56"/>
        <v>0</v>
      </c>
      <c r="K213" s="44"/>
      <c r="L213" s="4">
        <f t="shared" si="57"/>
        <v>0</v>
      </c>
      <c r="M213" s="4">
        <f t="shared" si="58"/>
        <v>0</v>
      </c>
    </row>
    <row r="214" spans="1:13" s="3" customFormat="1" ht="30">
      <c r="A214" s="108"/>
      <c r="B214" s="47"/>
      <c r="C214" s="217" t="s">
        <v>473</v>
      </c>
      <c r="D214" s="218" t="s">
        <v>115</v>
      </c>
      <c r="E214" s="219"/>
      <c r="F214" s="195">
        <v>4</v>
      </c>
      <c r="G214" s="44"/>
      <c r="H214" s="4">
        <f t="shared" si="59"/>
        <v>0</v>
      </c>
      <c r="I214" s="44"/>
      <c r="J214" s="4">
        <f t="shared" si="56"/>
        <v>0</v>
      </c>
      <c r="K214" s="44"/>
      <c r="L214" s="4">
        <f t="shared" si="57"/>
        <v>0</v>
      </c>
      <c r="M214" s="4">
        <f t="shared" si="58"/>
        <v>0</v>
      </c>
    </row>
    <row r="215" spans="1:13" s="3" customFormat="1" ht="30">
      <c r="A215" s="108"/>
      <c r="B215" s="47"/>
      <c r="C215" s="217" t="s">
        <v>485</v>
      </c>
      <c r="D215" s="218" t="s">
        <v>115</v>
      </c>
      <c r="E215" s="219"/>
      <c r="F215" s="195">
        <v>6</v>
      </c>
      <c r="G215" s="44"/>
      <c r="H215" s="4">
        <f t="shared" si="59"/>
        <v>0</v>
      </c>
      <c r="I215" s="44"/>
      <c r="J215" s="4">
        <f t="shared" si="56"/>
        <v>0</v>
      </c>
      <c r="K215" s="44"/>
      <c r="L215" s="4">
        <f t="shared" si="57"/>
        <v>0</v>
      </c>
      <c r="M215" s="4">
        <f t="shared" si="58"/>
        <v>0</v>
      </c>
    </row>
    <row r="216" spans="1:13" ht="13.5">
      <c r="A216" s="36"/>
      <c r="B216" s="39"/>
      <c r="C216" s="210" t="s">
        <v>117</v>
      </c>
      <c r="D216" s="38" t="s">
        <v>35</v>
      </c>
      <c r="E216" s="188">
        <v>1.78</v>
      </c>
      <c r="F216" s="194">
        <f>F208*E216</f>
        <v>32.04</v>
      </c>
      <c r="G216" s="44"/>
      <c r="H216" s="4">
        <f t="shared" ref="H216:H218" si="67">F216*G216</f>
        <v>0</v>
      </c>
      <c r="I216" s="44"/>
      <c r="J216" s="4">
        <f t="shared" ref="J216" si="68">F216*I216</f>
        <v>0</v>
      </c>
      <c r="K216" s="44"/>
      <c r="L216" s="4">
        <f t="shared" ref="L216" si="69">F216*K216</f>
        <v>0</v>
      </c>
      <c r="M216" s="4">
        <f t="shared" ref="M216" si="70">H216+J216+L216</f>
        <v>0</v>
      </c>
    </row>
    <row r="217" spans="1:13" s="3" customFormat="1" ht="30">
      <c r="A217" s="108">
        <v>97</v>
      </c>
      <c r="B217" s="47"/>
      <c r="C217" s="217" t="s">
        <v>479</v>
      </c>
      <c r="D217" s="218" t="s">
        <v>480</v>
      </c>
      <c r="E217" s="219"/>
      <c r="F217" s="195">
        <v>19</v>
      </c>
      <c r="G217" s="44"/>
      <c r="H217" s="4">
        <f t="shared" si="67"/>
        <v>0</v>
      </c>
      <c r="I217" s="44"/>
      <c r="J217" s="4">
        <f t="shared" si="56"/>
        <v>0</v>
      </c>
      <c r="K217" s="44"/>
      <c r="L217" s="4">
        <f t="shared" si="57"/>
        <v>0</v>
      </c>
      <c r="M217" s="4">
        <f t="shared" si="58"/>
        <v>0</v>
      </c>
    </row>
    <row r="218" spans="1:13" s="3" customFormat="1" ht="30">
      <c r="A218" s="108">
        <v>98</v>
      </c>
      <c r="B218" s="47"/>
      <c r="C218" s="217" t="s">
        <v>507</v>
      </c>
      <c r="D218" s="218" t="s">
        <v>402</v>
      </c>
      <c r="E218" s="219"/>
      <c r="F218" s="195">
        <v>1</v>
      </c>
      <c r="G218" s="44"/>
      <c r="H218" s="4">
        <f t="shared" si="67"/>
        <v>0</v>
      </c>
      <c r="I218" s="44"/>
      <c r="J218" s="4">
        <f t="shared" si="56"/>
        <v>0</v>
      </c>
      <c r="K218" s="44"/>
      <c r="L218" s="4">
        <f t="shared" si="57"/>
        <v>0</v>
      </c>
      <c r="M218" s="4">
        <f t="shared" si="58"/>
        <v>0</v>
      </c>
    </row>
    <row r="219" spans="1:13" s="3" customFormat="1" ht="30">
      <c r="A219" s="108"/>
      <c r="B219" s="47"/>
      <c r="C219" s="209" t="s">
        <v>508</v>
      </c>
      <c r="D219" s="220"/>
      <c r="E219" s="221"/>
      <c r="F219" s="204"/>
      <c r="G219" s="44"/>
      <c r="H219" s="4">
        <f t="shared" si="59"/>
        <v>0</v>
      </c>
      <c r="I219" s="44"/>
      <c r="J219" s="4">
        <f t="shared" si="56"/>
        <v>0</v>
      </c>
      <c r="K219" s="44"/>
      <c r="L219" s="4">
        <f t="shared" si="57"/>
        <v>0</v>
      </c>
      <c r="M219" s="4">
        <f t="shared" si="58"/>
        <v>0</v>
      </c>
    </row>
    <row r="220" spans="1:13" ht="15">
      <c r="A220" s="108">
        <v>99</v>
      </c>
      <c r="B220" s="39" t="s">
        <v>448</v>
      </c>
      <c r="C220" s="210" t="s">
        <v>622</v>
      </c>
      <c r="D220" s="38" t="s">
        <v>96</v>
      </c>
      <c r="E220" s="188"/>
      <c r="F220" s="194">
        <f>F223+F224+F225+F226+F227</f>
        <v>14</v>
      </c>
      <c r="G220" s="44"/>
      <c r="H220" s="4">
        <f>F220*G220</f>
        <v>0</v>
      </c>
      <c r="I220" s="44"/>
      <c r="J220" s="4">
        <f>F220*I220</f>
        <v>0</v>
      </c>
      <c r="K220" s="44"/>
      <c r="L220" s="4">
        <f>F220*K220</f>
        <v>0</v>
      </c>
      <c r="M220" s="4">
        <f t="shared" si="58"/>
        <v>0</v>
      </c>
    </row>
    <row r="221" spans="1:13" ht="13.5">
      <c r="A221" s="36"/>
      <c r="B221" s="39"/>
      <c r="C221" s="40" t="s">
        <v>54</v>
      </c>
      <c r="D221" s="38" t="s">
        <v>55</v>
      </c>
      <c r="E221" s="188">
        <v>2</v>
      </c>
      <c r="F221" s="194">
        <f>F220*E221</f>
        <v>28</v>
      </c>
      <c r="G221" s="44"/>
      <c r="H221" s="4">
        <f t="shared" ref="H221:H222" si="71">F221*G221</f>
        <v>0</v>
      </c>
      <c r="I221" s="44"/>
      <c r="J221" s="4">
        <f t="shared" ref="J221:J222" si="72">F221*I221</f>
        <v>0</v>
      </c>
      <c r="K221" s="44"/>
      <c r="L221" s="4">
        <f t="shared" ref="L221:L222" si="73">F221*K221</f>
        <v>0</v>
      </c>
      <c r="M221" s="4">
        <f t="shared" si="58"/>
        <v>0</v>
      </c>
    </row>
    <row r="222" spans="1:13" ht="13.5">
      <c r="A222" s="36"/>
      <c r="B222" s="39"/>
      <c r="C222" s="40" t="s">
        <v>56</v>
      </c>
      <c r="D222" s="38" t="s">
        <v>35</v>
      </c>
      <c r="E222" s="188">
        <v>0.06</v>
      </c>
      <c r="F222" s="194">
        <f>F220*E222</f>
        <v>0.84</v>
      </c>
      <c r="G222" s="44"/>
      <c r="H222" s="4">
        <f t="shared" si="71"/>
        <v>0</v>
      </c>
      <c r="I222" s="44"/>
      <c r="J222" s="4">
        <f t="shared" si="72"/>
        <v>0</v>
      </c>
      <c r="K222" s="44"/>
      <c r="L222" s="4">
        <f t="shared" si="73"/>
        <v>0</v>
      </c>
      <c r="M222" s="4">
        <f t="shared" si="58"/>
        <v>0</v>
      </c>
    </row>
    <row r="223" spans="1:13" s="3" customFormat="1" ht="30">
      <c r="A223" s="108"/>
      <c r="B223" s="47"/>
      <c r="C223" s="217" t="s">
        <v>500</v>
      </c>
      <c r="D223" s="218" t="s">
        <v>428</v>
      </c>
      <c r="E223" s="219"/>
      <c r="F223" s="195">
        <v>1</v>
      </c>
      <c r="G223" s="44"/>
      <c r="H223" s="4">
        <f t="shared" si="59"/>
        <v>0</v>
      </c>
      <c r="I223" s="44"/>
      <c r="J223" s="4">
        <f t="shared" si="56"/>
        <v>0</v>
      </c>
      <c r="K223" s="44"/>
      <c r="L223" s="4">
        <f t="shared" si="57"/>
        <v>0</v>
      </c>
      <c r="M223" s="4">
        <f t="shared" si="58"/>
        <v>0</v>
      </c>
    </row>
    <row r="224" spans="1:13" s="3" customFormat="1" ht="30">
      <c r="A224" s="108"/>
      <c r="B224" s="47"/>
      <c r="C224" s="217" t="s">
        <v>483</v>
      </c>
      <c r="D224" s="218" t="s">
        <v>115</v>
      </c>
      <c r="E224" s="219"/>
      <c r="F224" s="195">
        <v>1</v>
      </c>
      <c r="G224" s="44"/>
      <c r="H224" s="4">
        <f t="shared" si="59"/>
        <v>0</v>
      </c>
      <c r="I224" s="44"/>
      <c r="J224" s="4">
        <f t="shared" si="56"/>
        <v>0</v>
      </c>
      <c r="K224" s="44"/>
      <c r="L224" s="4">
        <f t="shared" si="57"/>
        <v>0</v>
      </c>
      <c r="M224" s="4">
        <f t="shared" si="58"/>
        <v>0</v>
      </c>
    </row>
    <row r="225" spans="1:13" s="3" customFormat="1" ht="30">
      <c r="A225" s="108"/>
      <c r="B225" s="47"/>
      <c r="C225" s="217" t="s">
        <v>472</v>
      </c>
      <c r="D225" s="218" t="s">
        <v>115</v>
      </c>
      <c r="E225" s="219"/>
      <c r="F225" s="195">
        <v>4</v>
      </c>
      <c r="G225" s="44"/>
      <c r="H225" s="4">
        <f t="shared" si="59"/>
        <v>0</v>
      </c>
      <c r="I225" s="44"/>
      <c r="J225" s="4">
        <f t="shared" si="56"/>
        <v>0</v>
      </c>
      <c r="K225" s="44"/>
      <c r="L225" s="4">
        <f t="shared" si="57"/>
        <v>0</v>
      </c>
      <c r="M225" s="4">
        <f t="shared" si="58"/>
        <v>0</v>
      </c>
    </row>
    <row r="226" spans="1:13" s="3" customFormat="1" ht="30">
      <c r="A226" s="108"/>
      <c r="B226" s="47"/>
      <c r="C226" s="217" t="s">
        <v>473</v>
      </c>
      <c r="D226" s="218" t="s">
        <v>115</v>
      </c>
      <c r="E226" s="219"/>
      <c r="F226" s="195">
        <v>3</v>
      </c>
      <c r="G226" s="44"/>
      <c r="H226" s="4">
        <f t="shared" si="59"/>
        <v>0</v>
      </c>
      <c r="I226" s="44"/>
      <c r="J226" s="4">
        <f t="shared" si="56"/>
        <v>0</v>
      </c>
      <c r="K226" s="44"/>
      <c r="L226" s="4">
        <f t="shared" si="57"/>
        <v>0</v>
      </c>
      <c r="M226" s="4">
        <f t="shared" si="58"/>
        <v>0</v>
      </c>
    </row>
    <row r="227" spans="1:13" s="3" customFormat="1" ht="30">
      <c r="A227" s="108"/>
      <c r="B227" s="47"/>
      <c r="C227" s="217" t="s">
        <v>485</v>
      </c>
      <c r="D227" s="218" t="s">
        <v>115</v>
      </c>
      <c r="E227" s="219"/>
      <c r="F227" s="195">
        <v>5</v>
      </c>
      <c r="G227" s="44"/>
      <c r="H227" s="4">
        <f t="shared" si="59"/>
        <v>0</v>
      </c>
      <c r="I227" s="44"/>
      <c r="J227" s="4">
        <f t="shared" si="56"/>
        <v>0</v>
      </c>
      <c r="K227" s="44"/>
      <c r="L227" s="4">
        <f t="shared" si="57"/>
        <v>0</v>
      </c>
      <c r="M227" s="4">
        <f t="shared" si="58"/>
        <v>0</v>
      </c>
    </row>
    <row r="228" spans="1:13" ht="13.5">
      <c r="A228" s="36"/>
      <c r="B228" s="39"/>
      <c r="C228" s="210" t="s">
        <v>117</v>
      </c>
      <c r="D228" s="38" t="s">
        <v>35</v>
      </c>
      <c r="E228" s="188">
        <v>1.78</v>
      </c>
      <c r="F228" s="194">
        <f>E228*F220</f>
        <v>24.92</v>
      </c>
      <c r="G228" s="44"/>
      <c r="H228" s="4">
        <f t="shared" si="59"/>
        <v>0</v>
      </c>
      <c r="I228" s="44"/>
      <c r="J228" s="4">
        <f t="shared" si="56"/>
        <v>0</v>
      </c>
      <c r="K228" s="44"/>
      <c r="L228" s="4">
        <f t="shared" si="57"/>
        <v>0</v>
      </c>
      <c r="M228" s="4">
        <f t="shared" si="58"/>
        <v>0</v>
      </c>
    </row>
    <row r="229" spans="1:13" s="3" customFormat="1" ht="30">
      <c r="A229" s="108">
        <v>100</v>
      </c>
      <c r="B229" s="47"/>
      <c r="C229" s="217" t="s">
        <v>479</v>
      </c>
      <c r="D229" s="218" t="s">
        <v>480</v>
      </c>
      <c r="E229" s="219"/>
      <c r="F229" s="195">
        <v>15</v>
      </c>
      <c r="G229" s="44"/>
      <c r="H229" s="4">
        <f t="shared" si="59"/>
        <v>0</v>
      </c>
      <c r="I229" s="44"/>
      <c r="J229" s="4">
        <f t="shared" si="56"/>
        <v>0</v>
      </c>
      <c r="K229" s="44"/>
      <c r="L229" s="4">
        <f t="shared" si="57"/>
        <v>0</v>
      </c>
      <c r="M229" s="4">
        <f t="shared" si="58"/>
        <v>0</v>
      </c>
    </row>
    <row r="230" spans="1:13" s="3" customFormat="1" ht="30">
      <c r="A230" s="108">
        <v>101</v>
      </c>
      <c r="B230" s="47"/>
      <c r="C230" s="217" t="s">
        <v>498</v>
      </c>
      <c r="D230" s="218" t="s">
        <v>402</v>
      </c>
      <c r="E230" s="219"/>
      <c r="F230" s="195">
        <v>1</v>
      </c>
      <c r="G230" s="44"/>
      <c r="H230" s="4">
        <f t="shared" si="59"/>
        <v>0</v>
      </c>
      <c r="I230" s="44"/>
      <c r="J230" s="4">
        <f t="shared" si="56"/>
        <v>0</v>
      </c>
      <c r="K230" s="44"/>
      <c r="L230" s="4">
        <f t="shared" si="57"/>
        <v>0</v>
      </c>
      <c r="M230" s="4">
        <f t="shared" si="58"/>
        <v>0</v>
      </c>
    </row>
    <row r="231" spans="1:13" s="3" customFormat="1" ht="30">
      <c r="A231" s="108"/>
      <c r="B231" s="47"/>
      <c r="C231" s="209" t="s">
        <v>509</v>
      </c>
      <c r="D231" s="220"/>
      <c r="E231" s="221"/>
      <c r="F231" s="204"/>
      <c r="G231" s="44"/>
      <c r="H231" s="4">
        <f t="shared" si="59"/>
        <v>0</v>
      </c>
      <c r="I231" s="44"/>
      <c r="J231" s="4">
        <f t="shared" si="56"/>
        <v>0</v>
      </c>
      <c r="K231" s="44"/>
      <c r="L231" s="4">
        <f t="shared" si="57"/>
        <v>0</v>
      </c>
      <c r="M231" s="4">
        <f t="shared" si="58"/>
        <v>0</v>
      </c>
    </row>
    <row r="232" spans="1:13" ht="15">
      <c r="A232" s="108">
        <v>102</v>
      </c>
      <c r="B232" s="39" t="s">
        <v>448</v>
      </c>
      <c r="C232" s="210" t="s">
        <v>622</v>
      </c>
      <c r="D232" s="38" t="s">
        <v>96</v>
      </c>
      <c r="E232" s="188"/>
      <c r="F232" s="194">
        <f>F235+F236+F237+F238+F239</f>
        <v>25</v>
      </c>
      <c r="G232" s="44"/>
      <c r="H232" s="4">
        <f>F232*G232</f>
        <v>0</v>
      </c>
      <c r="I232" s="44"/>
      <c r="J232" s="4">
        <f>F232*I232</f>
        <v>0</v>
      </c>
      <c r="K232" s="44"/>
      <c r="L232" s="4">
        <f>F232*K232</f>
        <v>0</v>
      </c>
      <c r="M232" s="4">
        <f t="shared" ref="M232:M234" si="74">H232+J232+L232</f>
        <v>0</v>
      </c>
    </row>
    <row r="233" spans="1:13" ht="13.5">
      <c r="A233" s="36"/>
      <c r="B233" s="39"/>
      <c r="C233" s="40" t="s">
        <v>54</v>
      </c>
      <c r="D233" s="38" t="s">
        <v>55</v>
      </c>
      <c r="E233" s="188">
        <v>2</v>
      </c>
      <c r="F233" s="194">
        <f>F232*E233</f>
        <v>50</v>
      </c>
      <c r="G233" s="44"/>
      <c r="H233" s="4">
        <f t="shared" ref="H233:H234" si="75">F233*G233</f>
        <v>0</v>
      </c>
      <c r="I233" s="44"/>
      <c r="J233" s="4">
        <f t="shared" ref="J233:J234" si="76">F233*I233</f>
        <v>0</v>
      </c>
      <c r="K233" s="44"/>
      <c r="L233" s="4">
        <f t="shared" ref="L233:L234" si="77">F233*K233</f>
        <v>0</v>
      </c>
      <c r="M233" s="4">
        <f t="shared" si="74"/>
        <v>0</v>
      </c>
    </row>
    <row r="234" spans="1:13" ht="13.5">
      <c r="A234" s="36"/>
      <c r="B234" s="39"/>
      <c r="C234" s="40" t="s">
        <v>56</v>
      </c>
      <c r="D234" s="38" t="s">
        <v>35</v>
      </c>
      <c r="E234" s="188">
        <v>0.06</v>
      </c>
      <c r="F234" s="194">
        <f>F232*E234</f>
        <v>1.5</v>
      </c>
      <c r="G234" s="44"/>
      <c r="H234" s="4">
        <f t="shared" si="75"/>
        <v>0</v>
      </c>
      <c r="I234" s="44"/>
      <c r="J234" s="4">
        <f t="shared" si="76"/>
        <v>0</v>
      </c>
      <c r="K234" s="44"/>
      <c r="L234" s="4">
        <f t="shared" si="77"/>
        <v>0</v>
      </c>
      <c r="M234" s="4">
        <f t="shared" si="74"/>
        <v>0</v>
      </c>
    </row>
    <row r="235" spans="1:13" s="3" customFormat="1" ht="30">
      <c r="A235" s="108"/>
      <c r="B235" s="47"/>
      <c r="C235" s="217" t="s">
        <v>502</v>
      </c>
      <c r="D235" s="218" t="s">
        <v>428</v>
      </c>
      <c r="E235" s="219"/>
      <c r="F235" s="195">
        <v>1</v>
      </c>
      <c r="G235" s="44"/>
      <c r="H235" s="4">
        <f t="shared" si="59"/>
        <v>0</v>
      </c>
      <c r="I235" s="44"/>
      <c r="J235" s="4">
        <f t="shared" si="56"/>
        <v>0</v>
      </c>
      <c r="K235" s="44"/>
      <c r="L235" s="4">
        <f t="shared" si="57"/>
        <v>0</v>
      </c>
      <c r="M235" s="4">
        <f t="shared" si="58"/>
        <v>0</v>
      </c>
    </row>
    <row r="236" spans="1:13" s="3" customFormat="1" ht="30">
      <c r="A236" s="108"/>
      <c r="B236" s="47"/>
      <c r="C236" s="217" t="s">
        <v>503</v>
      </c>
      <c r="D236" s="218" t="s">
        <v>115</v>
      </c>
      <c r="E236" s="219"/>
      <c r="F236" s="195">
        <v>1</v>
      </c>
      <c r="G236" s="44"/>
      <c r="H236" s="4">
        <f t="shared" si="59"/>
        <v>0</v>
      </c>
      <c r="I236" s="44"/>
      <c r="J236" s="4">
        <f t="shared" si="56"/>
        <v>0</v>
      </c>
      <c r="K236" s="44"/>
      <c r="L236" s="4">
        <f t="shared" si="57"/>
        <v>0</v>
      </c>
      <c r="M236" s="4">
        <f t="shared" si="58"/>
        <v>0</v>
      </c>
    </row>
    <row r="237" spans="1:13" s="3" customFormat="1" ht="30">
      <c r="A237" s="108"/>
      <c r="B237" s="47"/>
      <c r="C237" s="217" t="s">
        <v>472</v>
      </c>
      <c r="D237" s="218" t="s">
        <v>115</v>
      </c>
      <c r="E237" s="219"/>
      <c r="F237" s="195">
        <v>10</v>
      </c>
      <c r="G237" s="44"/>
      <c r="H237" s="4">
        <f t="shared" si="59"/>
        <v>0</v>
      </c>
      <c r="I237" s="44"/>
      <c r="J237" s="4">
        <f t="shared" si="56"/>
        <v>0</v>
      </c>
      <c r="K237" s="44"/>
      <c r="L237" s="4">
        <f t="shared" si="57"/>
        <v>0</v>
      </c>
      <c r="M237" s="4">
        <f t="shared" si="58"/>
        <v>0</v>
      </c>
    </row>
    <row r="238" spans="1:13" s="3" customFormat="1" ht="30">
      <c r="A238" s="108"/>
      <c r="B238" s="47"/>
      <c r="C238" s="217" t="s">
        <v>473</v>
      </c>
      <c r="D238" s="218" t="s">
        <v>115</v>
      </c>
      <c r="E238" s="219"/>
      <c r="F238" s="195">
        <v>4</v>
      </c>
      <c r="G238" s="44"/>
      <c r="H238" s="4">
        <f t="shared" si="59"/>
        <v>0</v>
      </c>
      <c r="I238" s="44"/>
      <c r="J238" s="4">
        <f t="shared" si="56"/>
        <v>0</v>
      </c>
      <c r="K238" s="44"/>
      <c r="L238" s="4">
        <f t="shared" si="57"/>
        <v>0</v>
      </c>
      <c r="M238" s="4">
        <f t="shared" si="58"/>
        <v>0</v>
      </c>
    </row>
    <row r="239" spans="1:13" s="3" customFormat="1" ht="30">
      <c r="A239" s="108"/>
      <c r="B239" s="47"/>
      <c r="C239" s="217" t="s">
        <v>485</v>
      </c>
      <c r="D239" s="218" t="s">
        <v>115</v>
      </c>
      <c r="E239" s="219"/>
      <c r="F239" s="195">
        <v>9</v>
      </c>
      <c r="G239" s="44"/>
      <c r="H239" s="4">
        <f t="shared" si="59"/>
        <v>0</v>
      </c>
      <c r="I239" s="44"/>
      <c r="J239" s="4">
        <f t="shared" si="56"/>
        <v>0</v>
      </c>
      <c r="K239" s="44"/>
      <c r="L239" s="4">
        <f t="shared" si="57"/>
        <v>0</v>
      </c>
      <c r="M239" s="4">
        <f t="shared" si="58"/>
        <v>0</v>
      </c>
    </row>
    <row r="240" spans="1:13" ht="13.5">
      <c r="A240" s="36"/>
      <c r="B240" s="39"/>
      <c r="C240" s="210" t="s">
        <v>117</v>
      </c>
      <c r="D240" s="38" t="s">
        <v>35</v>
      </c>
      <c r="E240" s="188">
        <v>1.78</v>
      </c>
      <c r="F240" s="194">
        <f>E240*F232</f>
        <v>44.5</v>
      </c>
      <c r="G240" s="44"/>
      <c r="H240" s="4">
        <f t="shared" ref="H240:H242" si="78">F240*G240</f>
        <v>0</v>
      </c>
      <c r="I240" s="44"/>
      <c r="J240" s="4">
        <f t="shared" ref="J240" si="79">F240*I240</f>
        <v>0</v>
      </c>
      <c r="K240" s="44"/>
      <c r="L240" s="4">
        <f t="shared" ref="L240" si="80">F240*K240</f>
        <v>0</v>
      </c>
      <c r="M240" s="4">
        <f t="shared" ref="M240" si="81">H240+J240+L240</f>
        <v>0</v>
      </c>
    </row>
    <row r="241" spans="1:166" s="3" customFormat="1" ht="30">
      <c r="A241" s="108">
        <v>103</v>
      </c>
      <c r="B241" s="47"/>
      <c r="C241" s="217" t="s">
        <v>479</v>
      </c>
      <c r="D241" s="218" t="s">
        <v>480</v>
      </c>
      <c r="E241" s="230"/>
      <c r="F241" s="195">
        <v>26</v>
      </c>
      <c r="G241" s="44"/>
      <c r="H241" s="4">
        <f t="shared" si="78"/>
        <v>0</v>
      </c>
      <c r="I241" s="44"/>
      <c r="J241" s="4">
        <f t="shared" si="56"/>
        <v>0</v>
      </c>
      <c r="K241" s="44"/>
      <c r="L241" s="4">
        <f t="shared" si="57"/>
        <v>0</v>
      </c>
      <c r="M241" s="4">
        <f t="shared" si="58"/>
        <v>0</v>
      </c>
    </row>
    <row r="242" spans="1:166" s="3" customFormat="1" ht="30">
      <c r="A242" s="108">
        <v>104</v>
      </c>
      <c r="B242" s="47"/>
      <c r="C242" s="217" t="s">
        <v>505</v>
      </c>
      <c r="D242" s="218" t="s">
        <v>402</v>
      </c>
      <c r="E242" s="230"/>
      <c r="F242" s="195">
        <v>1</v>
      </c>
      <c r="G242" s="44"/>
      <c r="H242" s="4">
        <f t="shared" si="78"/>
        <v>0</v>
      </c>
      <c r="I242" s="44"/>
      <c r="J242" s="4">
        <f t="shared" si="56"/>
        <v>0</v>
      </c>
      <c r="K242" s="44"/>
      <c r="L242" s="4">
        <f t="shared" si="57"/>
        <v>0</v>
      </c>
      <c r="M242" s="4">
        <f t="shared" si="58"/>
        <v>0</v>
      </c>
    </row>
    <row r="243" spans="1:166" s="24" customFormat="1" ht="13.5">
      <c r="A243" s="17"/>
      <c r="B243" s="18"/>
      <c r="C243" s="19" t="s">
        <v>104</v>
      </c>
      <c r="D243" s="18"/>
      <c r="E243" s="20"/>
      <c r="F243" s="207"/>
      <c r="G243" s="233"/>
      <c r="H243" s="23">
        <f>SUM(H16:H242)</f>
        <v>0</v>
      </c>
      <c r="I243" s="234"/>
      <c r="J243" s="23">
        <f t="shared" ref="J243:M243" si="82">SUM(J16:J242)</f>
        <v>0</v>
      </c>
      <c r="K243" s="234"/>
      <c r="L243" s="23">
        <f t="shared" si="82"/>
        <v>0</v>
      </c>
      <c r="M243" s="23">
        <f t="shared" si="82"/>
        <v>0</v>
      </c>
    </row>
    <row r="244" spans="1:166" s="24" customFormat="1" ht="27">
      <c r="A244" s="17"/>
      <c r="B244" s="18"/>
      <c r="C244" s="19" t="s">
        <v>105</v>
      </c>
      <c r="D244" s="25"/>
      <c r="E244" s="20"/>
      <c r="F244" s="207"/>
      <c r="G244" s="233"/>
      <c r="H244" s="23"/>
      <c r="I244" s="234"/>
      <c r="J244" s="23"/>
      <c r="K244" s="234"/>
      <c r="L244" s="23"/>
      <c r="M244" s="23">
        <f>H243*D244</f>
        <v>0</v>
      </c>
    </row>
    <row r="245" spans="1:166" s="24" customFormat="1" ht="13.5">
      <c r="A245" s="17"/>
      <c r="B245" s="18"/>
      <c r="C245" s="19" t="s">
        <v>104</v>
      </c>
      <c r="D245" s="18"/>
      <c r="E245" s="20"/>
      <c r="F245" s="207"/>
      <c r="G245" s="233"/>
      <c r="H245" s="23"/>
      <c r="I245" s="234"/>
      <c r="J245" s="23"/>
      <c r="K245" s="234"/>
      <c r="L245" s="23"/>
      <c r="M245" s="23">
        <f>M243+M244</f>
        <v>0</v>
      </c>
    </row>
    <row r="246" spans="1:166" s="28" customFormat="1" ht="27">
      <c r="A246" s="17"/>
      <c r="B246" s="26"/>
      <c r="C246" s="19" t="s">
        <v>512</v>
      </c>
      <c r="D246" s="25"/>
      <c r="E246" s="20"/>
      <c r="F246" s="208"/>
      <c r="G246" s="233"/>
      <c r="H246" s="27"/>
      <c r="I246" s="235"/>
      <c r="J246" s="27"/>
      <c r="K246" s="235"/>
      <c r="L246" s="27"/>
      <c r="M246" s="23">
        <f>J243*D246</f>
        <v>0</v>
      </c>
    </row>
    <row r="247" spans="1:166" s="28" customFormat="1" ht="13.5">
      <c r="A247" s="17"/>
      <c r="B247" s="26"/>
      <c r="C247" s="19" t="s">
        <v>104</v>
      </c>
      <c r="D247" s="29"/>
      <c r="E247" s="17"/>
      <c r="F247" s="208"/>
      <c r="G247" s="233"/>
      <c r="H247" s="27"/>
      <c r="I247" s="235"/>
      <c r="J247" s="27"/>
      <c r="K247" s="235"/>
      <c r="L247" s="27"/>
      <c r="M247" s="23">
        <f>SUM(M245:M246)</f>
        <v>0</v>
      </c>
    </row>
    <row r="248" spans="1:166" s="28" customFormat="1" ht="13.5">
      <c r="A248" s="17"/>
      <c r="B248" s="26"/>
      <c r="C248" s="19" t="s">
        <v>107</v>
      </c>
      <c r="D248" s="25"/>
      <c r="E248" s="20"/>
      <c r="F248" s="208"/>
      <c r="G248" s="233"/>
      <c r="H248" s="27"/>
      <c r="I248" s="235"/>
      <c r="J248" s="27"/>
      <c r="K248" s="235"/>
      <c r="L248" s="27"/>
      <c r="M248" s="23">
        <f>M247*D248</f>
        <v>0</v>
      </c>
    </row>
    <row r="249" spans="1:166" s="28" customFormat="1" ht="24.75" customHeight="1">
      <c r="A249" s="17"/>
      <c r="B249" s="26"/>
      <c r="C249" s="19" t="s">
        <v>104</v>
      </c>
      <c r="D249" s="29"/>
      <c r="E249" s="20"/>
      <c r="F249" s="208"/>
      <c r="G249" s="233"/>
      <c r="H249" s="27"/>
      <c r="I249" s="235"/>
      <c r="J249" s="27"/>
      <c r="K249" s="235"/>
      <c r="L249" s="27"/>
      <c r="M249" s="23">
        <f>SUM(M247:M248)</f>
        <v>0</v>
      </c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</row>
    <row r="250" spans="1:166" s="3" customFormat="1" ht="21.75" customHeight="1">
      <c r="A250" s="108"/>
      <c r="B250" s="47"/>
      <c r="C250" s="209" t="s">
        <v>510</v>
      </c>
      <c r="D250" s="220"/>
      <c r="E250" s="220"/>
      <c r="F250" s="204"/>
      <c r="G250" s="44"/>
      <c r="H250" s="4">
        <f t="shared" si="59"/>
        <v>0</v>
      </c>
      <c r="I250" s="44"/>
      <c r="J250" s="4">
        <f t="shared" si="56"/>
        <v>0</v>
      </c>
      <c r="K250" s="44"/>
      <c r="L250" s="4">
        <f t="shared" si="57"/>
        <v>0</v>
      </c>
      <c r="M250" s="4">
        <f t="shared" si="58"/>
        <v>0</v>
      </c>
    </row>
    <row r="251" spans="1:166" s="3" customFormat="1" ht="60">
      <c r="A251" s="108">
        <v>166</v>
      </c>
      <c r="B251" s="47"/>
      <c r="C251" s="217" t="s">
        <v>511</v>
      </c>
      <c r="D251" s="231" t="s">
        <v>402</v>
      </c>
      <c r="E251" s="230"/>
      <c r="F251" s="195">
        <v>1</v>
      </c>
      <c r="G251" s="44"/>
      <c r="H251" s="4">
        <f t="shared" si="59"/>
        <v>0</v>
      </c>
      <c r="I251" s="44"/>
      <c r="J251" s="4">
        <f t="shared" si="56"/>
        <v>0</v>
      </c>
      <c r="K251" s="44"/>
      <c r="L251" s="4">
        <f t="shared" si="57"/>
        <v>0</v>
      </c>
      <c r="M251" s="4">
        <f t="shared" si="58"/>
        <v>0</v>
      </c>
    </row>
    <row r="252" spans="1:166" s="24" customFormat="1" ht="13.5">
      <c r="A252" s="17"/>
      <c r="B252" s="18"/>
      <c r="C252" s="19" t="s">
        <v>104</v>
      </c>
      <c r="D252" s="18"/>
      <c r="E252" s="20"/>
      <c r="F252" s="21"/>
      <c r="G252" s="22"/>
      <c r="H252" s="23">
        <f>SUM(H251)</f>
        <v>0</v>
      </c>
      <c r="I252" s="23"/>
      <c r="J252" s="23">
        <f t="shared" ref="J252:M252" si="83">SUM(J251)</f>
        <v>0</v>
      </c>
      <c r="K252" s="234"/>
      <c r="L252" s="23">
        <f t="shared" si="83"/>
        <v>0</v>
      </c>
      <c r="M252" s="23">
        <f t="shared" si="83"/>
        <v>0</v>
      </c>
    </row>
    <row r="253" spans="1:166" s="24" customFormat="1" ht="27">
      <c r="A253" s="17"/>
      <c r="B253" s="18"/>
      <c r="C253" s="19" t="s">
        <v>105</v>
      </c>
      <c r="D253" s="25"/>
      <c r="E253" s="20"/>
      <c r="F253" s="21"/>
      <c r="G253" s="22"/>
      <c r="H253" s="23"/>
      <c r="I253" s="23"/>
      <c r="J253" s="23"/>
      <c r="K253" s="23"/>
      <c r="L253" s="23"/>
      <c r="M253" s="23">
        <f>H252*D253</f>
        <v>0</v>
      </c>
    </row>
    <row r="254" spans="1:166" s="24" customFormat="1" ht="13.5">
      <c r="A254" s="17"/>
      <c r="B254" s="18"/>
      <c r="C254" s="19" t="s">
        <v>104</v>
      </c>
      <c r="D254" s="18"/>
      <c r="E254" s="20"/>
      <c r="F254" s="21"/>
      <c r="G254" s="22"/>
      <c r="H254" s="23"/>
      <c r="I254" s="23"/>
      <c r="J254" s="23"/>
      <c r="K254" s="23"/>
      <c r="L254" s="23"/>
      <c r="M254" s="23">
        <f>M252+M253</f>
        <v>0</v>
      </c>
    </row>
    <row r="255" spans="1:166" s="28" customFormat="1" ht="27">
      <c r="A255" s="17"/>
      <c r="B255" s="26"/>
      <c r="C255" s="19" t="s">
        <v>512</v>
      </c>
      <c r="D255" s="25"/>
      <c r="E255" s="20"/>
      <c r="F255" s="20"/>
      <c r="G255" s="22"/>
      <c r="H255" s="27"/>
      <c r="I255" s="27"/>
      <c r="J255" s="27"/>
      <c r="K255" s="27"/>
      <c r="L255" s="27"/>
      <c r="M255" s="23">
        <f>J252*D255</f>
        <v>0</v>
      </c>
    </row>
    <row r="256" spans="1:166" s="28" customFormat="1" ht="13.5">
      <c r="A256" s="17"/>
      <c r="B256" s="26"/>
      <c r="C256" s="19" t="s">
        <v>104</v>
      </c>
      <c r="D256" s="29"/>
      <c r="E256" s="17"/>
      <c r="F256" s="17"/>
      <c r="G256" s="22"/>
      <c r="H256" s="27"/>
      <c r="I256" s="27"/>
      <c r="J256" s="27"/>
      <c r="K256" s="27"/>
      <c r="L256" s="27"/>
      <c r="M256" s="23">
        <f>SUM(M254:M255)</f>
        <v>0</v>
      </c>
    </row>
    <row r="257" spans="1:166" s="28" customFormat="1" ht="40.5">
      <c r="A257" s="17"/>
      <c r="B257" s="26"/>
      <c r="C257" s="19" t="s">
        <v>374</v>
      </c>
      <c r="D257" s="25"/>
      <c r="E257" s="20"/>
      <c r="F257" s="20"/>
      <c r="G257" s="22"/>
      <c r="H257" s="27"/>
      <c r="I257" s="27"/>
      <c r="J257" s="27"/>
      <c r="K257" s="27"/>
      <c r="L257" s="27"/>
      <c r="M257" s="23">
        <f>(M256-H252)*D257</f>
        <v>0</v>
      </c>
    </row>
    <row r="258" spans="1:166" s="28" customFormat="1" ht="13.5">
      <c r="A258" s="17"/>
      <c r="B258" s="26"/>
      <c r="C258" s="19" t="s">
        <v>104</v>
      </c>
      <c r="D258" s="29"/>
      <c r="E258" s="20"/>
      <c r="F258" s="30"/>
      <c r="G258" s="22"/>
      <c r="H258" s="27"/>
      <c r="I258" s="27"/>
      <c r="J258" s="27"/>
      <c r="K258" s="27"/>
      <c r="L258" s="27"/>
      <c r="M258" s="23">
        <f>SUM(M256:M257)</f>
        <v>0</v>
      </c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</row>
    <row r="259" spans="1:166" ht="13.5">
      <c r="A259" s="36"/>
      <c r="B259" s="36"/>
      <c r="C259" s="123" t="s">
        <v>607</v>
      </c>
      <c r="D259" s="38"/>
      <c r="E259" s="38"/>
      <c r="F259" s="38"/>
      <c r="G259" s="121"/>
      <c r="H259" s="121"/>
      <c r="I259" s="121"/>
      <c r="J259" s="121"/>
      <c r="K259" s="121"/>
      <c r="L259" s="121"/>
      <c r="M259" s="232">
        <f>M249+M258</f>
        <v>0</v>
      </c>
    </row>
    <row r="260" spans="1:166" ht="13.5">
      <c r="A260" s="41"/>
      <c r="B260" s="41"/>
      <c r="C260" s="131"/>
      <c r="D260" s="42"/>
      <c r="E260" s="42"/>
      <c r="F260" s="42"/>
    </row>
    <row r="261" spans="1:166" ht="13.5">
      <c r="A261" s="41"/>
      <c r="B261" s="41"/>
      <c r="C261" s="122" t="s">
        <v>1</v>
      </c>
      <c r="D261" s="42"/>
      <c r="E261" s="42"/>
      <c r="F261" s="42"/>
      <c r="H261" s="33" t="s">
        <v>2</v>
      </c>
    </row>
    <row r="262" spans="1:166" ht="13.5">
      <c r="A262" s="41"/>
      <c r="B262" s="41"/>
      <c r="C262" s="131"/>
      <c r="D262" s="42"/>
      <c r="E262" s="42"/>
      <c r="F262" s="42"/>
    </row>
    <row r="263" spans="1:166" ht="13.5">
      <c r="A263" s="41"/>
      <c r="B263" s="41"/>
      <c r="C263" s="131"/>
      <c r="D263" s="42"/>
      <c r="E263" s="42"/>
      <c r="F263" s="42"/>
    </row>
    <row r="264" spans="1:166" ht="13.5">
      <c r="A264" s="41"/>
      <c r="B264" s="41"/>
      <c r="C264" s="131"/>
      <c r="D264" s="42"/>
      <c r="E264" s="42"/>
      <c r="F264" s="42"/>
    </row>
    <row r="265" spans="1:166" ht="13.5">
      <c r="A265" s="41"/>
      <c r="B265" s="41"/>
      <c r="C265" s="131"/>
      <c r="D265" s="42"/>
      <c r="E265" s="42"/>
      <c r="F265" s="42"/>
    </row>
    <row r="266" spans="1:166" ht="13.5">
      <c r="A266" s="41"/>
      <c r="B266" s="41"/>
      <c r="C266" s="131"/>
      <c r="D266" s="42"/>
      <c r="E266" s="42"/>
      <c r="F266" s="42"/>
    </row>
    <row r="267" spans="1:166" ht="13.5">
      <c r="A267" s="41"/>
      <c r="B267" s="41"/>
      <c r="C267" s="131"/>
      <c r="D267" s="42"/>
      <c r="E267" s="42"/>
      <c r="F267" s="42"/>
    </row>
    <row r="268" spans="1:166" ht="13.5">
      <c r="A268" s="41"/>
      <c r="B268" s="41"/>
      <c r="C268" s="131"/>
      <c r="D268" s="42"/>
      <c r="E268" s="42"/>
      <c r="F268" s="42"/>
    </row>
    <row r="269" spans="1:166" ht="13.5">
      <c r="A269" s="41"/>
      <c r="B269" s="41"/>
      <c r="C269" s="131"/>
      <c r="D269" s="42"/>
      <c r="E269" s="42"/>
      <c r="F269" s="42"/>
    </row>
    <row r="270" spans="1:166" ht="13.5">
      <c r="A270" s="41"/>
      <c r="B270" s="41"/>
      <c r="C270" s="131"/>
      <c r="D270" s="42"/>
      <c r="E270" s="42"/>
      <c r="F270" s="42"/>
    </row>
    <row r="271" spans="1:166" ht="13.5">
      <c r="A271" s="41"/>
      <c r="B271" s="41"/>
      <c r="C271" s="131"/>
      <c r="D271" s="42"/>
      <c r="E271" s="42"/>
      <c r="F271" s="42"/>
    </row>
    <row r="272" spans="1:166" ht="13.5">
      <c r="A272" s="41"/>
      <c r="B272" s="41"/>
      <c r="C272" s="131"/>
      <c r="D272" s="42"/>
      <c r="E272" s="42"/>
      <c r="F272" s="42"/>
    </row>
    <row r="273" spans="1:6" ht="13.5">
      <c r="A273" s="41"/>
      <c r="B273" s="41"/>
      <c r="C273" s="131"/>
      <c r="D273" s="42"/>
      <c r="E273" s="42"/>
      <c r="F273" s="42"/>
    </row>
    <row r="274" spans="1:6" ht="13.5">
      <c r="A274" s="41"/>
      <c r="B274" s="41"/>
      <c r="C274" s="131"/>
      <c r="D274" s="42"/>
      <c r="E274" s="42"/>
      <c r="F274" s="42"/>
    </row>
    <row r="275" spans="1:6" ht="13.5">
      <c r="A275" s="41"/>
      <c r="B275" s="41"/>
      <c r="C275" s="131"/>
      <c r="D275" s="42"/>
      <c r="E275" s="42"/>
      <c r="F275" s="42"/>
    </row>
    <row r="276" spans="1:6" ht="13.5">
      <c r="A276" s="41"/>
      <c r="B276" s="41"/>
      <c r="C276" s="131"/>
      <c r="D276" s="42"/>
      <c r="E276" s="42"/>
      <c r="F276" s="42"/>
    </row>
    <row r="277" spans="1:6" ht="13.5">
      <c r="A277" s="41"/>
      <c r="B277" s="41"/>
      <c r="C277" s="131"/>
      <c r="D277" s="42"/>
      <c r="E277" s="42"/>
      <c r="F277" s="42"/>
    </row>
    <row r="278" spans="1:6" ht="13.5">
      <c r="A278" s="41"/>
      <c r="B278" s="41"/>
      <c r="C278" s="131"/>
      <c r="D278" s="42"/>
      <c r="E278" s="42"/>
      <c r="F278" s="42"/>
    </row>
    <row r="279" spans="1:6" ht="13.5">
      <c r="A279" s="41"/>
      <c r="B279" s="41"/>
      <c r="C279" s="131"/>
      <c r="D279" s="42"/>
      <c r="E279" s="42"/>
      <c r="F279" s="42"/>
    </row>
    <row r="280" spans="1:6" ht="13.5">
      <c r="A280" s="41"/>
      <c r="B280" s="41"/>
      <c r="C280" s="131"/>
      <c r="D280" s="42"/>
      <c r="E280" s="42"/>
      <c r="F280" s="42"/>
    </row>
    <row r="281" spans="1:6" ht="13.5">
      <c r="A281" s="41"/>
      <c r="B281" s="41"/>
      <c r="C281" s="131"/>
      <c r="D281" s="42"/>
      <c r="E281" s="42"/>
      <c r="F281" s="42"/>
    </row>
    <row r="282" spans="1:6" ht="13.5">
      <c r="A282" s="41"/>
      <c r="B282" s="41"/>
      <c r="C282" s="131"/>
      <c r="D282" s="42"/>
      <c r="E282" s="42"/>
      <c r="F282" s="42"/>
    </row>
    <row r="283" spans="1:6" ht="13.5">
      <c r="A283" s="41"/>
      <c r="B283" s="41"/>
      <c r="C283" s="131"/>
      <c r="D283" s="42"/>
      <c r="E283" s="42"/>
      <c r="F283" s="42"/>
    </row>
    <row r="284" spans="1:6" ht="13.5">
      <c r="A284" s="41"/>
      <c r="B284" s="41"/>
      <c r="C284" s="131"/>
      <c r="D284" s="42"/>
      <c r="E284" s="42"/>
      <c r="F284" s="42"/>
    </row>
    <row r="285" spans="1:6" ht="13.5">
      <c r="A285" s="41"/>
      <c r="B285" s="41"/>
      <c r="C285" s="131"/>
      <c r="D285" s="42"/>
      <c r="E285" s="42"/>
      <c r="F285" s="42"/>
    </row>
    <row r="286" spans="1:6" ht="13.5">
      <c r="A286" s="41"/>
      <c r="B286" s="41"/>
      <c r="C286" s="131"/>
      <c r="D286" s="42"/>
      <c r="E286" s="42"/>
      <c r="F286" s="42"/>
    </row>
    <row r="287" spans="1:6" ht="13.5">
      <c r="A287" s="41"/>
      <c r="B287" s="41"/>
      <c r="C287" s="131"/>
      <c r="D287" s="42"/>
      <c r="E287" s="42"/>
      <c r="F287" s="42"/>
    </row>
    <row r="288" spans="1:6" ht="13.5">
      <c r="A288" s="41"/>
      <c r="B288" s="41"/>
      <c r="C288" s="131"/>
      <c r="D288" s="42"/>
      <c r="E288" s="42"/>
      <c r="F288" s="42"/>
    </row>
    <row r="289" spans="1:6" ht="13.5">
      <c r="A289" s="41"/>
      <c r="B289" s="41"/>
      <c r="C289" s="131"/>
      <c r="D289" s="42"/>
      <c r="E289" s="42"/>
      <c r="F289" s="42"/>
    </row>
    <row r="290" spans="1:6" ht="13.5">
      <c r="A290" s="41"/>
      <c r="B290" s="41"/>
      <c r="C290" s="131"/>
      <c r="D290" s="42"/>
      <c r="E290" s="42"/>
      <c r="F290" s="42"/>
    </row>
    <row r="291" spans="1:6" ht="13.5">
      <c r="A291" s="41"/>
      <c r="B291" s="41"/>
      <c r="C291" s="131"/>
      <c r="D291" s="42"/>
      <c r="E291" s="42"/>
      <c r="F291" s="42"/>
    </row>
    <row r="292" spans="1:6" ht="13.5">
      <c r="A292" s="41"/>
      <c r="B292" s="41"/>
      <c r="C292" s="131"/>
      <c r="D292" s="42"/>
      <c r="E292" s="42"/>
      <c r="F292" s="42"/>
    </row>
    <row r="293" spans="1:6" ht="13.5">
      <c r="A293" s="41"/>
      <c r="B293" s="41"/>
      <c r="C293" s="131"/>
      <c r="D293" s="42"/>
      <c r="E293" s="42"/>
      <c r="F293" s="42"/>
    </row>
    <row r="294" spans="1:6" ht="13.5">
      <c r="A294" s="41"/>
      <c r="B294" s="41"/>
      <c r="C294" s="131"/>
      <c r="D294" s="42"/>
      <c r="E294" s="42"/>
      <c r="F294" s="42"/>
    </row>
    <row r="295" spans="1:6" ht="13.5">
      <c r="A295" s="41"/>
      <c r="B295" s="41"/>
      <c r="C295" s="131"/>
      <c r="D295" s="42"/>
      <c r="E295" s="42"/>
      <c r="F295" s="42"/>
    </row>
    <row r="296" spans="1:6" ht="13.5">
      <c r="A296" s="41"/>
      <c r="B296" s="41"/>
      <c r="C296" s="131"/>
      <c r="D296" s="42"/>
      <c r="E296" s="42"/>
      <c r="F296" s="42"/>
    </row>
    <row r="297" spans="1:6" ht="13.5">
      <c r="A297" s="41"/>
      <c r="B297" s="41"/>
      <c r="C297" s="131"/>
      <c r="D297" s="42"/>
      <c r="E297" s="42"/>
      <c r="F297" s="42"/>
    </row>
    <row r="298" spans="1:6" ht="13.5">
      <c r="A298" s="41"/>
      <c r="B298" s="41"/>
      <c r="C298" s="131"/>
      <c r="D298" s="42"/>
      <c r="E298" s="42"/>
      <c r="F298" s="42"/>
    </row>
    <row r="299" spans="1:6" ht="13.5">
      <c r="A299" s="41"/>
      <c r="B299" s="41"/>
      <c r="C299" s="131"/>
      <c r="D299" s="42"/>
      <c r="E299" s="42"/>
      <c r="F299" s="42"/>
    </row>
    <row r="300" spans="1:6" ht="13.5">
      <c r="A300" s="41"/>
      <c r="B300" s="41"/>
      <c r="C300" s="131"/>
      <c r="D300" s="42"/>
      <c r="E300" s="42"/>
      <c r="F300" s="42"/>
    </row>
    <row r="301" spans="1:6" ht="13.5">
      <c r="A301" s="41"/>
      <c r="B301" s="41"/>
      <c r="C301" s="131"/>
      <c r="D301" s="42"/>
      <c r="E301" s="42"/>
      <c r="F301" s="42"/>
    </row>
    <row r="302" spans="1:6" ht="13.5">
      <c r="A302" s="41"/>
      <c r="B302" s="41"/>
      <c r="C302" s="131"/>
      <c r="D302" s="42"/>
      <c r="E302" s="42"/>
      <c r="F302" s="42"/>
    </row>
    <row r="303" spans="1:6" ht="13.5">
      <c r="A303" s="41"/>
      <c r="B303" s="41"/>
      <c r="C303" s="131"/>
      <c r="D303" s="42"/>
      <c r="E303" s="42"/>
      <c r="F303" s="42"/>
    </row>
    <row r="304" spans="1:6" ht="13.5">
      <c r="A304" s="41"/>
      <c r="B304" s="41"/>
      <c r="C304" s="131"/>
      <c r="D304" s="42"/>
      <c r="E304" s="42"/>
      <c r="F304" s="42"/>
    </row>
    <row r="305" spans="1:6" ht="13.5">
      <c r="A305" s="41"/>
      <c r="B305" s="41"/>
      <c r="C305" s="131"/>
      <c r="D305" s="42"/>
      <c r="E305" s="42"/>
      <c r="F305" s="42"/>
    </row>
    <row r="306" spans="1:6" ht="13.5">
      <c r="A306" s="41"/>
      <c r="B306" s="41"/>
      <c r="C306" s="131"/>
      <c r="D306" s="42"/>
      <c r="E306" s="42"/>
      <c r="F306" s="42"/>
    </row>
    <row r="307" spans="1:6" ht="13.5">
      <c r="A307" s="41"/>
      <c r="B307" s="41"/>
      <c r="C307" s="131"/>
      <c r="D307" s="42"/>
      <c r="E307" s="42"/>
      <c r="F307" s="42"/>
    </row>
    <row r="308" spans="1:6" ht="13.5">
      <c r="A308" s="41"/>
      <c r="B308" s="41"/>
      <c r="D308" s="42"/>
      <c r="E308" s="42"/>
      <c r="F308" s="42"/>
    </row>
    <row r="309" spans="1:6" ht="13.5">
      <c r="A309" s="41"/>
      <c r="B309" s="41"/>
      <c r="D309" s="42"/>
      <c r="E309" s="42"/>
      <c r="F309" s="42"/>
    </row>
    <row r="310" spans="1:6" ht="13.5">
      <c r="A310" s="41"/>
      <c r="B310" s="41"/>
      <c r="D310" s="42"/>
      <c r="E310" s="42"/>
      <c r="F310" s="42"/>
    </row>
    <row r="311" spans="1:6" ht="13.5">
      <c r="A311" s="41"/>
      <c r="B311" s="41"/>
      <c r="D311" s="42"/>
      <c r="E311" s="42"/>
      <c r="F311" s="42"/>
    </row>
    <row r="312" spans="1:6" ht="13.5">
      <c r="D312" s="42"/>
      <c r="E312" s="42"/>
      <c r="F312" s="42"/>
    </row>
    <row r="313" spans="1:6" ht="13.5">
      <c r="D313" s="42"/>
      <c r="E313" s="42"/>
      <c r="F313" s="42"/>
    </row>
    <row r="314" spans="1:6" ht="13.5">
      <c r="D314" s="42"/>
      <c r="E314" s="42"/>
      <c r="F314" s="42"/>
    </row>
    <row r="315" spans="1:6" ht="13.5">
      <c r="D315" s="42"/>
      <c r="E315" s="42"/>
      <c r="F315" s="42"/>
    </row>
    <row r="316" spans="1:6" ht="13.5">
      <c r="D316" s="42"/>
      <c r="E316" s="42"/>
      <c r="F316" s="42"/>
    </row>
    <row r="317" spans="1:6" ht="13.5">
      <c r="D317" s="42"/>
      <c r="E317" s="42"/>
      <c r="F317" s="42"/>
    </row>
    <row r="318" spans="1:6" ht="13.5">
      <c r="D318" s="42"/>
      <c r="E318" s="42"/>
      <c r="F318" s="42"/>
    </row>
    <row r="319" spans="1:6" ht="13.5">
      <c r="D319" s="42"/>
      <c r="E319" s="42"/>
      <c r="F319" s="42"/>
    </row>
    <row r="320" spans="1:6" ht="13.5">
      <c r="D320" s="42"/>
      <c r="E320" s="42"/>
      <c r="F320" s="42"/>
    </row>
    <row r="321" spans="4:6" ht="13.5">
      <c r="D321" s="42"/>
      <c r="E321" s="42"/>
      <c r="F321" s="42"/>
    </row>
    <row r="322" spans="4:6" ht="13.5">
      <c r="D322" s="42"/>
      <c r="E322" s="42"/>
      <c r="F322" s="42"/>
    </row>
    <row r="323" spans="4:6" ht="13.5">
      <c r="D323" s="42"/>
      <c r="E323" s="42"/>
      <c r="F323" s="42"/>
    </row>
    <row r="324" spans="4:6" ht="13.5">
      <c r="D324" s="42"/>
      <c r="E324" s="42"/>
      <c r="F324" s="42"/>
    </row>
    <row r="325" spans="4:6" ht="13.5">
      <c r="D325" s="42"/>
      <c r="E325" s="42"/>
      <c r="F325" s="42"/>
    </row>
    <row r="326" spans="4:6" ht="13.5">
      <c r="D326" s="42"/>
      <c r="E326" s="42"/>
      <c r="F326" s="42"/>
    </row>
    <row r="327" spans="4:6" ht="13.5">
      <c r="D327" s="42"/>
      <c r="E327" s="42"/>
      <c r="F327" s="42"/>
    </row>
    <row r="328" spans="4:6" ht="13.5">
      <c r="D328" s="42"/>
      <c r="E328" s="42"/>
      <c r="F328" s="42"/>
    </row>
    <row r="329" spans="4:6" ht="13.5">
      <c r="D329" s="42"/>
      <c r="E329" s="42"/>
      <c r="F329" s="42"/>
    </row>
    <row r="330" spans="4:6" ht="13.5">
      <c r="D330" s="42"/>
      <c r="E330" s="42"/>
      <c r="F330" s="42"/>
    </row>
    <row r="331" spans="4:6" ht="13.5">
      <c r="D331" s="42"/>
      <c r="E331" s="42"/>
      <c r="F331" s="42"/>
    </row>
    <row r="332" spans="4:6" ht="13.5">
      <c r="D332" s="42"/>
      <c r="E332" s="42"/>
      <c r="F332" s="42"/>
    </row>
    <row r="333" spans="4:6" ht="13.5">
      <c r="D333" s="42"/>
      <c r="E333" s="42"/>
      <c r="F333" s="42"/>
    </row>
    <row r="334" spans="4:6" ht="13.5">
      <c r="D334" s="42"/>
      <c r="E334" s="42"/>
      <c r="F334" s="42"/>
    </row>
    <row r="335" spans="4:6" ht="13.5">
      <c r="D335" s="42"/>
      <c r="E335" s="42"/>
      <c r="F335" s="42"/>
    </row>
    <row r="336" spans="4:6" ht="13.5">
      <c r="D336" s="42"/>
      <c r="E336" s="42"/>
      <c r="F336" s="42"/>
    </row>
    <row r="337" spans="4:6" ht="13.5">
      <c r="D337" s="42"/>
      <c r="E337" s="42"/>
      <c r="F337" s="42"/>
    </row>
    <row r="338" spans="4:6" ht="13.5">
      <c r="D338" s="42"/>
      <c r="E338" s="42"/>
      <c r="F338" s="42"/>
    </row>
    <row r="339" spans="4:6" ht="13.5">
      <c r="D339" s="42"/>
      <c r="E339" s="42"/>
      <c r="F339" s="42"/>
    </row>
    <row r="340" spans="4:6" ht="13.5">
      <c r="D340" s="42"/>
      <c r="E340" s="42"/>
      <c r="F340" s="42"/>
    </row>
    <row r="341" spans="4:6" ht="13.5">
      <c r="D341" s="42"/>
      <c r="E341" s="42"/>
      <c r="F341" s="42"/>
    </row>
    <row r="342" spans="4:6" ht="13.5">
      <c r="D342" s="42"/>
      <c r="E342" s="42"/>
      <c r="F342" s="42"/>
    </row>
    <row r="343" spans="4:6" ht="13.5">
      <c r="D343" s="42"/>
      <c r="E343" s="42"/>
      <c r="F343" s="42"/>
    </row>
    <row r="344" spans="4:6" ht="13.5">
      <c r="D344" s="42"/>
      <c r="E344" s="42"/>
      <c r="F344" s="42"/>
    </row>
    <row r="345" spans="4:6" ht="13.5">
      <c r="D345" s="42"/>
      <c r="E345" s="42"/>
      <c r="F345" s="42"/>
    </row>
    <row r="346" spans="4:6" ht="13.5">
      <c r="D346" s="42"/>
      <c r="E346" s="42"/>
      <c r="F346" s="42"/>
    </row>
    <row r="347" spans="4:6" ht="13.5">
      <c r="D347" s="42"/>
      <c r="E347" s="42"/>
      <c r="F347" s="42"/>
    </row>
    <row r="348" spans="4:6" ht="13.5">
      <c r="D348" s="42"/>
      <c r="E348" s="42"/>
      <c r="F348" s="42"/>
    </row>
    <row r="349" spans="4:6" ht="13.5">
      <c r="D349" s="42"/>
      <c r="E349" s="42"/>
      <c r="F349" s="42"/>
    </row>
    <row r="350" spans="4:6" ht="13.5">
      <c r="D350" s="42"/>
      <c r="E350" s="42"/>
      <c r="F350" s="42"/>
    </row>
    <row r="351" spans="4:6" ht="13.5">
      <c r="D351" s="42"/>
      <c r="E351" s="42"/>
      <c r="F351" s="42"/>
    </row>
    <row r="352" spans="4:6" ht="13.5">
      <c r="D352" s="42"/>
      <c r="E352" s="42"/>
      <c r="F352" s="42"/>
    </row>
    <row r="353" spans="4:6" ht="13.5">
      <c r="D353" s="42"/>
      <c r="E353" s="42"/>
      <c r="F353" s="42"/>
    </row>
    <row r="354" spans="4:6" ht="13.5">
      <c r="D354" s="42"/>
      <c r="E354" s="42"/>
      <c r="F354" s="42"/>
    </row>
    <row r="355" spans="4:6" ht="13.5">
      <c r="D355" s="42"/>
      <c r="E355" s="42"/>
      <c r="F355" s="42"/>
    </row>
    <row r="356" spans="4:6" ht="13.5">
      <c r="D356" s="42"/>
      <c r="E356" s="42"/>
      <c r="F356" s="42"/>
    </row>
    <row r="357" spans="4:6" ht="13.5">
      <c r="D357" s="42"/>
      <c r="E357" s="42"/>
      <c r="F357" s="42"/>
    </row>
    <row r="358" spans="4:6" ht="13.5">
      <c r="D358" s="42"/>
      <c r="E358" s="42"/>
      <c r="F358" s="42"/>
    </row>
    <row r="359" spans="4:6" ht="13.5">
      <c r="D359" s="42"/>
      <c r="E359" s="42"/>
      <c r="F359" s="42"/>
    </row>
    <row r="360" spans="4:6" ht="13.5">
      <c r="D360" s="42"/>
      <c r="E360" s="42"/>
      <c r="F360" s="42"/>
    </row>
    <row r="361" spans="4:6" ht="13.5">
      <c r="D361" s="42"/>
      <c r="E361" s="42"/>
      <c r="F361" s="42"/>
    </row>
    <row r="362" spans="4:6" ht="13.5">
      <c r="D362" s="42"/>
      <c r="E362" s="42"/>
      <c r="F362" s="42"/>
    </row>
    <row r="363" spans="4:6" ht="13.5">
      <c r="D363" s="42"/>
      <c r="E363" s="42"/>
      <c r="F363" s="42"/>
    </row>
    <row r="364" spans="4:6" ht="13.5">
      <c r="D364" s="42"/>
      <c r="E364" s="42"/>
      <c r="F364" s="42"/>
    </row>
    <row r="365" spans="4:6" ht="13.5">
      <c r="D365" s="42"/>
      <c r="E365" s="42"/>
      <c r="F365" s="42"/>
    </row>
    <row r="366" spans="4:6" ht="13.5">
      <c r="D366" s="42"/>
      <c r="E366" s="42"/>
      <c r="F366" s="42"/>
    </row>
    <row r="367" spans="4:6" ht="13.5">
      <c r="D367" s="42"/>
      <c r="E367" s="42"/>
      <c r="F367" s="42"/>
    </row>
    <row r="368" spans="4:6" ht="13.5">
      <c r="D368" s="42"/>
      <c r="E368" s="42"/>
      <c r="F368" s="42"/>
    </row>
    <row r="369" spans="4:6" ht="13.5">
      <c r="D369" s="42"/>
      <c r="E369" s="42"/>
      <c r="F369" s="42"/>
    </row>
    <row r="370" spans="4:6" ht="13.5">
      <c r="D370" s="42"/>
      <c r="E370" s="42"/>
      <c r="F370" s="42"/>
    </row>
    <row r="371" spans="4:6" ht="13.5">
      <c r="D371" s="42"/>
      <c r="E371" s="42"/>
      <c r="F371" s="42"/>
    </row>
    <row r="372" spans="4:6" ht="13.5">
      <c r="D372" s="42"/>
      <c r="E372" s="42"/>
      <c r="F372" s="42"/>
    </row>
    <row r="373" spans="4:6" ht="13.5">
      <c r="D373" s="42"/>
      <c r="E373" s="42"/>
      <c r="F373" s="42"/>
    </row>
    <row r="374" spans="4:6" ht="13.5">
      <c r="D374" s="42"/>
      <c r="E374" s="42"/>
      <c r="F374" s="42"/>
    </row>
    <row r="375" spans="4:6" ht="13.5">
      <c r="D375" s="42"/>
      <c r="E375" s="42"/>
      <c r="F375" s="42"/>
    </row>
    <row r="376" spans="4:6" ht="13.5">
      <c r="D376" s="42"/>
      <c r="E376" s="42"/>
      <c r="F376" s="42"/>
    </row>
    <row r="377" spans="4:6" ht="13.5">
      <c r="D377" s="42"/>
      <c r="E377" s="42"/>
      <c r="F377" s="42"/>
    </row>
    <row r="378" spans="4:6" ht="13.5">
      <c r="D378" s="42"/>
      <c r="E378" s="42"/>
      <c r="F378" s="42"/>
    </row>
    <row r="379" spans="4:6" ht="13.5">
      <c r="D379" s="42"/>
      <c r="E379" s="42"/>
      <c r="F379" s="42"/>
    </row>
    <row r="380" spans="4:6" ht="13.5">
      <c r="D380" s="42"/>
      <c r="E380" s="42"/>
      <c r="F380" s="42"/>
    </row>
    <row r="381" spans="4:6" ht="13.5">
      <c r="D381" s="42"/>
      <c r="E381" s="42"/>
      <c r="F381" s="42"/>
    </row>
    <row r="382" spans="4:6" ht="13.5">
      <c r="D382" s="42"/>
      <c r="E382" s="42"/>
      <c r="F382" s="42"/>
    </row>
    <row r="383" spans="4:6" ht="13.5">
      <c r="D383" s="42"/>
      <c r="E383" s="42"/>
      <c r="F383" s="42"/>
    </row>
    <row r="384" spans="4:6" ht="13.5">
      <c r="D384" s="42"/>
      <c r="E384" s="42"/>
      <c r="F384" s="42"/>
    </row>
    <row r="385" spans="4:6" ht="13.5">
      <c r="D385" s="42"/>
      <c r="E385" s="42"/>
      <c r="F385" s="42"/>
    </row>
    <row r="386" spans="4:6" ht="13.5">
      <c r="D386" s="42"/>
      <c r="E386" s="42"/>
      <c r="F386" s="42"/>
    </row>
    <row r="387" spans="4:6" ht="13.5">
      <c r="D387" s="42"/>
      <c r="E387" s="42"/>
      <c r="F387" s="42"/>
    </row>
    <row r="388" spans="4:6" ht="13.5">
      <c r="D388" s="42"/>
      <c r="E388" s="42"/>
      <c r="F388" s="42"/>
    </row>
    <row r="389" spans="4:6" ht="13.5">
      <c r="D389" s="42"/>
      <c r="E389" s="42"/>
      <c r="F389" s="42"/>
    </row>
    <row r="390" spans="4:6" ht="13.5">
      <c r="D390" s="42"/>
      <c r="E390" s="42"/>
      <c r="F390" s="42"/>
    </row>
    <row r="391" spans="4:6" ht="13.5">
      <c r="D391" s="42"/>
      <c r="E391" s="42"/>
      <c r="F391" s="42"/>
    </row>
    <row r="392" spans="4:6" ht="13.5">
      <c r="D392" s="42"/>
      <c r="E392" s="42"/>
      <c r="F392" s="42"/>
    </row>
    <row r="393" spans="4:6" ht="13.5">
      <c r="D393" s="42"/>
      <c r="E393" s="42"/>
      <c r="F393" s="42"/>
    </row>
    <row r="394" spans="4:6" ht="13.5">
      <c r="D394" s="42"/>
      <c r="E394" s="42"/>
      <c r="F394" s="42"/>
    </row>
    <row r="395" spans="4:6" ht="13.5">
      <c r="D395" s="42"/>
      <c r="E395" s="42"/>
      <c r="F395" s="42"/>
    </row>
    <row r="396" spans="4:6" ht="13.5">
      <c r="D396" s="42"/>
      <c r="E396" s="42"/>
      <c r="F396" s="42"/>
    </row>
    <row r="397" spans="4:6" ht="13.5">
      <c r="D397" s="42"/>
      <c r="E397" s="42"/>
      <c r="F397" s="42"/>
    </row>
    <row r="398" spans="4:6" ht="13.5">
      <c r="D398" s="42"/>
      <c r="E398" s="42"/>
      <c r="F398" s="42"/>
    </row>
    <row r="399" spans="4:6" ht="13.5">
      <c r="D399" s="42"/>
      <c r="E399" s="42"/>
      <c r="F399" s="42"/>
    </row>
    <row r="400" spans="4:6" ht="13.5">
      <c r="D400" s="42"/>
      <c r="E400" s="42"/>
      <c r="F400" s="42"/>
    </row>
    <row r="401" spans="4:6" ht="13.5">
      <c r="D401" s="42"/>
      <c r="E401" s="42"/>
      <c r="F401" s="42"/>
    </row>
    <row r="402" spans="4:6" ht="13.5">
      <c r="D402" s="42"/>
      <c r="E402" s="42"/>
      <c r="F402" s="42"/>
    </row>
    <row r="403" spans="4:6" ht="13.5">
      <c r="D403" s="42"/>
      <c r="E403" s="42"/>
      <c r="F403" s="42"/>
    </row>
    <row r="404" spans="4:6" ht="13.5">
      <c r="D404" s="42"/>
      <c r="E404" s="42"/>
      <c r="F404" s="42"/>
    </row>
    <row r="405" spans="4:6" ht="13.5">
      <c r="D405" s="42"/>
      <c r="E405" s="42"/>
      <c r="F405" s="42"/>
    </row>
    <row r="406" spans="4:6" ht="13.5">
      <c r="D406" s="42"/>
      <c r="E406" s="42"/>
      <c r="F406" s="42"/>
    </row>
    <row r="407" spans="4:6" ht="13.5">
      <c r="D407" s="42"/>
      <c r="E407" s="42"/>
      <c r="F407" s="42"/>
    </row>
    <row r="408" spans="4:6" ht="13.5">
      <c r="D408" s="42"/>
      <c r="E408" s="42"/>
      <c r="F408" s="42"/>
    </row>
    <row r="409" spans="4:6" ht="13.5">
      <c r="D409" s="42"/>
      <c r="E409" s="42"/>
      <c r="F409" s="42"/>
    </row>
    <row r="410" spans="4:6" ht="13.5">
      <c r="D410" s="42"/>
      <c r="E410" s="42"/>
      <c r="F410" s="42"/>
    </row>
    <row r="411" spans="4:6" ht="13.5">
      <c r="D411" s="42"/>
      <c r="E411" s="42"/>
      <c r="F411" s="42"/>
    </row>
    <row r="412" spans="4:6" ht="13.5">
      <c r="D412" s="42"/>
      <c r="E412" s="42"/>
      <c r="F412" s="42"/>
    </row>
    <row r="413" spans="4:6" ht="13.5">
      <c r="D413" s="42"/>
      <c r="E413" s="42"/>
      <c r="F413" s="42"/>
    </row>
    <row r="414" spans="4:6" ht="13.5">
      <c r="D414" s="42"/>
      <c r="E414" s="42"/>
      <c r="F414" s="42"/>
    </row>
    <row r="415" spans="4:6" ht="13.5">
      <c r="D415" s="42"/>
      <c r="E415" s="42"/>
      <c r="F415" s="42"/>
    </row>
    <row r="416" spans="4:6" ht="13.5">
      <c r="D416" s="42"/>
      <c r="E416" s="42"/>
      <c r="F416" s="42"/>
    </row>
    <row r="417" spans="4:6" ht="13.5">
      <c r="D417" s="42"/>
      <c r="E417" s="42"/>
      <c r="F417" s="42"/>
    </row>
    <row r="418" spans="4:6" ht="13.5">
      <c r="D418" s="42"/>
      <c r="E418" s="42"/>
      <c r="F418" s="42"/>
    </row>
    <row r="419" spans="4:6" ht="13.5">
      <c r="D419" s="42"/>
      <c r="E419" s="42"/>
      <c r="F419" s="42"/>
    </row>
    <row r="420" spans="4:6" ht="13.5">
      <c r="D420" s="42"/>
      <c r="E420" s="42"/>
      <c r="F420" s="42"/>
    </row>
    <row r="421" spans="4:6" ht="13.5">
      <c r="D421" s="42"/>
      <c r="E421" s="42"/>
      <c r="F421" s="42"/>
    </row>
    <row r="422" spans="4:6" ht="13.5">
      <c r="D422" s="42"/>
      <c r="E422" s="42"/>
      <c r="F422" s="42"/>
    </row>
    <row r="423" spans="4:6" ht="13.5">
      <c r="D423" s="42"/>
      <c r="E423" s="42"/>
      <c r="F423" s="42"/>
    </row>
    <row r="424" spans="4:6" ht="13.5">
      <c r="D424" s="42"/>
      <c r="E424" s="42"/>
      <c r="F424" s="42"/>
    </row>
    <row r="425" spans="4:6" ht="13.5">
      <c r="D425" s="42"/>
      <c r="E425" s="42"/>
      <c r="F425" s="42"/>
    </row>
    <row r="426" spans="4:6" ht="13.5">
      <c r="D426" s="42"/>
      <c r="E426" s="42"/>
      <c r="F426" s="42"/>
    </row>
    <row r="427" spans="4:6" ht="13.5">
      <c r="D427" s="42"/>
      <c r="E427" s="42"/>
      <c r="F427" s="42"/>
    </row>
    <row r="428" spans="4:6" ht="13.5">
      <c r="D428" s="42"/>
      <c r="E428" s="42"/>
      <c r="F428" s="42"/>
    </row>
    <row r="429" spans="4:6" ht="13.5">
      <c r="D429" s="42"/>
      <c r="E429" s="42"/>
      <c r="F429" s="42"/>
    </row>
    <row r="430" spans="4:6" ht="13.5">
      <c r="D430" s="42"/>
      <c r="E430" s="42"/>
      <c r="F430" s="42"/>
    </row>
    <row r="431" spans="4:6" ht="13.5">
      <c r="D431" s="42"/>
      <c r="E431" s="42"/>
      <c r="F431" s="42"/>
    </row>
    <row r="432" spans="4:6" ht="13.5">
      <c r="D432" s="42"/>
      <c r="E432" s="42"/>
      <c r="F432" s="42"/>
    </row>
    <row r="433" spans="4:6" ht="13.5">
      <c r="D433" s="42"/>
      <c r="E433" s="42"/>
      <c r="F433" s="42"/>
    </row>
    <row r="434" spans="4:6" ht="13.5">
      <c r="D434" s="42"/>
      <c r="E434" s="42"/>
      <c r="F434" s="42"/>
    </row>
    <row r="435" spans="4:6" ht="13.5">
      <c r="D435" s="42"/>
      <c r="E435" s="42"/>
      <c r="F435" s="42"/>
    </row>
    <row r="436" spans="4:6" ht="13.5">
      <c r="D436" s="42"/>
      <c r="E436" s="42"/>
      <c r="F436" s="42"/>
    </row>
    <row r="437" spans="4:6" ht="13.5">
      <c r="D437" s="42"/>
      <c r="E437" s="42"/>
      <c r="F437" s="42"/>
    </row>
    <row r="438" spans="4:6" ht="13.5">
      <c r="D438" s="42"/>
      <c r="E438" s="42"/>
      <c r="F438" s="42"/>
    </row>
    <row r="439" spans="4:6" ht="13.5">
      <c r="D439" s="42"/>
      <c r="E439" s="42"/>
      <c r="F439" s="42"/>
    </row>
    <row r="440" spans="4:6" ht="13.5">
      <c r="D440" s="42"/>
      <c r="E440" s="42"/>
      <c r="F440" s="42"/>
    </row>
    <row r="441" spans="4:6" ht="13.5">
      <c r="D441" s="42"/>
      <c r="E441" s="42"/>
      <c r="F441" s="42"/>
    </row>
    <row r="442" spans="4:6" ht="13.5">
      <c r="D442" s="42"/>
      <c r="E442" s="42"/>
      <c r="F442" s="42"/>
    </row>
    <row r="443" spans="4:6" ht="13.5">
      <c r="D443" s="42"/>
      <c r="E443" s="42"/>
      <c r="F443" s="42"/>
    </row>
    <row r="444" spans="4:6" ht="13.5">
      <c r="D444" s="42"/>
      <c r="E444" s="42"/>
      <c r="F444" s="42"/>
    </row>
    <row r="445" spans="4:6" ht="13.5">
      <c r="D445" s="42"/>
      <c r="E445" s="42"/>
      <c r="F445" s="42"/>
    </row>
    <row r="446" spans="4:6" ht="13.5">
      <c r="D446" s="42"/>
      <c r="E446" s="42"/>
      <c r="F446" s="42"/>
    </row>
    <row r="447" spans="4:6" ht="13.5">
      <c r="D447" s="42"/>
      <c r="E447" s="42"/>
      <c r="F447" s="42"/>
    </row>
    <row r="448" spans="4:6" ht="13.5">
      <c r="D448" s="42"/>
      <c r="E448" s="42"/>
      <c r="F448" s="42"/>
    </row>
    <row r="449" spans="4:6" ht="13.5">
      <c r="D449" s="42"/>
      <c r="E449" s="42"/>
      <c r="F449" s="42"/>
    </row>
    <row r="450" spans="4:6" ht="13.5">
      <c r="D450" s="42"/>
      <c r="E450" s="42"/>
      <c r="F450" s="42"/>
    </row>
    <row r="451" spans="4:6" ht="13.5">
      <c r="D451" s="42"/>
      <c r="E451" s="42"/>
      <c r="F451" s="42"/>
    </row>
    <row r="452" spans="4:6" ht="13.5">
      <c r="D452" s="42"/>
      <c r="E452" s="42"/>
      <c r="F452" s="42"/>
    </row>
    <row r="453" spans="4:6" ht="13.5">
      <c r="D453" s="42"/>
      <c r="E453" s="42"/>
      <c r="F453" s="42"/>
    </row>
    <row r="454" spans="4:6" ht="13.5">
      <c r="D454" s="42"/>
      <c r="E454" s="42"/>
      <c r="F454" s="42"/>
    </row>
    <row r="455" spans="4:6" ht="13.5">
      <c r="D455" s="42"/>
      <c r="E455" s="42"/>
      <c r="F455" s="42"/>
    </row>
    <row r="456" spans="4:6" ht="13.5">
      <c r="D456" s="42"/>
      <c r="E456" s="42"/>
      <c r="F456" s="42"/>
    </row>
    <row r="457" spans="4:6" ht="13.5">
      <c r="D457" s="42"/>
      <c r="E457" s="42"/>
      <c r="F457" s="42"/>
    </row>
    <row r="458" spans="4:6" ht="13.5">
      <c r="D458" s="42"/>
      <c r="E458" s="42"/>
      <c r="F458" s="42"/>
    </row>
    <row r="459" spans="4:6" ht="13.5">
      <c r="D459" s="42"/>
      <c r="E459" s="42"/>
      <c r="F459" s="42"/>
    </row>
    <row r="460" spans="4:6" ht="13.5">
      <c r="D460" s="42"/>
      <c r="E460" s="42"/>
      <c r="F460" s="42"/>
    </row>
    <row r="461" spans="4:6" ht="13.5">
      <c r="D461" s="42"/>
      <c r="E461" s="42"/>
      <c r="F461" s="42"/>
    </row>
    <row r="462" spans="4:6" ht="13.5">
      <c r="D462" s="42"/>
      <c r="E462" s="42"/>
      <c r="F462" s="42"/>
    </row>
    <row r="463" spans="4:6" ht="13.5">
      <c r="D463" s="42"/>
      <c r="E463" s="42"/>
      <c r="F463" s="42"/>
    </row>
    <row r="464" spans="4:6" ht="13.5">
      <c r="D464" s="42"/>
      <c r="E464" s="42"/>
      <c r="F464" s="42"/>
    </row>
    <row r="465" spans="4:6" ht="13.5">
      <c r="D465" s="42"/>
      <c r="E465" s="42"/>
      <c r="F465" s="42"/>
    </row>
    <row r="466" spans="4:6" ht="13.5">
      <c r="D466" s="42"/>
      <c r="E466" s="42"/>
      <c r="F466" s="42"/>
    </row>
    <row r="467" spans="4:6" ht="13.5">
      <c r="D467" s="42"/>
      <c r="E467" s="42"/>
      <c r="F467" s="42"/>
    </row>
    <row r="468" spans="4:6" ht="13.5">
      <c r="D468" s="42"/>
      <c r="E468" s="42"/>
      <c r="F468" s="42"/>
    </row>
    <row r="469" spans="4:6" ht="13.5">
      <c r="D469" s="42"/>
      <c r="E469" s="42"/>
      <c r="F469" s="42"/>
    </row>
    <row r="470" spans="4:6" ht="13.5">
      <c r="D470" s="42"/>
      <c r="E470" s="42"/>
      <c r="F470" s="42"/>
    </row>
    <row r="471" spans="4:6" ht="13.5">
      <c r="D471" s="42"/>
      <c r="E471" s="42"/>
      <c r="F471" s="42"/>
    </row>
    <row r="472" spans="4:6" ht="13.5">
      <c r="D472" s="42"/>
      <c r="E472" s="42"/>
      <c r="F472" s="42"/>
    </row>
    <row r="473" spans="4:6" ht="13.5">
      <c r="D473" s="42"/>
      <c r="E473" s="42"/>
      <c r="F473" s="42"/>
    </row>
    <row r="474" spans="4:6" ht="13.5">
      <c r="D474" s="42"/>
      <c r="E474" s="42"/>
      <c r="F474" s="42"/>
    </row>
    <row r="475" spans="4:6" ht="13.5">
      <c r="D475" s="42"/>
      <c r="E475" s="42"/>
      <c r="F475" s="42"/>
    </row>
    <row r="476" spans="4:6" ht="13.5">
      <c r="D476" s="42"/>
      <c r="E476" s="42"/>
      <c r="F476" s="42"/>
    </row>
    <row r="477" spans="4:6" ht="13.5">
      <c r="D477" s="42"/>
      <c r="E477" s="42"/>
      <c r="F477" s="42"/>
    </row>
    <row r="478" spans="4:6" ht="13.5">
      <c r="D478" s="42"/>
      <c r="E478" s="42"/>
      <c r="F478" s="42"/>
    </row>
    <row r="479" spans="4:6" ht="13.5">
      <c r="D479" s="42"/>
      <c r="E479" s="42"/>
      <c r="F479" s="42"/>
    </row>
    <row r="480" spans="4:6" ht="13.5">
      <c r="D480" s="42"/>
      <c r="E480" s="42"/>
      <c r="F480" s="42"/>
    </row>
    <row r="481" spans="4:6" ht="13.5">
      <c r="D481" s="42"/>
      <c r="E481" s="42"/>
      <c r="F481" s="42"/>
    </row>
    <row r="482" spans="4:6" ht="13.5">
      <c r="D482" s="42"/>
      <c r="E482" s="42"/>
      <c r="F482" s="42"/>
    </row>
    <row r="483" spans="4:6" ht="13.5">
      <c r="D483" s="42"/>
      <c r="E483" s="42"/>
      <c r="F483" s="42"/>
    </row>
    <row r="484" spans="4:6" ht="13.5">
      <c r="D484" s="42"/>
      <c r="E484" s="42"/>
      <c r="F484" s="42"/>
    </row>
    <row r="485" spans="4:6" ht="13.5">
      <c r="D485" s="42"/>
      <c r="E485" s="42"/>
      <c r="F485" s="42"/>
    </row>
    <row r="486" spans="4:6" ht="13.5">
      <c r="D486" s="42"/>
      <c r="E486" s="42"/>
      <c r="F486" s="42"/>
    </row>
    <row r="487" spans="4:6" ht="13.5">
      <c r="D487" s="42"/>
      <c r="E487" s="42"/>
      <c r="F487" s="42"/>
    </row>
    <row r="488" spans="4:6" ht="13.5">
      <c r="D488" s="42"/>
      <c r="E488" s="42"/>
      <c r="F488" s="42"/>
    </row>
    <row r="489" spans="4:6" ht="13.5">
      <c r="D489" s="42"/>
      <c r="E489" s="42"/>
      <c r="F489" s="42"/>
    </row>
    <row r="490" spans="4:6" ht="13.5">
      <c r="D490" s="42"/>
      <c r="E490" s="42"/>
      <c r="F490" s="42"/>
    </row>
    <row r="491" spans="4:6" ht="13.5">
      <c r="D491" s="42"/>
      <c r="E491" s="42"/>
      <c r="F491" s="42"/>
    </row>
    <row r="492" spans="4:6" ht="13.5">
      <c r="D492" s="42"/>
      <c r="E492" s="42"/>
      <c r="F492" s="42"/>
    </row>
    <row r="493" spans="4:6" ht="13.5">
      <c r="D493" s="42"/>
      <c r="E493" s="42"/>
      <c r="F493" s="42"/>
    </row>
    <row r="494" spans="4:6" ht="13.5">
      <c r="D494" s="42"/>
      <c r="E494" s="42"/>
      <c r="F494" s="42"/>
    </row>
    <row r="495" spans="4:6" ht="13.5">
      <c r="D495" s="42"/>
      <c r="E495" s="42"/>
      <c r="F495" s="42"/>
    </row>
    <row r="496" spans="4:6" ht="13.5">
      <c r="D496" s="42"/>
      <c r="E496" s="42"/>
      <c r="F496" s="42"/>
    </row>
    <row r="497" spans="4:6" ht="13.5">
      <c r="D497" s="42"/>
      <c r="E497" s="42"/>
      <c r="F497" s="42"/>
    </row>
    <row r="498" spans="4:6" ht="13.5">
      <c r="D498" s="42"/>
      <c r="E498" s="42"/>
      <c r="F498" s="42"/>
    </row>
    <row r="499" spans="4:6" ht="13.5">
      <c r="D499" s="42"/>
      <c r="E499" s="42"/>
      <c r="F499" s="42"/>
    </row>
    <row r="500" spans="4:6" ht="13.5">
      <c r="D500" s="42"/>
      <c r="E500" s="42"/>
      <c r="F500" s="42"/>
    </row>
    <row r="501" spans="4:6" ht="13.5">
      <c r="D501" s="42"/>
      <c r="E501" s="42"/>
      <c r="F501" s="42"/>
    </row>
    <row r="502" spans="4:6" ht="13.5">
      <c r="D502" s="42"/>
      <c r="E502" s="42"/>
      <c r="F502" s="42"/>
    </row>
    <row r="503" spans="4:6" ht="13.5">
      <c r="D503" s="42"/>
      <c r="E503" s="42"/>
      <c r="F503" s="42"/>
    </row>
    <row r="504" spans="4:6" ht="13.5">
      <c r="D504" s="42"/>
      <c r="E504" s="42"/>
      <c r="F504" s="42"/>
    </row>
    <row r="505" spans="4:6" ht="13.5">
      <c r="D505" s="42"/>
      <c r="E505" s="42"/>
      <c r="F505" s="42"/>
    </row>
    <row r="506" spans="4:6" ht="13.5">
      <c r="D506" s="42"/>
      <c r="E506" s="42"/>
      <c r="F506" s="42"/>
    </row>
    <row r="507" spans="4:6" ht="13.5">
      <c r="D507" s="42"/>
      <c r="E507" s="42"/>
      <c r="F507" s="42"/>
    </row>
    <row r="508" spans="4:6" ht="13.5">
      <c r="D508" s="42"/>
      <c r="E508" s="42"/>
      <c r="F508" s="42"/>
    </row>
    <row r="509" spans="4:6" ht="13.5">
      <c r="D509" s="42"/>
      <c r="E509" s="42"/>
      <c r="F509" s="42"/>
    </row>
    <row r="510" spans="4:6" ht="13.5">
      <c r="D510" s="42"/>
      <c r="E510" s="42"/>
      <c r="F510" s="42"/>
    </row>
    <row r="511" spans="4:6" ht="13.5">
      <c r="D511" s="42"/>
      <c r="E511" s="42"/>
      <c r="F511" s="42"/>
    </row>
    <row r="512" spans="4:6" ht="13.5">
      <c r="D512" s="42"/>
      <c r="E512" s="42"/>
      <c r="F512" s="42"/>
    </row>
    <row r="513" spans="4:6" ht="13.5">
      <c r="D513" s="42"/>
      <c r="E513" s="42"/>
      <c r="F513" s="42"/>
    </row>
    <row r="514" spans="4:6" ht="13.5">
      <c r="D514" s="42"/>
      <c r="E514" s="42"/>
      <c r="F514" s="42"/>
    </row>
    <row r="515" spans="4:6" ht="13.5">
      <c r="D515" s="42"/>
      <c r="E515" s="42"/>
      <c r="F515" s="42"/>
    </row>
    <row r="516" spans="4:6" ht="13.5">
      <c r="D516" s="42"/>
      <c r="E516" s="42"/>
      <c r="F516" s="42"/>
    </row>
    <row r="517" spans="4:6" ht="13.5">
      <c r="D517" s="42"/>
      <c r="E517" s="42"/>
      <c r="F517" s="42"/>
    </row>
    <row r="518" spans="4:6" ht="13.5">
      <c r="D518" s="42"/>
      <c r="E518" s="42"/>
      <c r="F518" s="42"/>
    </row>
    <row r="519" spans="4:6" ht="13.5">
      <c r="D519" s="42"/>
      <c r="E519" s="42"/>
      <c r="F519" s="42"/>
    </row>
    <row r="520" spans="4:6" ht="13.5">
      <c r="D520" s="42"/>
      <c r="E520" s="42"/>
      <c r="F520" s="42"/>
    </row>
    <row r="521" spans="4:6" ht="13.5">
      <c r="D521" s="42"/>
      <c r="E521" s="42"/>
      <c r="F521" s="42"/>
    </row>
    <row r="522" spans="4:6" ht="13.5">
      <c r="D522" s="42"/>
      <c r="E522" s="42"/>
      <c r="F522" s="42"/>
    </row>
    <row r="523" spans="4:6" ht="13.5">
      <c r="D523" s="42"/>
      <c r="E523" s="42"/>
      <c r="F523" s="42"/>
    </row>
    <row r="524" spans="4:6" ht="13.5">
      <c r="D524" s="42"/>
      <c r="E524" s="42"/>
      <c r="F524" s="42"/>
    </row>
    <row r="525" spans="4:6" ht="13.5">
      <c r="D525" s="42"/>
      <c r="E525" s="42"/>
      <c r="F525" s="42"/>
    </row>
    <row r="526" spans="4:6" ht="13.5">
      <c r="D526" s="42"/>
      <c r="E526" s="42"/>
      <c r="F526" s="42"/>
    </row>
    <row r="527" spans="4:6" ht="13.5">
      <c r="D527" s="42"/>
      <c r="E527" s="42"/>
      <c r="F527" s="42"/>
    </row>
    <row r="528" spans="4:6" ht="13.5">
      <c r="D528" s="42"/>
      <c r="E528" s="42"/>
      <c r="F528" s="42"/>
    </row>
    <row r="529" spans="4:6" ht="13.5">
      <c r="D529" s="42"/>
      <c r="E529" s="42"/>
      <c r="F529" s="42"/>
    </row>
    <row r="530" spans="4:6" ht="13.5">
      <c r="D530" s="42"/>
      <c r="E530" s="42"/>
      <c r="F530" s="42"/>
    </row>
    <row r="531" spans="4:6" ht="13.5">
      <c r="D531" s="42"/>
      <c r="E531" s="42"/>
      <c r="F531" s="42"/>
    </row>
    <row r="532" spans="4:6" ht="13.5">
      <c r="D532" s="42"/>
      <c r="E532" s="42"/>
      <c r="F532" s="42"/>
    </row>
    <row r="533" spans="4:6" ht="13.5">
      <c r="D533" s="42"/>
      <c r="E533" s="42"/>
      <c r="F533" s="42"/>
    </row>
    <row r="534" spans="4:6" ht="13.5">
      <c r="D534" s="42"/>
      <c r="E534" s="42"/>
      <c r="F534" s="42"/>
    </row>
    <row r="535" spans="4:6" ht="13.5">
      <c r="D535" s="42"/>
      <c r="E535" s="42"/>
      <c r="F535" s="42"/>
    </row>
    <row r="536" spans="4:6" ht="13.5">
      <c r="D536" s="42"/>
      <c r="E536" s="42"/>
      <c r="F536" s="42"/>
    </row>
    <row r="537" spans="4:6" ht="13.5">
      <c r="D537" s="42"/>
      <c r="E537" s="42"/>
      <c r="F537" s="42"/>
    </row>
    <row r="538" spans="4:6" ht="13.5">
      <c r="D538" s="42"/>
      <c r="E538" s="42"/>
      <c r="F538" s="42"/>
    </row>
    <row r="539" spans="4:6" ht="13.5">
      <c r="D539" s="42"/>
      <c r="E539" s="42"/>
      <c r="F539" s="42"/>
    </row>
    <row r="540" spans="4:6" ht="13.5">
      <c r="D540" s="42"/>
      <c r="E540" s="42"/>
      <c r="F540" s="42"/>
    </row>
    <row r="541" spans="4:6" ht="13.5">
      <c r="D541" s="42"/>
      <c r="E541" s="42"/>
      <c r="F541" s="42"/>
    </row>
    <row r="542" spans="4:6" ht="13.5">
      <c r="D542" s="42"/>
      <c r="E542" s="42"/>
      <c r="F542" s="42"/>
    </row>
    <row r="543" spans="4:6" ht="13.5">
      <c r="D543" s="42"/>
      <c r="E543" s="42"/>
      <c r="F543" s="42"/>
    </row>
    <row r="544" spans="4:6" ht="13.5">
      <c r="D544" s="42"/>
      <c r="E544" s="42"/>
      <c r="F544" s="42"/>
    </row>
    <row r="545" spans="4:6" ht="13.5">
      <c r="D545" s="42"/>
      <c r="E545" s="42"/>
      <c r="F545" s="42"/>
    </row>
    <row r="546" spans="4:6" ht="13.5">
      <c r="D546" s="42"/>
      <c r="E546" s="42"/>
      <c r="F546" s="42"/>
    </row>
    <row r="547" spans="4:6" ht="13.5">
      <c r="D547" s="42"/>
      <c r="E547" s="42"/>
      <c r="F547" s="42"/>
    </row>
    <row r="548" spans="4:6" ht="13.5">
      <c r="D548" s="42"/>
      <c r="E548" s="42"/>
      <c r="F548" s="42"/>
    </row>
    <row r="549" spans="4:6" ht="13.5">
      <c r="D549" s="42"/>
      <c r="E549" s="42"/>
      <c r="F549" s="42"/>
    </row>
    <row r="550" spans="4:6" ht="13.5">
      <c r="D550" s="42"/>
      <c r="E550" s="42"/>
      <c r="F550" s="42"/>
    </row>
    <row r="551" spans="4:6" ht="13.5">
      <c r="D551" s="42"/>
      <c r="E551" s="42"/>
      <c r="F551" s="42"/>
    </row>
    <row r="552" spans="4:6" ht="13.5">
      <c r="D552" s="42"/>
      <c r="E552" s="42"/>
      <c r="F552" s="42"/>
    </row>
    <row r="553" spans="4:6" ht="13.5">
      <c r="D553" s="42"/>
      <c r="E553" s="42"/>
      <c r="F553" s="42"/>
    </row>
    <row r="554" spans="4:6" ht="13.5">
      <c r="D554" s="42"/>
      <c r="E554" s="42"/>
      <c r="F554" s="42"/>
    </row>
    <row r="555" spans="4:6" ht="13.5">
      <c r="D555" s="42"/>
      <c r="E555" s="42"/>
      <c r="F555" s="42"/>
    </row>
    <row r="556" spans="4:6" ht="13.5">
      <c r="D556" s="42"/>
      <c r="E556" s="42"/>
      <c r="F556" s="42"/>
    </row>
    <row r="557" spans="4:6" ht="13.5">
      <c r="D557" s="42"/>
      <c r="E557" s="42"/>
      <c r="F557" s="42"/>
    </row>
    <row r="558" spans="4:6" ht="13.5">
      <c r="D558" s="42"/>
      <c r="E558" s="42"/>
      <c r="F558" s="42"/>
    </row>
    <row r="559" spans="4:6" ht="13.5">
      <c r="D559" s="42"/>
      <c r="E559" s="42"/>
      <c r="F559" s="42"/>
    </row>
    <row r="560" spans="4:6" ht="13.5">
      <c r="D560" s="42"/>
      <c r="E560" s="42"/>
      <c r="F560" s="42"/>
    </row>
    <row r="561" spans="4:6" ht="13.5">
      <c r="D561" s="42"/>
      <c r="E561" s="42"/>
      <c r="F561" s="42"/>
    </row>
    <row r="562" spans="4:6" ht="13.5">
      <c r="D562" s="42"/>
      <c r="E562" s="42"/>
      <c r="F562" s="42"/>
    </row>
    <row r="563" spans="4:6" ht="13.5">
      <c r="D563" s="42"/>
      <c r="E563" s="42"/>
      <c r="F563" s="42"/>
    </row>
    <row r="564" spans="4:6" ht="13.5">
      <c r="D564" s="42"/>
      <c r="E564" s="42"/>
      <c r="F564" s="42"/>
    </row>
    <row r="565" spans="4:6" ht="13.5">
      <c r="D565" s="42"/>
      <c r="E565" s="42"/>
      <c r="F565" s="42"/>
    </row>
    <row r="566" spans="4:6" ht="13.5">
      <c r="D566" s="42"/>
      <c r="E566" s="42"/>
      <c r="F566" s="42"/>
    </row>
    <row r="567" spans="4:6" ht="13.5">
      <c r="D567" s="42"/>
      <c r="E567" s="42"/>
      <c r="F567" s="42"/>
    </row>
  </sheetData>
  <mergeCells count="22">
    <mergeCell ref="M12:M13"/>
    <mergeCell ref="G8:J8"/>
    <mergeCell ref="K8:L8"/>
    <mergeCell ref="G9:J9"/>
    <mergeCell ref="K9:L9"/>
    <mergeCell ref="G11:M11"/>
    <mergeCell ref="G12:H12"/>
    <mergeCell ref="I12:J12"/>
    <mergeCell ref="K12:L12"/>
    <mergeCell ref="A11:A13"/>
    <mergeCell ref="B11:B13"/>
    <mergeCell ref="C11:C13"/>
    <mergeCell ref="D11:D13"/>
    <mergeCell ref="E11:F11"/>
    <mergeCell ref="E12:E13"/>
    <mergeCell ref="F12:F13"/>
    <mergeCell ref="A7:M7"/>
    <mergeCell ref="A1:M1"/>
    <mergeCell ref="A2:M2"/>
    <mergeCell ref="A3:M3"/>
    <mergeCell ref="A5:M5"/>
    <mergeCell ref="A6:M6"/>
  </mergeCells>
  <pageMargins left="0.16" right="0.19" top="0.41" bottom="0.49" header="0.13" footer="0.2"/>
  <pageSetup firstPageNumber="42" orientation="landscape" useFirstPageNumber="1" horizontalDpi="4294967293" r:id="rId1"/>
  <headerFooter>
    <oddHeader>&amp;R&amp;"LitMtavrPS,Regular"inspeqtirebis angariSi #&amp;"-,Regular" FT-160/06/16-I160</oddHeader>
    <oddFooter>&amp;C&amp;"LitMtavrPS,Regular"gv. &amp;P/ gv-dan 122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99"/>
  <sheetViews>
    <sheetView topLeftCell="A66" zoomScaleNormal="100" zoomScaleSheetLayoutView="145" workbookViewId="0">
      <selection activeCell="Q72" sqref="Q72"/>
    </sheetView>
  </sheetViews>
  <sheetFormatPr defaultRowHeight="12.75"/>
  <cols>
    <col min="1" max="1" width="4.28515625" style="35" customWidth="1"/>
    <col min="2" max="2" width="9.140625" style="35"/>
    <col min="3" max="3" width="30.42578125" style="35" customWidth="1"/>
    <col min="4" max="4" width="9" style="35" customWidth="1"/>
    <col min="5" max="5" width="8.140625" style="35" customWidth="1"/>
    <col min="6" max="6" width="12.42578125" style="35" customWidth="1"/>
    <col min="7" max="7" width="8.28515625" style="35" customWidth="1"/>
    <col min="8" max="8" width="11.42578125" style="35" customWidth="1"/>
    <col min="9" max="9" width="7.7109375" style="35" customWidth="1"/>
    <col min="10" max="10" width="10.28515625" style="35" customWidth="1"/>
    <col min="11" max="11" width="7.42578125" style="35" customWidth="1"/>
    <col min="12" max="12" width="9.140625" style="35"/>
    <col min="13" max="13" width="11" style="35" customWidth="1"/>
    <col min="14" max="16384" width="9.140625" style="35"/>
  </cols>
  <sheetData>
    <row r="1" spans="1:13" s="71" customFormat="1" ht="15.7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3" s="34" customFormat="1" ht="15.75">
      <c r="A2" s="310" t="s">
        <v>513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13" s="34" customFormat="1" ht="15.75">
      <c r="A3" s="310" t="s">
        <v>26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</row>
    <row r="4" spans="1:13" ht="13.5">
      <c r="A4" s="104"/>
      <c r="B4" s="104"/>
      <c r="C4" s="104"/>
      <c r="D4" s="104"/>
      <c r="E4" s="104"/>
      <c r="F4" s="104"/>
      <c r="G4" s="301" t="s">
        <v>34</v>
      </c>
      <c r="H4" s="302"/>
      <c r="I4" s="302"/>
      <c r="J4" s="302"/>
      <c r="K4" s="303">
        <f>M80</f>
        <v>0</v>
      </c>
      <c r="L4" s="303"/>
      <c r="M4" s="104" t="s">
        <v>35</v>
      </c>
    </row>
    <row r="5" spans="1:13" ht="13.5">
      <c r="A5" s="104"/>
      <c r="B5" s="104"/>
      <c r="C5" s="104"/>
      <c r="D5" s="104"/>
      <c r="E5" s="104"/>
      <c r="F5" s="104"/>
      <c r="G5" s="301" t="s">
        <v>36</v>
      </c>
      <c r="H5" s="302"/>
      <c r="I5" s="302"/>
      <c r="J5" s="302"/>
      <c r="K5" s="303">
        <f>J73</f>
        <v>0</v>
      </c>
      <c r="L5" s="303"/>
      <c r="M5" s="104" t="s">
        <v>35</v>
      </c>
    </row>
    <row r="7" spans="1:13" s="1" customFormat="1" ht="13.5">
      <c r="A7" s="299" t="s">
        <v>37</v>
      </c>
      <c r="B7" s="297" t="s">
        <v>38</v>
      </c>
      <c r="C7" s="297" t="s">
        <v>39</v>
      </c>
      <c r="D7" s="297" t="s">
        <v>40</v>
      </c>
      <c r="E7" s="297" t="s">
        <v>41</v>
      </c>
      <c r="F7" s="297"/>
      <c r="G7" s="300" t="s">
        <v>42</v>
      </c>
      <c r="H7" s="300"/>
      <c r="I7" s="300"/>
      <c r="J7" s="300"/>
      <c r="K7" s="300"/>
      <c r="L7" s="300"/>
      <c r="M7" s="300"/>
    </row>
    <row r="8" spans="1:13" s="1" customFormat="1" ht="13.5">
      <c r="A8" s="299"/>
      <c r="B8" s="297"/>
      <c r="C8" s="297"/>
      <c r="D8" s="297"/>
      <c r="E8" s="297" t="s">
        <v>43</v>
      </c>
      <c r="F8" s="297" t="s">
        <v>44</v>
      </c>
      <c r="G8" s="297" t="s">
        <v>45</v>
      </c>
      <c r="H8" s="297"/>
      <c r="I8" s="297" t="s">
        <v>46</v>
      </c>
      <c r="J8" s="297"/>
      <c r="K8" s="297" t="s">
        <v>47</v>
      </c>
      <c r="L8" s="297"/>
      <c r="M8" s="298" t="s">
        <v>48</v>
      </c>
    </row>
    <row r="9" spans="1:13" s="1" customFormat="1" ht="13.5">
      <c r="A9" s="299"/>
      <c r="B9" s="297"/>
      <c r="C9" s="297"/>
      <c r="D9" s="297"/>
      <c r="E9" s="297"/>
      <c r="F9" s="297"/>
      <c r="G9" s="102" t="s">
        <v>49</v>
      </c>
      <c r="H9" s="102" t="s">
        <v>50</v>
      </c>
      <c r="I9" s="102" t="s">
        <v>49</v>
      </c>
      <c r="J9" s="102" t="s">
        <v>50</v>
      </c>
      <c r="K9" s="102" t="s">
        <v>49</v>
      </c>
      <c r="L9" s="102" t="s">
        <v>50</v>
      </c>
      <c r="M9" s="298"/>
    </row>
    <row r="10" spans="1:13" s="3" customFormat="1" ht="13.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</row>
    <row r="11" spans="1:13" s="3" customFormat="1" ht="30">
      <c r="A11" s="80"/>
      <c r="B11" s="47"/>
      <c r="C11" s="90" t="s">
        <v>514</v>
      </c>
      <c r="D11" s="91"/>
      <c r="E11" s="91"/>
      <c r="F11" s="92"/>
      <c r="G11" s="2"/>
      <c r="H11" s="2"/>
      <c r="I11" s="2"/>
      <c r="J11" s="2"/>
      <c r="K11" s="2"/>
      <c r="L11" s="2"/>
      <c r="M11" s="2"/>
    </row>
    <row r="12" spans="1:13" s="3" customFormat="1" ht="31.5">
      <c r="A12" s="109">
        <v>1</v>
      </c>
      <c r="B12" s="39" t="s">
        <v>393</v>
      </c>
      <c r="C12" s="45" t="s">
        <v>394</v>
      </c>
      <c r="D12" s="46" t="s">
        <v>380</v>
      </c>
      <c r="E12" s="46"/>
      <c r="F12" s="193">
        <f>F15</f>
        <v>50</v>
      </c>
      <c r="G12" s="4"/>
      <c r="H12" s="4">
        <f t="shared" ref="H12:H14" si="0">F12*G12</f>
        <v>0</v>
      </c>
      <c r="I12" s="4"/>
      <c r="J12" s="4">
        <f t="shared" ref="J12:J14" si="1">F12*I12</f>
        <v>0</v>
      </c>
      <c r="K12" s="4"/>
      <c r="L12" s="4">
        <f t="shared" ref="L12:L14" si="2">F12*K12</f>
        <v>0</v>
      </c>
      <c r="M12" s="4">
        <f t="shared" ref="M12:M14" si="3">H12+J12+L12</f>
        <v>0</v>
      </c>
    </row>
    <row r="13" spans="1:13" ht="13.5">
      <c r="A13" s="109"/>
      <c r="B13" s="39"/>
      <c r="C13" s="40" t="s">
        <v>54</v>
      </c>
      <c r="D13" s="38" t="s">
        <v>55</v>
      </c>
      <c r="E13" s="188">
        <v>0.17</v>
      </c>
      <c r="F13" s="194">
        <f>F12*E13</f>
        <v>8.5</v>
      </c>
      <c r="G13" s="44"/>
      <c r="H13" s="4">
        <f t="shared" si="0"/>
        <v>0</v>
      </c>
      <c r="I13" s="44"/>
      <c r="J13" s="4">
        <f t="shared" si="1"/>
        <v>0</v>
      </c>
      <c r="K13" s="4"/>
      <c r="L13" s="4">
        <f t="shared" si="2"/>
        <v>0</v>
      </c>
      <c r="M13" s="4">
        <f t="shared" si="3"/>
        <v>0</v>
      </c>
    </row>
    <row r="14" spans="1:13" ht="13.5">
      <c r="A14" s="109"/>
      <c r="B14" s="39"/>
      <c r="C14" s="40" t="s">
        <v>56</v>
      </c>
      <c r="D14" s="38" t="s">
        <v>35</v>
      </c>
      <c r="E14" s="188">
        <v>5.3E-3</v>
      </c>
      <c r="F14" s="194">
        <f>F12*E14</f>
        <v>0.26500000000000001</v>
      </c>
      <c r="G14" s="44"/>
      <c r="H14" s="4">
        <f t="shared" si="0"/>
        <v>0</v>
      </c>
      <c r="I14" s="44"/>
      <c r="J14" s="4">
        <f t="shared" si="1"/>
        <v>0</v>
      </c>
      <c r="K14" s="44"/>
      <c r="L14" s="4">
        <f t="shared" si="2"/>
        <v>0</v>
      </c>
      <c r="M14" s="4">
        <f t="shared" si="3"/>
        <v>0</v>
      </c>
    </row>
    <row r="15" spans="1:13" s="3" customFormat="1" ht="30">
      <c r="A15" s="109"/>
      <c r="B15" s="47"/>
      <c r="C15" s="81" t="s">
        <v>396</v>
      </c>
      <c r="D15" s="82" t="s">
        <v>382</v>
      </c>
      <c r="E15" s="199"/>
      <c r="F15" s="195">
        <v>50</v>
      </c>
      <c r="G15" s="44"/>
      <c r="H15" s="4">
        <f t="shared" ref="H15:H72" si="4">F15*G15</f>
        <v>0</v>
      </c>
      <c r="I15" s="44"/>
      <c r="J15" s="4">
        <f t="shared" ref="J15:J72" si="5">F15*I15</f>
        <v>0</v>
      </c>
      <c r="K15" s="44"/>
      <c r="L15" s="4">
        <f t="shared" ref="L15:L72" si="6">F15*K15</f>
        <v>0</v>
      </c>
      <c r="M15" s="4">
        <f t="shared" ref="M15:M72" si="7">H15+J15+L15</f>
        <v>0</v>
      </c>
    </row>
    <row r="16" spans="1:13" ht="15.75">
      <c r="A16" s="109"/>
      <c r="B16" s="39"/>
      <c r="C16" s="45" t="s">
        <v>117</v>
      </c>
      <c r="D16" s="38" t="s">
        <v>35</v>
      </c>
      <c r="E16" s="188">
        <v>3.7900000000000003E-2</v>
      </c>
      <c r="F16" s="194">
        <f>F12*E16</f>
        <v>1.8950000000000002</v>
      </c>
      <c r="G16" s="44"/>
      <c r="H16" s="4">
        <f>F16*G16</f>
        <v>0</v>
      </c>
      <c r="I16" s="44"/>
      <c r="J16" s="4">
        <f>F16*I16</f>
        <v>0</v>
      </c>
      <c r="K16" s="44"/>
      <c r="L16" s="4">
        <f>F16*K16</f>
        <v>0</v>
      </c>
      <c r="M16" s="4">
        <f>H16+J16+L16</f>
        <v>0</v>
      </c>
    </row>
    <row r="17" spans="1:13" s="3" customFormat="1" ht="15.75">
      <c r="A17" s="110">
        <v>2</v>
      </c>
      <c r="B17" s="39" t="s">
        <v>378</v>
      </c>
      <c r="C17" s="45" t="s">
        <v>379</v>
      </c>
      <c r="D17" s="46" t="s">
        <v>380</v>
      </c>
      <c r="E17" s="200"/>
      <c r="F17" s="194">
        <f>F20</f>
        <v>400</v>
      </c>
      <c r="G17" s="44"/>
      <c r="H17" s="4">
        <f t="shared" ref="H17:H19" si="8">F17*G17</f>
        <v>0</v>
      </c>
      <c r="I17" s="44"/>
      <c r="J17" s="4">
        <f t="shared" ref="J17:J19" si="9">F17*I17</f>
        <v>0</v>
      </c>
      <c r="K17" s="44"/>
      <c r="L17" s="4">
        <f t="shared" ref="L17:L19" si="10">F17*K17</f>
        <v>0</v>
      </c>
      <c r="M17" s="4">
        <f t="shared" ref="M17:M19" si="11">H17+J17+L17</f>
        <v>0</v>
      </c>
    </row>
    <row r="18" spans="1:13" ht="13.5">
      <c r="A18" s="111"/>
      <c r="B18" s="39"/>
      <c r="C18" s="40" t="s">
        <v>54</v>
      </c>
      <c r="D18" s="38" t="s">
        <v>55</v>
      </c>
      <c r="E18" s="188">
        <v>0.41</v>
      </c>
      <c r="F18" s="194">
        <f>F17*E18</f>
        <v>164</v>
      </c>
      <c r="G18" s="44"/>
      <c r="H18" s="4">
        <f t="shared" si="8"/>
        <v>0</v>
      </c>
      <c r="I18" s="44"/>
      <c r="J18" s="4">
        <f t="shared" si="9"/>
        <v>0</v>
      </c>
      <c r="K18" s="44"/>
      <c r="L18" s="4">
        <f t="shared" si="10"/>
        <v>0</v>
      </c>
      <c r="M18" s="4">
        <f t="shared" si="11"/>
        <v>0</v>
      </c>
    </row>
    <row r="19" spans="1:13" ht="13.5">
      <c r="A19" s="111"/>
      <c r="B19" s="39"/>
      <c r="C19" s="40" t="s">
        <v>56</v>
      </c>
      <c r="D19" s="38" t="s">
        <v>35</v>
      </c>
      <c r="E19" s="188">
        <v>0.28199999999999997</v>
      </c>
      <c r="F19" s="194">
        <f>F17*E19</f>
        <v>112.79999999999998</v>
      </c>
      <c r="G19" s="44"/>
      <c r="H19" s="4">
        <f t="shared" si="8"/>
        <v>0</v>
      </c>
      <c r="I19" s="44"/>
      <c r="J19" s="4">
        <f t="shared" si="9"/>
        <v>0</v>
      </c>
      <c r="K19" s="44"/>
      <c r="L19" s="4">
        <f t="shared" si="10"/>
        <v>0</v>
      </c>
      <c r="M19" s="4">
        <f t="shared" si="11"/>
        <v>0</v>
      </c>
    </row>
    <row r="20" spans="1:13" s="3" customFormat="1" ht="15.75">
      <c r="A20" s="109"/>
      <c r="B20" s="47"/>
      <c r="C20" s="81" t="s">
        <v>515</v>
      </c>
      <c r="D20" s="82" t="s">
        <v>382</v>
      </c>
      <c r="E20" s="199"/>
      <c r="F20" s="195">
        <v>400</v>
      </c>
      <c r="G20" s="44"/>
      <c r="H20" s="4">
        <f t="shared" si="4"/>
        <v>0</v>
      </c>
      <c r="I20" s="44"/>
      <c r="J20" s="4">
        <f t="shared" si="5"/>
        <v>0</v>
      </c>
      <c r="K20" s="44"/>
      <c r="L20" s="4">
        <f t="shared" si="6"/>
        <v>0</v>
      </c>
      <c r="M20" s="4">
        <f t="shared" si="7"/>
        <v>0</v>
      </c>
    </row>
    <row r="21" spans="1:13" ht="15.75">
      <c r="A21" s="111"/>
      <c r="B21" s="39"/>
      <c r="C21" s="45" t="s">
        <v>117</v>
      </c>
      <c r="D21" s="38" t="s">
        <v>35</v>
      </c>
      <c r="E21" s="188">
        <v>0.44</v>
      </c>
      <c r="F21" s="194">
        <f>F17*E21</f>
        <v>176</v>
      </c>
      <c r="G21" s="44"/>
      <c r="H21" s="4">
        <f>F21*G21</f>
        <v>0</v>
      </c>
      <c r="I21" s="44"/>
      <c r="J21" s="4">
        <f>F21*I21</f>
        <v>0</v>
      </c>
      <c r="K21" s="44"/>
      <c r="L21" s="4">
        <f>F21*K21</f>
        <v>0</v>
      </c>
      <c r="M21" s="4">
        <f>H21+J21+L21</f>
        <v>0</v>
      </c>
    </row>
    <row r="22" spans="1:13" ht="27">
      <c r="A22" s="109">
        <v>3</v>
      </c>
      <c r="B22" s="39" t="s">
        <v>422</v>
      </c>
      <c r="C22" s="40" t="s">
        <v>423</v>
      </c>
      <c r="D22" s="38" t="s">
        <v>96</v>
      </c>
      <c r="E22" s="188"/>
      <c r="F22" s="196">
        <f>F25+F26</f>
        <v>5</v>
      </c>
      <c r="G22" s="44"/>
      <c r="H22" s="4">
        <f t="shared" si="4"/>
        <v>0</v>
      </c>
      <c r="I22" s="44"/>
      <c r="J22" s="4">
        <f t="shared" si="5"/>
        <v>0</v>
      </c>
      <c r="K22" s="44"/>
      <c r="L22" s="4">
        <f t="shared" si="6"/>
        <v>0</v>
      </c>
      <c r="M22" s="4">
        <f t="shared" si="7"/>
        <v>0</v>
      </c>
    </row>
    <row r="23" spans="1:13" ht="13.5">
      <c r="A23" s="109"/>
      <c r="B23" s="39"/>
      <c r="C23" s="40" t="s">
        <v>54</v>
      </c>
      <c r="D23" s="38" t="s">
        <v>55</v>
      </c>
      <c r="E23" s="188">
        <v>0.22</v>
      </c>
      <c r="F23" s="194">
        <f>F22*E23</f>
        <v>1.1000000000000001</v>
      </c>
      <c r="G23" s="44"/>
      <c r="H23" s="4">
        <f t="shared" si="4"/>
        <v>0</v>
      </c>
      <c r="I23" s="44"/>
      <c r="J23" s="4">
        <f t="shared" si="5"/>
        <v>0</v>
      </c>
      <c r="K23" s="44"/>
      <c r="L23" s="4">
        <f t="shared" si="6"/>
        <v>0</v>
      </c>
      <c r="M23" s="4">
        <f t="shared" si="7"/>
        <v>0</v>
      </c>
    </row>
    <row r="24" spans="1:13" ht="13.5">
      <c r="A24" s="109"/>
      <c r="B24" s="39"/>
      <c r="C24" s="40" t="s">
        <v>56</v>
      </c>
      <c r="D24" s="38" t="s">
        <v>35</v>
      </c>
      <c r="E24" s="188">
        <v>2.0000000000000001E-4</v>
      </c>
      <c r="F24" s="194">
        <f>F22*E24</f>
        <v>1E-3</v>
      </c>
      <c r="G24" s="44"/>
      <c r="H24" s="4">
        <f t="shared" si="4"/>
        <v>0</v>
      </c>
      <c r="I24" s="44"/>
      <c r="J24" s="4">
        <f t="shared" si="5"/>
        <v>0</v>
      </c>
      <c r="K24" s="44"/>
      <c r="L24" s="4">
        <f t="shared" si="6"/>
        <v>0</v>
      </c>
      <c r="M24" s="4">
        <f t="shared" si="7"/>
        <v>0</v>
      </c>
    </row>
    <row r="25" spans="1:13" s="3" customFormat="1" ht="30">
      <c r="A25" s="109"/>
      <c r="B25" s="47"/>
      <c r="C25" s="81" t="s">
        <v>516</v>
      </c>
      <c r="D25" s="82" t="s">
        <v>402</v>
      </c>
      <c r="E25" s="199"/>
      <c r="F25" s="195">
        <v>4</v>
      </c>
      <c r="G25" s="44"/>
      <c r="H25" s="4">
        <f t="shared" si="4"/>
        <v>0</v>
      </c>
      <c r="I25" s="44"/>
      <c r="J25" s="4">
        <f t="shared" si="5"/>
        <v>0</v>
      </c>
      <c r="K25" s="44"/>
      <c r="L25" s="4">
        <f t="shared" si="6"/>
        <v>0</v>
      </c>
      <c r="M25" s="4">
        <f t="shared" si="7"/>
        <v>0</v>
      </c>
    </row>
    <row r="26" spans="1:13" s="3" customFormat="1" ht="30">
      <c r="A26" s="109"/>
      <c r="B26" s="47"/>
      <c r="C26" s="81" t="s">
        <v>517</v>
      </c>
      <c r="D26" s="82" t="s">
        <v>402</v>
      </c>
      <c r="E26" s="199"/>
      <c r="F26" s="195">
        <v>1</v>
      </c>
      <c r="G26" s="44"/>
      <c r="H26" s="4">
        <f t="shared" si="4"/>
        <v>0</v>
      </c>
      <c r="I26" s="44"/>
      <c r="J26" s="4">
        <f t="shared" si="5"/>
        <v>0</v>
      </c>
      <c r="K26" s="44"/>
      <c r="L26" s="4">
        <f t="shared" si="6"/>
        <v>0</v>
      </c>
      <c r="M26" s="4">
        <f t="shared" si="7"/>
        <v>0</v>
      </c>
    </row>
    <row r="27" spans="1:13" s="3" customFormat="1" ht="25.5">
      <c r="A27" s="109">
        <v>4</v>
      </c>
      <c r="B27" s="94" t="s">
        <v>94</v>
      </c>
      <c r="C27" s="81" t="s">
        <v>427</v>
      </c>
      <c r="D27" s="82" t="s">
        <v>428</v>
      </c>
      <c r="E27" s="199"/>
      <c r="F27" s="195">
        <v>5</v>
      </c>
      <c r="G27" s="44"/>
      <c r="H27" s="4">
        <f t="shared" si="4"/>
        <v>0</v>
      </c>
      <c r="I27" s="44"/>
      <c r="J27" s="4">
        <f t="shared" si="5"/>
        <v>0</v>
      </c>
      <c r="K27" s="44"/>
      <c r="L27" s="4">
        <f t="shared" si="6"/>
        <v>0</v>
      </c>
      <c r="M27" s="4">
        <f t="shared" si="7"/>
        <v>0</v>
      </c>
    </row>
    <row r="28" spans="1:13" s="3" customFormat="1" ht="15">
      <c r="A28" s="109"/>
      <c r="B28" s="47"/>
      <c r="C28" s="90" t="s">
        <v>518</v>
      </c>
      <c r="D28" s="91"/>
      <c r="E28" s="201"/>
      <c r="F28" s="197"/>
      <c r="G28" s="44"/>
      <c r="H28" s="4">
        <f t="shared" si="4"/>
        <v>0</v>
      </c>
      <c r="I28" s="44"/>
      <c r="J28" s="4">
        <f t="shared" si="5"/>
        <v>0</v>
      </c>
      <c r="K28" s="44"/>
      <c r="L28" s="4">
        <f t="shared" si="6"/>
        <v>0</v>
      </c>
      <c r="M28" s="4">
        <f t="shared" si="7"/>
        <v>0</v>
      </c>
    </row>
    <row r="29" spans="1:13" s="3" customFormat="1" ht="15.75">
      <c r="A29" s="110">
        <v>1</v>
      </c>
      <c r="B29" s="39" t="s">
        <v>378</v>
      </c>
      <c r="C29" s="45" t="s">
        <v>379</v>
      </c>
      <c r="D29" s="46" t="s">
        <v>380</v>
      </c>
      <c r="E29" s="200"/>
      <c r="F29" s="194">
        <f>F32</f>
        <v>2600</v>
      </c>
      <c r="G29" s="44"/>
      <c r="H29" s="4">
        <f t="shared" si="4"/>
        <v>0</v>
      </c>
      <c r="I29" s="44"/>
      <c r="J29" s="4">
        <f t="shared" si="5"/>
        <v>0</v>
      </c>
      <c r="K29" s="44"/>
      <c r="L29" s="4">
        <f t="shared" si="6"/>
        <v>0</v>
      </c>
      <c r="M29" s="4">
        <f t="shared" si="7"/>
        <v>0</v>
      </c>
    </row>
    <row r="30" spans="1:13" ht="13.5">
      <c r="A30" s="111"/>
      <c r="B30" s="39"/>
      <c r="C30" s="40" t="s">
        <v>54</v>
      </c>
      <c r="D30" s="38" t="s">
        <v>55</v>
      </c>
      <c r="E30" s="188">
        <v>0.41</v>
      </c>
      <c r="F30" s="194">
        <f>F29*E30</f>
        <v>1066</v>
      </c>
      <c r="G30" s="44"/>
      <c r="H30" s="4">
        <f t="shared" si="4"/>
        <v>0</v>
      </c>
      <c r="I30" s="44"/>
      <c r="J30" s="4">
        <f t="shared" si="5"/>
        <v>0</v>
      </c>
      <c r="K30" s="44"/>
      <c r="L30" s="4">
        <f t="shared" si="6"/>
        <v>0</v>
      </c>
      <c r="M30" s="4">
        <f t="shared" si="7"/>
        <v>0</v>
      </c>
    </row>
    <row r="31" spans="1:13" ht="13.5">
      <c r="A31" s="111"/>
      <c r="B31" s="39"/>
      <c r="C31" s="40" t="s">
        <v>56</v>
      </c>
      <c r="D31" s="38" t="s">
        <v>35</v>
      </c>
      <c r="E31" s="188">
        <v>0.28199999999999997</v>
      </c>
      <c r="F31" s="194">
        <f>F29*E31</f>
        <v>733.19999999999993</v>
      </c>
      <c r="G31" s="44"/>
      <c r="H31" s="4">
        <f t="shared" si="4"/>
        <v>0</v>
      </c>
      <c r="I31" s="44"/>
      <c r="J31" s="4">
        <f t="shared" si="5"/>
        <v>0</v>
      </c>
      <c r="K31" s="44"/>
      <c r="L31" s="4">
        <f t="shared" si="6"/>
        <v>0</v>
      </c>
      <c r="M31" s="4">
        <f t="shared" si="7"/>
        <v>0</v>
      </c>
    </row>
    <row r="32" spans="1:13" s="3" customFormat="1" ht="15.75">
      <c r="A32" s="109"/>
      <c r="B32" s="47"/>
      <c r="C32" s="84" t="s">
        <v>519</v>
      </c>
      <c r="D32" s="85" t="s">
        <v>382</v>
      </c>
      <c r="E32" s="199"/>
      <c r="F32" s="194">
        <v>2600</v>
      </c>
      <c r="G32" s="44"/>
      <c r="H32" s="4">
        <f t="shared" si="4"/>
        <v>0</v>
      </c>
      <c r="I32" s="44"/>
      <c r="J32" s="4">
        <f t="shared" si="5"/>
        <v>0</v>
      </c>
      <c r="K32" s="44"/>
      <c r="L32" s="4">
        <f t="shared" si="6"/>
        <v>0</v>
      </c>
      <c r="M32" s="4">
        <f t="shared" si="7"/>
        <v>0</v>
      </c>
    </row>
    <row r="33" spans="1:13" ht="15.75">
      <c r="A33" s="109"/>
      <c r="B33" s="39"/>
      <c r="C33" s="45" t="s">
        <v>117</v>
      </c>
      <c r="D33" s="38" t="s">
        <v>35</v>
      </c>
      <c r="E33" s="188">
        <v>3.7900000000000003E-2</v>
      </c>
      <c r="F33" s="194">
        <f>F29*E33</f>
        <v>98.54</v>
      </c>
      <c r="G33" s="44"/>
      <c r="H33" s="4">
        <f>F33*G33</f>
        <v>0</v>
      </c>
      <c r="I33" s="44"/>
      <c r="J33" s="4">
        <f>F33*I33</f>
        <v>0</v>
      </c>
      <c r="K33" s="44"/>
      <c r="L33" s="4">
        <f>F33*K33</f>
        <v>0</v>
      </c>
      <c r="M33" s="4">
        <f>H33+J33+L33</f>
        <v>0</v>
      </c>
    </row>
    <row r="34" spans="1:13" s="3" customFormat="1" ht="31.5">
      <c r="A34" s="109">
        <v>2</v>
      </c>
      <c r="B34" s="39" t="s">
        <v>393</v>
      </c>
      <c r="C34" s="45" t="s">
        <v>394</v>
      </c>
      <c r="D34" s="46" t="s">
        <v>380</v>
      </c>
      <c r="E34" s="202"/>
      <c r="F34" s="193">
        <f>F37</f>
        <v>400</v>
      </c>
      <c r="G34" s="44"/>
      <c r="H34" s="4">
        <f t="shared" ref="H34:H36" si="12">F34*G34</f>
        <v>0</v>
      </c>
      <c r="I34" s="44"/>
      <c r="J34" s="4">
        <f t="shared" ref="J34:J36" si="13">F34*I34</f>
        <v>0</v>
      </c>
      <c r="K34" s="44"/>
      <c r="L34" s="4">
        <f t="shared" ref="L34:L36" si="14">F34*K34</f>
        <v>0</v>
      </c>
      <c r="M34" s="4">
        <f t="shared" ref="M34:M36" si="15">H34+J34+L34</f>
        <v>0</v>
      </c>
    </row>
    <row r="35" spans="1:13" ht="13.5">
      <c r="A35" s="109"/>
      <c r="B35" s="39"/>
      <c r="C35" s="40" t="s">
        <v>54</v>
      </c>
      <c r="D35" s="38" t="s">
        <v>55</v>
      </c>
      <c r="E35" s="188">
        <v>0.17</v>
      </c>
      <c r="F35" s="194">
        <f>F34*E35</f>
        <v>68</v>
      </c>
      <c r="G35" s="44"/>
      <c r="H35" s="4">
        <f t="shared" si="12"/>
        <v>0</v>
      </c>
      <c r="I35" s="44"/>
      <c r="J35" s="4">
        <f t="shared" si="13"/>
        <v>0</v>
      </c>
      <c r="K35" s="44"/>
      <c r="L35" s="4">
        <f t="shared" si="14"/>
        <v>0</v>
      </c>
      <c r="M35" s="4">
        <f t="shared" si="15"/>
        <v>0</v>
      </c>
    </row>
    <row r="36" spans="1:13" ht="13.5">
      <c r="A36" s="109"/>
      <c r="B36" s="39"/>
      <c r="C36" s="40" t="s">
        <v>56</v>
      </c>
      <c r="D36" s="38" t="s">
        <v>35</v>
      </c>
      <c r="E36" s="188">
        <v>5.3E-3</v>
      </c>
      <c r="F36" s="194">
        <f>F34*E36</f>
        <v>2.12</v>
      </c>
      <c r="G36" s="44"/>
      <c r="H36" s="4">
        <f t="shared" si="12"/>
        <v>0</v>
      </c>
      <c r="I36" s="44"/>
      <c r="J36" s="4">
        <f t="shared" si="13"/>
        <v>0</v>
      </c>
      <c r="K36" s="44"/>
      <c r="L36" s="4">
        <f t="shared" si="14"/>
        <v>0</v>
      </c>
      <c r="M36" s="4">
        <f t="shared" si="15"/>
        <v>0</v>
      </c>
    </row>
    <row r="37" spans="1:13" s="3" customFormat="1" ht="15.75">
      <c r="A37" s="109"/>
      <c r="B37" s="47"/>
      <c r="C37" s="84" t="s">
        <v>520</v>
      </c>
      <c r="D37" s="85" t="s">
        <v>382</v>
      </c>
      <c r="E37" s="199"/>
      <c r="F37" s="195">
        <v>400</v>
      </c>
      <c r="G37" s="44"/>
      <c r="H37" s="4">
        <f t="shared" si="4"/>
        <v>0</v>
      </c>
      <c r="I37" s="44"/>
      <c r="J37" s="4">
        <f t="shared" si="5"/>
        <v>0</v>
      </c>
      <c r="K37" s="44"/>
      <c r="L37" s="4">
        <f t="shared" si="6"/>
        <v>0</v>
      </c>
      <c r="M37" s="4">
        <f t="shared" si="7"/>
        <v>0</v>
      </c>
    </row>
    <row r="38" spans="1:13" ht="15.75">
      <c r="A38" s="109"/>
      <c r="B38" s="39"/>
      <c r="C38" s="45" t="s">
        <v>117</v>
      </c>
      <c r="D38" s="38" t="s">
        <v>35</v>
      </c>
      <c r="E38" s="188">
        <v>3.7900000000000003E-2</v>
      </c>
      <c r="F38" s="194">
        <f>F34*E38</f>
        <v>15.160000000000002</v>
      </c>
      <c r="G38" s="44"/>
      <c r="H38" s="4">
        <f>F38*G38</f>
        <v>0</v>
      </c>
      <c r="I38" s="44"/>
      <c r="J38" s="4">
        <f>F38*I38</f>
        <v>0</v>
      </c>
      <c r="K38" s="44"/>
      <c r="L38" s="4">
        <f>F38*K38</f>
        <v>0</v>
      </c>
      <c r="M38" s="4">
        <f>H38+J38+L38</f>
        <v>0</v>
      </c>
    </row>
    <row r="39" spans="1:13" s="3" customFormat="1" ht="30">
      <c r="A39" s="109">
        <v>3</v>
      </c>
      <c r="B39" s="47"/>
      <c r="C39" s="84" t="s">
        <v>521</v>
      </c>
      <c r="D39" s="85" t="s">
        <v>402</v>
      </c>
      <c r="E39" s="199"/>
      <c r="F39" s="195">
        <v>1</v>
      </c>
      <c r="G39" s="44"/>
      <c r="H39" s="4">
        <f t="shared" si="4"/>
        <v>0</v>
      </c>
      <c r="I39" s="44"/>
      <c r="J39" s="4">
        <f t="shared" si="5"/>
        <v>0</v>
      </c>
      <c r="K39" s="44"/>
      <c r="L39" s="4">
        <f t="shared" si="6"/>
        <v>0</v>
      </c>
      <c r="M39" s="4">
        <f t="shared" si="7"/>
        <v>0</v>
      </c>
    </row>
    <row r="40" spans="1:13" s="3" customFormat="1" ht="135">
      <c r="A40" s="109">
        <v>4</v>
      </c>
      <c r="B40" s="94" t="s">
        <v>94</v>
      </c>
      <c r="C40" s="84" t="s">
        <v>522</v>
      </c>
      <c r="D40" s="85" t="s">
        <v>402</v>
      </c>
      <c r="E40" s="199"/>
      <c r="F40" s="195">
        <v>4</v>
      </c>
      <c r="G40" s="44"/>
      <c r="H40" s="4">
        <f t="shared" si="4"/>
        <v>0</v>
      </c>
      <c r="I40" s="44"/>
      <c r="J40" s="4">
        <f t="shared" si="5"/>
        <v>0</v>
      </c>
      <c r="K40" s="44"/>
      <c r="L40" s="4">
        <f t="shared" si="6"/>
        <v>0</v>
      </c>
      <c r="M40" s="4">
        <f t="shared" si="7"/>
        <v>0</v>
      </c>
    </row>
    <row r="41" spans="1:13" s="3" customFormat="1" ht="30">
      <c r="A41" s="109">
        <v>5</v>
      </c>
      <c r="B41" s="94" t="s">
        <v>94</v>
      </c>
      <c r="C41" s="84" t="s">
        <v>523</v>
      </c>
      <c r="D41" s="86" t="s">
        <v>428</v>
      </c>
      <c r="E41" s="199"/>
      <c r="F41" s="195">
        <v>16</v>
      </c>
      <c r="G41" s="44"/>
      <c r="H41" s="4">
        <f t="shared" si="4"/>
        <v>0</v>
      </c>
      <c r="I41" s="44"/>
      <c r="J41" s="4">
        <f t="shared" si="5"/>
        <v>0</v>
      </c>
      <c r="K41" s="44"/>
      <c r="L41" s="4">
        <f t="shared" si="6"/>
        <v>0</v>
      </c>
      <c r="M41" s="4">
        <f t="shared" si="7"/>
        <v>0</v>
      </c>
    </row>
    <row r="42" spans="1:13" s="3" customFormat="1" ht="150">
      <c r="A42" s="109">
        <v>6</v>
      </c>
      <c r="B42" s="94" t="s">
        <v>94</v>
      </c>
      <c r="C42" s="84" t="s">
        <v>524</v>
      </c>
      <c r="D42" s="85" t="s">
        <v>402</v>
      </c>
      <c r="E42" s="199"/>
      <c r="F42" s="195">
        <v>47</v>
      </c>
      <c r="G42" s="44"/>
      <c r="H42" s="4">
        <f t="shared" si="4"/>
        <v>0</v>
      </c>
      <c r="I42" s="44"/>
      <c r="J42" s="4">
        <f t="shared" si="5"/>
        <v>0</v>
      </c>
      <c r="K42" s="44"/>
      <c r="L42" s="4">
        <f t="shared" si="6"/>
        <v>0</v>
      </c>
      <c r="M42" s="4">
        <f t="shared" si="7"/>
        <v>0</v>
      </c>
    </row>
    <row r="43" spans="1:13" s="3" customFormat="1" ht="135">
      <c r="A43" s="109">
        <v>7</v>
      </c>
      <c r="B43" s="94" t="s">
        <v>94</v>
      </c>
      <c r="C43" s="84" t="s">
        <v>525</v>
      </c>
      <c r="D43" s="85" t="s">
        <v>402</v>
      </c>
      <c r="E43" s="199"/>
      <c r="F43" s="195">
        <v>14</v>
      </c>
      <c r="G43" s="44"/>
      <c r="H43" s="4">
        <f t="shared" si="4"/>
        <v>0</v>
      </c>
      <c r="I43" s="44"/>
      <c r="J43" s="4">
        <f t="shared" si="5"/>
        <v>0</v>
      </c>
      <c r="K43" s="44"/>
      <c r="L43" s="4">
        <f t="shared" si="6"/>
        <v>0</v>
      </c>
      <c r="M43" s="4">
        <f t="shared" si="7"/>
        <v>0</v>
      </c>
    </row>
    <row r="44" spans="1:13" s="3" customFormat="1" ht="75">
      <c r="A44" s="109">
        <v>8</v>
      </c>
      <c r="B44" s="94" t="s">
        <v>94</v>
      </c>
      <c r="C44" s="84" t="s">
        <v>526</v>
      </c>
      <c r="D44" s="85" t="s">
        <v>402</v>
      </c>
      <c r="E44" s="199"/>
      <c r="F44" s="195">
        <v>6</v>
      </c>
      <c r="G44" s="44"/>
      <c r="H44" s="4">
        <f t="shared" si="4"/>
        <v>0</v>
      </c>
      <c r="I44" s="44"/>
      <c r="J44" s="4">
        <f t="shared" si="5"/>
        <v>0</v>
      </c>
      <c r="K44" s="44"/>
      <c r="L44" s="4">
        <f t="shared" si="6"/>
        <v>0</v>
      </c>
      <c r="M44" s="4">
        <f t="shared" si="7"/>
        <v>0</v>
      </c>
    </row>
    <row r="45" spans="1:13" s="3" customFormat="1" ht="45">
      <c r="A45" s="109">
        <v>9</v>
      </c>
      <c r="B45" s="94" t="s">
        <v>94</v>
      </c>
      <c r="C45" s="84" t="s">
        <v>527</v>
      </c>
      <c r="D45" s="85" t="s">
        <v>402</v>
      </c>
      <c r="E45" s="199"/>
      <c r="F45" s="195">
        <v>14</v>
      </c>
      <c r="G45" s="44"/>
      <c r="H45" s="4">
        <f t="shared" si="4"/>
        <v>0</v>
      </c>
      <c r="I45" s="44"/>
      <c r="J45" s="4">
        <f t="shared" si="5"/>
        <v>0</v>
      </c>
      <c r="K45" s="44"/>
      <c r="L45" s="4">
        <f t="shared" si="6"/>
        <v>0</v>
      </c>
      <c r="M45" s="4">
        <f t="shared" si="7"/>
        <v>0</v>
      </c>
    </row>
    <row r="46" spans="1:13" s="3" customFormat="1" ht="45">
      <c r="A46" s="109">
        <v>10</v>
      </c>
      <c r="B46" s="94" t="s">
        <v>94</v>
      </c>
      <c r="C46" s="84" t="s">
        <v>528</v>
      </c>
      <c r="D46" s="85" t="s">
        <v>402</v>
      </c>
      <c r="E46" s="199"/>
      <c r="F46" s="195">
        <v>47</v>
      </c>
      <c r="G46" s="44"/>
      <c r="H46" s="4">
        <f t="shared" ref="H46" si="16">F46*G46</f>
        <v>0</v>
      </c>
      <c r="I46" s="44"/>
      <c r="J46" s="4">
        <f t="shared" si="5"/>
        <v>0</v>
      </c>
      <c r="K46" s="44"/>
      <c r="L46" s="4">
        <f t="shared" si="6"/>
        <v>0</v>
      </c>
      <c r="M46" s="4">
        <f t="shared" si="7"/>
        <v>0</v>
      </c>
    </row>
    <row r="47" spans="1:13" s="3" customFormat="1" ht="30">
      <c r="A47" s="109">
        <v>11</v>
      </c>
      <c r="B47" s="94" t="s">
        <v>94</v>
      </c>
      <c r="C47" s="84" t="s">
        <v>529</v>
      </c>
      <c r="D47" s="85" t="s">
        <v>402</v>
      </c>
      <c r="E47" s="199"/>
      <c r="F47" s="195">
        <v>1</v>
      </c>
      <c r="G47" s="44"/>
      <c r="H47" s="4">
        <f t="shared" si="4"/>
        <v>0</v>
      </c>
      <c r="I47" s="44"/>
      <c r="J47" s="4">
        <f t="shared" si="5"/>
        <v>0</v>
      </c>
      <c r="K47" s="44"/>
      <c r="L47" s="4">
        <f t="shared" si="6"/>
        <v>0</v>
      </c>
      <c r="M47" s="4">
        <f t="shared" si="7"/>
        <v>0</v>
      </c>
    </row>
    <row r="48" spans="1:13" s="3" customFormat="1" ht="45">
      <c r="A48" s="109">
        <v>12</v>
      </c>
      <c r="B48" s="94" t="s">
        <v>94</v>
      </c>
      <c r="C48" s="84" t="s">
        <v>530</v>
      </c>
      <c r="D48" s="85" t="s">
        <v>428</v>
      </c>
      <c r="E48" s="199"/>
      <c r="F48" s="195">
        <v>2</v>
      </c>
      <c r="G48" s="44"/>
      <c r="H48" s="4">
        <f t="shared" si="4"/>
        <v>0</v>
      </c>
      <c r="I48" s="44"/>
      <c r="J48" s="4">
        <f t="shared" si="5"/>
        <v>0</v>
      </c>
      <c r="K48" s="44"/>
      <c r="L48" s="4">
        <f t="shared" si="6"/>
        <v>0</v>
      </c>
      <c r="M48" s="4">
        <f t="shared" si="7"/>
        <v>0</v>
      </c>
    </row>
    <row r="49" spans="1:13" s="3" customFormat="1" ht="30">
      <c r="A49" s="109">
        <v>13</v>
      </c>
      <c r="B49" s="94" t="s">
        <v>94</v>
      </c>
      <c r="C49" s="87" t="s">
        <v>531</v>
      </c>
      <c r="D49" s="85" t="s">
        <v>402</v>
      </c>
      <c r="E49" s="199"/>
      <c r="F49" s="195">
        <v>2</v>
      </c>
      <c r="G49" s="44"/>
      <c r="H49" s="4">
        <f t="shared" si="4"/>
        <v>0</v>
      </c>
      <c r="I49" s="44"/>
      <c r="J49" s="4">
        <f t="shared" si="5"/>
        <v>0</v>
      </c>
      <c r="K49" s="44"/>
      <c r="L49" s="4">
        <f t="shared" si="6"/>
        <v>0</v>
      </c>
      <c r="M49" s="4">
        <f t="shared" si="7"/>
        <v>0</v>
      </c>
    </row>
    <row r="50" spans="1:13" s="3" customFormat="1" ht="31.5">
      <c r="A50" s="109">
        <v>14</v>
      </c>
      <c r="B50" s="94" t="s">
        <v>94</v>
      </c>
      <c r="C50" s="87" t="s">
        <v>532</v>
      </c>
      <c r="D50" s="85" t="s">
        <v>402</v>
      </c>
      <c r="E50" s="199"/>
      <c r="F50" s="195">
        <v>4</v>
      </c>
      <c r="G50" s="44"/>
      <c r="H50" s="4">
        <f t="shared" si="4"/>
        <v>0</v>
      </c>
      <c r="I50" s="44"/>
      <c r="J50" s="4">
        <f t="shared" si="5"/>
        <v>0</v>
      </c>
      <c r="K50" s="44"/>
      <c r="L50" s="4">
        <f t="shared" si="6"/>
        <v>0</v>
      </c>
      <c r="M50" s="4">
        <f t="shared" si="7"/>
        <v>0</v>
      </c>
    </row>
    <row r="51" spans="1:13" s="3" customFormat="1" ht="30">
      <c r="A51" s="109">
        <v>15</v>
      </c>
      <c r="B51" s="94" t="s">
        <v>94</v>
      </c>
      <c r="C51" s="84" t="s">
        <v>533</v>
      </c>
      <c r="D51" s="85" t="s">
        <v>402</v>
      </c>
      <c r="E51" s="199"/>
      <c r="F51" s="195">
        <v>150</v>
      </c>
      <c r="G51" s="44"/>
      <c r="H51" s="4">
        <f t="shared" si="4"/>
        <v>0</v>
      </c>
      <c r="I51" s="44"/>
      <c r="J51" s="4">
        <f t="shared" si="5"/>
        <v>0</v>
      </c>
      <c r="K51" s="44"/>
      <c r="L51" s="4">
        <f t="shared" si="6"/>
        <v>0</v>
      </c>
      <c r="M51" s="4">
        <f t="shared" si="7"/>
        <v>0</v>
      </c>
    </row>
    <row r="52" spans="1:13" s="3" customFormat="1" ht="45">
      <c r="A52" s="109">
        <v>16</v>
      </c>
      <c r="B52" s="94" t="s">
        <v>94</v>
      </c>
      <c r="C52" s="87" t="s">
        <v>534</v>
      </c>
      <c r="D52" s="85" t="s">
        <v>402</v>
      </c>
      <c r="E52" s="199"/>
      <c r="F52" s="195">
        <v>1</v>
      </c>
      <c r="G52" s="44"/>
      <c r="H52" s="4">
        <f t="shared" si="4"/>
        <v>0</v>
      </c>
      <c r="I52" s="44"/>
      <c r="J52" s="4">
        <f t="shared" si="5"/>
        <v>0</v>
      </c>
      <c r="K52" s="44"/>
      <c r="L52" s="4">
        <f t="shared" si="6"/>
        <v>0</v>
      </c>
      <c r="M52" s="4">
        <f t="shared" si="7"/>
        <v>0</v>
      </c>
    </row>
    <row r="53" spans="1:13" s="3" customFormat="1" ht="15">
      <c r="A53" s="109"/>
      <c r="B53" s="47"/>
      <c r="C53" s="90" t="s">
        <v>535</v>
      </c>
      <c r="D53" s="91"/>
      <c r="E53" s="201"/>
      <c r="F53" s="197"/>
      <c r="G53" s="44"/>
      <c r="H53" s="4">
        <f t="shared" si="4"/>
        <v>0</v>
      </c>
      <c r="I53" s="44"/>
      <c r="J53" s="4">
        <f t="shared" si="5"/>
        <v>0</v>
      </c>
      <c r="K53" s="44"/>
      <c r="L53" s="4">
        <f t="shared" si="6"/>
        <v>0</v>
      </c>
      <c r="M53" s="4">
        <f t="shared" si="7"/>
        <v>0</v>
      </c>
    </row>
    <row r="54" spans="1:13" s="3" customFormat="1" ht="15.75">
      <c r="A54" s="110">
        <v>1</v>
      </c>
      <c r="B54" s="39" t="s">
        <v>378</v>
      </c>
      <c r="C54" s="45" t="s">
        <v>379</v>
      </c>
      <c r="D54" s="46" t="s">
        <v>380</v>
      </c>
      <c r="E54" s="200"/>
      <c r="F54" s="194">
        <f>F57</f>
        <v>1100</v>
      </c>
      <c r="G54" s="44"/>
      <c r="H54" s="4">
        <f t="shared" ref="H54:H56" si="17">F54*G54</f>
        <v>0</v>
      </c>
      <c r="I54" s="44"/>
      <c r="J54" s="4">
        <f t="shared" ref="J54:J56" si="18">F54*I54</f>
        <v>0</v>
      </c>
      <c r="K54" s="44"/>
      <c r="L54" s="4">
        <f t="shared" ref="L54:L56" si="19">F54*K54</f>
        <v>0</v>
      </c>
      <c r="M54" s="4">
        <f t="shared" ref="M54:M56" si="20">H54+J54+L54</f>
        <v>0</v>
      </c>
    </row>
    <row r="55" spans="1:13" ht="13.5">
      <c r="A55" s="111"/>
      <c r="B55" s="39"/>
      <c r="C55" s="40" t="s">
        <v>54</v>
      </c>
      <c r="D55" s="38" t="s">
        <v>55</v>
      </c>
      <c r="E55" s="188">
        <v>0.41</v>
      </c>
      <c r="F55" s="194">
        <f>F54*E55</f>
        <v>451</v>
      </c>
      <c r="G55" s="44"/>
      <c r="H55" s="4">
        <f t="shared" si="17"/>
        <v>0</v>
      </c>
      <c r="I55" s="44"/>
      <c r="J55" s="4">
        <f t="shared" si="18"/>
        <v>0</v>
      </c>
      <c r="K55" s="44"/>
      <c r="L55" s="4">
        <f t="shared" si="19"/>
        <v>0</v>
      </c>
      <c r="M55" s="4">
        <f t="shared" si="20"/>
        <v>0</v>
      </c>
    </row>
    <row r="56" spans="1:13" ht="13.5">
      <c r="A56" s="111"/>
      <c r="B56" s="39"/>
      <c r="C56" s="40" t="s">
        <v>56</v>
      </c>
      <c r="D56" s="38" t="s">
        <v>35</v>
      </c>
      <c r="E56" s="188">
        <v>0.28199999999999997</v>
      </c>
      <c r="F56" s="194">
        <f>F54*E56</f>
        <v>310.2</v>
      </c>
      <c r="G56" s="44"/>
      <c r="H56" s="4">
        <f t="shared" si="17"/>
        <v>0</v>
      </c>
      <c r="I56" s="44"/>
      <c r="J56" s="4">
        <f t="shared" si="18"/>
        <v>0</v>
      </c>
      <c r="K56" s="44"/>
      <c r="L56" s="4">
        <f t="shared" si="19"/>
        <v>0</v>
      </c>
      <c r="M56" s="4">
        <f t="shared" si="20"/>
        <v>0</v>
      </c>
    </row>
    <row r="57" spans="1:13" s="3" customFormat="1" ht="30">
      <c r="A57" s="109"/>
      <c r="B57" s="47"/>
      <c r="C57" s="81" t="s">
        <v>536</v>
      </c>
      <c r="D57" s="82" t="s">
        <v>382</v>
      </c>
      <c r="E57" s="199"/>
      <c r="F57" s="195">
        <v>1100</v>
      </c>
      <c r="G57" s="44"/>
      <c r="H57" s="4">
        <f t="shared" si="4"/>
        <v>0</v>
      </c>
      <c r="I57" s="44"/>
      <c r="J57" s="4">
        <f t="shared" si="5"/>
        <v>0</v>
      </c>
      <c r="K57" s="44"/>
      <c r="L57" s="4">
        <f t="shared" si="6"/>
        <v>0</v>
      </c>
      <c r="M57" s="4">
        <f t="shared" si="7"/>
        <v>0</v>
      </c>
    </row>
    <row r="58" spans="1:13" ht="15.75">
      <c r="A58" s="109"/>
      <c r="B58" s="39"/>
      <c r="C58" s="45" t="s">
        <v>117</v>
      </c>
      <c r="D58" s="38" t="s">
        <v>35</v>
      </c>
      <c r="E58" s="188">
        <v>3.7900000000000003E-2</v>
      </c>
      <c r="F58" s="194">
        <f>F54*E58</f>
        <v>41.690000000000005</v>
      </c>
      <c r="G58" s="44"/>
      <c r="H58" s="4">
        <f>F58*G58</f>
        <v>0</v>
      </c>
      <c r="I58" s="44"/>
      <c r="J58" s="4">
        <f>F58*I58</f>
        <v>0</v>
      </c>
      <c r="K58" s="44"/>
      <c r="L58" s="4">
        <f>F58*K58</f>
        <v>0</v>
      </c>
      <c r="M58" s="4">
        <f>H58+J58+L58</f>
        <v>0</v>
      </c>
    </row>
    <row r="59" spans="1:13" s="3" customFormat="1" ht="31.5">
      <c r="A59" s="109">
        <v>2</v>
      </c>
      <c r="B59" s="39" t="s">
        <v>393</v>
      </c>
      <c r="C59" s="45" t="s">
        <v>394</v>
      </c>
      <c r="D59" s="46" t="s">
        <v>380</v>
      </c>
      <c r="E59" s="202"/>
      <c r="F59" s="198">
        <f>F62</f>
        <v>200</v>
      </c>
      <c r="G59" s="44"/>
      <c r="H59" s="4">
        <f t="shared" ref="H59:H61" si="21">F59*G59</f>
        <v>0</v>
      </c>
      <c r="I59" s="44"/>
      <c r="J59" s="4">
        <f t="shared" ref="J59:J61" si="22">F59*I59</f>
        <v>0</v>
      </c>
      <c r="K59" s="44"/>
      <c r="L59" s="4">
        <f t="shared" ref="L59:L61" si="23">F59*K59</f>
        <v>0</v>
      </c>
      <c r="M59" s="4">
        <f t="shared" ref="M59:M61" si="24">H59+J59+L59</f>
        <v>0</v>
      </c>
    </row>
    <row r="60" spans="1:13" ht="13.5">
      <c r="A60" s="109"/>
      <c r="B60" s="39"/>
      <c r="C60" s="40" t="s">
        <v>54</v>
      </c>
      <c r="D60" s="38" t="s">
        <v>55</v>
      </c>
      <c r="E60" s="188">
        <v>0.17</v>
      </c>
      <c r="F60" s="194">
        <f>F59*E60</f>
        <v>34</v>
      </c>
      <c r="G60" s="44"/>
      <c r="H60" s="4">
        <f t="shared" si="21"/>
        <v>0</v>
      </c>
      <c r="I60" s="44"/>
      <c r="J60" s="4">
        <f t="shared" si="22"/>
        <v>0</v>
      </c>
      <c r="K60" s="44"/>
      <c r="L60" s="4">
        <f t="shared" si="23"/>
        <v>0</v>
      </c>
      <c r="M60" s="4">
        <f t="shared" si="24"/>
        <v>0</v>
      </c>
    </row>
    <row r="61" spans="1:13" ht="13.5">
      <c r="A61" s="109"/>
      <c r="B61" s="39"/>
      <c r="C61" s="40" t="s">
        <v>56</v>
      </c>
      <c r="D61" s="38" t="s">
        <v>35</v>
      </c>
      <c r="E61" s="188">
        <v>5.3E-3</v>
      </c>
      <c r="F61" s="194">
        <f>F59*E61</f>
        <v>1.06</v>
      </c>
      <c r="G61" s="44"/>
      <c r="H61" s="4">
        <f t="shared" si="21"/>
        <v>0</v>
      </c>
      <c r="I61" s="44"/>
      <c r="J61" s="4">
        <f t="shared" si="22"/>
        <v>0</v>
      </c>
      <c r="K61" s="44"/>
      <c r="L61" s="4">
        <f t="shared" si="23"/>
        <v>0</v>
      </c>
      <c r="M61" s="4">
        <f t="shared" si="24"/>
        <v>0</v>
      </c>
    </row>
    <row r="62" spans="1:13" s="3" customFormat="1" ht="30">
      <c r="A62" s="109"/>
      <c r="B62" s="47"/>
      <c r="C62" s="81" t="s">
        <v>395</v>
      </c>
      <c r="D62" s="82" t="s">
        <v>382</v>
      </c>
      <c r="E62" s="199"/>
      <c r="F62" s="195">
        <v>200</v>
      </c>
      <c r="G62" s="44"/>
      <c r="H62" s="4">
        <f t="shared" si="4"/>
        <v>0</v>
      </c>
      <c r="I62" s="44"/>
      <c r="J62" s="4">
        <f t="shared" si="5"/>
        <v>0</v>
      </c>
      <c r="K62" s="44"/>
      <c r="L62" s="4">
        <f t="shared" si="6"/>
        <v>0</v>
      </c>
      <c r="M62" s="4">
        <f t="shared" si="7"/>
        <v>0</v>
      </c>
    </row>
    <row r="63" spans="1:13" ht="15.75">
      <c r="A63" s="109"/>
      <c r="B63" s="39"/>
      <c r="C63" s="45" t="s">
        <v>117</v>
      </c>
      <c r="D63" s="38" t="s">
        <v>35</v>
      </c>
      <c r="E63" s="188">
        <v>3.7900000000000003E-2</v>
      </c>
      <c r="F63" s="194">
        <f>F59*E63</f>
        <v>7.580000000000001</v>
      </c>
      <c r="G63" s="44"/>
      <c r="H63" s="4">
        <f>F63*G63</f>
        <v>0</v>
      </c>
      <c r="I63" s="44"/>
      <c r="J63" s="4">
        <f>F63*I63</f>
        <v>0</v>
      </c>
      <c r="K63" s="44"/>
      <c r="L63" s="4">
        <f>F63*K63</f>
        <v>0</v>
      </c>
      <c r="M63" s="4">
        <f>H63+J63+L63</f>
        <v>0</v>
      </c>
    </row>
    <row r="64" spans="1:13" s="3" customFormat="1" ht="45">
      <c r="A64" s="109">
        <v>3</v>
      </c>
      <c r="B64" s="47"/>
      <c r="C64" s="81" t="s">
        <v>537</v>
      </c>
      <c r="D64" s="82" t="s">
        <v>402</v>
      </c>
      <c r="E64" s="88"/>
      <c r="F64" s="195">
        <v>79</v>
      </c>
      <c r="G64" s="44"/>
      <c r="H64" s="4">
        <f t="shared" si="4"/>
        <v>0</v>
      </c>
      <c r="I64" s="44"/>
      <c r="J64" s="4">
        <f t="shared" si="5"/>
        <v>0</v>
      </c>
      <c r="K64" s="44"/>
      <c r="L64" s="4">
        <f t="shared" si="6"/>
        <v>0</v>
      </c>
      <c r="M64" s="4">
        <f t="shared" si="7"/>
        <v>0</v>
      </c>
    </row>
    <row r="65" spans="1:166" s="3" customFormat="1" ht="45">
      <c r="A65" s="109">
        <v>4</v>
      </c>
      <c r="B65" s="47"/>
      <c r="C65" s="81" t="s">
        <v>538</v>
      </c>
      <c r="D65" s="82" t="s">
        <v>402</v>
      </c>
      <c r="E65" s="88"/>
      <c r="F65" s="195">
        <v>17</v>
      </c>
      <c r="G65" s="44"/>
      <c r="H65" s="4">
        <f t="shared" si="4"/>
        <v>0</v>
      </c>
      <c r="I65" s="44"/>
      <c r="J65" s="4">
        <f t="shared" si="5"/>
        <v>0</v>
      </c>
      <c r="K65" s="44"/>
      <c r="L65" s="4">
        <f t="shared" si="6"/>
        <v>0</v>
      </c>
      <c r="M65" s="4">
        <f t="shared" si="7"/>
        <v>0</v>
      </c>
    </row>
    <row r="66" spans="1:166" s="3" customFormat="1" ht="30">
      <c r="A66" s="109">
        <v>5</v>
      </c>
      <c r="B66" s="47"/>
      <c r="C66" s="81" t="s">
        <v>539</v>
      </c>
      <c r="D66" s="82" t="s">
        <v>402</v>
      </c>
      <c r="E66" s="88"/>
      <c r="F66" s="195">
        <v>9</v>
      </c>
      <c r="G66" s="44"/>
      <c r="H66" s="4">
        <f t="shared" si="4"/>
        <v>0</v>
      </c>
      <c r="I66" s="44"/>
      <c r="J66" s="4">
        <f t="shared" si="5"/>
        <v>0</v>
      </c>
      <c r="K66" s="44"/>
      <c r="L66" s="4">
        <f t="shared" si="6"/>
        <v>0</v>
      </c>
      <c r="M66" s="4">
        <f t="shared" si="7"/>
        <v>0</v>
      </c>
    </row>
    <row r="67" spans="1:166" s="3" customFormat="1" ht="30">
      <c r="A67" s="109">
        <v>6</v>
      </c>
      <c r="B67" s="47"/>
      <c r="C67" s="81" t="s">
        <v>540</v>
      </c>
      <c r="D67" s="82" t="s">
        <v>402</v>
      </c>
      <c r="E67" s="88"/>
      <c r="F67" s="195">
        <v>10</v>
      </c>
      <c r="G67" s="44"/>
      <c r="H67" s="4">
        <f t="shared" si="4"/>
        <v>0</v>
      </c>
      <c r="I67" s="44"/>
      <c r="J67" s="4">
        <f t="shared" si="5"/>
        <v>0</v>
      </c>
      <c r="K67" s="44"/>
      <c r="L67" s="4">
        <f t="shared" si="6"/>
        <v>0</v>
      </c>
      <c r="M67" s="4">
        <f t="shared" si="7"/>
        <v>0</v>
      </c>
    </row>
    <row r="68" spans="1:166" s="3" customFormat="1" ht="30">
      <c r="A68" s="109">
        <v>7</v>
      </c>
      <c r="B68" s="47"/>
      <c r="C68" s="81" t="s">
        <v>541</v>
      </c>
      <c r="D68" s="82" t="s">
        <v>402</v>
      </c>
      <c r="E68" s="88"/>
      <c r="F68" s="195">
        <v>12</v>
      </c>
      <c r="G68" s="44"/>
      <c r="H68" s="4">
        <f t="shared" si="4"/>
        <v>0</v>
      </c>
      <c r="I68" s="44"/>
      <c r="J68" s="4">
        <f t="shared" si="5"/>
        <v>0</v>
      </c>
      <c r="K68" s="44"/>
      <c r="L68" s="4">
        <f t="shared" si="6"/>
        <v>0</v>
      </c>
      <c r="M68" s="4">
        <f t="shared" si="7"/>
        <v>0</v>
      </c>
    </row>
    <row r="69" spans="1:166" s="3" customFormat="1" ht="30">
      <c r="A69" s="109">
        <v>8</v>
      </c>
      <c r="B69" s="47"/>
      <c r="C69" s="81" t="s">
        <v>542</v>
      </c>
      <c r="D69" s="82" t="s">
        <v>402</v>
      </c>
      <c r="E69" s="88"/>
      <c r="F69" s="195">
        <v>5</v>
      </c>
      <c r="G69" s="44"/>
      <c r="H69" s="4">
        <f t="shared" si="4"/>
        <v>0</v>
      </c>
      <c r="I69" s="44"/>
      <c r="J69" s="4">
        <f t="shared" si="5"/>
        <v>0</v>
      </c>
      <c r="K69" s="44"/>
      <c r="L69" s="4">
        <f t="shared" si="6"/>
        <v>0</v>
      </c>
      <c r="M69" s="4">
        <f t="shared" si="7"/>
        <v>0</v>
      </c>
    </row>
    <row r="70" spans="1:166" s="3" customFormat="1" ht="30">
      <c r="A70" s="109">
        <v>9</v>
      </c>
      <c r="B70" s="47"/>
      <c r="C70" s="81" t="s">
        <v>543</v>
      </c>
      <c r="D70" s="82" t="s">
        <v>402</v>
      </c>
      <c r="E70" s="88"/>
      <c r="F70" s="195">
        <v>1</v>
      </c>
      <c r="G70" s="44"/>
      <c r="H70" s="4">
        <f t="shared" si="4"/>
        <v>0</v>
      </c>
      <c r="I70" s="44"/>
      <c r="J70" s="4">
        <f t="shared" si="5"/>
        <v>0</v>
      </c>
      <c r="K70" s="44"/>
      <c r="L70" s="4">
        <f t="shared" si="6"/>
        <v>0</v>
      </c>
      <c r="M70" s="4">
        <f t="shared" si="7"/>
        <v>0</v>
      </c>
    </row>
    <row r="71" spans="1:166" s="3" customFormat="1" ht="15.75">
      <c r="A71" s="109">
        <v>10</v>
      </c>
      <c r="B71" s="47"/>
      <c r="C71" s="81" t="s">
        <v>544</v>
      </c>
      <c r="D71" s="82" t="s">
        <v>428</v>
      </c>
      <c r="E71" s="88"/>
      <c r="F71" s="195">
        <v>2</v>
      </c>
      <c r="G71" s="44"/>
      <c r="H71" s="4">
        <f t="shared" si="4"/>
        <v>0</v>
      </c>
      <c r="I71" s="44"/>
      <c r="J71" s="4">
        <f t="shared" si="5"/>
        <v>0</v>
      </c>
      <c r="K71" s="44"/>
      <c r="L71" s="4">
        <f t="shared" si="6"/>
        <v>0</v>
      </c>
      <c r="M71" s="4">
        <f t="shared" si="7"/>
        <v>0</v>
      </c>
    </row>
    <row r="72" spans="1:166" s="3" customFormat="1" ht="60">
      <c r="A72" s="109">
        <v>11</v>
      </c>
      <c r="B72" s="47"/>
      <c r="C72" s="83" t="s">
        <v>545</v>
      </c>
      <c r="D72" s="82" t="s">
        <v>402</v>
      </c>
      <c r="E72" s="88"/>
      <c r="F72" s="195">
        <v>1</v>
      </c>
      <c r="G72" s="44"/>
      <c r="H72" s="4">
        <f t="shared" si="4"/>
        <v>0</v>
      </c>
      <c r="I72" s="44"/>
      <c r="J72" s="4">
        <f t="shared" si="5"/>
        <v>0</v>
      </c>
      <c r="K72" s="44"/>
      <c r="L72" s="4">
        <f t="shared" si="6"/>
        <v>0</v>
      </c>
      <c r="M72" s="4">
        <f t="shared" si="7"/>
        <v>0</v>
      </c>
    </row>
    <row r="73" spans="1:166" s="24" customFormat="1" ht="13.5">
      <c r="A73" s="17"/>
      <c r="B73" s="18"/>
      <c r="C73" s="19" t="s">
        <v>104</v>
      </c>
      <c r="D73" s="18"/>
      <c r="E73" s="20"/>
      <c r="F73" s="21"/>
      <c r="G73" s="22"/>
      <c r="H73" s="23">
        <f>SUM(H15:H72)</f>
        <v>0</v>
      </c>
      <c r="I73" s="23"/>
      <c r="J73" s="23">
        <f>SUM(J15:J72)</f>
        <v>0</v>
      </c>
      <c r="K73" s="23"/>
      <c r="L73" s="23">
        <f>SUM(L15:L72)</f>
        <v>0</v>
      </c>
      <c r="M73" s="23">
        <f t="shared" ref="M73:M74" si="25">H73+J73+L73</f>
        <v>0</v>
      </c>
    </row>
    <row r="74" spans="1:166" s="24" customFormat="1" ht="13.5">
      <c r="A74" s="17"/>
      <c r="B74" s="18"/>
      <c r="C74" s="19" t="s">
        <v>372</v>
      </c>
      <c r="D74" s="18"/>
      <c r="E74" s="20"/>
      <c r="F74" s="21"/>
      <c r="G74" s="22"/>
      <c r="H74" s="23">
        <f>H40+H72</f>
        <v>0</v>
      </c>
      <c r="I74" s="23"/>
      <c r="J74" s="23"/>
      <c r="K74" s="23"/>
      <c r="L74" s="23"/>
      <c r="M74" s="23">
        <f t="shared" si="25"/>
        <v>0</v>
      </c>
    </row>
    <row r="75" spans="1:166" s="24" customFormat="1" ht="27">
      <c r="A75" s="17"/>
      <c r="B75" s="18"/>
      <c r="C75" s="19" t="s">
        <v>105</v>
      </c>
      <c r="D75" s="25"/>
      <c r="E75" s="20"/>
      <c r="F75" s="21"/>
      <c r="G75" s="22"/>
      <c r="H75" s="23"/>
      <c r="I75" s="23"/>
      <c r="J75" s="23"/>
      <c r="K75" s="23"/>
      <c r="L75" s="23"/>
      <c r="M75" s="23">
        <f>H73*D75</f>
        <v>0</v>
      </c>
    </row>
    <row r="76" spans="1:166" s="24" customFormat="1" ht="13.5">
      <c r="A76" s="17"/>
      <c r="B76" s="18"/>
      <c r="C76" s="19" t="s">
        <v>104</v>
      </c>
      <c r="D76" s="18"/>
      <c r="E76" s="20"/>
      <c r="F76" s="21"/>
      <c r="G76" s="22"/>
      <c r="H76" s="23"/>
      <c r="I76" s="23"/>
      <c r="J76" s="23"/>
      <c r="K76" s="23"/>
      <c r="L76" s="23"/>
      <c r="M76" s="23">
        <f>M73+M75</f>
        <v>0</v>
      </c>
    </row>
    <row r="77" spans="1:166" s="28" customFormat="1" ht="27">
      <c r="A77" s="17"/>
      <c r="B77" s="26"/>
      <c r="C77" s="19" t="s">
        <v>512</v>
      </c>
      <c r="D77" s="25"/>
      <c r="E77" s="20"/>
      <c r="F77" s="20"/>
      <c r="G77" s="22"/>
      <c r="H77" s="27"/>
      <c r="I77" s="27"/>
      <c r="J77" s="27"/>
      <c r="K77" s="27"/>
      <c r="L77" s="27"/>
      <c r="M77" s="23">
        <f>J73*D77</f>
        <v>0</v>
      </c>
    </row>
    <row r="78" spans="1:166" s="28" customFormat="1" ht="13.5">
      <c r="A78" s="17"/>
      <c r="B78" s="26"/>
      <c r="C78" s="19" t="s">
        <v>104</v>
      </c>
      <c r="D78" s="29"/>
      <c r="E78" s="17"/>
      <c r="F78" s="17"/>
      <c r="G78" s="22"/>
      <c r="H78" s="27"/>
      <c r="I78" s="27"/>
      <c r="J78" s="27"/>
      <c r="K78" s="27"/>
      <c r="L78" s="27"/>
      <c r="M78" s="23">
        <f>SUM(M76:M77)</f>
        <v>0</v>
      </c>
    </row>
    <row r="79" spans="1:166" s="28" customFormat="1" ht="40.5">
      <c r="A79" s="17"/>
      <c r="B79" s="26"/>
      <c r="C79" s="19" t="s">
        <v>374</v>
      </c>
      <c r="D79" s="25"/>
      <c r="E79" s="20"/>
      <c r="F79" s="20"/>
      <c r="G79" s="22"/>
      <c r="H79" s="27"/>
      <c r="I79" s="27"/>
      <c r="J79" s="27"/>
      <c r="K79" s="27"/>
      <c r="L79" s="27"/>
      <c r="M79" s="23">
        <f>(M78-H74)*D79</f>
        <v>0</v>
      </c>
    </row>
    <row r="80" spans="1:166" s="28" customFormat="1" ht="13.5">
      <c r="A80" s="17"/>
      <c r="B80" s="26"/>
      <c r="C80" s="19" t="s">
        <v>104</v>
      </c>
      <c r="D80" s="29"/>
      <c r="E80" s="20"/>
      <c r="F80" s="30"/>
      <c r="G80" s="22"/>
      <c r="H80" s="27"/>
      <c r="I80" s="27"/>
      <c r="J80" s="27"/>
      <c r="K80" s="27"/>
      <c r="L80" s="27"/>
      <c r="M80" s="23">
        <f>SUM(M78:M79)</f>
        <v>0</v>
      </c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</row>
    <row r="81" spans="1:9" ht="13.5">
      <c r="A81" s="41"/>
      <c r="B81" s="41"/>
      <c r="C81" s="104"/>
      <c r="D81" s="42"/>
      <c r="E81" s="42"/>
      <c r="F81" s="42"/>
    </row>
    <row r="82" spans="1:9" ht="13.5">
      <c r="A82" s="41"/>
      <c r="B82" s="41"/>
      <c r="C82" s="104"/>
      <c r="D82" s="42"/>
      <c r="E82" s="42"/>
      <c r="F82" s="42"/>
    </row>
    <row r="83" spans="1:9" ht="15">
      <c r="A83" s="41"/>
      <c r="B83" s="41"/>
      <c r="C83" s="32" t="s">
        <v>1</v>
      </c>
      <c r="D83" s="42"/>
      <c r="E83" s="42"/>
      <c r="F83" s="42"/>
      <c r="I83" s="33" t="s">
        <v>2</v>
      </c>
    </row>
    <row r="84" spans="1:9" ht="13.5">
      <c r="A84" s="41"/>
      <c r="B84" s="41"/>
      <c r="C84" s="104"/>
      <c r="D84" s="42"/>
      <c r="E84" s="42"/>
      <c r="F84" s="42"/>
    </row>
    <row r="85" spans="1:9" ht="13.5">
      <c r="A85" s="41"/>
      <c r="B85" s="41"/>
      <c r="C85" s="104"/>
      <c r="D85" s="42"/>
      <c r="E85" s="42"/>
      <c r="F85" s="42"/>
    </row>
    <row r="86" spans="1:9" ht="13.5">
      <c r="A86" s="41"/>
      <c r="B86" s="41"/>
      <c r="C86" s="104"/>
      <c r="D86" s="42"/>
      <c r="E86" s="42"/>
      <c r="F86" s="42"/>
    </row>
    <row r="87" spans="1:9" ht="13.5">
      <c r="A87" s="41"/>
      <c r="B87" s="41"/>
      <c r="C87" s="104"/>
      <c r="D87" s="42"/>
      <c r="E87" s="42"/>
      <c r="F87" s="42"/>
    </row>
    <row r="88" spans="1:9" ht="13.5">
      <c r="A88" s="41"/>
      <c r="B88" s="41"/>
      <c r="C88" s="104"/>
      <c r="D88" s="42"/>
      <c r="E88" s="42"/>
      <c r="F88" s="42"/>
    </row>
    <row r="89" spans="1:9" ht="13.5">
      <c r="A89" s="41"/>
      <c r="B89" s="41"/>
      <c r="C89" s="104"/>
      <c r="D89" s="42"/>
      <c r="E89" s="42"/>
      <c r="F89" s="42"/>
    </row>
    <row r="90" spans="1:9" ht="13.5">
      <c r="A90" s="41"/>
      <c r="B90" s="41"/>
      <c r="C90" s="104"/>
      <c r="D90" s="42"/>
      <c r="E90" s="42"/>
      <c r="F90" s="42"/>
    </row>
    <row r="91" spans="1:9" ht="13.5">
      <c r="A91" s="41"/>
      <c r="B91" s="41"/>
      <c r="C91" s="104"/>
      <c r="D91" s="42"/>
      <c r="E91" s="42"/>
      <c r="F91" s="42"/>
    </row>
    <row r="92" spans="1:9" ht="13.5">
      <c r="A92" s="41"/>
      <c r="B92" s="41"/>
      <c r="C92" s="104"/>
      <c r="D92" s="42"/>
      <c r="E92" s="42"/>
      <c r="F92" s="42"/>
    </row>
    <row r="93" spans="1:9" ht="13.5">
      <c r="A93" s="41"/>
      <c r="B93" s="41"/>
      <c r="C93" s="104"/>
      <c r="D93" s="42"/>
      <c r="E93" s="42"/>
      <c r="F93" s="42"/>
    </row>
    <row r="94" spans="1:9" ht="13.5">
      <c r="A94" s="41"/>
      <c r="B94" s="41"/>
      <c r="C94" s="104"/>
      <c r="D94" s="42"/>
      <c r="E94" s="42"/>
      <c r="F94" s="42"/>
    </row>
    <row r="95" spans="1:9" ht="13.5">
      <c r="A95" s="41"/>
      <c r="B95" s="41"/>
      <c r="C95" s="104"/>
      <c r="D95" s="42"/>
      <c r="E95" s="42"/>
      <c r="F95" s="42"/>
    </row>
    <row r="96" spans="1:9" ht="13.5">
      <c r="A96" s="41"/>
      <c r="B96" s="41"/>
      <c r="C96" s="104"/>
      <c r="D96" s="42"/>
      <c r="E96" s="42"/>
      <c r="F96" s="42"/>
    </row>
    <row r="97" spans="1:6" ht="13.5">
      <c r="A97" s="41"/>
      <c r="B97" s="41"/>
      <c r="C97" s="104"/>
      <c r="D97" s="42"/>
      <c r="E97" s="42"/>
      <c r="F97" s="42"/>
    </row>
    <row r="98" spans="1:6" ht="13.5">
      <c r="A98" s="41"/>
      <c r="B98" s="41"/>
      <c r="C98" s="104"/>
      <c r="D98" s="42"/>
      <c r="E98" s="42"/>
      <c r="F98" s="42"/>
    </row>
    <row r="99" spans="1:6" ht="13.5">
      <c r="A99" s="41"/>
      <c r="B99" s="41"/>
      <c r="C99" s="104"/>
      <c r="D99" s="42"/>
      <c r="E99" s="42"/>
      <c r="F99" s="42"/>
    </row>
    <row r="100" spans="1:6" ht="13.5">
      <c r="A100" s="41"/>
      <c r="B100" s="41"/>
      <c r="C100" s="104"/>
      <c r="D100" s="42"/>
      <c r="E100" s="42"/>
      <c r="F100" s="42"/>
    </row>
    <row r="101" spans="1:6" ht="13.5">
      <c r="A101" s="41"/>
      <c r="B101" s="41"/>
      <c r="C101" s="104"/>
      <c r="D101" s="42"/>
      <c r="E101" s="42"/>
      <c r="F101" s="42"/>
    </row>
    <row r="102" spans="1:6" ht="13.5">
      <c r="A102" s="41"/>
      <c r="B102" s="41"/>
      <c r="C102" s="104"/>
      <c r="D102" s="42"/>
      <c r="E102" s="42"/>
      <c r="F102" s="42"/>
    </row>
    <row r="103" spans="1:6" ht="13.5">
      <c r="A103" s="41"/>
      <c r="B103" s="41"/>
      <c r="C103" s="104"/>
      <c r="D103" s="42"/>
      <c r="E103" s="42"/>
      <c r="F103" s="42"/>
    </row>
    <row r="104" spans="1:6" ht="13.5">
      <c r="A104" s="41"/>
      <c r="B104" s="41"/>
      <c r="C104" s="104"/>
      <c r="D104" s="42"/>
      <c r="E104" s="42"/>
      <c r="F104" s="42"/>
    </row>
    <row r="105" spans="1:6" ht="13.5">
      <c r="A105" s="41"/>
      <c r="B105" s="41"/>
      <c r="C105" s="104"/>
      <c r="D105" s="42"/>
      <c r="E105" s="42"/>
      <c r="F105" s="42"/>
    </row>
    <row r="106" spans="1:6" ht="13.5">
      <c r="A106" s="41"/>
      <c r="B106" s="41"/>
      <c r="C106" s="104"/>
      <c r="D106" s="42"/>
      <c r="E106" s="42"/>
      <c r="F106" s="42"/>
    </row>
    <row r="107" spans="1:6" ht="13.5">
      <c r="A107" s="41"/>
      <c r="B107" s="41"/>
      <c r="C107" s="104"/>
      <c r="D107" s="42"/>
      <c r="E107" s="42"/>
      <c r="F107" s="42"/>
    </row>
    <row r="108" spans="1:6" ht="13.5">
      <c r="A108" s="41"/>
      <c r="B108" s="41"/>
      <c r="C108" s="104"/>
      <c r="D108" s="42"/>
      <c r="E108" s="42"/>
      <c r="F108" s="42"/>
    </row>
    <row r="109" spans="1:6" ht="13.5">
      <c r="A109" s="41"/>
      <c r="B109" s="41"/>
      <c r="C109" s="104"/>
      <c r="D109" s="42"/>
      <c r="E109" s="42"/>
      <c r="F109" s="42"/>
    </row>
    <row r="110" spans="1:6" ht="13.5">
      <c r="A110" s="41"/>
      <c r="B110" s="41"/>
      <c r="C110" s="104"/>
      <c r="D110" s="42"/>
      <c r="E110" s="42"/>
      <c r="F110" s="42"/>
    </row>
    <row r="111" spans="1:6" ht="13.5">
      <c r="A111" s="41"/>
      <c r="B111" s="41"/>
      <c r="C111" s="104"/>
      <c r="D111" s="42"/>
      <c r="E111" s="42"/>
      <c r="F111" s="42"/>
    </row>
    <row r="112" spans="1:6" ht="13.5">
      <c r="A112" s="41"/>
      <c r="B112" s="41"/>
      <c r="C112" s="104"/>
      <c r="D112" s="42"/>
      <c r="E112" s="42"/>
      <c r="F112" s="42"/>
    </row>
    <row r="113" spans="1:6" ht="13.5">
      <c r="A113" s="41"/>
      <c r="B113" s="41"/>
      <c r="C113" s="104"/>
      <c r="D113" s="42"/>
      <c r="E113" s="42"/>
      <c r="F113" s="42"/>
    </row>
    <row r="114" spans="1:6" ht="13.5">
      <c r="A114" s="41"/>
      <c r="B114" s="41"/>
      <c r="C114" s="104"/>
      <c r="D114" s="42"/>
      <c r="E114" s="42"/>
      <c r="F114" s="42"/>
    </row>
    <row r="115" spans="1:6" ht="13.5">
      <c r="A115" s="41"/>
      <c r="B115" s="41"/>
      <c r="C115" s="104"/>
      <c r="D115" s="42"/>
      <c r="E115" s="42"/>
      <c r="F115" s="42"/>
    </row>
    <row r="116" spans="1:6" ht="13.5">
      <c r="A116" s="41"/>
      <c r="B116" s="41"/>
      <c r="C116" s="104"/>
      <c r="D116" s="42"/>
      <c r="E116" s="42"/>
      <c r="F116" s="42"/>
    </row>
    <row r="117" spans="1:6" ht="13.5">
      <c r="A117" s="41"/>
      <c r="B117" s="41"/>
      <c r="C117" s="104"/>
      <c r="D117" s="42"/>
      <c r="E117" s="42"/>
      <c r="F117" s="42"/>
    </row>
    <row r="118" spans="1:6" ht="13.5">
      <c r="A118" s="41"/>
      <c r="B118" s="41"/>
      <c r="C118" s="104"/>
      <c r="D118" s="42"/>
      <c r="E118" s="42"/>
      <c r="F118" s="42"/>
    </row>
    <row r="119" spans="1:6" ht="13.5">
      <c r="A119" s="41"/>
      <c r="B119" s="41"/>
      <c r="C119" s="104"/>
      <c r="D119" s="42"/>
      <c r="E119" s="42"/>
      <c r="F119" s="42"/>
    </row>
    <row r="120" spans="1:6" ht="13.5">
      <c r="A120" s="41"/>
      <c r="B120" s="41"/>
      <c r="C120" s="104"/>
      <c r="D120" s="42"/>
      <c r="E120" s="42"/>
      <c r="F120" s="42"/>
    </row>
    <row r="121" spans="1:6" ht="13.5">
      <c r="A121" s="41"/>
      <c r="B121" s="41"/>
      <c r="C121" s="104"/>
      <c r="D121" s="42"/>
      <c r="E121" s="42"/>
      <c r="F121" s="42"/>
    </row>
    <row r="122" spans="1:6" ht="13.5">
      <c r="A122" s="41"/>
      <c r="B122" s="41"/>
      <c r="C122" s="104"/>
      <c r="D122" s="42"/>
      <c r="E122" s="42"/>
      <c r="F122" s="42"/>
    </row>
    <row r="123" spans="1:6" ht="13.5">
      <c r="A123" s="41"/>
      <c r="B123" s="41"/>
      <c r="C123" s="104"/>
      <c r="D123" s="42"/>
      <c r="E123" s="42"/>
      <c r="F123" s="42"/>
    </row>
    <row r="124" spans="1:6" ht="13.5">
      <c r="A124" s="41"/>
      <c r="B124" s="41"/>
      <c r="C124" s="104"/>
      <c r="D124" s="42"/>
      <c r="E124" s="42"/>
      <c r="F124" s="42"/>
    </row>
    <row r="125" spans="1:6" ht="13.5">
      <c r="A125" s="41"/>
      <c r="B125" s="41"/>
      <c r="C125" s="104"/>
      <c r="D125" s="42"/>
      <c r="E125" s="42"/>
      <c r="F125" s="42"/>
    </row>
    <row r="126" spans="1:6" ht="13.5">
      <c r="A126" s="41"/>
      <c r="B126" s="41"/>
      <c r="C126" s="104"/>
      <c r="D126" s="42"/>
      <c r="E126" s="42"/>
      <c r="F126" s="42"/>
    </row>
    <row r="127" spans="1:6" ht="13.5">
      <c r="A127" s="41"/>
      <c r="B127" s="41"/>
      <c r="C127" s="104"/>
      <c r="D127" s="42"/>
      <c r="E127" s="42"/>
      <c r="F127" s="42"/>
    </row>
    <row r="128" spans="1:6" ht="13.5">
      <c r="A128" s="41"/>
      <c r="B128" s="41"/>
      <c r="C128" s="104"/>
      <c r="D128" s="42"/>
      <c r="E128" s="42"/>
      <c r="F128" s="42"/>
    </row>
    <row r="129" spans="1:6" ht="13.5">
      <c r="A129" s="41"/>
      <c r="B129" s="41"/>
      <c r="C129" s="104"/>
      <c r="D129" s="42"/>
      <c r="E129" s="42"/>
      <c r="F129" s="42"/>
    </row>
    <row r="130" spans="1:6" ht="13.5">
      <c r="A130" s="41"/>
      <c r="B130" s="41"/>
      <c r="C130" s="104"/>
      <c r="D130" s="42"/>
      <c r="E130" s="42"/>
      <c r="F130" s="42"/>
    </row>
    <row r="131" spans="1:6" ht="13.5">
      <c r="A131" s="41"/>
      <c r="B131" s="41"/>
      <c r="C131" s="104"/>
      <c r="D131" s="42"/>
      <c r="E131" s="42"/>
      <c r="F131" s="42"/>
    </row>
    <row r="132" spans="1:6" ht="13.5">
      <c r="A132" s="41"/>
      <c r="B132" s="41"/>
      <c r="C132" s="104"/>
      <c r="D132" s="42"/>
      <c r="E132" s="42"/>
      <c r="F132" s="42"/>
    </row>
    <row r="133" spans="1:6" ht="13.5">
      <c r="A133" s="41"/>
      <c r="B133" s="41"/>
      <c r="C133" s="104"/>
      <c r="D133" s="42"/>
      <c r="E133" s="42"/>
      <c r="F133" s="42"/>
    </row>
    <row r="134" spans="1:6" ht="13.5">
      <c r="A134" s="41"/>
      <c r="B134" s="41"/>
      <c r="C134" s="104"/>
      <c r="D134" s="42"/>
      <c r="E134" s="42"/>
      <c r="F134" s="42"/>
    </row>
    <row r="135" spans="1:6" ht="13.5">
      <c r="A135" s="41"/>
      <c r="B135" s="41"/>
      <c r="C135" s="104"/>
      <c r="D135" s="42"/>
      <c r="E135" s="42"/>
      <c r="F135" s="42"/>
    </row>
    <row r="136" spans="1:6" ht="13.5">
      <c r="A136" s="41"/>
      <c r="B136" s="41"/>
      <c r="C136" s="104"/>
      <c r="D136" s="42"/>
      <c r="E136" s="42"/>
      <c r="F136" s="42"/>
    </row>
    <row r="137" spans="1:6" ht="13.5">
      <c r="A137" s="41"/>
      <c r="B137" s="41"/>
      <c r="C137" s="104"/>
      <c r="D137" s="42"/>
      <c r="E137" s="42"/>
      <c r="F137" s="42"/>
    </row>
    <row r="138" spans="1:6" ht="13.5">
      <c r="A138" s="41"/>
      <c r="B138" s="41"/>
      <c r="C138" s="104"/>
      <c r="D138" s="42"/>
      <c r="E138" s="42"/>
      <c r="F138" s="42"/>
    </row>
    <row r="139" spans="1:6" ht="13.5">
      <c r="A139" s="41"/>
      <c r="B139" s="41"/>
      <c r="C139" s="104"/>
      <c r="D139" s="42"/>
      <c r="E139" s="42"/>
      <c r="F139" s="42"/>
    </row>
    <row r="140" spans="1:6" ht="13.5">
      <c r="A140" s="41"/>
      <c r="B140" s="41"/>
      <c r="C140" s="104"/>
      <c r="D140" s="42"/>
      <c r="E140" s="42"/>
      <c r="F140" s="42"/>
    </row>
    <row r="141" spans="1:6" ht="13.5">
      <c r="A141" s="41"/>
      <c r="B141" s="41"/>
      <c r="C141" s="104"/>
      <c r="D141" s="42"/>
      <c r="E141" s="42"/>
      <c r="F141" s="42"/>
    </row>
    <row r="142" spans="1:6" ht="13.5">
      <c r="A142" s="41"/>
      <c r="B142" s="41"/>
      <c r="C142" s="104"/>
      <c r="D142" s="42"/>
      <c r="E142" s="42"/>
      <c r="F142" s="42"/>
    </row>
    <row r="143" spans="1:6" ht="13.5">
      <c r="A143" s="41"/>
      <c r="B143" s="41"/>
      <c r="C143" s="104"/>
      <c r="D143" s="42"/>
      <c r="E143" s="42"/>
      <c r="F143" s="42"/>
    </row>
    <row r="144" spans="1:6" ht="13.5">
      <c r="A144" s="41"/>
      <c r="B144" s="41"/>
      <c r="C144" s="104"/>
      <c r="D144" s="42"/>
      <c r="E144" s="42"/>
      <c r="F144" s="42"/>
    </row>
    <row r="145" spans="1:6" ht="13.5">
      <c r="A145" s="41"/>
      <c r="B145" s="41"/>
      <c r="C145" s="104"/>
      <c r="D145" s="42"/>
      <c r="E145" s="42"/>
      <c r="F145" s="42"/>
    </row>
    <row r="146" spans="1:6" ht="13.5">
      <c r="A146" s="41"/>
      <c r="B146" s="41"/>
      <c r="C146" s="104"/>
      <c r="D146" s="42"/>
      <c r="E146" s="42"/>
      <c r="F146" s="42"/>
    </row>
    <row r="147" spans="1:6" ht="13.5">
      <c r="A147" s="41"/>
      <c r="B147" s="41"/>
      <c r="C147" s="104"/>
      <c r="D147" s="42"/>
      <c r="E147" s="42"/>
      <c r="F147" s="42"/>
    </row>
    <row r="148" spans="1:6" ht="13.5">
      <c r="A148" s="41"/>
      <c r="B148" s="41"/>
      <c r="C148" s="104"/>
      <c r="D148" s="42"/>
      <c r="E148" s="42"/>
      <c r="F148" s="42"/>
    </row>
    <row r="149" spans="1:6" ht="13.5">
      <c r="A149" s="41"/>
      <c r="B149" s="41"/>
      <c r="C149" s="104"/>
      <c r="D149" s="42"/>
      <c r="E149" s="42"/>
      <c r="F149" s="42"/>
    </row>
    <row r="150" spans="1:6" ht="13.5">
      <c r="A150" s="41"/>
      <c r="B150" s="41"/>
      <c r="C150" s="104"/>
      <c r="D150" s="42"/>
      <c r="E150" s="42"/>
      <c r="F150" s="42"/>
    </row>
    <row r="151" spans="1:6" ht="13.5">
      <c r="A151" s="41"/>
      <c r="B151" s="41"/>
      <c r="C151" s="104"/>
      <c r="D151" s="42"/>
      <c r="E151" s="42"/>
      <c r="F151" s="42"/>
    </row>
    <row r="152" spans="1:6" ht="13.5">
      <c r="A152" s="41"/>
      <c r="B152" s="41"/>
      <c r="C152" s="104"/>
      <c r="D152" s="42"/>
      <c r="E152" s="42"/>
      <c r="F152" s="42"/>
    </row>
    <row r="153" spans="1:6" ht="13.5">
      <c r="A153" s="41"/>
      <c r="B153" s="41"/>
      <c r="C153" s="104"/>
      <c r="D153" s="42"/>
      <c r="E153" s="42"/>
      <c r="F153" s="42"/>
    </row>
    <row r="154" spans="1:6" ht="13.5">
      <c r="A154" s="41"/>
      <c r="B154" s="41"/>
      <c r="C154" s="104"/>
      <c r="D154" s="42"/>
      <c r="E154" s="42"/>
      <c r="F154" s="42"/>
    </row>
    <row r="155" spans="1:6" ht="13.5">
      <c r="A155" s="41"/>
      <c r="B155" s="41"/>
      <c r="C155" s="104"/>
      <c r="D155" s="42"/>
      <c r="E155" s="42"/>
      <c r="F155" s="42"/>
    </row>
    <row r="156" spans="1:6" ht="13.5">
      <c r="A156" s="41"/>
      <c r="B156" s="41"/>
      <c r="C156" s="104"/>
      <c r="D156" s="42"/>
      <c r="E156" s="42"/>
      <c r="F156" s="42"/>
    </row>
    <row r="157" spans="1:6" ht="13.5">
      <c r="A157" s="41"/>
      <c r="B157" s="41"/>
      <c r="C157" s="104"/>
      <c r="D157" s="42"/>
      <c r="E157" s="42"/>
      <c r="F157" s="42"/>
    </row>
    <row r="158" spans="1:6" ht="13.5">
      <c r="A158" s="41"/>
      <c r="B158" s="41"/>
      <c r="C158" s="104"/>
      <c r="D158" s="42"/>
      <c r="E158" s="42"/>
      <c r="F158" s="42"/>
    </row>
    <row r="159" spans="1:6" ht="13.5">
      <c r="A159" s="41"/>
      <c r="B159" s="41"/>
      <c r="C159" s="104"/>
      <c r="D159" s="42"/>
      <c r="E159" s="42"/>
      <c r="F159" s="42"/>
    </row>
    <row r="160" spans="1:6" ht="13.5">
      <c r="A160" s="41"/>
      <c r="B160" s="41"/>
      <c r="C160" s="104"/>
      <c r="D160" s="42"/>
      <c r="E160" s="42"/>
      <c r="F160" s="42"/>
    </row>
    <row r="161" spans="1:6" ht="13.5">
      <c r="A161" s="41"/>
      <c r="B161" s="41"/>
      <c r="C161" s="104"/>
      <c r="D161" s="42"/>
      <c r="E161" s="42"/>
      <c r="F161" s="42"/>
    </row>
    <row r="162" spans="1:6" ht="13.5">
      <c r="A162" s="41"/>
      <c r="B162" s="41"/>
      <c r="C162" s="104"/>
      <c r="D162" s="42"/>
      <c r="E162" s="42"/>
      <c r="F162" s="42"/>
    </row>
    <row r="163" spans="1:6" ht="13.5">
      <c r="A163" s="41"/>
      <c r="B163" s="41"/>
      <c r="C163" s="104"/>
      <c r="D163" s="42"/>
      <c r="E163" s="42"/>
      <c r="F163" s="42"/>
    </row>
    <row r="164" spans="1:6" ht="13.5">
      <c r="A164" s="41"/>
      <c r="B164" s="41"/>
      <c r="C164" s="104"/>
      <c r="D164" s="42"/>
      <c r="E164" s="42"/>
      <c r="F164" s="42"/>
    </row>
    <row r="165" spans="1:6" ht="13.5">
      <c r="A165" s="41"/>
      <c r="B165" s="41"/>
      <c r="C165" s="104"/>
      <c r="D165" s="42"/>
      <c r="E165" s="42"/>
      <c r="F165" s="42"/>
    </row>
    <row r="166" spans="1:6" ht="13.5">
      <c r="A166" s="41"/>
      <c r="B166" s="41"/>
      <c r="C166" s="104"/>
      <c r="D166" s="42"/>
      <c r="E166" s="42"/>
      <c r="F166" s="42"/>
    </row>
    <row r="167" spans="1:6" ht="13.5">
      <c r="A167" s="41"/>
      <c r="B167" s="41"/>
      <c r="C167" s="104"/>
      <c r="D167" s="42"/>
      <c r="E167" s="42"/>
      <c r="F167" s="42"/>
    </row>
    <row r="168" spans="1:6" ht="13.5">
      <c r="A168" s="41"/>
      <c r="B168" s="41"/>
      <c r="C168" s="104"/>
      <c r="D168" s="42"/>
      <c r="E168" s="42"/>
      <c r="F168" s="42"/>
    </row>
    <row r="169" spans="1:6" ht="13.5">
      <c r="A169" s="41"/>
      <c r="B169" s="41"/>
      <c r="C169" s="104"/>
      <c r="D169" s="42"/>
      <c r="E169" s="42"/>
      <c r="F169" s="42"/>
    </row>
    <row r="170" spans="1:6" ht="13.5">
      <c r="A170" s="41"/>
      <c r="B170" s="41"/>
      <c r="C170" s="104"/>
      <c r="D170" s="42"/>
      <c r="E170" s="42"/>
      <c r="F170" s="42"/>
    </row>
    <row r="171" spans="1:6" ht="13.5">
      <c r="A171" s="41"/>
      <c r="B171" s="41"/>
      <c r="C171" s="104"/>
      <c r="D171" s="42"/>
      <c r="E171" s="42"/>
      <c r="F171" s="42"/>
    </row>
    <row r="172" spans="1:6" ht="13.5">
      <c r="A172" s="41"/>
      <c r="B172" s="41"/>
      <c r="C172" s="104"/>
      <c r="D172" s="42"/>
      <c r="E172" s="42"/>
      <c r="F172" s="42"/>
    </row>
    <row r="173" spans="1:6" ht="13.5">
      <c r="A173" s="41"/>
      <c r="B173" s="41"/>
      <c r="C173" s="104"/>
      <c r="D173" s="42"/>
      <c r="E173" s="42"/>
      <c r="F173" s="42"/>
    </row>
    <row r="174" spans="1:6" ht="13.5">
      <c r="A174" s="41"/>
      <c r="B174" s="41"/>
      <c r="C174" s="104"/>
      <c r="D174" s="42"/>
      <c r="E174" s="42"/>
      <c r="F174" s="42"/>
    </row>
    <row r="175" spans="1:6" ht="13.5">
      <c r="A175" s="41"/>
      <c r="B175" s="41"/>
      <c r="C175" s="104"/>
      <c r="D175" s="42"/>
      <c r="E175" s="42"/>
      <c r="F175" s="42"/>
    </row>
    <row r="176" spans="1:6" ht="13.5">
      <c r="A176" s="41"/>
      <c r="B176" s="41"/>
      <c r="C176" s="104"/>
      <c r="D176" s="42"/>
      <c r="E176" s="42"/>
      <c r="F176" s="42"/>
    </row>
    <row r="177" spans="1:6" ht="13.5">
      <c r="A177" s="41"/>
      <c r="B177" s="41"/>
      <c r="C177" s="104"/>
      <c r="D177" s="42"/>
      <c r="E177" s="42"/>
      <c r="F177" s="42"/>
    </row>
    <row r="178" spans="1:6" ht="13.5">
      <c r="A178" s="41"/>
      <c r="B178" s="41"/>
      <c r="C178" s="104"/>
      <c r="D178" s="42"/>
      <c r="E178" s="42"/>
      <c r="F178" s="42"/>
    </row>
    <row r="179" spans="1:6" ht="13.5">
      <c r="A179" s="41"/>
      <c r="B179" s="41"/>
      <c r="C179" s="104"/>
      <c r="D179" s="42"/>
      <c r="E179" s="42"/>
      <c r="F179" s="42"/>
    </row>
    <row r="180" spans="1:6" ht="13.5">
      <c r="A180" s="41"/>
      <c r="B180" s="41"/>
      <c r="C180" s="104"/>
      <c r="D180" s="42"/>
      <c r="E180" s="42"/>
      <c r="F180" s="42"/>
    </row>
    <row r="181" spans="1:6" ht="13.5">
      <c r="A181" s="41"/>
      <c r="B181" s="41"/>
      <c r="C181" s="104"/>
      <c r="D181" s="42"/>
      <c r="E181" s="42"/>
      <c r="F181" s="42"/>
    </row>
    <row r="182" spans="1:6" ht="13.5">
      <c r="A182" s="41"/>
      <c r="B182" s="41"/>
      <c r="C182" s="104"/>
      <c r="D182" s="42"/>
      <c r="E182" s="42"/>
      <c r="F182" s="42"/>
    </row>
    <row r="183" spans="1:6" ht="13.5">
      <c r="A183" s="41"/>
      <c r="B183" s="41"/>
      <c r="C183" s="104"/>
      <c r="D183" s="42"/>
      <c r="E183" s="42"/>
      <c r="F183" s="42"/>
    </row>
    <row r="184" spans="1:6" ht="13.5">
      <c r="A184" s="41"/>
      <c r="B184" s="41"/>
      <c r="C184" s="104"/>
      <c r="D184" s="42"/>
      <c r="E184" s="42"/>
      <c r="F184" s="42"/>
    </row>
    <row r="185" spans="1:6" ht="13.5">
      <c r="A185" s="41"/>
      <c r="B185" s="41"/>
      <c r="C185" s="104"/>
      <c r="D185" s="42"/>
      <c r="E185" s="42"/>
      <c r="F185" s="42"/>
    </row>
    <row r="186" spans="1:6" ht="13.5">
      <c r="A186" s="41"/>
      <c r="B186" s="41"/>
      <c r="C186" s="104"/>
      <c r="D186" s="42"/>
      <c r="E186" s="42"/>
      <c r="F186" s="42"/>
    </row>
    <row r="187" spans="1:6" ht="13.5">
      <c r="A187" s="41"/>
      <c r="B187" s="41"/>
      <c r="C187" s="104"/>
      <c r="D187" s="42"/>
      <c r="E187" s="42"/>
      <c r="F187" s="42"/>
    </row>
    <row r="188" spans="1:6" ht="13.5">
      <c r="A188" s="41"/>
      <c r="B188" s="41"/>
      <c r="C188" s="104"/>
      <c r="D188" s="42"/>
      <c r="E188" s="42"/>
      <c r="F188" s="42"/>
    </row>
    <row r="189" spans="1:6" ht="13.5">
      <c r="A189" s="41"/>
      <c r="B189" s="41"/>
      <c r="C189" s="104"/>
      <c r="D189" s="42"/>
      <c r="E189" s="42"/>
      <c r="F189" s="42"/>
    </row>
    <row r="190" spans="1:6" ht="13.5">
      <c r="A190" s="41"/>
      <c r="B190" s="41"/>
      <c r="C190" s="104"/>
      <c r="D190" s="42"/>
      <c r="E190" s="42"/>
      <c r="F190" s="42"/>
    </row>
    <row r="191" spans="1:6" ht="13.5">
      <c r="A191" s="41"/>
      <c r="B191" s="41"/>
      <c r="C191" s="104"/>
      <c r="D191" s="42"/>
      <c r="E191" s="42"/>
      <c r="F191" s="42"/>
    </row>
    <row r="192" spans="1:6" ht="13.5">
      <c r="A192" s="41"/>
      <c r="B192" s="41"/>
      <c r="C192" s="104"/>
      <c r="D192" s="42"/>
      <c r="E192" s="42"/>
      <c r="F192" s="42"/>
    </row>
    <row r="193" spans="1:6" ht="13.5">
      <c r="A193" s="41"/>
      <c r="B193" s="41"/>
      <c r="C193" s="104"/>
      <c r="D193" s="42"/>
      <c r="E193" s="42"/>
      <c r="F193" s="42"/>
    </row>
    <row r="194" spans="1:6" ht="13.5">
      <c r="A194" s="41"/>
      <c r="B194" s="41"/>
      <c r="C194" s="104"/>
      <c r="D194" s="42"/>
      <c r="E194" s="42"/>
      <c r="F194" s="42"/>
    </row>
    <row r="195" spans="1:6" ht="13.5">
      <c r="A195" s="41"/>
      <c r="B195" s="41"/>
      <c r="C195" s="104"/>
      <c r="D195" s="42"/>
      <c r="E195" s="42"/>
      <c r="F195" s="42"/>
    </row>
    <row r="196" spans="1:6" ht="13.5">
      <c r="A196" s="41"/>
      <c r="B196" s="41"/>
      <c r="C196" s="104"/>
      <c r="D196" s="42"/>
      <c r="E196" s="42"/>
      <c r="F196" s="42"/>
    </row>
    <row r="197" spans="1:6" ht="13.5">
      <c r="A197" s="41"/>
      <c r="B197" s="41"/>
      <c r="C197" s="104"/>
      <c r="D197" s="42"/>
      <c r="E197" s="42"/>
      <c r="F197" s="42"/>
    </row>
    <row r="198" spans="1:6" ht="13.5">
      <c r="A198" s="41"/>
      <c r="B198" s="41"/>
      <c r="C198" s="104"/>
      <c r="D198" s="42"/>
      <c r="E198" s="42"/>
      <c r="F198" s="42"/>
    </row>
    <row r="199" spans="1:6" ht="13.5">
      <c r="A199" s="41"/>
      <c r="B199" s="41"/>
      <c r="C199" s="104"/>
      <c r="D199" s="42"/>
      <c r="E199" s="42"/>
      <c r="F199" s="42"/>
    </row>
    <row r="200" spans="1:6" ht="13.5">
      <c r="A200" s="41"/>
      <c r="B200" s="41"/>
      <c r="C200" s="104"/>
      <c r="D200" s="42"/>
      <c r="E200" s="42"/>
      <c r="F200" s="42"/>
    </row>
    <row r="201" spans="1:6" ht="13.5">
      <c r="A201" s="41"/>
      <c r="B201" s="41"/>
      <c r="C201" s="104"/>
      <c r="D201" s="42"/>
      <c r="E201" s="42"/>
      <c r="F201" s="42"/>
    </row>
    <row r="202" spans="1:6" ht="13.5">
      <c r="A202" s="41"/>
      <c r="B202" s="41"/>
      <c r="C202" s="104"/>
      <c r="D202" s="42"/>
      <c r="E202" s="42"/>
      <c r="F202" s="42"/>
    </row>
    <row r="203" spans="1:6" ht="13.5">
      <c r="A203" s="41"/>
      <c r="B203" s="41"/>
      <c r="C203" s="104"/>
      <c r="D203" s="42"/>
      <c r="E203" s="42"/>
      <c r="F203" s="42"/>
    </row>
    <row r="204" spans="1:6" ht="13.5">
      <c r="A204" s="41"/>
      <c r="B204" s="41"/>
      <c r="C204" s="104"/>
      <c r="D204" s="42"/>
      <c r="E204" s="42"/>
      <c r="F204" s="42"/>
    </row>
    <row r="205" spans="1:6" ht="13.5">
      <c r="A205" s="41"/>
      <c r="B205" s="41"/>
      <c r="C205" s="104"/>
      <c r="D205" s="42"/>
      <c r="E205" s="42"/>
      <c r="F205" s="42"/>
    </row>
    <row r="206" spans="1:6" ht="13.5">
      <c r="A206" s="41"/>
      <c r="B206" s="41"/>
      <c r="C206" s="104"/>
      <c r="D206" s="42"/>
      <c r="E206" s="42"/>
      <c r="F206" s="42"/>
    </row>
    <row r="207" spans="1:6" ht="13.5">
      <c r="A207" s="41"/>
      <c r="B207" s="41"/>
      <c r="C207" s="104"/>
      <c r="D207" s="42"/>
      <c r="E207" s="42"/>
      <c r="F207" s="42"/>
    </row>
    <row r="208" spans="1:6" ht="13.5">
      <c r="A208" s="41"/>
      <c r="B208" s="41"/>
      <c r="C208" s="104"/>
      <c r="D208" s="42"/>
      <c r="E208" s="42"/>
      <c r="F208" s="42"/>
    </row>
    <row r="209" spans="1:6" ht="13.5">
      <c r="A209" s="41"/>
      <c r="B209" s="41"/>
      <c r="C209" s="104"/>
      <c r="D209" s="42"/>
      <c r="E209" s="42"/>
      <c r="F209" s="42"/>
    </row>
    <row r="210" spans="1:6" ht="13.5">
      <c r="A210" s="41"/>
      <c r="B210" s="41"/>
      <c r="C210" s="104"/>
      <c r="D210" s="42"/>
      <c r="E210" s="42"/>
      <c r="F210" s="42"/>
    </row>
    <row r="211" spans="1:6" ht="13.5">
      <c r="A211" s="41"/>
      <c r="B211" s="41"/>
      <c r="C211" s="104"/>
      <c r="D211" s="42"/>
      <c r="E211" s="42"/>
      <c r="F211" s="42"/>
    </row>
    <row r="212" spans="1:6" ht="13.5">
      <c r="A212" s="41"/>
      <c r="B212" s="41"/>
      <c r="C212" s="104"/>
      <c r="D212" s="42"/>
      <c r="E212" s="42"/>
      <c r="F212" s="42"/>
    </row>
    <row r="213" spans="1:6" ht="13.5">
      <c r="A213" s="41"/>
      <c r="B213" s="41"/>
      <c r="C213" s="104"/>
      <c r="D213" s="42"/>
      <c r="E213" s="42"/>
      <c r="F213" s="42"/>
    </row>
    <row r="214" spans="1:6" ht="13.5">
      <c r="A214" s="41"/>
      <c r="B214" s="41"/>
      <c r="C214" s="104"/>
      <c r="D214" s="42"/>
      <c r="E214" s="42"/>
      <c r="F214" s="42"/>
    </row>
    <row r="215" spans="1:6" ht="13.5">
      <c r="A215" s="41"/>
      <c r="B215" s="41"/>
      <c r="C215" s="104"/>
      <c r="D215" s="42"/>
      <c r="E215" s="42"/>
      <c r="F215" s="42"/>
    </row>
    <row r="216" spans="1:6" ht="13.5">
      <c r="A216" s="41"/>
      <c r="B216" s="41"/>
      <c r="C216" s="104"/>
      <c r="D216" s="42"/>
      <c r="E216" s="42"/>
      <c r="F216" s="42"/>
    </row>
    <row r="217" spans="1:6" ht="13.5">
      <c r="A217" s="41"/>
      <c r="B217" s="41"/>
      <c r="C217" s="104"/>
      <c r="D217" s="42"/>
      <c r="E217" s="42"/>
      <c r="F217" s="42"/>
    </row>
    <row r="218" spans="1:6" ht="13.5">
      <c r="A218" s="41"/>
      <c r="B218" s="41"/>
      <c r="C218" s="104"/>
      <c r="D218" s="42"/>
      <c r="E218" s="42"/>
      <c r="F218" s="42"/>
    </row>
    <row r="219" spans="1:6" ht="13.5">
      <c r="A219" s="41"/>
      <c r="B219" s="41"/>
      <c r="C219" s="104"/>
      <c r="D219" s="42"/>
      <c r="E219" s="42"/>
      <c r="F219" s="42"/>
    </row>
    <row r="220" spans="1:6" ht="13.5">
      <c r="A220" s="41"/>
      <c r="B220" s="41"/>
      <c r="C220" s="104"/>
      <c r="D220" s="42"/>
      <c r="E220" s="42"/>
      <c r="F220" s="42"/>
    </row>
    <row r="221" spans="1:6" ht="13.5">
      <c r="A221" s="41"/>
      <c r="B221" s="41"/>
      <c r="C221" s="104"/>
      <c r="D221" s="42"/>
      <c r="E221" s="42"/>
      <c r="F221" s="42"/>
    </row>
    <row r="222" spans="1:6" ht="13.5">
      <c r="A222" s="41"/>
      <c r="B222" s="41"/>
      <c r="C222" s="104"/>
      <c r="D222" s="42"/>
      <c r="E222" s="42"/>
      <c r="F222" s="42"/>
    </row>
    <row r="223" spans="1:6" ht="13.5">
      <c r="A223" s="41"/>
      <c r="B223" s="41"/>
      <c r="C223" s="104"/>
      <c r="D223" s="42"/>
      <c r="E223" s="42"/>
      <c r="F223" s="42"/>
    </row>
    <row r="224" spans="1:6" ht="13.5">
      <c r="A224" s="41"/>
      <c r="B224" s="41"/>
      <c r="C224" s="104"/>
      <c r="D224" s="42"/>
      <c r="E224" s="42"/>
      <c r="F224" s="42"/>
    </row>
    <row r="225" spans="1:6" ht="13.5">
      <c r="A225" s="41"/>
      <c r="B225" s="41"/>
      <c r="C225" s="104"/>
      <c r="D225" s="42"/>
      <c r="E225" s="42"/>
      <c r="F225" s="42"/>
    </row>
    <row r="226" spans="1:6" ht="13.5">
      <c r="A226" s="41"/>
      <c r="B226" s="41"/>
      <c r="C226" s="104"/>
      <c r="D226" s="42"/>
      <c r="E226" s="42"/>
      <c r="F226" s="42"/>
    </row>
    <row r="227" spans="1:6" ht="13.5">
      <c r="A227" s="41"/>
      <c r="B227" s="41"/>
      <c r="C227" s="104"/>
      <c r="D227" s="42"/>
      <c r="E227" s="42"/>
      <c r="F227" s="42"/>
    </row>
    <row r="228" spans="1:6" ht="13.5">
      <c r="A228" s="41"/>
      <c r="B228" s="41"/>
      <c r="C228" s="104"/>
      <c r="D228" s="42"/>
      <c r="E228" s="42"/>
      <c r="F228" s="42"/>
    </row>
    <row r="229" spans="1:6" ht="13.5">
      <c r="A229" s="41"/>
      <c r="B229" s="41"/>
      <c r="C229" s="104"/>
      <c r="D229" s="42"/>
      <c r="E229" s="42"/>
      <c r="F229" s="42"/>
    </row>
    <row r="230" spans="1:6" ht="13.5">
      <c r="A230" s="41"/>
      <c r="B230" s="41"/>
      <c r="C230" s="104"/>
      <c r="D230" s="42"/>
      <c r="E230" s="42"/>
      <c r="F230" s="42"/>
    </row>
    <row r="231" spans="1:6" ht="13.5">
      <c r="A231" s="41"/>
      <c r="B231" s="41"/>
      <c r="C231" s="104"/>
      <c r="D231" s="42"/>
      <c r="E231" s="42"/>
      <c r="F231" s="42"/>
    </row>
    <row r="232" spans="1:6" ht="13.5">
      <c r="A232" s="41"/>
      <c r="B232" s="41"/>
      <c r="C232" s="104"/>
      <c r="D232" s="42"/>
      <c r="E232" s="42"/>
      <c r="F232" s="42"/>
    </row>
    <row r="233" spans="1:6" ht="13.5">
      <c r="A233" s="41"/>
      <c r="B233" s="41"/>
      <c r="C233" s="104"/>
      <c r="D233" s="42"/>
      <c r="E233" s="42"/>
      <c r="F233" s="42"/>
    </row>
    <row r="234" spans="1:6" ht="13.5">
      <c r="A234" s="41"/>
      <c r="B234" s="41"/>
      <c r="C234" s="104"/>
      <c r="D234" s="42"/>
      <c r="E234" s="42"/>
      <c r="F234" s="42"/>
    </row>
    <row r="235" spans="1:6" ht="13.5">
      <c r="A235" s="41"/>
      <c r="B235" s="41"/>
      <c r="C235" s="104"/>
      <c r="D235" s="42"/>
      <c r="E235" s="42"/>
      <c r="F235" s="42"/>
    </row>
    <row r="236" spans="1:6" ht="13.5">
      <c r="A236" s="41"/>
      <c r="B236" s="41"/>
      <c r="C236" s="104"/>
      <c r="D236" s="42"/>
      <c r="E236" s="42"/>
      <c r="F236" s="42"/>
    </row>
    <row r="237" spans="1:6" ht="13.5">
      <c r="A237" s="41"/>
      <c r="B237" s="41"/>
      <c r="C237" s="104"/>
      <c r="D237" s="42"/>
      <c r="E237" s="42"/>
      <c r="F237" s="42"/>
    </row>
    <row r="238" spans="1:6" ht="13.5">
      <c r="A238" s="41"/>
      <c r="B238" s="41"/>
      <c r="C238" s="104"/>
      <c r="D238" s="42"/>
      <c r="E238" s="42"/>
      <c r="F238" s="42"/>
    </row>
    <row r="239" spans="1:6" ht="13.5">
      <c r="A239" s="41"/>
      <c r="B239" s="41"/>
      <c r="C239" s="104"/>
      <c r="D239" s="42"/>
      <c r="E239" s="42"/>
      <c r="F239" s="42"/>
    </row>
    <row r="240" spans="1:6" ht="13.5">
      <c r="A240" s="41"/>
      <c r="B240" s="41"/>
      <c r="C240" s="104"/>
      <c r="D240" s="42"/>
      <c r="E240" s="42"/>
      <c r="F240" s="42"/>
    </row>
    <row r="241" spans="1:6" ht="13.5">
      <c r="A241" s="41"/>
      <c r="B241" s="41"/>
      <c r="C241" s="104"/>
      <c r="D241" s="42"/>
      <c r="E241" s="42"/>
      <c r="F241" s="42"/>
    </row>
    <row r="242" spans="1:6" ht="13.5">
      <c r="A242" s="41"/>
      <c r="B242" s="41"/>
      <c r="C242" s="104"/>
      <c r="D242" s="42"/>
      <c r="E242" s="42"/>
      <c r="F242" s="42"/>
    </row>
    <row r="243" spans="1:6" ht="13.5">
      <c r="A243" s="41"/>
      <c r="B243" s="41"/>
      <c r="C243" s="104"/>
      <c r="D243" s="42"/>
      <c r="E243" s="42"/>
      <c r="F243" s="42"/>
    </row>
    <row r="244" spans="1:6" ht="13.5">
      <c r="A244" s="41"/>
      <c r="B244" s="41"/>
      <c r="C244" s="104"/>
      <c r="D244" s="42"/>
      <c r="E244" s="42"/>
      <c r="F244" s="42"/>
    </row>
    <row r="245" spans="1:6" ht="13.5">
      <c r="A245" s="41"/>
      <c r="B245" s="41"/>
      <c r="C245" s="104"/>
      <c r="D245" s="42"/>
      <c r="E245" s="42"/>
      <c r="F245" s="42"/>
    </row>
    <row r="246" spans="1:6" ht="13.5">
      <c r="A246" s="41"/>
      <c r="B246" s="41"/>
      <c r="C246" s="104"/>
      <c r="D246" s="42"/>
      <c r="E246" s="42"/>
      <c r="F246" s="42"/>
    </row>
    <row r="247" spans="1:6" ht="13.5">
      <c r="A247" s="41"/>
      <c r="B247" s="41"/>
      <c r="C247" s="104"/>
      <c r="D247" s="42"/>
      <c r="E247" s="42"/>
      <c r="F247" s="42"/>
    </row>
    <row r="248" spans="1:6" ht="13.5">
      <c r="A248" s="41"/>
      <c r="B248" s="41"/>
      <c r="C248" s="104"/>
      <c r="D248" s="42"/>
      <c r="E248" s="42"/>
      <c r="F248" s="42"/>
    </row>
    <row r="249" spans="1:6" ht="13.5">
      <c r="A249" s="41"/>
      <c r="B249" s="41"/>
      <c r="C249" s="104"/>
      <c r="D249" s="42"/>
      <c r="E249" s="42"/>
      <c r="F249" s="42"/>
    </row>
    <row r="250" spans="1:6" ht="13.5">
      <c r="A250" s="41"/>
      <c r="B250" s="41"/>
      <c r="C250" s="104"/>
      <c r="D250" s="42"/>
      <c r="E250" s="42"/>
      <c r="F250" s="42"/>
    </row>
    <row r="251" spans="1:6" ht="13.5">
      <c r="A251" s="41"/>
      <c r="B251" s="41"/>
      <c r="C251" s="104"/>
      <c r="D251" s="42"/>
      <c r="E251" s="42"/>
      <c r="F251" s="42"/>
    </row>
    <row r="252" spans="1:6" ht="13.5">
      <c r="A252" s="41"/>
      <c r="B252" s="41"/>
      <c r="C252" s="104"/>
      <c r="D252" s="42"/>
      <c r="E252" s="42"/>
      <c r="F252" s="42"/>
    </row>
    <row r="253" spans="1:6" ht="13.5">
      <c r="A253" s="41"/>
      <c r="B253" s="41"/>
      <c r="C253" s="104"/>
      <c r="D253" s="42"/>
      <c r="E253" s="42"/>
      <c r="F253" s="42"/>
    </row>
    <row r="254" spans="1:6" ht="13.5">
      <c r="A254" s="41"/>
      <c r="B254" s="41"/>
      <c r="C254" s="104"/>
      <c r="D254" s="42"/>
      <c r="E254" s="42"/>
      <c r="F254" s="42"/>
    </row>
    <row r="255" spans="1:6" ht="13.5">
      <c r="A255" s="41"/>
      <c r="B255" s="41"/>
      <c r="C255" s="104"/>
      <c r="D255" s="42"/>
      <c r="E255" s="42"/>
      <c r="F255" s="42"/>
    </row>
    <row r="256" spans="1:6" ht="13.5">
      <c r="A256" s="41"/>
      <c r="B256" s="41"/>
      <c r="C256" s="104"/>
      <c r="D256" s="42"/>
      <c r="E256" s="42"/>
      <c r="F256" s="42"/>
    </row>
    <row r="257" spans="1:6" ht="13.5">
      <c r="A257" s="41"/>
      <c r="B257" s="41"/>
      <c r="C257" s="104"/>
      <c r="D257" s="42"/>
      <c r="E257" s="42"/>
      <c r="F257" s="42"/>
    </row>
    <row r="258" spans="1:6" ht="13.5">
      <c r="A258" s="41"/>
      <c r="B258" s="41"/>
      <c r="C258" s="104"/>
      <c r="D258" s="42"/>
      <c r="E258" s="42"/>
      <c r="F258" s="42"/>
    </row>
    <row r="259" spans="1:6" ht="13.5">
      <c r="A259" s="41"/>
      <c r="B259" s="41"/>
      <c r="C259" s="104"/>
      <c r="D259" s="42"/>
      <c r="E259" s="42"/>
      <c r="F259" s="42"/>
    </row>
    <row r="260" spans="1:6" ht="13.5">
      <c r="A260" s="41"/>
      <c r="B260" s="41"/>
      <c r="C260" s="104"/>
      <c r="D260" s="42"/>
      <c r="E260" s="42"/>
      <c r="F260" s="42"/>
    </row>
    <row r="261" spans="1:6" ht="13.5">
      <c r="A261" s="41"/>
      <c r="B261" s="41"/>
      <c r="C261" s="104"/>
      <c r="D261" s="42"/>
      <c r="E261" s="42"/>
      <c r="F261" s="42"/>
    </row>
    <row r="262" spans="1:6" ht="13.5">
      <c r="A262" s="41"/>
      <c r="B262" s="41"/>
      <c r="C262" s="104"/>
      <c r="D262" s="42"/>
      <c r="E262" s="42"/>
      <c r="F262" s="42"/>
    </row>
    <row r="263" spans="1:6" ht="13.5">
      <c r="A263" s="41"/>
      <c r="B263" s="41"/>
      <c r="C263" s="104"/>
      <c r="D263" s="42"/>
      <c r="E263" s="42"/>
      <c r="F263" s="42"/>
    </row>
    <row r="264" spans="1:6" ht="13.5">
      <c r="A264" s="41"/>
      <c r="B264" s="41"/>
      <c r="C264" s="104"/>
      <c r="D264" s="42"/>
      <c r="E264" s="42"/>
      <c r="F264" s="42"/>
    </row>
    <row r="265" spans="1:6" ht="13.5">
      <c r="A265" s="41"/>
      <c r="B265" s="41"/>
      <c r="C265" s="104"/>
      <c r="D265" s="42"/>
      <c r="E265" s="42"/>
      <c r="F265" s="42"/>
    </row>
    <row r="266" spans="1:6" ht="13.5">
      <c r="A266" s="41"/>
      <c r="B266" s="41"/>
      <c r="C266" s="104"/>
      <c r="D266" s="42"/>
      <c r="E266" s="42"/>
      <c r="F266" s="42"/>
    </row>
    <row r="267" spans="1:6" ht="13.5">
      <c r="A267" s="41"/>
      <c r="B267" s="41"/>
      <c r="C267" s="104"/>
      <c r="D267" s="42"/>
      <c r="E267" s="42"/>
      <c r="F267" s="42"/>
    </row>
    <row r="268" spans="1:6" ht="13.5">
      <c r="A268" s="41"/>
      <c r="B268" s="41"/>
      <c r="C268" s="104"/>
      <c r="D268" s="42"/>
      <c r="E268" s="42"/>
      <c r="F268" s="42"/>
    </row>
    <row r="269" spans="1:6" ht="13.5">
      <c r="A269" s="41"/>
      <c r="B269" s="41"/>
      <c r="C269" s="104"/>
      <c r="D269" s="42"/>
      <c r="E269" s="42"/>
      <c r="F269" s="42"/>
    </row>
    <row r="270" spans="1:6" ht="13.5">
      <c r="A270" s="41"/>
      <c r="B270" s="41"/>
      <c r="C270" s="104"/>
      <c r="D270" s="42"/>
      <c r="E270" s="42"/>
      <c r="F270" s="42"/>
    </row>
    <row r="271" spans="1:6" ht="13.5">
      <c r="A271" s="41"/>
      <c r="B271" s="41"/>
      <c r="C271" s="104"/>
      <c r="D271" s="42"/>
      <c r="E271" s="42"/>
      <c r="F271" s="42"/>
    </row>
    <row r="272" spans="1:6" ht="13.5">
      <c r="A272" s="41"/>
      <c r="B272" s="41"/>
      <c r="C272" s="104"/>
      <c r="D272" s="42"/>
      <c r="E272" s="42"/>
      <c r="F272" s="42"/>
    </row>
    <row r="273" spans="1:6" ht="13.5">
      <c r="A273" s="41"/>
      <c r="B273" s="41"/>
      <c r="C273" s="104"/>
      <c r="D273" s="42"/>
      <c r="E273" s="42"/>
      <c r="F273" s="42"/>
    </row>
    <row r="274" spans="1:6" ht="13.5">
      <c r="A274" s="41"/>
      <c r="B274" s="41"/>
      <c r="C274" s="104"/>
      <c r="D274" s="42"/>
      <c r="E274" s="42"/>
      <c r="F274" s="42"/>
    </row>
    <row r="275" spans="1:6" ht="13.5">
      <c r="A275" s="41"/>
      <c r="B275" s="41"/>
      <c r="C275" s="104"/>
      <c r="D275" s="42"/>
      <c r="E275" s="42"/>
      <c r="F275" s="42"/>
    </row>
    <row r="276" spans="1:6" ht="13.5">
      <c r="A276" s="41"/>
      <c r="B276" s="41"/>
      <c r="C276" s="104"/>
      <c r="D276" s="42"/>
      <c r="E276" s="42"/>
      <c r="F276" s="42"/>
    </row>
    <row r="277" spans="1:6" ht="13.5">
      <c r="A277" s="41"/>
      <c r="B277" s="41"/>
      <c r="C277" s="104"/>
      <c r="D277" s="42"/>
      <c r="E277" s="42"/>
      <c r="F277" s="42"/>
    </row>
    <row r="278" spans="1:6" ht="13.5">
      <c r="A278" s="41"/>
      <c r="B278" s="41"/>
      <c r="C278" s="104"/>
      <c r="D278" s="42"/>
      <c r="E278" s="42"/>
      <c r="F278" s="42"/>
    </row>
    <row r="279" spans="1:6" ht="13.5">
      <c r="A279" s="41"/>
      <c r="B279" s="41"/>
      <c r="C279" s="104"/>
      <c r="D279" s="42"/>
      <c r="E279" s="42"/>
      <c r="F279" s="42"/>
    </row>
    <row r="280" spans="1:6" ht="13.5">
      <c r="A280" s="41"/>
      <c r="B280" s="41"/>
      <c r="C280" s="104"/>
      <c r="D280" s="42"/>
      <c r="E280" s="42"/>
      <c r="F280" s="42"/>
    </row>
    <row r="281" spans="1:6" ht="13.5">
      <c r="A281" s="41"/>
      <c r="B281" s="41"/>
      <c r="C281" s="104"/>
      <c r="D281" s="42"/>
      <c r="E281" s="42"/>
      <c r="F281" s="42"/>
    </row>
    <row r="282" spans="1:6" ht="13.5">
      <c r="A282" s="41"/>
      <c r="B282" s="41"/>
      <c r="C282" s="104"/>
      <c r="D282" s="42"/>
      <c r="E282" s="42"/>
      <c r="F282" s="42"/>
    </row>
    <row r="283" spans="1:6" ht="13.5">
      <c r="A283" s="41"/>
      <c r="B283" s="41"/>
      <c r="C283" s="104"/>
      <c r="D283" s="42"/>
      <c r="E283" s="42"/>
      <c r="F283" s="42"/>
    </row>
    <row r="284" spans="1:6" ht="13.5">
      <c r="A284" s="41"/>
      <c r="B284" s="41"/>
      <c r="C284" s="104"/>
      <c r="D284" s="42"/>
      <c r="E284" s="42"/>
      <c r="F284" s="42"/>
    </row>
    <row r="285" spans="1:6" ht="13.5">
      <c r="A285" s="41"/>
      <c r="B285" s="41"/>
      <c r="C285" s="104"/>
      <c r="D285" s="42"/>
      <c r="E285" s="42"/>
      <c r="F285" s="42"/>
    </row>
    <row r="286" spans="1:6" ht="13.5">
      <c r="A286" s="41"/>
      <c r="B286" s="41"/>
      <c r="C286" s="104"/>
      <c r="D286" s="42"/>
      <c r="E286" s="42"/>
      <c r="F286" s="42"/>
    </row>
    <row r="287" spans="1:6" ht="13.5">
      <c r="A287" s="41"/>
      <c r="B287" s="41"/>
      <c r="C287" s="104"/>
      <c r="D287" s="42"/>
      <c r="E287" s="42"/>
      <c r="F287" s="42"/>
    </row>
    <row r="288" spans="1:6" ht="13.5">
      <c r="A288" s="41"/>
      <c r="B288" s="41"/>
      <c r="C288" s="104"/>
      <c r="D288" s="42"/>
      <c r="E288" s="42"/>
      <c r="F288" s="42"/>
    </row>
    <row r="289" spans="1:6" ht="13.5">
      <c r="A289" s="41"/>
      <c r="B289" s="41"/>
      <c r="C289" s="104"/>
      <c r="D289" s="42"/>
      <c r="E289" s="42"/>
      <c r="F289" s="42"/>
    </row>
    <row r="290" spans="1:6" ht="13.5">
      <c r="A290" s="41"/>
      <c r="B290" s="41"/>
      <c r="C290" s="104"/>
      <c r="D290" s="42"/>
      <c r="E290" s="42"/>
      <c r="F290" s="42"/>
    </row>
    <row r="291" spans="1:6" ht="13.5">
      <c r="A291" s="41"/>
      <c r="B291" s="41"/>
      <c r="C291" s="104"/>
      <c r="D291" s="42"/>
      <c r="E291" s="42"/>
      <c r="F291" s="42"/>
    </row>
    <row r="292" spans="1:6" ht="13.5">
      <c r="A292" s="41"/>
      <c r="B292" s="41"/>
      <c r="C292" s="104"/>
      <c r="D292" s="42"/>
      <c r="E292" s="42"/>
      <c r="F292" s="42"/>
    </row>
    <row r="293" spans="1:6" ht="13.5">
      <c r="A293" s="41"/>
      <c r="B293" s="41"/>
      <c r="C293" s="104"/>
      <c r="D293" s="42"/>
      <c r="E293" s="42"/>
      <c r="F293" s="42"/>
    </row>
    <row r="294" spans="1:6" ht="13.5">
      <c r="A294" s="41"/>
      <c r="B294" s="41"/>
      <c r="C294" s="104"/>
      <c r="D294" s="42"/>
      <c r="E294" s="42"/>
      <c r="F294" s="42"/>
    </row>
    <row r="295" spans="1:6" ht="13.5">
      <c r="A295" s="41"/>
      <c r="B295" s="41"/>
      <c r="C295" s="104"/>
      <c r="D295" s="42"/>
      <c r="E295" s="42"/>
      <c r="F295" s="42"/>
    </row>
    <row r="296" spans="1:6" ht="13.5">
      <c r="A296" s="41"/>
      <c r="B296" s="41"/>
      <c r="C296" s="104"/>
      <c r="D296" s="42"/>
      <c r="E296" s="42"/>
      <c r="F296" s="42"/>
    </row>
    <row r="297" spans="1:6" ht="13.5">
      <c r="A297" s="41"/>
      <c r="B297" s="41"/>
      <c r="C297" s="104"/>
      <c r="D297" s="42"/>
      <c r="E297" s="42"/>
      <c r="F297" s="42"/>
    </row>
    <row r="298" spans="1:6" ht="13.5">
      <c r="A298" s="41"/>
      <c r="B298" s="41"/>
      <c r="C298" s="104"/>
      <c r="D298" s="42"/>
      <c r="E298" s="42"/>
      <c r="F298" s="42"/>
    </row>
    <row r="299" spans="1:6" ht="13.5">
      <c r="A299" s="41"/>
      <c r="B299" s="41"/>
      <c r="C299" s="104"/>
      <c r="D299" s="42"/>
      <c r="E299" s="42"/>
      <c r="F299" s="42"/>
    </row>
    <row r="300" spans="1:6" ht="13.5">
      <c r="A300" s="41"/>
      <c r="B300" s="41"/>
      <c r="C300" s="104"/>
      <c r="D300" s="42"/>
      <c r="E300" s="42"/>
      <c r="F300" s="42"/>
    </row>
    <row r="301" spans="1:6" ht="13.5">
      <c r="A301" s="41"/>
      <c r="B301" s="41"/>
      <c r="C301" s="104"/>
      <c r="D301" s="42"/>
      <c r="E301" s="42"/>
      <c r="F301" s="42"/>
    </row>
    <row r="302" spans="1:6" ht="13.5">
      <c r="A302" s="41"/>
      <c r="B302" s="41"/>
      <c r="C302" s="104"/>
      <c r="D302" s="42"/>
      <c r="E302" s="42"/>
      <c r="F302" s="42"/>
    </row>
    <row r="303" spans="1:6" ht="13.5">
      <c r="A303" s="41"/>
      <c r="B303" s="41"/>
      <c r="C303" s="104"/>
      <c r="D303" s="42"/>
      <c r="E303" s="42"/>
      <c r="F303" s="42"/>
    </row>
    <row r="304" spans="1:6" ht="13.5">
      <c r="A304" s="41"/>
      <c r="B304" s="41"/>
      <c r="C304" s="104"/>
      <c r="D304" s="42"/>
      <c r="E304" s="42"/>
      <c r="F304" s="42"/>
    </row>
    <row r="305" spans="1:6" ht="13.5">
      <c r="A305" s="41"/>
      <c r="B305" s="41"/>
      <c r="C305" s="104"/>
      <c r="D305" s="42"/>
      <c r="E305" s="42"/>
      <c r="F305" s="42"/>
    </row>
    <row r="306" spans="1:6" ht="13.5">
      <c r="A306" s="41"/>
      <c r="B306" s="41"/>
      <c r="C306" s="104"/>
      <c r="D306" s="42"/>
      <c r="E306" s="42"/>
      <c r="F306" s="42"/>
    </row>
    <row r="307" spans="1:6" ht="13.5">
      <c r="A307" s="41"/>
      <c r="B307" s="41"/>
      <c r="C307" s="104"/>
      <c r="D307" s="42"/>
      <c r="E307" s="42"/>
      <c r="F307" s="42"/>
    </row>
    <row r="308" spans="1:6" ht="13.5">
      <c r="A308" s="41"/>
      <c r="B308" s="41"/>
      <c r="C308" s="104"/>
      <c r="D308" s="42"/>
      <c r="E308" s="42"/>
      <c r="F308" s="42"/>
    </row>
    <row r="309" spans="1:6" ht="13.5">
      <c r="A309" s="41"/>
      <c r="B309" s="41"/>
      <c r="C309" s="104"/>
      <c r="D309" s="42"/>
      <c r="E309" s="42"/>
      <c r="F309" s="42"/>
    </row>
    <row r="310" spans="1:6" ht="13.5">
      <c r="A310" s="41"/>
      <c r="B310" s="41"/>
      <c r="C310" s="104"/>
      <c r="D310" s="42"/>
      <c r="E310" s="42"/>
      <c r="F310" s="42"/>
    </row>
    <row r="311" spans="1:6" ht="13.5">
      <c r="A311" s="41"/>
      <c r="B311" s="41"/>
      <c r="C311" s="104"/>
      <c r="D311" s="42"/>
      <c r="E311" s="42"/>
      <c r="F311" s="42"/>
    </row>
    <row r="312" spans="1:6" ht="13.5">
      <c r="A312" s="41"/>
      <c r="B312" s="41"/>
      <c r="C312" s="104"/>
      <c r="D312" s="42"/>
      <c r="E312" s="42"/>
      <c r="F312" s="42"/>
    </row>
    <row r="313" spans="1:6" ht="13.5">
      <c r="A313" s="41"/>
      <c r="B313" s="41"/>
      <c r="C313" s="104"/>
      <c r="D313" s="42"/>
      <c r="E313" s="42"/>
      <c r="F313" s="42"/>
    </row>
    <row r="314" spans="1:6" ht="13.5">
      <c r="A314" s="41"/>
      <c r="B314" s="41"/>
      <c r="C314" s="104"/>
      <c r="D314" s="42"/>
      <c r="E314" s="42"/>
      <c r="F314" s="42"/>
    </row>
    <row r="315" spans="1:6" ht="13.5">
      <c r="A315" s="41"/>
      <c r="B315" s="41"/>
      <c r="C315" s="104"/>
      <c r="D315" s="42"/>
      <c r="E315" s="42"/>
      <c r="F315" s="42"/>
    </row>
    <row r="316" spans="1:6" ht="13.5">
      <c r="A316" s="41"/>
      <c r="B316" s="41"/>
      <c r="C316" s="104"/>
      <c r="D316" s="42"/>
      <c r="E316" s="42"/>
      <c r="F316" s="42"/>
    </row>
    <row r="317" spans="1:6" ht="13.5">
      <c r="A317" s="41"/>
      <c r="B317" s="41"/>
      <c r="C317" s="104"/>
      <c r="D317" s="42"/>
      <c r="E317" s="42"/>
      <c r="F317" s="42"/>
    </row>
    <row r="318" spans="1:6" ht="13.5">
      <c r="A318" s="41"/>
      <c r="B318" s="41"/>
      <c r="C318" s="104"/>
      <c r="D318" s="42"/>
      <c r="E318" s="42"/>
      <c r="F318" s="42"/>
    </row>
    <row r="319" spans="1:6" ht="13.5">
      <c r="A319" s="41"/>
      <c r="B319" s="41"/>
      <c r="C319" s="104"/>
      <c r="D319" s="42"/>
      <c r="E319" s="42"/>
      <c r="F319" s="42"/>
    </row>
    <row r="320" spans="1:6" ht="13.5">
      <c r="A320" s="41"/>
      <c r="B320" s="41"/>
      <c r="C320" s="104"/>
      <c r="D320" s="42"/>
      <c r="E320" s="42"/>
      <c r="F320" s="42"/>
    </row>
    <row r="321" spans="1:6" ht="13.5">
      <c r="A321" s="41"/>
      <c r="B321" s="41"/>
      <c r="C321" s="104"/>
      <c r="D321" s="42"/>
      <c r="E321" s="42"/>
      <c r="F321" s="42"/>
    </row>
    <row r="322" spans="1:6" ht="13.5">
      <c r="A322" s="41"/>
      <c r="B322" s="41"/>
      <c r="C322" s="104"/>
      <c r="D322" s="42"/>
      <c r="E322" s="42"/>
      <c r="F322" s="42"/>
    </row>
    <row r="323" spans="1:6" ht="13.5">
      <c r="A323" s="41"/>
      <c r="B323" s="41"/>
      <c r="C323" s="104"/>
      <c r="D323" s="42"/>
      <c r="E323" s="42"/>
      <c r="F323" s="42"/>
    </row>
    <row r="324" spans="1:6" ht="13.5">
      <c r="A324" s="41"/>
      <c r="B324" s="41"/>
      <c r="C324" s="104"/>
      <c r="D324" s="42"/>
      <c r="E324" s="42"/>
      <c r="F324" s="42"/>
    </row>
    <row r="325" spans="1:6" ht="13.5">
      <c r="A325" s="41"/>
      <c r="B325" s="41"/>
      <c r="C325" s="104"/>
      <c r="D325" s="42"/>
      <c r="E325" s="42"/>
      <c r="F325" s="42"/>
    </row>
    <row r="326" spans="1:6" ht="13.5">
      <c r="A326" s="41"/>
      <c r="B326" s="41"/>
      <c r="C326" s="104"/>
      <c r="D326" s="42"/>
      <c r="E326" s="42"/>
      <c r="F326" s="42"/>
    </row>
    <row r="327" spans="1:6" ht="13.5">
      <c r="A327" s="41"/>
      <c r="B327" s="41"/>
      <c r="C327" s="104"/>
      <c r="D327" s="42"/>
      <c r="E327" s="42"/>
      <c r="F327" s="42"/>
    </row>
    <row r="328" spans="1:6" ht="13.5">
      <c r="A328" s="41"/>
      <c r="B328" s="41"/>
      <c r="C328" s="104"/>
      <c r="D328" s="42"/>
      <c r="E328" s="42"/>
      <c r="F328" s="42"/>
    </row>
    <row r="329" spans="1:6" ht="13.5">
      <c r="A329" s="41"/>
      <c r="B329" s="41"/>
      <c r="C329" s="104"/>
      <c r="D329" s="42"/>
      <c r="E329" s="42"/>
      <c r="F329" s="42"/>
    </row>
    <row r="330" spans="1:6" ht="13.5">
      <c r="A330" s="41"/>
      <c r="B330" s="41"/>
      <c r="C330" s="104"/>
      <c r="D330" s="42"/>
      <c r="E330" s="42"/>
      <c r="F330" s="42"/>
    </row>
    <row r="331" spans="1:6" ht="13.5">
      <c r="A331" s="41"/>
      <c r="B331" s="41"/>
      <c r="C331" s="104"/>
      <c r="D331" s="42"/>
      <c r="E331" s="42"/>
      <c r="F331" s="42"/>
    </row>
    <row r="332" spans="1:6" ht="13.5">
      <c r="A332" s="41"/>
      <c r="B332" s="41"/>
      <c r="C332" s="104"/>
      <c r="D332" s="42"/>
      <c r="E332" s="42"/>
      <c r="F332" s="42"/>
    </row>
    <row r="333" spans="1:6" ht="13.5">
      <c r="A333" s="41"/>
      <c r="B333" s="41"/>
      <c r="C333" s="104"/>
      <c r="D333" s="42"/>
      <c r="E333" s="42"/>
      <c r="F333" s="42"/>
    </row>
    <row r="334" spans="1:6" ht="13.5">
      <c r="A334" s="41"/>
      <c r="B334" s="41"/>
      <c r="C334" s="104"/>
      <c r="D334" s="42"/>
      <c r="E334" s="42"/>
      <c r="F334" s="42"/>
    </row>
    <row r="335" spans="1:6" ht="13.5">
      <c r="A335" s="41"/>
      <c r="B335" s="41"/>
      <c r="C335" s="104"/>
      <c r="D335" s="42"/>
      <c r="E335" s="42"/>
      <c r="F335" s="42"/>
    </row>
    <row r="336" spans="1:6" ht="13.5">
      <c r="A336" s="41"/>
      <c r="B336" s="41"/>
      <c r="C336" s="104"/>
      <c r="D336" s="42"/>
      <c r="E336" s="42"/>
      <c r="F336" s="42"/>
    </row>
    <row r="337" spans="1:6" ht="13.5">
      <c r="A337" s="41"/>
      <c r="B337" s="41"/>
      <c r="C337" s="104"/>
      <c r="D337" s="42"/>
      <c r="E337" s="42"/>
      <c r="F337" s="42"/>
    </row>
    <row r="338" spans="1:6" ht="13.5">
      <c r="A338" s="41"/>
      <c r="B338" s="41"/>
      <c r="C338" s="104"/>
      <c r="D338" s="42"/>
      <c r="E338" s="42"/>
      <c r="F338" s="42"/>
    </row>
    <row r="339" spans="1:6" ht="13.5">
      <c r="A339" s="41"/>
      <c r="B339" s="41"/>
      <c r="C339" s="104"/>
      <c r="D339" s="42"/>
      <c r="E339" s="42"/>
      <c r="F339" s="42"/>
    </row>
    <row r="340" spans="1:6" ht="13.5">
      <c r="A340" s="41"/>
      <c r="B340" s="41"/>
      <c r="C340" s="104"/>
      <c r="D340" s="42"/>
      <c r="E340" s="42"/>
      <c r="F340" s="42"/>
    </row>
    <row r="341" spans="1:6" ht="13.5">
      <c r="A341" s="41"/>
      <c r="B341" s="41"/>
      <c r="C341" s="104"/>
      <c r="D341" s="42"/>
      <c r="E341" s="42"/>
      <c r="F341" s="42"/>
    </row>
    <row r="342" spans="1:6" ht="13.5">
      <c r="A342" s="41"/>
      <c r="B342" s="41"/>
      <c r="C342" s="104"/>
      <c r="D342" s="42"/>
      <c r="E342" s="42"/>
      <c r="F342" s="42"/>
    </row>
    <row r="343" spans="1:6" ht="13.5">
      <c r="A343" s="41"/>
      <c r="B343" s="41"/>
      <c r="C343" s="104"/>
      <c r="D343" s="42"/>
      <c r="E343" s="42"/>
      <c r="F343" s="42"/>
    </row>
    <row r="344" spans="1:6" ht="13.5">
      <c r="A344" s="41"/>
      <c r="B344" s="41"/>
      <c r="C344" s="104"/>
      <c r="D344" s="42"/>
      <c r="E344" s="42"/>
      <c r="F344" s="42"/>
    </row>
    <row r="345" spans="1:6" ht="13.5">
      <c r="A345" s="41"/>
      <c r="B345" s="41"/>
      <c r="C345" s="104"/>
      <c r="D345" s="42"/>
      <c r="E345" s="42"/>
      <c r="F345" s="42"/>
    </row>
    <row r="346" spans="1:6" ht="13.5">
      <c r="A346" s="41"/>
      <c r="B346" s="41"/>
      <c r="C346" s="104"/>
      <c r="D346" s="42"/>
      <c r="E346" s="42"/>
      <c r="F346" s="42"/>
    </row>
    <row r="347" spans="1:6" ht="13.5">
      <c r="A347" s="41"/>
      <c r="B347" s="41"/>
      <c r="C347" s="104"/>
      <c r="D347" s="42"/>
      <c r="E347" s="42"/>
      <c r="F347" s="42"/>
    </row>
    <row r="348" spans="1:6" ht="13.5">
      <c r="A348" s="41"/>
      <c r="B348" s="41"/>
      <c r="C348" s="104"/>
      <c r="D348" s="42"/>
      <c r="E348" s="42"/>
      <c r="F348" s="42"/>
    </row>
    <row r="349" spans="1:6" ht="13.5">
      <c r="A349" s="41"/>
      <c r="B349" s="41"/>
      <c r="C349" s="104"/>
      <c r="D349" s="42"/>
      <c r="E349" s="42"/>
      <c r="F349" s="42"/>
    </row>
    <row r="350" spans="1:6" ht="13.5">
      <c r="A350" s="41"/>
      <c r="B350" s="41"/>
      <c r="C350" s="104"/>
      <c r="D350" s="42"/>
      <c r="E350" s="42"/>
      <c r="F350" s="42"/>
    </row>
    <row r="351" spans="1:6" ht="13.5">
      <c r="A351" s="41"/>
      <c r="B351" s="41"/>
      <c r="C351" s="104"/>
      <c r="D351" s="42"/>
      <c r="E351" s="42"/>
      <c r="F351" s="42"/>
    </row>
    <row r="352" spans="1:6" ht="13.5">
      <c r="A352" s="41"/>
      <c r="B352" s="41"/>
      <c r="C352" s="104"/>
      <c r="D352" s="42"/>
      <c r="E352" s="42"/>
      <c r="F352" s="42"/>
    </row>
    <row r="353" spans="1:6" ht="13.5">
      <c r="A353" s="41"/>
      <c r="B353" s="41"/>
      <c r="C353" s="104"/>
      <c r="D353" s="42"/>
      <c r="E353" s="42"/>
      <c r="F353" s="42"/>
    </row>
    <row r="354" spans="1:6" ht="13.5">
      <c r="A354" s="41"/>
      <c r="B354" s="41"/>
      <c r="C354" s="104"/>
      <c r="D354" s="42"/>
      <c r="E354" s="42"/>
      <c r="F354" s="42"/>
    </row>
    <row r="355" spans="1:6" ht="13.5">
      <c r="A355" s="41"/>
      <c r="B355" s="41"/>
      <c r="C355" s="104"/>
      <c r="D355" s="42"/>
      <c r="E355" s="42"/>
      <c r="F355" s="42"/>
    </row>
    <row r="356" spans="1:6" ht="13.5">
      <c r="A356" s="41"/>
      <c r="B356" s="41"/>
      <c r="C356" s="104"/>
      <c r="D356" s="42"/>
      <c r="E356" s="42"/>
      <c r="F356" s="42"/>
    </row>
    <row r="357" spans="1:6" ht="13.5">
      <c r="A357" s="41"/>
      <c r="B357" s="41"/>
      <c r="C357" s="104"/>
      <c r="D357" s="42"/>
      <c r="E357" s="42"/>
      <c r="F357" s="42"/>
    </row>
    <row r="358" spans="1:6" ht="13.5">
      <c r="A358" s="41"/>
      <c r="B358" s="41"/>
      <c r="C358" s="104"/>
      <c r="D358" s="42"/>
      <c r="E358" s="42"/>
      <c r="F358" s="42"/>
    </row>
    <row r="359" spans="1:6" ht="13.5">
      <c r="A359" s="41"/>
      <c r="B359" s="41"/>
      <c r="C359" s="104"/>
      <c r="D359" s="42"/>
      <c r="E359" s="42"/>
      <c r="F359" s="42"/>
    </row>
    <row r="360" spans="1:6" ht="13.5">
      <c r="A360" s="41"/>
      <c r="B360" s="41"/>
      <c r="C360" s="104"/>
      <c r="D360" s="42"/>
      <c r="E360" s="42"/>
      <c r="F360" s="42"/>
    </row>
    <row r="361" spans="1:6" ht="13.5">
      <c r="A361" s="41"/>
      <c r="B361" s="41"/>
      <c r="C361" s="104"/>
      <c r="D361" s="42"/>
      <c r="E361" s="42"/>
      <c r="F361" s="42"/>
    </row>
    <row r="362" spans="1:6" ht="13.5">
      <c r="A362" s="41"/>
      <c r="B362" s="41"/>
      <c r="C362" s="104"/>
      <c r="D362" s="42"/>
      <c r="E362" s="42"/>
      <c r="F362" s="42"/>
    </row>
    <row r="363" spans="1:6" ht="13.5">
      <c r="A363" s="41"/>
      <c r="B363" s="41"/>
      <c r="C363" s="104"/>
      <c r="D363" s="42"/>
      <c r="E363" s="42"/>
      <c r="F363" s="42"/>
    </row>
    <row r="364" spans="1:6" ht="13.5">
      <c r="A364" s="41"/>
      <c r="B364" s="41"/>
      <c r="C364" s="104"/>
      <c r="D364" s="42"/>
      <c r="E364" s="42"/>
      <c r="F364" s="42"/>
    </row>
    <row r="365" spans="1:6" ht="13.5">
      <c r="A365" s="41"/>
      <c r="B365" s="41"/>
      <c r="C365" s="104"/>
      <c r="D365" s="42"/>
      <c r="E365" s="42"/>
      <c r="F365" s="42"/>
    </row>
    <row r="366" spans="1:6" ht="13.5">
      <c r="A366" s="41"/>
      <c r="B366" s="41"/>
      <c r="C366" s="104"/>
      <c r="D366" s="42"/>
      <c r="E366" s="42"/>
      <c r="F366" s="42"/>
    </row>
    <row r="367" spans="1:6" ht="13.5">
      <c r="A367" s="41"/>
      <c r="B367" s="41"/>
      <c r="C367" s="104"/>
      <c r="D367" s="42"/>
      <c r="E367" s="42"/>
      <c r="F367" s="42"/>
    </row>
    <row r="368" spans="1:6" ht="13.5">
      <c r="A368" s="41"/>
      <c r="B368" s="41"/>
      <c r="C368" s="104"/>
      <c r="D368" s="42"/>
      <c r="E368" s="42"/>
      <c r="F368" s="42"/>
    </row>
    <row r="369" spans="1:6" ht="13.5">
      <c r="A369" s="41"/>
      <c r="B369" s="41"/>
      <c r="C369" s="104"/>
      <c r="D369" s="42"/>
      <c r="E369" s="42"/>
      <c r="F369" s="42"/>
    </row>
    <row r="370" spans="1:6" ht="13.5">
      <c r="A370" s="41"/>
      <c r="B370" s="41"/>
      <c r="D370" s="42"/>
      <c r="E370" s="42"/>
      <c r="F370" s="42"/>
    </row>
    <row r="371" spans="1:6" ht="13.5">
      <c r="A371" s="41"/>
      <c r="B371" s="41"/>
      <c r="D371" s="42"/>
      <c r="E371" s="42"/>
      <c r="F371" s="42"/>
    </row>
    <row r="372" spans="1:6" ht="13.5">
      <c r="A372" s="41"/>
      <c r="B372" s="41"/>
      <c r="D372" s="42"/>
      <c r="E372" s="42"/>
      <c r="F372" s="42"/>
    </row>
    <row r="373" spans="1:6" ht="13.5">
      <c r="A373" s="41"/>
      <c r="B373" s="41"/>
      <c r="D373" s="42"/>
      <c r="E373" s="42"/>
      <c r="F373" s="42"/>
    </row>
    <row r="374" spans="1:6" ht="13.5">
      <c r="A374" s="41"/>
      <c r="B374" s="41"/>
      <c r="D374" s="42"/>
      <c r="E374" s="42"/>
      <c r="F374" s="42"/>
    </row>
    <row r="375" spans="1:6" ht="13.5">
      <c r="A375" s="41"/>
      <c r="B375" s="41"/>
      <c r="D375" s="42"/>
      <c r="E375" s="42"/>
      <c r="F375" s="42"/>
    </row>
    <row r="376" spans="1:6" ht="13.5">
      <c r="A376" s="41"/>
      <c r="B376" s="41"/>
      <c r="D376" s="42"/>
      <c r="E376" s="42"/>
      <c r="F376" s="42"/>
    </row>
    <row r="377" spans="1:6" ht="13.5">
      <c r="A377" s="41"/>
      <c r="B377" s="41"/>
      <c r="D377" s="42"/>
      <c r="E377" s="42"/>
      <c r="F377" s="42"/>
    </row>
    <row r="378" spans="1:6" ht="13.5">
      <c r="A378" s="41"/>
      <c r="B378" s="41"/>
      <c r="D378" s="42"/>
      <c r="E378" s="42"/>
      <c r="F378" s="42"/>
    </row>
    <row r="379" spans="1:6" ht="13.5">
      <c r="A379" s="41"/>
      <c r="B379" s="41"/>
      <c r="D379" s="42"/>
      <c r="E379" s="42"/>
      <c r="F379" s="42"/>
    </row>
    <row r="380" spans="1:6" ht="13.5">
      <c r="A380" s="41"/>
      <c r="B380" s="41"/>
      <c r="D380" s="42"/>
      <c r="E380" s="42"/>
      <c r="F380" s="42"/>
    </row>
    <row r="381" spans="1:6" ht="13.5">
      <c r="A381" s="41"/>
      <c r="B381" s="41"/>
      <c r="D381" s="42"/>
      <c r="E381" s="42"/>
      <c r="F381" s="42"/>
    </row>
    <row r="382" spans="1:6" ht="13.5">
      <c r="A382" s="41"/>
      <c r="B382" s="41"/>
      <c r="D382" s="42"/>
      <c r="E382" s="42"/>
      <c r="F382" s="42"/>
    </row>
    <row r="383" spans="1:6" ht="13.5">
      <c r="A383" s="41"/>
      <c r="B383" s="41"/>
      <c r="D383" s="42"/>
      <c r="E383" s="42"/>
      <c r="F383" s="42"/>
    </row>
    <row r="384" spans="1:6" ht="13.5">
      <c r="A384" s="41"/>
      <c r="B384" s="41"/>
      <c r="D384" s="42"/>
      <c r="E384" s="42"/>
      <c r="F384" s="42"/>
    </row>
    <row r="385" spans="1:6" ht="13.5">
      <c r="A385" s="41"/>
      <c r="B385" s="41"/>
      <c r="D385" s="42"/>
      <c r="E385" s="42"/>
      <c r="F385" s="42"/>
    </row>
    <row r="386" spans="1:6" ht="13.5">
      <c r="A386" s="41"/>
      <c r="B386" s="41"/>
      <c r="D386" s="42"/>
      <c r="E386" s="42"/>
      <c r="F386" s="42"/>
    </row>
    <row r="387" spans="1:6" ht="13.5">
      <c r="A387" s="41"/>
      <c r="B387" s="41"/>
      <c r="D387" s="42"/>
      <c r="E387" s="42"/>
      <c r="F387" s="42"/>
    </row>
    <row r="388" spans="1:6" ht="13.5">
      <c r="A388" s="41"/>
      <c r="B388" s="41"/>
      <c r="D388" s="42"/>
      <c r="E388" s="42"/>
      <c r="F388" s="42"/>
    </row>
    <row r="389" spans="1:6" ht="13.5">
      <c r="A389" s="41"/>
      <c r="B389" s="41"/>
      <c r="D389" s="42"/>
      <c r="E389" s="42"/>
      <c r="F389" s="42"/>
    </row>
    <row r="390" spans="1:6">
      <c r="A390" s="41"/>
      <c r="B390" s="41"/>
    </row>
    <row r="391" spans="1:6">
      <c r="A391" s="41"/>
      <c r="B391" s="41"/>
    </row>
    <row r="392" spans="1:6">
      <c r="A392" s="41"/>
      <c r="B392" s="41"/>
    </row>
    <row r="393" spans="1:6">
      <c r="A393" s="41"/>
      <c r="B393" s="41"/>
    </row>
    <row r="394" spans="1:6">
      <c r="A394" s="41"/>
      <c r="B394" s="41"/>
    </row>
    <row r="395" spans="1:6">
      <c r="A395" s="41"/>
      <c r="B395" s="41"/>
    </row>
    <row r="396" spans="1:6">
      <c r="A396" s="41"/>
      <c r="B396" s="41"/>
    </row>
    <row r="397" spans="1:6">
      <c r="A397" s="41"/>
      <c r="B397" s="41"/>
    </row>
    <row r="398" spans="1:6">
      <c r="A398" s="41"/>
      <c r="B398" s="41"/>
    </row>
    <row r="399" spans="1:6">
      <c r="A399" s="41"/>
      <c r="B399" s="41"/>
    </row>
  </sheetData>
  <mergeCells count="19">
    <mergeCell ref="G8:H8"/>
    <mergeCell ref="I8:J8"/>
    <mergeCell ref="K8:L8"/>
    <mergeCell ref="A1:M1"/>
    <mergeCell ref="A2:M2"/>
    <mergeCell ref="A3:M3"/>
    <mergeCell ref="A7:A9"/>
    <mergeCell ref="B7:B9"/>
    <mergeCell ref="C7:C9"/>
    <mergeCell ref="D7:D9"/>
    <mergeCell ref="E7:F7"/>
    <mergeCell ref="E8:E9"/>
    <mergeCell ref="F8:F9"/>
    <mergeCell ref="M8:M9"/>
    <mergeCell ref="G4:J4"/>
    <mergeCell ref="K4:L4"/>
    <mergeCell ref="G5:J5"/>
    <mergeCell ref="K5:L5"/>
    <mergeCell ref="G7:M7"/>
  </mergeCells>
  <pageMargins left="0.17" right="0.19" top="0.75" bottom="0.75" header="0.3" footer="0.3"/>
  <pageSetup firstPageNumber="55" orientation="landscape" useFirstPageNumber="1" horizontalDpi="4294967293" r:id="rId1"/>
  <headerFooter>
    <oddHeader>&amp;R&amp;"LitMtavrPS,Regular"inspeqtirebis angariSi #&amp;"-,Regular" FT-160/06/16-I160</oddHeader>
    <oddFooter>&amp;C&amp;"LitMtavrPS,Regular"gv. &amp;P/ gv-dan 122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42"/>
  <sheetViews>
    <sheetView tabSelected="1" zoomScaleNormal="100" zoomScaleSheetLayoutView="142" workbookViewId="0">
      <selection activeCell="T118" sqref="T118"/>
    </sheetView>
  </sheetViews>
  <sheetFormatPr defaultRowHeight="12.75"/>
  <cols>
    <col min="1" max="1" width="4.7109375" style="35" customWidth="1"/>
    <col min="2" max="2" width="9.140625" style="35"/>
    <col min="3" max="3" width="29.85546875" style="35" customWidth="1"/>
    <col min="4" max="4" width="7.140625" style="35" customWidth="1"/>
    <col min="5" max="5" width="8.85546875" style="35" customWidth="1"/>
    <col min="6" max="7" width="8.5703125" style="35" customWidth="1"/>
    <col min="8" max="8" width="10.85546875" style="35" customWidth="1"/>
    <col min="9" max="9" width="8.7109375" style="35" customWidth="1"/>
    <col min="10" max="10" width="10.85546875" style="35" customWidth="1"/>
    <col min="11" max="11" width="8.140625" style="35" customWidth="1"/>
    <col min="12" max="12" width="10.7109375" style="35" customWidth="1"/>
    <col min="13" max="13" width="10.5703125" style="35" customWidth="1"/>
    <col min="14" max="16384" width="9.140625" style="35"/>
  </cols>
  <sheetData>
    <row r="1" spans="1:13" s="70" customFormat="1" ht="15.7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3" s="34" customFormat="1" ht="15.75">
      <c r="A2" s="310" t="s">
        <v>546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13" s="34" customFormat="1" ht="15.75">
      <c r="A3" s="310" t="s">
        <v>28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</row>
    <row r="4" spans="1:13" ht="13.5">
      <c r="A4" s="104"/>
      <c r="B4" s="104"/>
      <c r="C4" s="104"/>
      <c r="D4" s="104"/>
      <c r="E4" s="104"/>
      <c r="F4" s="104"/>
      <c r="G4" s="301" t="s">
        <v>34</v>
      </c>
      <c r="H4" s="302"/>
      <c r="I4" s="302"/>
      <c r="J4" s="302"/>
      <c r="K4" s="303">
        <f>M122</f>
        <v>0</v>
      </c>
      <c r="L4" s="303"/>
      <c r="M4" s="104" t="s">
        <v>35</v>
      </c>
    </row>
    <row r="5" spans="1:13" ht="13.5">
      <c r="A5" s="104"/>
      <c r="B5" s="104"/>
      <c r="C5" s="104"/>
      <c r="D5" s="104"/>
      <c r="E5" s="104"/>
      <c r="F5" s="104"/>
      <c r="G5" s="301" t="s">
        <v>36</v>
      </c>
      <c r="H5" s="302"/>
      <c r="I5" s="302"/>
      <c r="J5" s="302"/>
      <c r="K5" s="303">
        <f>J116</f>
        <v>0</v>
      </c>
      <c r="L5" s="303"/>
      <c r="M5" s="104" t="s">
        <v>35</v>
      </c>
    </row>
    <row r="7" spans="1:13" s="1" customFormat="1" ht="13.5">
      <c r="A7" s="299" t="s">
        <v>37</v>
      </c>
      <c r="B7" s="297" t="s">
        <v>38</v>
      </c>
      <c r="C7" s="297" t="s">
        <v>39</v>
      </c>
      <c r="D7" s="297" t="s">
        <v>40</v>
      </c>
      <c r="E7" s="297" t="s">
        <v>41</v>
      </c>
      <c r="F7" s="297"/>
      <c r="G7" s="300" t="s">
        <v>42</v>
      </c>
      <c r="H7" s="300"/>
      <c r="I7" s="300"/>
      <c r="J7" s="300"/>
      <c r="K7" s="300"/>
      <c r="L7" s="300"/>
      <c r="M7" s="300"/>
    </row>
    <row r="8" spans="1:13" s="1" customFormat="1" ht="20.25" customHeight="1">
      <c r="A8" s="299"/>
      <c r="B8" s="297"/>
      <c r="C8" s="297"/>
      <c r="D8" s="297"/>
      <c r="E8" s="297" t="s">
        <v>43</v>
      </c>
      <c r="F8" s="297" t="s">
        <v>44</v>
      </c>
      <c r="G8" s="297" t="s">
        <v>45</v>
      </c>
      <c r="H8" s="297"/>
      <c r="I8" s="297" t="s">
        <v>46</v>
      </c>
      <c r="J8" s="297"/>
      <c r="K8" s="297" t="s">
        <v>47</v>
      </c>
      <c r="L8" s="297"/>
      <c r="M8" s="298" t="s">
        <v>48</v>
      </c>
    </row>
    <row r="9" spans="1:13" s="1" customFormat="1" ht="13.5">
      <c r="A9" s="299"/>
      <c r="B9" s="297"/>
      <c r="C9" s="297"/>
      <c r="D9" s="297"/>
      <c r="E9" s="297"/>
      <c r="F9" s="297"/>
      <c r="G9" s="102" t="s">
        <v>49</v>
      </c>
      <c r="H9" s="102" t="s">
        <v>50</v>
      </c>
      <c r="I9" s="102" t="s">
        <v>49</v>
      </c>
      <c r="J9" s="102" t="s">
        <v>50</v>
      </c>
      <c r="K9" s="102" t="s">
        <v>49</v>
      </c>
      <c r="L9" s="102" t="s">
        <v>50</v>
      </c>
      <c r="M9" s="298"/>
    </row>
    <row r="10" spans="1:13" s="3" customFormat="1" ht="13.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</row>
    <row r="11" spans="1:13" s="3" customFormat="1" ht="13.5">
      <c r="A11" s="51"/>
      <c r="B11" s="51"/>
      <c r="C11" s="2" t="s">
        <v>547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s="3" customFormat="1" ht="25.5">
      <c r="A12" s="53">
        <v>1</v>
      </c>
      <c r="B12" s="39" t="s">
        <v>94</v>
      </c>
      <c r="C12" s="40" t="s">
        <v>548</v>
      </c>
      <c r="D12" s="49" t="s">
        <v>549</v>
      </c>
      <c r="E12" s="49"/>
      <c r="F12" s="187">
        <v>26.3</v>
      </c>
      <c r="G12" s="44"/>
      <c r="H12" s="4">
        <f t="shared" ref="H12" si="0">F12*G12</f>
        <v>0</v>
      </c>
      <c r="I12" s="44"/>
      <c r="J12" s="4">
        <f t="shared" ref="J12" si="1">F12*I12</f>
        <v>0</v>
      </c>
      <c r="K12" s="44"/>
      <c r="L12" s="4">
        <f t="shared" ref="L12" si="2">F12*K12</f>
        <v>0</v>
      </c>
      <c r="M12" s="4">
        <f t="shared" ref="M12" si="3">H12+J12+L12</f>
        <v>0</v>
      </c>
    </row>
    <row r="13" spans="1:13" ht="38.25">
      <c r="A13" s="36">
        <v>2</v>
      </c>
      <c r="B13" s="39" t="s">
        <v>51</v>
      </c>
      <c r="C13" s="40" t="s">
        <v>550</v>
      </c>
      <c r="D13" s="38" t="s">
        <v>551</v>
      </c>
      <c r="E13" s="38"/>
      <c r="F13" s="188">
        <v>3.4049999999999998</v>
      </c>
      <c r="G13" s="44"/>
      <c r="H13" s="4">
        <f t="shared" ref="H13:H23" si="4">F13*G13</f>
        <v>0</v>
      </c>
      <c r="I13" s="44"/>
      <c r="J13" s="4">
        <f t="shared" ref="J13:J23" si="5">F13*I13</f>
        <v>0</v>
      </c>
      <c r="K13" s="44"/>
      <c r="L13" s="4">
        <f t="shared" ref="L13:L23" si="6">F13*K13</f>
        <v>0</v>
      </c>
      <c r="M13" s="4">
        <f t="shared" ref="M13:M23" si="7">H13+J13+L13</f>
        <v>0</v>
      </c>
    </row>
    <row r="14" spans="1:13" ht="13.5">
      <c r="A14" s="36"/>
      <c r="B14" s="39"/>
      <c r="C14" s="40" t="s">
        <v>54</v>
      </c>
      <c r="D14" s="38" t="s">
        <v>55</v>
      </c>
      <c r="E14" s="188">
        <v>2</v>
      </c>
      <c r="F14" s="189">
        <f>F13*E14</f>
        <v>6.81</v>
      </c>
      <c r="G14" s="44"/>
      <c r="H14" s="4">
        <f t="shared" si="4"/>
        <v>0</v>
      </c>
      <c r="I14" s="44"/>
      <c r="J14" s="4">
        <f t="shared" si="5"/>
        <v>0</v>
      </c>
      <c r="K14" s="44"/>
      <c r="L14" s="4">
        <f t="shared" si="6"/>
        <v>0</v>
      </c>
      <c r="M14" s="4">
        <f t="shared" si="7"/>
        <v>0</v>
      </c>
    </row>
    <row r="15" spans="1:13" ht="13.5">
      <c r="A15" s="36"/>
      <c r="B15" s="39"/>
      <c r="C15" s="40" t="s">
        <v>56</v>
      </c>
      <c r="D15" s="38" t="s">
        <v>35</v>
      </c>
      <c r="E15" s="188">
        <v>0.21</v>
      </c>
      <c r="F15" s="189">
        <f>F13*E15</f>
        <v>0.71504999999999996</v>
      </c>
      <c r="G15" s="44"/>
      <c r="H15" s="4">
        <f t="shared" si="4"/>
        <v>0</v>
      </c>
      <c r="I15" s="44"/>
      <c r="J15" s="4">
        <f t="shared" si="5"/>
        <v>0</v>
      </c>
      <c r="K15" s="44"/>
      <c r="L15" s="4">
        <f t="shared" si="6"/>
        <v>0</v>
      </c>
      <c r="M15" s="4">
        <f t="shared" si="7"/>
        <v>0</v>
      </c>
    </row>
    <row r="16" spans="1:13" ht="13.5">
      <c r="A16" s="36"/>
      <c r="B16" s="39"/>
      <c r="C16" s="40" t="s">
        <v>57</v>
      </c>
      <c r="D16" s="38" t="s">
        <v>58</v>
      </c>
      <c r="E16" s="188">
        <v>4.4800000000000004</v>
      </c>
      <c r="F16" s="189">
        <f>F13*E16</f>
        <v>15.2544</v>
      </c>
      <c r="G16" s="44"/>
      <c r="H16" s="4">
        <f t="shared" si="4"/>
        <v>0</v>
      </c>
      <c r="I16" s="44"/>
      <c r="J16" s="4">
        <f t="shared" si="5"/>
        <v>0</v>
      </c>
      <c r="K16" s="44"/>
      <c r="L16" s="4">
        <f t="shared" si="6"/>
        <v>0</v>
      </c>
      <c r="M16" s="4">
        <f t="shared" si="7"/>
        <v>0</v>
      </c>
    </row>
    <row r="17" spans="1:13" ht="38.25">
      <c r="A17" s="36">
        <v>3</v>
      </c>
      <c r="B17" s="39" t="s">
        <v>51</v>
      </c>
      <c r="C17" s="40" t="s">
        <v>552</v>
      </c>
      <c r="D17" s="38" t="s">
        <v>551</v>
      </c>
      <c r="E17" s="188"/>
      <c r="F17" s="189">
        <v>12.8</v>
      </c>
      <c r="G17" s="44"/>
      <c r="H17" s="4">
        <f t="shared" si="4"/>
        <v>0</v>
      </c>
      <c r="I17" s="44"/>
      <c r="J17" s="4">
        <f t="shared" si="5"/>
        <v>0</v>
      </c>
      <c r="K17" s="44"/>
      <c r="L17" s="4">
        <f t="shared" si="6"/>
        <v>0</v>
      </c>
      <c r="M17" s="4">
        <f t="shared" si="7"/>
        <v>0</v>
      </c>
    </row>
    <row r="18" spans="1:13" ht="13.5">
      <c r="A18" s="36"/>
      <c r="B18" s="39"/>
      <c r="C18" s="40" t="s">
        <v>54</v>
      </c>
      <c r="D18" s="38" t="s">
        <v>55</v>
      </c>
      <c r="E18" s="188">
        <v>2</v>
      </c>
      <c r="F18" s="189">
        <f>F17*E18</f>
        <v>25.6</v>
      </c>
      <c r="G18" s="44"/>
      <c r="H18" s="4">
        <f t="shared" ref="H18:H20" si="8">F18*G18</f>
        <v>0</v>
      </c>
      <c r="I18" s="44"/>
      <c r="J18" s="4">
        <f t="shared" ref="J18:J20" si="9">F18*I18</f>
        <v>0</v>
      </c>
      <c r="K18" s="44"/>
      <c r="L18" s="4">
        <f t="shared" ref="L18:L20" si="10">F18*K18</f>
        <v>0</v>
      </c>
      <c r="M18" s="4">
        <f t="shared" ref="M18:M20" si="11">H18+J18+L18</f>
        <v>0</v>
      </c>
    </row>
    <row r="19" spans="1:13" ht="13.5">
      <c r="A19" s="36"/>
      <c r="B19" s="39"/>
      <c r="C19" s="40" t="s">
        <v>56</v>
      </c>
      <c r="D19" s="38" t="s">
        <v>35</v>
      </c>
      <c r="E19" s="188">
        <v>0.21</v>
      </c>
      <c r="F19" s="189">
        <f>F17*E19</f>
        <v>2.6880000000000002</v>
      </c>
      <c r="G19" s="44"/>
      <c r="H19" s="4">
        <f t="shared" si="8"/>
        <v>0</v>
      </c>
      <c r="I19" s="44"/>
      <c r="J19" s="4">
        <f t="shared" si="9"/>
        <v>0</v>
      </c>
      <c r="K19" s="44"/>
      <c r="L19" s="4">
        <f t="shared" si="10"/>
        <v>0</v>
      </c>
      <c r="M19" s="4">
        <f t="shared" si="11"/>
        <v>0</v>
      </c>
    </row>
    <row r="20" spans="1:13" ht="13.5">
      <c r="A20" s="36"/>
      <c r="B20" s="39"/>
      <c r="C20" s="40" t="s">
        <v>57</v>
      </c>
      <c r="D20" s="38" t="s">
        <v>58</v>
      </c>
      <c r="E20" s="188">
        <v>4.4800000000000004</v>
      </c>
      <c r="F20" s="189">
        <f>F17*E20</f>
        <v>57.344000000000008</v>
      </c>
      <c r="G20" s="44"/>
      <c r="H20" s="4">
        <f t="shared" si="8"/>
        <v>0</v>
      </c>
      <c r="I20" s="44"/>
      <c r="J20" s="4">
        <f t="shared" si="9"/>
        <v>0</v>
      </c>
      <c r="K20" s="44"/>
      <c r="L20" s="4">
        <f t="shared" si="10"/>
        <v>0</v>
      </c>
      <c r="M20" s="4">
        <f t="shared" si="11"/>
        <v>0</v>
      </c>
    </row>
    <row r="21" spans="1:13" ht="27">
      <c r="A21" s="36">
        <v>4</v>
      </c>
      <c r="B21" s="39" t="s">
        <v>59</v>
      </c>
      <c r="C21" s="40" t="s">
        <v>553</v>
      </c>
      <c r="D21" s="38" t="s">
        <v>551</v>
      </c>
      <c r="E21" s="188"/>
      <c r="F21" s="189">
        <v>0.25</v>
      </c>
      <c r="G21" s="44"/>
      <c r="H21" s="4">
        <f t="shared" si="4"/>
        <v>0</v>
      </c>
      <c r="I21" s="44"/>
      <c r="J21" s="4">
        <f t="shared" si="5"/>
        <v>0</v>
      </c>
      <c r="K21" s="44"/>
      <c r="L21" s="4">
        <f t="shared" si="6"/>
        <v>0</v>
      </c>
      <c r="M21" s="4">
        <f t="shared" si="7"/>
        <v>0</v>
      </c>
    </row>
    <row r="22" spans="1:13" ht="13.5">
      <c r="A22" s="36"/>
      <c r="B22" s="39"/>
      <c r="C22" s="40" t="s">
        <v>54</v>
      </c>
      <c r="D22" s="38" t="s">
        <v>55</v>
      </c>
      <c r="E22" s="188">
        <v>278</v>
      </c>
      <c r="F22" s="189">
        <f>F21*E22</f>
        <v>69.5</v>
      </c>
      <c r="G22" s="44"/>
      <c r="H22" s="4">
        <f t="shared" si="4"/>
        <v>0</v>
      </c>
      <c r="I22" s="44"/>
      <c r="J22" s="4">
        <f t="shared" si="5"/>
        <v>0</v>
      </c>
      <c r="K22" s="44"/>
      <c r="L22" s="4">
        <f t="shared" si="6"/>
        <v>0</v>
      </c>
      <c r="M22" s="4">
        <f t="shared" si="7"/>
        <v>0</v>
      </c>
    </row>
    <row r="23" spans="1:13" s="3" customFormat="1" ht="27">
      <c r="A23" s="53">
        <v>5</v>
      </c>
      <c r="B23" s="39" t="s">
        <v>59</v>
      </c>
      <c r="C23" s="40" t="s">
        <v>554</v>
      </c>
      <c r="D23" s="38" t="s">
        <v>551</v>
      </c>
      <c r="E23" s="188"/>
      <c r="F23" s="189">
        <v>0.63</v>
      </c>
      <c r="G23" s="44"/>
      <c r="H23" s="4">
        <f t="shared" si="4"/>
        <v>0</v>
      </c>
      <c r="I23" s="44"/>
      <c r="J23" s="4">
        <f t="shared" si="5"/>
        <v>0</v>
      </c>
      <c r="K23" s="44"/>
      <c r="L23" s="4">
        <f t="shared" si="6"/>
        <v>0</v>
      </c>
      <c r="M23" s="4">
        <f t="shared" si="7"/>
        <v>0</v>
      </c>
    </row>
    <row r="24" spans="1:13" ht="13.5">
      <c r="A24" s="36"/>
      <c r="B24" s="39"/>
      <c r="C24" s="40" t="s">
        <v>54</v>
      </c>
      <c r="D24" s="38" t="s">
        <v>55</v>
      </c>
      <c r="E24" s="188">
        <v>278</v>
      </c>
      <c r="F24" s="189">
        <f>F23*E24</f>
        <v>175.14000000000001</v>
      </c>
      <c r="G24" s="44"/>
      <c r="H24" s="4">
        <f t="shared" ref="H24" si="12">F24*G24</f>
        <v>0</v>
      </c>
      <c r="I24" s="44"/>
      <c r="J24" s="4">
        <f t="shared" ref="J24" si="13">F24*I24</f>
        <v>0</v>
      </c>
      <c r="K24" s="44"/>
      <c r="L24" s="4">
        <f t="shared" ref="L24" si="14">F24*K24</f>
        <v>0</v>
      </c>
      <c r="M24" s="4">
        <f t="shared" ref="M24" si="15">H24+J24+L24</f>
        <v>0</v>
      </c>
    </row>
    <row r="25" spans="1:13" s="3" customFormat="1" ht="54">
      <c r="A25" s="53">
        <v>6</v>
      </c>
      <c r="B25" s="39" t="s">
        <v>555</v>
      </c>
      <c r="C25" s="40" t="s">
        <v>556</v>
      </c>
      <c r="D25" s="49" t="s">
        <v>53</v>
      </c>
      <c r="E25" s="187"/>
      <c r="F25" s="187">
        <v>67</v>
      </c>
      <c r="G25" s="44"/>
      <c r="H25" s="4">
        <f t="shared" ref="H25:H115" si="16">F25*G25</f>
        <v>0</v>
      </c>
      <c r="I25" s="44"/>
      <c r="J25" s="4">
        <f t="shared" ref="J25:J115" si="17">F25*I25</f>
        <v>0</v>
      </c>
      <c r="K25" s="44"/>
      <c r="L25" s="4">
        <f t="shared" ref="L25:L115" si="18">F25*K25</f>
        <v>0</v>
      </c>
      <c r="M25" s="4">
        <f t="shared" ref="M25:M115" si="19">H25+J25+L25</f>
        <v>0</v>
      </c>
    </row>
    <row r="26" spans="1:13" ht="13.5">
      <c r="A26" s="36"/>
      <c r="B26" s="39"/>
      <c r="C26" s="40" t="s">
        <v>54</v>
      </c>
      <c r="D26" s="38" t="s">
        <v>55</v>
      </c>
      <c r="E26" s="188">
        <v>0.89</v>
      </c>
      <c r="F26" s="189">
        <f>F25*E26</f>
        <v>59.63</v>
      </c>
      <c r="G26" s="44"/>
      <c r="H26" s="4">
        <f t="shared" si="16"/>
        <v>0</v>
      </c>
      <c r="I26" s="44"/>
      <c r="J26" s="4">
        <f t="shared" si="17"/>
        <v>0</v>
      </c>
      <c r="K26" s="44"/>
      <c r="L26" s="4">
        <f t="shared" si="18"/>
        <v>0</v>
      </c>
      <c r="M26" s="4">
        <f t="shared" si="19"/>
        <v>0</v>
      </c>
    </row>
    <row r="27" spans="1:13" ht="13.5">
      <c r="A27" s="36"/>
      <c r="B27" s="39"/>
      <c r="C27" s="40" t="s">
        <v>56</v>
      </c>
      <c r="D27" s="38" t="s">
        <v>35</v>
      </c>
      <c r="E27" s="188">
        <v>0.37</v>
      </c>
      <c r="F27" s="189">
        <f>F25*E27</f>
        <v>24.79</v>
      </c>
      <c r="G27" s="44"/>
      <c r="H27" s="4">
        <f t="shared" si="16"/>
        <v>0</v>
      </c>
      <c r="I27" s="44"/>
      <c r="J27" s="4">
        <f t="shared" si="17"/>
        <v>0</v>
      </c>
      <c r="K27" s="44"/>
      <c r="L27" s="4">
        <f t="shared" si="18"/>
        <v>0</v>
      </c>
      <c r="M27" s="4">
        <f t="shared" si="19"/>
        <v>0</v>
      </c>
    </row>
    <row r="28" spans="1:13" ht="13.5">
      <c r="A28" s="36"/>
      <c r="B28" s="39"/>
      <c r="C28" s="40" t="s">
        <v>557</v>
      </c>
      <c r="D28" s="38" t="s">
        <v>112</v>
      </c>
      <c r="E28" s="188">
        <v>1.1499999999999999</v>
      </c>
      <c r="F28" s="189">
        <f>F25*E28</f>
        <v>77.05</v>
      </c>
      <c r="G28" s="44"/>
      <c r="H28" s="4">
        <f t="shared" si="16"/>
        <v>0</v>
      </c>
      <c r="I28" s="44"/>
      <c r="J28" s="4">
        <f t="shared" si="17"/>
        <v>0</v>
      </c>
      <c r="K28" s="44"/>
      <c r="L28" s="4">
        <f t="shared" si="18"/>
        <v>0</v>
      </c>
      <c r="M28" s="4">
        <f t="shared" si="19"/>
        <v>0</v>
      </c>
    </row>
    <row r="29" spans="1:13" ht="15.75">
      <c r="A29" s="36"/>
      <c r="B29" s="39"/>
      <c r="C29" s="45" t="s">
        <v>117</v>
      </c>
      <c r="D29" s="38" t="s">
        <v>35</v>
      </c>
      <c r="E29" s="188">
        <v>0.02</v>
      </c>
      <c r="F29" s="189">
        <f>E29*F25</f>
        <v>1.34</v>
      </c>
      <c r="G29" s="44"/>
      <c r="H29" s="4">
        <f>F29*G29</f>
        <v>0</v>
      </c>
      <c r="I29" s="44"/>
      <c r="J29" s="4">
        <f>F29*I29</f>
        <v>0</v>
      </c>
      <c r="K29" s="44"/>
      <c r="L29" s="4">
        <f>F29*K29</f>
        <v>0</v>
      </c>
      <c r="M29" s="4">
        <f>H29+J29+L29</f>
        <v>0</v>
      </c>
    </row>
    <row r="30" spans="1:13" s="3" customFormat="1" ht="25.5">
      <c r="A30" s="53">
        <v>7</v>
      </c>
      <c r="B30" s="39" t="s">
        <v>61</v>
      </c>
      <c r="C30" s="40" t="s">
        <v>558</v>
      </c>
      <c r="D30" s="49" t="s">
        <v>53</v>
      </c>
      <c r="E30" s="187"/>
      <c r="F30" s="187">
        <v>30</v>
      </c>
      <c r="G30" s="44"/>
      <c r="H30" s="4">
        <f t="shared" si="16"/>
        <v>0</v>
      </c>
      <c r="I30" s="44"/>
      <c r="J30" s="4">
        <f t="shared" si="17"/>
        <v>0</v>
      </c>
      <c r="K30" s="44"/>
      <c r="L30" s="4">
        <f t="shared" si="18"/>
        <v>0</v>
      </c>
      <c r="M30" s="4">
        <f t="shared" si="19"/>
        <v>0</v>
      </c>
    </row>
    <row r="31" spans="1:13" ht="13.5">
      <c r="A31" s="36"/>
      <c r="B31" s="39"/>
      <c r="C31" s="40" t="s">
        <v>63</v>
      </c>
      <c r="D31" s="38" t="s">
        <v>58</v>
      </c>
      <c r="E31" s="188">
        <v>9.2099999999999994E-3</v>
      </c>
      <c r="F31" s="189">
        <f>F30*E31</f>
        <v>0.27629999999999999</v>
      </c>
      <c r="G31" s="44"/>
      <c r="H31" s="4">
        <f t="shared" si="16"/>
        <v>0</v>
      </c>
      <c r="I31" s="44"/>
      <c r="J31" s="4">
        <f t="shared" si="17"/>
        <v>0</v>
      </c>
      <c r="K31" s="44"/>
      <c r="L31" s="4">
        <f t="shared" si="18"/>
        <v>0</v>
      </c>
      <c r="M31" s="4">
        <f t="shared" si="19"/>
        <v>0</v>
      </c>
    </row>
    <row r="32" spans="1:13" s="3" customFormat="1" ht="27">
      <c r="A32" s="53">
        <v>8</v>
      </c>
      <c r="B32" s="39" t="s">
        <v>67</v>
      </c>
      <c r="C32" s="40" t="s">
        <v>559</v>
      </c>
      <c r="D32" s="49" t="s">
        <v>53</v>
      </c>
      <c r="E32" s="187"/>
      <c r="F32" s="187">
        <v>45</v>
      </c>
      <c r="G32" s="44"/>
      <c r="H32" s="4">
        <f t="shared" si="16"/>
        <v>0</v>
      </c>
      <c r="I32" s="44"/>
      <c r="J32" s="4">
        <f t="shared" si="17"/>
        <v>0</v>
      </c>
      <c r="K32" s="44"/>
      <c r="L32" s="4">
        <f t="shared" si="18"/>
        <v>0</v>
      </c>
      <c r="M32" s="4">
        <f t="shared" si="19"/>
        <v>0</v>
      </c>
    </row>
    <row r="33" spans="1:13" ht="13.5">
      <c r="A33" s="36"/>
      <c r="B33" s="39"/>
      <c r="C33" s="40" t="s">
        <v>54</v>
      </c>
      <c r="D33" s="38" t="s">
        <v>55</v>
      </c>
      <c r="E33" s="188">
        <v>1.37</v>
      </c>
      <c r="F33" s="189">
        <f>F32*E33</f>
        <v>61.650000000000006</v>
      </c>
      <c r="G33" s="44"/>
      <c r="H33" s="4">
        <f t="shared" si="16"/>
        <v>0</v>
      </c>
      <c r="I33" s="44"/>
      <c r="J33" s="4">
        <f t="shared" si="17"/>
        <v>0</v>
      </c>
      <c r="K33" s="44"/>
      <c r="L33" s="4">
        <f t="shared" si="18"/>
        <v>0</v>
      </c>
      <c r="M33" s="4">
        <f t="shared" si="19"/>
        <v>0</v>
      </c>
    </row>
    <row r="34" spans="1:13" ht="13.5">
      <c r="A34" s="36"/>
      <c r="B34" s="39"/>
      <c r="C34" s="40" t="s">
        <v>56</v>
      </c>
      <c r="D34" s="38" t="s">
        <v>35</v>
      </c>
      <c r="E34" s="188">
        <v>0.28299999999999997</v>
      </c>
      <c r="F34" s="189">
        <f>F32*E34</f>
        <v>12.734999999999999</v>
      </c>
      <c r="G34" s="44"/>
      <c r="H34" s="4">
        <f t="shared" si="16"/>
        <v>0</v>
      </c>
      <c r="I34" s="44"/>
      <c r="J34" s="4">
        <f t="shared" si="17"/>
        <v>0</v>
      </c>
      <c r="K34" s="44"/>
      <c r="L34" s="4">
        <f t="shared" si="18"/>
        <v>0</v>
      </c>
      <c r="M34" s="4">
        <f t="shared" si="19"/>
        <v>0</v>
      </c>
    </row>
    <row r="35" spans="1:13" ht="13.5">
      <c r="A35" s="36"/>
      <c r="B35" s="39"/>
      <c r="C35" s="40" t="s">
        <v>69</v>
      </c>
      <c r="D35" s="38" t="s">
        <v>53</v>
      </c>
      <c r="E35" s="188">
        <v>1.02</v>
      </c>
      <c r="F35" s="189">
        <f>F32*E35</f>
        <v>45.9</v>
      </c>
      <c r="G35" s="44"/>
      <c r="H35" s="4">
        <f t="shared" si="16"/>
        <v>0</v>
      </c>
      <c r="I35" s="44"/>
      <c r="J35" s="4">
        <f t="shared" si="17"/>
        <v>0</v>
      </c>
      <c r="K35" s="44"/>
      <c r="L35" s="4">
        <f t="shared" si="18"/>
        <v>0</v>
      </c>
      <c r="M35" s="4">
        <f t="shared" si="19"/>
        <v>0</v>
      </c>
    </row>
    <row r="36" spans="1:13" ht="13.5">
      <c r="A36" s="36"/>
      <c r="B36" s="39"/>
      <c r="C36" s="40" t="s">
        <v>70</v>
      </c>
      <c r="D36" s="38" t="s">
        <v>35</v>
      </c>
      <c r="E36" s="188">
        <v>0.62</v>
      </c>
      <c r="F36" s="189">
        <f>F32*E36</f>
        <v>27.9</v>
      </c>
      <c r="G36" s="44"/>
      <c r="H36" s="4">
        <f t="shared" si="16"/>
        <v>0</v>
      </c>
      <c r="I36" s="44"/>
      <c r="J36" s="4">
        <f t="shared" si="17"/>
        <v>0</v>
      </c>
      <c r="K36" s="44"/>
      <c r="L36" s="4">
        <f t="shared" si="18"/>
        <v>0</v>
      </c>
      <c r="M36" s="4">
        <f t="shared" si="19"/>
        <v>0</v>
      </c>
    </row>
    <row r="37" spans="1:13" s="3" customFormat="1" ht="27">
      <c r="A37" s="53">
        <v>9</v>
      </c>
      <c r="B37" s="39" t="s">
        <v>59</v>
      </c>
      <c r="C37" s="40" t="s">
        <v>560</v>
      </c>
      <c r="D37" s="49" t="s">
        <v>53</v>
      </c>
      <c r="E37" s="187"/>
      <c r="F37" s="187">
        <v>24</v>
      </c>
      <c r="G37" s="44"/>
      <c r="H37" s="4">
        <f t="shared" si="16"/>
        <v>0</v>
      </c>
      <c r="I37" s="44"/>
      <c r="J37" s="4">
        <f t="shared" si="17"/>
        <v>0</v>
      </c>
      <c r="K37" s="44"/>
      <c r="L37" s="4">
        <f t="shared" si="18"/>
        <v>0</v>
      </c>
      <c r="M37" s="4">
        <f t="shared" si="19"/>
        <v>0</v>
      </c>
    </row>
    <row r="38" spans="1:13" ht="13.5">
      <c r="A38" s="36"/>
      <c r="B38" s="39"/>
      <c r="C38" s="40" t="s">
        <v>54</v>
      </c>
      <c r="D38" s="38" t="s">
        <v>55</v>
      </c>
      <c r="E38" s="188">
        <v>2.78</v>
      </c>
      <c r="F38" s="189">
        <f>F37*E38</f>
        <v>66.72</v>
      </c>
      <c r="G38" s="44"/>
      <c r="H38" s="4">
        <f t="shared" si="16"/>
        <v>0</v>
      </c>
      <c r="I38" s="44"/>
      <c r="J38" s="4">
        <f t="shared" si="17"/>
        <v>0</v>
      </c>
      <c r="K38" s="44"/>
      <c r="L38" s="4">
        <f t="shared" si="18"/>
        <v>0</v>
      </c>
      <c r="M38" s="4">
        <f t="shared" si="19"/>
        <v>0</v>
      </c>
    </row>
    <row r="39" spans="1:13" s="3" customFormat="1" ht="27">
      <c r="A39" s="53">
        <v>10</v>
      </c>
      <c r="B39" s="39" t="s">
        <v>555</v>
      </c>
      <c r="C39" s="40" t="s">
        <v>561</v>
      </c>
      <c r="D39" s="49" t="s">
        <v>53</v>
      </c>
      <c r="E39" s="187"/>
      <c r="F39" s="187">
        <v>45</v>
      </c>
      <c r="G39" s="44"/>
      <c r="H39" s="4">
        <f t="shared" si="16"/>
        <v>0</v>
      </c>
      <c r="I39" s="44"/>
      <c r="J39" s="4">
        <f t="shared" si="17"/>
        <v>0</v>
      </c>
      <c r="K39" s="44"/>
      <c r="L39" s="4">
        <f t="shared" si="18"/>
        <v>0</v>
      </c>
      <c r="M39" s="4">
        <f t="shared" si="19"/>
        <v>0</v>
      </c>
    </row>
    <row r="40" spans="1:13" ht="13.5">
      <c r="A40" s="36"/>
      <c r="B40" s="39"/>
      <c r="C40" s="40" t="s">
        <v>54</v>
      </c>
      <c r="D40" s="38" t="s">
        <v>55</v>
      </c>
      <c r="E40" s="188">
        <v>0.89</v>
      </c>
      <c r="F40" s="189">
        <f>F39*E40</f>
        <v>40.049999999999997</v>
      </c>
      <c r="G40" s="44"/>
      <c r="H40" s="4">
        <f t="shared" ref="H40:H42" si="20">F40*G40</f>
        <v>0</v>
      </c>
      <c r="I40" s="44"/>
      <c r="J40" s="4">
        <f t="shared" ref="J40:J42" si="21">F40*I40</f>
        <v>0</v>
      </c>
      <c r="K40" s="44"/>
      <c r="L40" s="4">
        <f t="shared" ref="L40:L42" si="22">F40*K40</f>
        <v>0</v>
      </c>
      <c r="M40" s="4">
        <f t="shared" ref="M40:M42" si="23">H40+J40+L40</f>
        <v>0</v>
      </c>
    </row>
    <row r="41" spans="1:13" ht="13.5">
      <c r="A41" s="36"/>
      <c r="B41" s="39"/>
      <c r="C41" s="40" t="s">
        <v>56</v>
      </c>
      <c r="D41" s="38" t="s">
        <v>35</v>
      </c>
      <c r="E41" s="188">
        <v>0.37</v>
      </c>
      <c r="F41" s="189">
        <f>F39*E41</f>
        <v>16.649999999999999</v>
      </c>
      <c r="G41" s="44"/>
      <c r="H41" s="4">
        <f t="shared" si="20"/>
        <v>0</v>
      </c>
      <c r="I41" s="44"/>
      <c r="J41" s="4">
        <f t="shared" si="21"/>
        <v>0</v>
      </c>
      <c r="K41" s="44"/>
      <c r="L41" s="4">
        <f t="shared" si="22"/>
        <v>0</v>
      </c>
      <c r="M41" s="4">
        <f t="shared" si="23"/>
        <v>0</v>
      </c>
    </row>
    <row r="42" spans="1:13" ht="13.5">
      <c r="A42" s="36"/>
      <c r="B42" s="39"/>
      <c r="C42" s="40" t="s">
        <v>562</v>
      </c>
      <c r="D42" s="38" t="s">
        <v>112</v>
      </c>
      <c r="E42" s="188">
        <v>1.1499999999999999</v>
      </c>
      <c r="F42" s="189">
        <f>F39*E42</f>
        <v>51.749999999999993</v>
      </c>
      <c r="G42" s="44"/>
      <c r="H42" s="4">
        <f t="shared" si="20"/>
        <v>0</v>
      </c>
      <c r="I42" s="44"/>
      <c r="J42" s="4">
        <f t="shared" si="21"/>
        <v>0</v>
      </c>
      <c r="K42" s="44"/>
      <c r="L42" s="4">
        <f t="shared" si="22"/>
        <v>0</v>
      </c>
      <c r="M42" s="4">
        <f t="shared" si="23"/>
        <v>0</v>
      </c>
    </row>
    <row r="43" spans="1:13" ht="15.75">
      <c r="A43" s="36"/>
      <c r="B43" s="39"/>
      <c r="C43" s="45" t="s">
        <v>117</v>
      </c>
      <c r="D43" s="38" t="s">
        <v>35</v>
      </c>
      <c r="E43" s="188">
        <v>0.02</v>
      </c>
      <c r="F43" s="189">
        <f>E43*F39</f>
        <v>0.9</v>
      </c>
      <c r="G43" s="44"/>
      <c r="H43" s="4">
        <f>F43*G43</f>
        <v>0</v>
      </c>
      <c r="I43" s="44"/>
      <c r="J43" s="4">
        <f>F43*I43</f>
        <v>0</v>
      </c>
      <c r="K43" s="44"/>
      <c r="L43" s="4">
        <f>F43*K43</f>
        <v>0</v>
      </c>
      <c r="M43" s="4">
        <f>H43+J43+L43</f>
        <v>0</v>
      </c>
    </row>
    <row r="44" spans="1:13" s="3" customFormat="1" ht="40.5">
      <c r="A44" s="53">
        <v>13</v>
      </c>
      <c r="B44" s="39" t="s">
        <v>51</v>
      </c>
      <c r="C44" s="40" t="s">
        <v>563</v>
      </c>
      <c r="D44" s="49" t="s">
        <v>53</v>
      </c>
      <c r="E44" s="187"/>
      <c r="F44" s="187">
        <v>87.8</v>
      </c>
      <c r="G44" s="44"/>
      <c r="H44" s="4">
        <f t="shared" si="16"/>
        <v>0</v>
      </c>
      <c r="I44" s="44"/>
      <c r="J44" s="4">
        <f t="shared" si="17"/>
        <v>0</v>
      </c>
      <c r="K44" s="44"/>
      <c r="L44" s="4">
        <f t="shared" si="18"/>
        <v>0</v>
      </c>
      <c r="M44" s="4">
        <f t="shared" si="19"/>
        <v>0</v>
      </c>
    </row>
    <row r="45" spans="1:13" ht="13.5">
      <c r="A45" s="36"/>
      <c r="B45" s="39"/>
      <c r="C45" s="40" t="s">
        <v>54</v>
      </c>
      <c r="D45" s="38" t="s">
        <v>55</v>
      </c>
      <c r="E45" s="188">
        <v>0.02</v>
      </c>
      <c r="F45" s="189">
        <f>F44*E45</f>
        <v>1.756</v>
      </c>
      <c r="G45" s="44"/>
      <c r="H45" s="4">
        <f t="shared" si="16"/>
        <v>0</v>
      </c>
      <c r="I45" s="44"/>
      <c r="J45" s="4">
        <f t="shared" si="17"/>
        <v>0</v>
      </c>
      <c r="K45" s="44"/>
      <c r="L45" s="4">
        <f t="shared" si="18"/>
        <v>0</v>
      </c>
      <c r="M45" s="4">
        <f t="shared" si="19"/>
        <v>0</v>
      </c>
    </row>
    <row r="46" spans="1:13" ht="13.5">
      <c r="A46" s="36"/>
      <c r="B46" s="39"/>
      <c r="C46" s="40" t="s">
        <v>56</v>
      </c>
      <c r="D46" s="38" t="s">
        <v>35</v>
      </c>
      <c r="E46" s="188">
        <v>2.0999999999999999E-3</v>
      </c>
      <c r="F46" s="189">
        <f>F44*E46</f>
        <v>0.18437999999999999</v>
      </c>
      <c r="G46" s="44"/>
      <c r="H46" s="4">
        <f t="shared" si="16"/>
        <v>0</v>
      </c>
      <c r="I46" s="44"/>
      <c r="J46" s="4">
        <f t="shared" si="17"/>
        <v>0</v>
      </c>
      <c r="K46" s="44"/>
      <c r="L46" s="4">
        <f t="shared" si="18"/>
        <v>0</v>
      </c>
      <c r="M46" s="4">
        <f t="shared" si="19"/>
        <v>0</v>
      </c>
    </row>
    <row r="47" spans="1:13" ht="13.5">
      <c r="A47" s="36"/>
      <c r="B47" s="39"/>
      <c r="C47" s="40" t="s">
        <v>57</v>
      </c>
      <c r="D47" s="38" t="s">
        <v>58</v>
      </c>
      <c r="E47" s="188">
        <v>4.8000000000000001E-2</v>
      </c>
      <c r="F47" s="189">
        <f>F44*E47</f>
        <v>4.2144000000000004</v>
      </c>
      <c r="G47" s="44"/>
      <c r="H47" s="4">
        <f t="shared" si="16"/>
        <v>0</v>
      </c>
      <c r="I47" s="44"/>
      <c r="J47" s="4">
        <f t="shared" si="17"/>
        <v>0</v>
      </c>
      <c r="K47" s="44"/>
      <c r="L47" s="4">
        <f t="shared" si="18"/>
        <v>0</v>
      </c>
      <c r="M47" s="4">
        <f t="shared" si="19"/>
        <v>0</v>
      </c>
    </row>
    <row r="48" spans="1:13" s="3" customFormat="1" ht="25.5">
      <c r="A48" s="53">
        <v>14</v>
      </c>
      <c r="B48" s="39" t="s">
        <v>61</v>
      </c>
      <c r="C48" s="40" t="s">
        <v>564</v>
      </c>
      <c r="D48" s="49" t="s">
        <v>53</v>
      </c>
      <c r="E48" s="187"/>
      <c r="F48" s="187">
        <v>17.760000000000002</v>
      </c>
      <c r="G48" s="44"/>
      <c r="H48" s="4">
        <f t="shared" si="16"/>
        <v>0</v>
      </c>
      <c r="I48" s="44"/>
      <c r="J48" s="4">
        <f t="shared" si="17"/>
        <v>0</v>
      </c>
      <c r="K48" s="44"/>
      <c r="L48" s="4">
        <f t="shared" si="18"/>
        <v>0</v>
      </c>
      <c r="M48" s="4">
        <f t="shared" si="19"/>
        <v>0</v>
      </c>
    </row>
    <row r="49" spans="1:13" ht="13.5">
      <c r="A49" s="36"/>
      <c r="B49" s="39"/>
      <c r="C49" s="40" t="s">
        <v>63</v>
      </c>
      <c r="D49" s="38" t="s">
        <v>58</v>
      </c>
      <c r="E49" s="188">
        <v>9.2099999999999994E-3</v>
      </c>
      <c r="F49" s="189">
        <f>F48*E49</f>
        <v>0.16356960000000001</v>
      </c>
      <c r="G49" s="44"/>
      <c r="H49" s="4">
        <f t="shared" ref="H49" si="24">F49*G49</f>
        <v>0</v>
      </c>
      <c r="I49" s="44"/>
      <c r="J49" s="4">
        <f t="shared" ref="J49" si="25">F49*I49</f>
        <v>0</v>
      </c>
      <c r="K49" s="44"/>
      <c r="L49" s="4">
        <f t="shared" ref="L49" si="26">F49*K49</f>
        <v>0</v>
      </c>
      <c r="M49" s="4">
        <f t="shared" ref="M49" si="27">H49+J49+L49</f>
        <v>0</v>
      </c>
    </row>
    <row r="50" spans="1:13" s="3" customFormat="1" ht="40.5">
      <c r="A50" s="53">
        <v>15</v>
      </c>
      <c r="B50" s="39" t="s">
        <v>51</v>
      </c>
      <c r="C50" s="40" t="s">
        <v>565</v>
      </c>
      <c r="D50" s="49" t="s">
        <v>53</v>
      </c>
      <c r="E50" s="187"/>
      <c r="F50" s="187">
        <v>90</v>
      </c>
      <c r="G50" s="44"/>
      <c r="H50" s="4">
        <f t="shared" ref="H50:H58" si="28">F50*G50</f>
        <v>0</v>
      </c>
      <c r="I50" s="44"/>
      <c r="J50" s="4">
        <f t="shared" ref="J50:J58" si="29">F50*I50</f>
        <v>0</v>
      </c>
      <c r="K50" s="44"/>
      <c r="L50" s="4">
        <f t="shared" ref="L50:L58" si="30">F50*K50</f>
        <v>0</v>
      </c>
      <c r="M50" s="4">
        <f t="shared" ref="M50:M58" si="31">H50+J50+L50</f>
        <v>0</v>
      </c>
    </row>
    <row r="51" spans="1:13" ht="13.5">
      <c r="A51" s="36"/>
      <c r="B51" s="39"/>
      <c r="C51" s="40" t="s">
        <v>54</v>
      </c>
      <c r="D51" s="38" t="s">
        <v>55</v>
      </c>
      <c r="E51" s="188">
        <v>0.02</v>
      </c>
      <c r="F51" s="189">
        <f>F50*E51</f>
        <v>1.8</v>
      </c>
      <c r="G51" s="44"/>
      <c r="H51" s="4">
        <f t="shared" si="28"/>
        <v>0</v>
      </c>
      <c r="I51" s="44"/>
      <c r="J51" s="4">
        <f t="shared" si="29"/>
        <v>0</v>
      </c>
      <c r="K51" s="44"/>
      <c r="L51" s="4">
        <f t="shared" si="30"/>
        <v>0</v>
      </c>
      <c r="M51" s="4">
        <f t="shared" si="31"/>
        <v>0</v>
      </c>
    </row>
    <row r="52" spans="1:13" ht="13.5">
      <c r="A52" s="36"/>
      <c r="B52" s="39"/>
      <c r="C52" s="40" t="s">
        <v>56</v>
      </c>
      <c r="D52" s="38" t="s">
        <v>35</v>
      </c>
      <c r="E52" s="188">
        <v>2.0999999999999999E-3</v>
      </c>
      <c r="F52" s="189">
        <f>F50*E52</f>
        <v>0.189</v>
      </c>
      <c r="G52" s="44"/>
      <c r="H52" s="4">
        <f t="shared" si="28"/>
        <v>0</v>
      </c>
      <c r="I52" s="44"/>
      <c r="J52" s="4">
        <f t="shared" si="29"/>
        <v>0</v>
      </c>
      <c r="K52" s="44"/>
      <c r="L52" s="4">
        <f t="shared" si="30"/>
        <v>0</v>
      </c>
      <c r="M52" s="4">
        <f t="shared" si="31"/>
        <v>0</v>
      </c>
    </row>
    <row r="53" spans="1:13" ht="13.5">
      <c r="A53" s="36"/>
      <c r="B53" s="39"/>
      <c r="C53" s="40" t="s">
        <v>57</v>
      </c>
      <c r="D53" s="38" t="s">
        <v>58</v>
      </c>
      <c r="E53" s="188">
        <v>4.48E-2</v>
      </c>
      <c r="F53" s="189">
        <f>F50*E53</f>
        <v>4.032</v>
      </c>
      <c r="G53" s="44"/>
      <c r="H53" s="4">
        <f t="shared" si="28"/>
        <v>0</v>
      </c>
      <c r="I53" s="44"/>
      <c r="J53" s="4">
        <f t="shared" si="29"/>
        <v>0</v>
      </c>
      <c r="K53" s="44"/>
      <c r="L53" s="4">
        <f t="shared" si="30"/>
        <v>0</v>
      </c>
      <c r="M53" s="4">
        <f t="shared" si="31"/>
        <v>0</v>
      </c>
    </row>
    <row r="54" spans="1:13" s="3" customFormat="1" ht="25.5">
      <c r="A54" s="53">
        <v>16</v>
      </c>
      <c r="B54" s="39" t="s">
        <v>61</v>
      </c>
      <c r="C54" s="40" t="s">
        <v>564</v>
      </c>
      <c r="D54" s="49" t="s">
        <v>53</v>
      </c>
      <c r="E54" s="187"/>
      <c r="F54" s="187">
        <v>90</v>
      </c>
      <c r="G54" s="44"/>
      <c r="H54" s="4">
        <f t="shared" si="28"/>
        <v>0</v>
      </c>
      <c r="I54" s="44"/>
      <c r="J54" s="4">
        <f t="shared" si="29"/>
        <v>0</v>
      </c>
      <c r="K54" s="44"/>
      <c r="L54" s="4">
        <f t="shared" si="30"/>
        <v>0</v>
      </c>
      <c r="M54" s="4">
        <f t="shared" si="31"/>
        <v>0</v>
      </c>
    </row>
    <row r="55" spans="1:13" ht="13.5">
      <c r="A55" s="36"/>
      <c r="B55" s="39"/>
      <c r="C55" s="40" t="s">
        <v>63</v>
      </c>
      <c r="D55" s="38" t="s">
        <v>58</v>
      </c>
      <c r="E55" s="188">
        <v>9.2099999999999994E-3</v>
      </c>
      <c r="F55" s="189">
        <f>F54*E55</f>
        <v>0.82889999999999997</v>
      </c>
      <c r="G55" s="44"/>
      <c r="H55" s="4">
        <f t="shared" si="28"/>
        <v>0</v>
      </c>
      <c r="I55" s="44"/>
      <c r="J55" s="4">
        <f t="shared" si="29"/>
        <v>0</v>
      </c>
      <c r="K55" s="44"/>
      <c r="L55" s="4">
        <f t="shared" si="30"/>
        <v>0</v>
      </c>
      <c r="M55" s="4">
        <f t="shared" si="31"/>
        <v>0</v>
      </c>
    </row>
    <row r="56" spans="1:13" s="3" customFormat="1" ht="27">
      <c r="A56" s="53">
        <v>17</v>
      </c>
      <c r="B56" s="39" t="s">
        <v>59</v>
      </c>
      <c r="C56" s="40" t="s">
        <v>566</v>
      </c>
      <c r="D56" s="49" t="s">
        <v>53</v>
      </c>
      <c r="E56" s="187"/>
      <c r="F56" s="187">
        <v>38.64</v>
      </c>
      <c r="G56" s="44"/>
      <c r="H56" s="4">
        <f t="shared" si="28"/>
        <v>0</v>
      </c>
      <c r="I56" s="44"/>
      <c r="J56" s="4">
        <f t="shared" si="29"/>
        <v>0</v>
      </c>
      <c r="K56" s="44"/>
      <c r="L56" s="4">
        <f t="shared" si="30"/>
        <v>0</v>
      </c>
      <c r="M56" s="4">
        <f t="shared" si="31"/>
        <v>0</v>
      </c>
    </row>
    <row r="57" spans="1:13" ht="13.5">
      <c r="A57" s="36"/>
      <c r="B57" s="39"/>
      <c r="C57" s="40" t="s">
        <v>54</v>
      </c>
      <c r="D57" s="38" t="s">
        <v>55</v>
      </c>
      <c r="E57" s="188">
        <v>2.78</v>
      </c>
      <c r="F57" s="189">
        <f>F56*E57</f>
        <v>107.41919999999999</v>
      </c>
      <c r="G57" s="44"/>
      <c r="H57" s="4">
        <f t="shared" si="28"/>
        <v>0</v>
      </c>
      <c r="I57" s="44"/>
      <c r="J57" s="4">
        <f t="shared" si="29"/>
        <v>0</v>
      </c>
      <c r="K57" s="44"/>
      <c r="L57" s="4">
        <f t="shared" si="30"/>
        <v>0</v>
      </c>
      <c r="M57" s="4">
        <f t="shared" si="31"/>
        <v>0</v>
      </c>
    </row>
    <row r="58" spans="1:13" s="3" customFormat="1" ht="25.5">
      <c r="A58" s="53">
        <v>18</v>
      </c>
      <c r="B58" s="39" t="s">
        <v>94</v>
      </c>
      <c r="C58" s="40" t="s">
        <v>567</v>
      </c>
      <c r="D58" s="49" t="s">
        <v>53</v>
      </c>
      <c r="E58" s="187"/>
      <c r="F58" s="187">
        <v>38.700000000000003</v>
      </c>
      <c r="G58" s="44"/>
      <c r="H58" s="4">
        <f t="shared" si="28"/>
        <v>0</v>
      </c>
      <c r="I58" s="44"/>
      <c r="J58" s="4">
        <f t="shared" si="29"/>
        <v>0</v>
      </c>
      <c r="K58" s="44"/>
      <c r="L58" s="4">
        <f t="shared" si="30"/>
        <v>0</v>
      </c>
      <c r="M58" s="4">
        <f t="shared" si="31"/>
        <v>0</v>
      </c>
    </row>
    <row r="59" spans="1:13" s="3" customFormat="1" ht="27">
      <c r="A59" s="51"/>
      <c r="B59" s="51"/>
      <c r="C59" s="2" t="s">
        <v>568</v>
      </c>
      <c r="D59" s="2"/>
      <c r="E59" s="190"/>
      <c r="F59" s="190"/>
      <c r="G59" s="191"/>
      <c r="H59" s="2"/>
      <c r="I59" s="191"/>
      <c r="J59" s="2"/>
      <c r="K59" s="191"/>
      <c r="L59" s="2"/>
      <c r="M59" s="2"/>
    </row>
    <row r="60" spans="1:13" s="3" customFormat="1" ht="27">
      <c r="A60" s="53">
        <v>1</v>
      </c>
      <c r="B60" s="39" t="s">
        <v>71</v>
      </c>
      <c r="C60" s="40" t="s">
        <v>569</v>
      </c>
      <c r="D60" s="49" t="s">
        <v>53</v>
      </c>
      <c r="E60" s="187"/>
      <c r="F60" s="187">
        <v>25</v>
      </c>
      <c r="G60" s="44"/>
      <c r="H60" s="4">
        <f t="shared" si="16"/>
        <v>0</v>
      </c>
      <c r="I60" s="44"/>
      <c r="J60" s="4">
        <f t="shared" si="17"/>
        <v>0</v>
      </c>
      <c r="K60" s="44"/>
      <c r="L60" s="4">
        <f t="shared" si="18"/>
        <v>0</v>
      </c>
      <c r="M60" s="4">
        <f t="shared" si="19"/>
        <v>0</v>
      </c>
    </row>
    <row r="61" spans="1:13" ht="13.5">
      <c r="A61" s="36"/>
      <c r="B61" s="39"/>
      <c r="C61" s="40" t="s">
        <v>54</v>
      </c>
      <c r="D61" s="38" t="s">
        <v>55</v>
      </c>
      <c r="E61" s="188">
        <v>6.66</v>
      </c>
      <c r="F61" s="189">
        <f>F60*E61</f>
        <v>166.5</v>
      </c>
      <c r="G61" s="44"/>
      <c r="H61" s="4">
        <f t="shared" si="16"/>
        <v>0</v>
      </c>
      <c r="I61" s="44"/>
      <c r="J61" s="4">
        <f t="shared" si="17"/>
        <v>0</v>
      </c>
      <c r="K61" s="44"/>
      <c r="L61" s="4">
        <f t="shared" si="18"/>
        <v>0</v>
      </c>
      <c r="M61" s="4">
        <f t="shared" si="19"/>
        <v>0</v>
      </c>
    </row>
    <row r="62" spans="1:13" ht="13.5">
      <c r="A62" s="36"/>
      <c r="B62" s="39"/>
      <c r="C62" s="40" t="s">
        <v>56</v>
      </c>
      <c r="D62" s="38" t="s">
        <v>35</v>
      </c>
      <c r="E62" s="188">
        <v>0.59</v>
      </c>
      <c r="F62" s="189">
        <f>F60*E62</f>
        <v>14.75</v>
      </c>
      <c r="G62" s="44"/>
      <c r="H62" s="4">
        <f t="shared" si="16"/>
        <v>0</v>
      </c>
      <c r="I62" s="44"/>
      <c r="J62" s="4">
        <f t="shared" si="17"/>
        <v>0</v>
      </c>
      <c r="K62" s="44"/>
      <c r="L62" s="4">
        <f t="shared" si="18"/>
        <v>0</v>
      </c>
      <c r="M62" s="4">
        <f t="shared" si="19"/>
        <v>0</v>
      </c>
    </row>
    <row r="63" spans="1:13" ht="13.5">
      <c r="A63" s="36"/>
      <c r="B63" s="39" t="s">
        <v>613</v>
      </c>
      <c r="C63" s="40" t="s">
        <v>73</v>
      </c>
      <c r="D63" s="38" t="s">
        <v>66</v>
      </c>
      <c r="E63" s="188" t="s">
        <v>74</v>
      </c>
      <c r="F63" s="189">
        <v>2.7</v>
      </c>
      <c r="G63" s="192"/>
      <c r="H63" s="4">
        <f t="shared" si="16"/>
        <v>0</v>
      </c>
      <c r="I63" s="44"/>
      <c r="J63" s="4">
        <f t="shared" si="17"/>
        <v>0</v>
      </c>
      <c r="K63" s="44"/>
      <c r="L63" s="4">
        <f t="shared" si="18"/>
        <v>0</v>
      </c>
      <c r="M63" s="4">
        <f t="shared" si="19"/>
        <v>0</v>
      </c>
    </row>
    <row r="64" spans="1:13" ht="13.5">
      <c r="A64" s="36"/>
      <c r="B64" s="39"/>
      <c r="C64" s="40" t="s">
        <v>76</v>
      </c>
      <c r="D64" s="38" t="s">
        <v>53</v>
      </c>
      <c r="E64" s="188">
        <v>1.0149999999999999</v>
      </c>
      <c r="F64" s="189">
        <f>F60*E64</f>
        <v>25.374999999999996</v>
      </c>
      <c r="G64" s="44"/>
      <c r="H64" s="4">
        <f t="shared" si="16"/>
        <v>0</v>
      </c>
      <c r="I64" s="44"/>
      <c r="J64" s="4">
        <f t="shared" si="17"/>
        <v>0</v>
      </c>
      <c r="K64" s="44"/>
      <c r="L64" s="4">
        <f t="shared" si="18"/>
        <v>0</v>
      </c>
      <c r="M64" s="4">
        <f t="shared" si="19"/>
        <v>0</v>
      </c>
    </row>
    <row r="65" spans="1:13" ht="13.5">
      <c r="A65" s="36"/>
      <c r="B65" s="39"/>
      <c r="C65" s="40" t="s">
        <v>77</v>
      </c>
      <c r="D65" s="38" t="s">
        <v>53</v>
      </c>
      <c r="E65" s="188">
        <v>1.83E-2</v>
      </c>
      <c r="F65" s="189">
        <f>F60*E65</f>
        <v>0.45750000000000002</v>
      </c>
      <c r="G65" s="44"/>
      <c r="H65" s="4">
        <f t="shared" si="16"/>
        <v>0</v>
      </c>
      <c r="I65" s="44"/>
      <c r="J65" s="4">
        <f t="shared" si="17"/>
        <v>0</v>
      </c>
      <c r="K65" s="44"/>
      <c r="L65" s="4">
        <f t="shared" si="18"/>
        <v>0</v>
      </c>
      <c r="M65" s="4">
        <f t="shared" si="19"/>
        <v>0</v>
      </c>
    </row>
    <row r="66" spans="1:13" ht="13.5">
      <c r="A66" s="36"/>
      <c r="B66" s="39"/>
      <c r="C66" s="40" t="s">
        <v>78</v>
      </c>
      <c r="D66" s="38" t="s">
        <v>79</v>
      </c>
      <c r="E66" s="188">
        <v>1.6</v>
      </c>
      <c r="F66" s="189">
        <f>F60*E66</f>
        <v>40</v>
      </c>
      <c r="G66" s="44"/>
      <c r="H66" s="4">
        <f t="shared" si="16"/>
        <v>0</v>
      </c>
      <c r="I66" s="44"/>
      <c r="J66" s="4">
        <f t="shared" si="17"/>
        <v>0</v>
      </c>
      <c r="K66" s="44"/>
      <c r="L66" s="4">
        <f t="shared" si="18"/>
        <v>0</v>
      </c>
      <c r="M66" s="4">
        <f t="shared" si="19"/>
        <v>0</v>
      </c>
    </row>
    <row r="67" spans="1:13" ht="13.5">
      <c r="A67" s="36"/>
      <c r="B67" s="39"/>
      <c r="C67" s="40" t="s">
        <v>70</v>
      </c>
      <c r="D67" s="38" t="s">
        <v>35</v>
      </c>
      <c r="E67" s="188">
        <v>0.4</v>
      </c>
      <c r="F67" s="189">
        <f>F60*E67</f>
        <v>10</v>
      </c>
      <c r="G67" s="44"/>
      <c r="H67" s="4">
        <f t="shared" si="16"/>
        <v>0</v>
      </c>
      <c r="I67" s="44"/>
      <c r="J67" s="4">
        <f t="shared" si="17"/>
        <v>0</v>
      </c>
      <c r="K67" s="44"/>
      <c r="L67" s="4">
        <f t="shared" si="18"/>
        <v>0</v>
      </c>
      <c r="M67" s="4">
        <f t="shared" si="19"/>
        <v>0</v>
      </c>
    </row>
    <row r="68" spans="1:13" s="3" customFormat="1" ht="15.75">
      <c r="A68" s="53"/>
      <c r="B68" s="53"/>
      <c r="C68" s="40" t="s">
        <v>570</v>
      </c>
      <c r="D68" s="49" t="s">
        <v>66</v>
      </c>
      <c r="E68" s="187"/>
      <c r="F68" s="187">
        <v>2</v>
      </c>
      <c r="G68" s="44"/>
      <c r="H68" s="4">
        <f t="shared" si="16"/>
        <v>0</v>
      </c>
      <c r="I68" s="44"/>
      <c r="J68" s="4">
        <f t="shared" si="17"/>
        <v>0</v>
      </c>
      <c r="K68" s="44"/>
      <c r="L68" s="4">
        <f t="shared" si="18"/>
        <v>0</v>
      </c>
      <c r="M68" s="4">
        <f t="shared" si="19"/>
        <v>0</v>
      </c>
    </row>
    <row r="69" spans="1:13" s="3" customFormat="1" ht="38.25">
      <c r="A69" s="53">
        <v>2</v>
      </c>
      <c r="B69" s="39" t="s">
        <v>571</v>
      </c>
      <c r="C69" s="40" t="s">
        <v>572</v>
      </c>
      <c r="D69" s="49" t="s">
        <v>79</v>
      </c>
      <c r="E69" s="187"/>
      <c r="F69" s="187">
        <v>450</v>
      </c>
      <c r="G69" s="44"/>
      <c r="H69" s="4">
        <f t="shared" si="16"/>
        <v>0</v>
      </c>
      <c r="I69" s="44"/>
      <c r="J69" s="4">
        <f t="shared" si="17"/>
        <v>0</v>
      </c>
      <c r="K69" s="44"/>
      <c r="L69" s="4">
        <f t="shared" si="18"/>
        <v>0</v>
      </c>
      <c r="M69" s="4">
        <f t="shared" si="19"/>
        <v>0</v>
      </c>
    </row>
    <row r="70" spans="1:13" ht="13.5">
      <c r="A70" s="36"/>
      <c r="B70" s="39"/>
      <c r="C70" s="40" t="s">
        <v>54</v>
      </c>
      <c r="D70" s="38" t="s">
        <v>55</v>
      </c>
      <c r="E70" s="188">
        <v>0.77900000000000003</v>
      </c>
      <c r="F70" s="189">
        <f>F69*E70</f>
        <v>350.55</v>
      </c>
      <c r="G70" s="44"/>
      <c r="H70" s="4">
        <f t="shared" ref="H70:H74" si="32">F70*G70</f>
        <v>0</v>
      </c>
      <c r="I70" s="44"/>
      <c r="J70" s="4">
        <f t="shared" ref="J70:J74" si="33">F70*I70</f>
        <v>0</v>
      </c>
      <c r="K70" s="44"/>
      <c r="L70" s="4">
        <f t="shared" ref="L70:L74" si="34">F70*K70</f>
        <v>0</v>
      </c>
      <c r="M70" s="4">
        <f t="shared" ref="M70:M74" si="35">H70+J70+L70</f>
        <v>0</v>
      </c>
    </row>
    <row r="71" spans="1:13" ht="13.5">
      <c r="A71" s="36"/>
      <c r="B71" s="39"/>
      <c r="C71" s="40" t="s">
        <v>56</v>
      </c>
      <c r="D71" s="38" t="s">
        <v>35</v>
      </c>
      <c r="E71" s="188">
        <v>0.104</v>
      </c>
      <c r="F71" s="189">
        <f>F69*E71</f>
        <v>46.8</v>
      </c>
      <c r="G71" s="44"/>
      <c r="H71" s="4">
        <f t="shared" si="32"/>
        <v>0</v>
      </c>
      <c r="I71" s="44"/>
      <c r="J71" s="4">
        <f t="shared" si="33"/>
        <v>0</v>
      </c>
      <c r="K71" s="44"/>
      <c r="L71" s="4">
        <f t="shared" si="34"/>
        <v>0</v>
      </c>
      <c r="M71" s="4">
        <f t="shared" si="35"/>
        <v>0</v>
      </c>
    </row>
    <row r="72" spans="1:13" ht="13.5">
      <c r="A72" s="36"/>
      <c r="B72" s="39"/>
      <c r="C72" s="40" t="s">
        <v>573</v>
      </c>
      <c r="D72" s="38" t="s">
        <v>53</v>
      </c>
      <c r="E72" s="188">
        <v>1.01</v>
      </c>
      <c r="F72" s="189">
        <f>F69*E72</f>
        <v>454.5</v>
      </c>
      <c r="G72" s="44"/>
      <c r="H72" s="4">
        <f t="shared" si="32"/>
        <v>0</v>
      </c>
      <c r="I72" s="44"/>
      <c r="J72" s="4">
        <f t="shared" si="33"/>
        <v>0</v>
      </c>
      <c r="K72" s="44"/>
      <c r="L72" s="4">
        <f t="shared" si="34"/>
        <v>0</v>
      </c>
      <c r="M72" s="4">
        <f t="shared" si="35"/>
        <v>0</v>
      </c>
    </row>
    <row r="73" spans="1:13" ht="13.5">
      <c r="A73" s="36"/>
      <c r="B73" s="39"/>
      <c r="C73" s="40" t="s">
        <v>574</v>
      </c>
      <c r="D73" s="38" t="s">
        <v>112</v>
      </c>
      <c r="E73" s="188">
        <v>2.1100000000000001E-2</v>
      </c>
      <c r="F73" s="189">
        <f>E73*F69</f>
        <v>9.495000000000001</v>
      </c>
      <c r="G73" s="44"/>
      <c r="H73" s="4">
        <f t="shared" si="32"/>
        <v>0</v>
      </c>
      <c r="I73" s="44"/>
      <c r="J73" s="4">
        <f t="shared" ref="J73" si="36">F73*I73</f>
        <v>0</v>
      </c>
      <c r="K73" s="44"/>
      <c r="L73" s="4">
        <f t="shared" ref="L73" si="37">F73*K73</f>
        <v>0</v>
      </c>
      <c r="M73" s="4">
        <f t="shared" ref="M73" si="38">H73+J73+L73</f>
        <v>0</v>
      </c>
    </row>
    <row r="74" spans="1:13" ht="13.5">
      <c r="A74" s="36"/>
      <c r="B74" s="39"/>
      <c r="C74" s="40" t="s">
        <v>70</v>
      </c>
      <c r="D74" s="38" t="s">
        <v>35</v>
      </c>
      <c r="E74" s="188">
        <v>0.46600000000000003</v>
      </c>
      <c r="F74" s="189">
        <f>F69*E74</f>
        <v>209.70000000000002</v>
      </c>
      <c r="G74" s="44"/>
      <c r="H74" s="4">
        <f t="shared" si="32"/>
        <v>0</v>
      </c>
      <c r="I74" s="44"/>
      <c r="J74" s="4">
        <f t="shared" si="33"/>
        <v>0</v>
      </c>
      <c r="K74" s="44"/>
      <c r="L74" s="4">
        <f t="shared" si="34"/>
        <v>0</v>
      </c>
      <c r="M74" s="4">
        <f t="shared" si="35"/>
        <v>0</v>
      </c>
    </row>
    <row r="75" spans="1:13" s="3" customFormat="1" ht="27">
      <c r="A75" s="51"/>
      <c r="B75" s="51"/>
      <c r="C75" s="2" t="s">
        <v>575</v>
      </c>
      <c r="D75" s="2"/>
      <c r="E75" s="190"/>
      <c r="F75" s="190"/>
      <c r="G75" s="191"/>
      <c r="H75" s="2"/>
      <c r="I75" s="191"/>
      <c r="J75" s="2"/>
      <c r="K75" s="191"/>
      <c r="L75" s="2"/>
      <c r="M75" s="2"/>
    </row>
    <row r="76" spans="1:13" s="3" customFormat="1" ht="40.5">
      <c r="A76" s="53">
        <v>1</v>
      </c>
      <c r="B76" s="39" t="s">
        <v>94</v>
      </c>
      <c r="C76" s="40" t="s">
        <v>576</v>
      </c>
      <c r="D76" s="49" t="s">
        <v>79</v>
      </c>
      <c r="E76" s="187"/>
      <c r="F76" s="187">
        <v>210</v>
      </c>
      <c r="G76" s="44"/>
      <c r="H76" s="4">
        <f t="shared" si="16"/>
        <v>0</v>
      </c>
      <c r="I76" s="44"/>
      <c r="J76" s="4">
        <f t="shared" si="17"/>
        <v>0</v>
      </c>
      <c r="K76" s="44"/>
      <c r="L76" s="4">
        <f t="shared" si="18"/>
        <v>0</v>
      </c>
      <c r="M76" s="4">
        <f t="shared" si="19"/>
        <v>0</v>
      </c>
    </row>
    <row r="77" spans="1:13" s="3" customFormat="1" ht="27">
      <c r="A77" s="53">
        <v>2</v>
      </c>
      <c r="B77" s="39" t="s">
        <v>94</v>
      </c>
      <c r="C77" s="40" t="s">
        <v>577</v>
      </c>
      <c r="D77" s="49" t="s">
        <v>79</v>
      </c>
      <c r="E77" s="187"/>
      <c r="F77" s="187">
        <v>716.6</v>
      </c>
      <c r="G77" s="44"/>
      <c r="H77" s="4">
        <f t="shared" si="16"/>
        <v>0</v>
      </c>
      <c r="I77" s="44"/>
      <c r="J77" s="4">
        <f t="shared" si="17"/>
        <v>0</v>
      </c>
      <c r="K77" s="44"/>
      <c r="L77" s="4">
        <f t="shared" si="18"/>
        <v>0</v>
      </c>
      <c r="M77" s="4">
        <f t="shared" si="19"/>
        <v>0</v>
      </c>
    </row>
    <row r="78" spans="1:13" ht="27">
      <c r="A78" s="36">
        <v>3</v>
      </c>
      <c r="B78" s="39" t="s">
        <v>279</v>
      </c>
      <c r="C78" s="40" t="s">
        <v>578</v>
      </c>
      <c r="D78" s="38" t="s">
        <v>167</v>
      </c>
      <c r="E78" s="188"/>
      <c r="F78" s="188">
        <f>F81+F82+F84</f>
        <v>164</v>
      </c>
      <c r="G78" s="44"/>
      <c r="H78" s="4">
        <f t="shared" si="16"/>
        <v>0</v>
      </c>
      <c r="I78" s="44"/>
      <c r="J78" s="4">
        <f t="shared" si="17"/>
        <v>0</v>
      </c>
      <c r="K78" s="44"/>
      <c r="L78" s="4">
        <f t="shared" si="18"/>
        <v>0</v>
      </c>
      <c r="M78" s="4">
        <f t="shared" si="19"/>
        <v>0</v>
      </c>
    </row>
    <row r="79" spans="1:13" ht="13.5">
      <c r="A79" s="36"/>
      <c r="B79" s="39"/>
      <c r="C79" s="40" t="s">
        <v>54</v>
      </c>
      <c r="D79" s="38" t="s">
        <v>55</v>
      </c>
      <c r="E79" s="188">
        <v>0.58299999999999996</v>
      </c>
      <c r="F79" s="189">
        <f>F78*E79</f>
        <v>95.611999999999995</v>
      </c>
      <c r="G79" s="44"/>
      <c r="H79" s="4">
        <f t="shared" si="16"/>
        <v>0</v>
      </c>
      <c r="I79" s="44"/>
      <c r="J79" s="4">
        <f t="shared" si="17"/>
        <v>0</v>
      </c>
      <c r="K79" s="44"/>
      <c r="L79" s="4">
        <f t="shared" si="18"/>
        <v>0</v>
      </c>
      <c r="M79" s="4">
        <f t="shared" si="19"/>
        <v>0</v>
      </c>
    </row>
    <row r="80" spans="1:13" ht="13.5">
      <c r="A80" s="36"/>
      <c r="B80" s="39"/>
      <c r="C80" s="40" t="s">
        <v>56</v>
      </c>
      <c r="D80" s="38" t="s">
        <v>35</v>
      </c>
      <c r="E80" s="188">
        <v>4.5999999999999999E-3</v>
      </c>
      <c r="F80" s="189">
        <f>F78*E80</f>
        <v>0.75439999999999996</v>
      </c>
      <c r="G80" s="44"/>
      <c r="H80" s="4">
        <f t="shared" si="16"/>
        <v>0</v>
      </c>
      <c r="I80" s="44"/>
      <c r="J80" s="4">
        <f t="shared" si="17"/>
        <v>0</v>
      </c>
      <c r="K80" s="44"/>
      <c r="L80" s="4">
        <f t="shared" si="18"/>
        <v>0</v>
      </c>
      <c r="M80" s="4">
        <f t="shared" si="19"/>
        <v>0</v>
      </c>
    </row>
    <row r="81" spans="1:13" s="3" customFormat="1" ht="27">
      <c r="A81" s="53"/>
      <c r="B81" s="48"/>
      <c r="C81" s="40" t="s">
        <v>579</v>
      </c>
      <c r="D81" s="49" t="s">
        <v>580</v>
      </c>
      <c r="E81" s="187"/>
      <c r="F81" s="187">
        <v>58</v>
      </c>
      <c r="G81" s="44"/>
      <c r="H81" s="4">
        <f t="shared" si="16"/>
        <v>0</v>
      </c>
      <c r="I81" s="44"/>
      <c r="J81" s="4">
        <f t="shared" si="17"/>
        <v>0</v>
      </c>
      <c r="K81" s="44"/>
      <c r="L81" s="4">
        <f t="shared" si="18"/>
        <v>0</v>
      </c>
      <c r="M81" s="4">
        <f t="shared" si="19"/>
        <v>0</v>
      </c>
    </row>
    <row r="82" spans="1:13" s="3" customFormat="1" ht="27">
      <c r="A82" s="53"/>
      <c r="B82" s="53"/>
      <c r="C82" s="40" t="s">
        <v>581</v>
      </c>
      <c r="D82" s="49" t="s">
        <v>580</v>
      </c>
      <c r="E82" s="187"/>
      <c r="F82" s="187">
        <v>86</v>
      </c>
      <c r="G82" s="44"/>
      <c r="H82" s="4">
        <f t="shared" si="16"/>
        <v>0</v>
      </c>
      <c r="I82" s="44"/>
      <c r="J82" s="4">
        <f t="shared" si="17"/>
        <v>0</v>
      </c>
      <c r="K82" s="44"/>
      <c r="L82" s="4">
        <f t="shared" si="18"/>
        <v>0</v>
      </c>
      <c r="M82" s="4">
        <f t="shared" si="19"/>
        <v>0</v>
      </c>
    </row>
    <row r="83" spans="1:13" ht="13.5">
      <c r="A83" s="36"/>
      <c r="B83" s="39"/>
      <c r="C83" s="40" t="s">
        <v>70</v>
      </c>
      <c r="D83" s="38" t="s">
        <v>35</v>
      </c>
      <c r="E83" s="188">
        <v>0.20799999999999999</v>
      </c>
      <c r="F83" s="189">
        <f>E83*F78</f>
        <v>34.112000000000002</v>
      </c>
      <c r="G83" s="44"/>
      <c r="H83" s="4">
        <f t="shared" si="16"/>
        <v>0</v>
      </c>
      <c r="I83" s="44"/>
      <c r="J83" s="4">
        <f t="shared" si="17"/>
        <v>0</v>
      </c>
      <c r="K83" s="44"/>
      <c r="L83" s="4">
        <f t="shared" si="18"/>
        <v>0</v>
      </c>
      <c r="M83" s="4">
        <f t="shared" si="19"/>
        <v>0</v>
      </c>
    </row>
    <row r="84" spans="1:13" s="3" customFormat="1" ht="27">
      <c r="A84" s="53">
        <v>4</v>
      </c>
      <c r="B84" s="39" t="s">
        <v>94</v>
      </c>
      <c r="C84" s="40" t="s">
        <v>582</v>
      </c>
      <c r="D84" s="49" t="s">
        <v>580</v>
      </c>
      <c r="E84" s="187"/>
      <c r="F84" s="187">
        <v>20</v>
      </c>
      <c r="G84" s="44"/>
      <c r="H84" s="4">
        <f t="shared" si="16"/>
        <v>0</v>
      </c>
      <c r="I84" s="44"/>
      <c r="J84" s="4">
        <f t="shared" si="17"/>
        <v>0</v>
      </c>
      <c r="K84" s="44"/>
      <c r="L84" s="4">
        <f t="shared" si="18"/>
        <v>0</v>
      </c>
      <c r="M84" s="4">
        <f t="shared" si="19"/>
        <v>0</v>
      </c>
    </row>
    <row r="85" spans="1:13" s="3" customFormat="1" ht="27">
      <c r="A85" s="53">
        <v>5</v>
      </c>
      <c r="B85" s="39" t="s">
        <v>94</v>
      </c>
      <c r="C85" s="40" t="s">
        <v>583</v>
      </c>
      <c r="D85" s="49" t="s">
        <v>200</v>
      </c>
      <c r="E85" s="187"/>
      <c r="F85" s="187">
        <v>1</v>
      </c>
      <c r="G85" s="44"/>
      <c r="H85" s="4">
        <f t="shared" si="16"/>
        <v>0</v>
      </c>
      <c r="I85" s="44"/>
      <c r="J85" s="4">
        <f t="shared" si="17"/>
        <v>0</v>
      </c>
      <c r="K85" s="44"/>
      <c r="L85" s="4">
        <f t="shared" si="18"/>
        <v>0</v>
      </c>
      <c r="M85" s="4">
        <f t="shared" si="19"/>
        <v>0</v>
      </c>
    </row>
    <row r="86" spans="1:13" s="3" customFormat="1" ht="27">
      <c r="A86" s="53">
        <v>6</v>
      </c>
      <c r="B86" s="39" t="s">
        <v>94</v>
      </c>
      <c r="C86" s="40" t="s">
        <v>584</v>
      </c>
      <c r="D86" s="49" t="s">
        <v>96</v>
      </c>
      <c r="E86" s="187"/>
      <c r="F86" s="187">
        <v>17</v>
      </c>
      <c r="G86" s="44"/>
      <c r="H86" s="4">
        <f t="shared" si="16"/>
        <v>0</v>
      </c>
      <c r="I86" s="44"/>
      <c r="J86" s="4">
        <f t="shared" si="17"/>
        <v>0</v>
      </c>
      <c r="K86" s="44"/>
      <c r="L86" s="4">
        <f t="shared" si="18"/>
        <v>0</v>
      </c>
      <c r="M86" s="4">
        <f t="shared" si="19"/>
        <v>0</v>
      </c>
    </row>
    <row r="87" spans="1:13" s="3" customFormat="1" ht="13.5">
      <c r="A87" s="51"/>
      <c r="B87" s="51"/>
      <c r="C87" s="2" t="s">
        <v>585</v>
      </c>
      <c r="D87" s="2"/>
      <c r="E87" s="190"/>
      <c r="F87" s="190"/>
      <c r="G87" s="191"/>
      <c r="H87" s="2"/>
      <c r="I87" s="191"/>
      <c r="J87" s="2"/>
      <c r="K87" s="191"/>
      <c r="L87" s="2"/>
      <c r="M87" s="2"/>
    </row>
    <row r="88" spans="1:13" ht="25.5">
      <c r="A88" s="36">
        <v>1</v>
      </c>
      <c r="B88" s="39" t="s">
        <v>165</v>
      </c>
      <c r="C88" s="40" t="s">
        <v>586</v>
      </c>
      <c r="D88" s="38" t="s">
        <v>167</v>
      </c>
      <c r="E88" s="188"/>
      <c r="F88" s="188">
        <f>F91+F92+F93+F94+F95</f>
        <v>265</v>
      </c>
      <c r="G88" s="44"/>
      <c r="H88" s="4">
        <f t="shared" ref="H88:H90" si="39">F88*G88</f>
        <v>0</v>
      </c>
      <c r="I88" s="44"/>
      <c r="J88" s="4">
        <f t="shared" ref="J88:J90" si="40">F88*I88</f>
        <v>0</v>
      </c>
      <c r="K88" s="44"/>
      <c r="L88" s="4">
        <f t="shared" ref="L88:L90" si="41">F88*K88</f>
        <v>0</v>
      </c>
      <c r="M88" s="4">
        <f t="shared" ref="M88:M90" si="42">H88+J88+L88</f>
        <v>0</v>
      </c>
    </row>
    <row r="89" spans="1:13" ht="13.5">
      <c r="A89" s="36"/>
      <c r="B89" s="39"/>
      <c r="C89" s="40" t="s">
        <v>54</v>
      </c>
      <c r="D89" s="38" t="s">
        <v>55</v>
      </c>
      <c r="E89" s="188">
        <v>0.40300000000000002</v>
      </c>
      <c r="F89" s="189">
        <f>F88*E89</f>
        <v>106.795</v>
      </c>
      <c r="G89" s="44"/>
      <c r="H89" s="4">
        <f t="shared" si="39"/>
        <v>0</v>
      </c>
      <c r="I89" s="44"/>
      <c r="J89" s="4">
        <f t="shared" si="40"/>
        <v>0</v>
      </c>
      <c r="K89" s="44"/>
      <c r="L89" s="4">
        <f t="shared" si="41"/>
        <v>0</v>
      </c>
      <c r="M89" s="4">
        <f t="shared" si="42"/>
        <v>0</v>
      </c>
    </row>
    <row r="90" spans="1:13" ht="13.5">
      <c r="A90" s="36"/>
      <c r="B90" s="39"/>
      <c r="C90" s="40" t="s">
        <v>56</v>
      </c>
      <c r="D90" s="38" t="s">
        <v>35</v>
      </c>
      <c r="E90" s="188">
        <v>2.3E-2</v>
      </c>
      <c r="F90" s="189">
        <f>F88*E90</f>
        <v>6.0949999999999998</v>
      </c>
      <c r="G90" s="44"/>
      <c r="H90" s="4">
        <f t="shared" si="39"/>
        <v>0</v>
      </c>
      <c r="I90" s="44"/>
      <c r="J90" s="4">
        <f t="shared" si="40"/>
        <v>0</v>
      </c>
      <c r="K90" s="44"/>
      <c r="L90" s="4">
        <f t="shared" si="41"/>
        <v>0</v>
      </c>
      <c r="M90" s="4">
        <f t="shared" si="42"/>
        <v>0</v>
      </c>
    </row>
    <row r="91" spans="1:13" s="3" customFormat="1" ht="40.5">
      <c r="A91" s="53"/>
      <c r="B91" s="53"/>
      <c r="C91" s="40" t="s">
        <v>587</v>
      </c>
      <c r="D91" s="49" t="s">
        <v>580</v>
      </c>
      <c r="E91" s="187"/>
      <c r="F91" s="187">
        <v>25</v>
      </c>
      <c r="G91" s="44"/>
      <c r="H91" s="4">
        <f t="shared" si="16"/>
        <v>0</v>
      </c>
      <c r="I91" s="44"/>
      <c r="J91" s="4">
        <f t="shared" si="17"/>
        <v>0</v>
      </c>
      <c r="K91" s="44"/>
      <c r="L91" s="4">
        <f t="shared" si="18"/>
        <v>0</v>
      </c>
      <c r="M91" s="4">
        <f t="shared" si="19"/>
        <v>0</v>
      </c>
    </row>
    <row r="92" spans="1:13" s="3" customFormat="1" ht="40.5">
      <c r="A92" s="53"/>
      <c r="B92" s="53"/>
      <c r="C92" s="40" t="s">
        <v>588</v>
      </c>
      <c r="D92" s="49" t="s">
        <v>580</v>
      </c>
      <c r="E92" s="187"/>
      <c r="F92" s="187">
        <v>20</v>
      </c>
      <c r="G92" s="44"/>
      <c r="H92" s="4">
        <f t="shared" ref="H92:H93" si="43">F92*G92</f>
        <v>0</v>
      </c>
      <c r="I92" s="44"/>
      <c r="J92" s="4">
        <f t="shared" ref="J92:J93" si="44">F92*I92</f>
        <v>0</v>
      </c>
      <c r="K92" s="44"/>
      <c r="L92" s="4">
        <f t="shared" ref="L92:L93" si="45">F92*K92</f>
        <v>0</v>
      </c>
      <c r="M92" s="4">
        <f t="shared" ref="M92:M93" si="46">H92+J92+L92</f>
        <v>0</v>
      </c>
    </row>
    <row r="93" spans="1:13" s="3" customFormat="1" ht="27">
      <c r="A93" s="53"/>
      <c r="B93" s="53"/>
      <c r="C93" s="40" t="s">
        <v>589</v>
      </c>
      <c r="D93" s="49" t="s">
        <v>580</v>
      </c>
      <c r="E93" s="187"/>
      <c r="F93" s="187">
        <v>50</v>
      </c>
      <c r="G93" s="44"/>
      <c r="H93" s="4">
        <f t="shared" si="43"/>
        <v>0</v>
      </c>
      <c r="I93" s="44"/>
      <c r="J93" s="4">
        <f t="shared" si="44"/>
        <v>0</v>
      </c>
      <c r="K93" s="44"/>
      <c r="L93" s="4">
        <f t="shared" si="45"/>
        <v>0</v>
      </c>
      <c r="M93" s="4">
        <f t="shared" si="46"/>
        <v>0</v>
      </c>
    </row>
    <row r="94" spans="1:13" s="3" customFormat="1" ht="40.5">
      <c r="A94" s="53"/>
      <c r="B94" s="53"/>
      <c r="C94" s="40" t="s">
        <v>590</v>
      </c>
      <c r="D94" s="49" t="s">
        <v>580</v>
      </c>
      <c r="E94" s="187"/>
      <c r="F94" s="187">
        <v>160</v>
      </c>
      <c r="G94" s="44"/>
      <c r="H94" s="4">
        <f t="shared" ref="H94" si="47">F94*G94</f>
        <v>0</v>
      </c>
      <c r="I94" s="44"/>
      <c r="J94" s="4">
        <f t="shared" ref="J94" si="48">F94*I94</f>
        <v>0</v>
      </c>
      <c r="K94" s="44"/>
      <c r="L94" s="4">
        <f t="shared" ref="L94" si="49">F94*K94</f>
        <v>0</v>
      </c>
      <c r="M94" s="4">
        <f t="shared" ref="M94" si="50">H94+J94+L94</f>
        <v>0</v>
      </c>
    </row>
    <row r="95" spans="1:13" s="3" customFormat="1" ht="40.5">
      <c r="A95" s="53"/>
      <c r="B95" s="53"/>
      <c r="C95" s="40" t="s">
        <v>591</v>
      </c>
      <c r="D95" s="49" t="s">
        <v>580</v>
      </c>
      <c r="E95" s="187"/>
      <c r="F95" s="187">
        <v>10</v>
      </c>
      <c r="G95" s="44"/>
      <c r="H95" s="4">
        <f t="shared" ref="H95:H96" si="51">F95*G95</f>
        <v>0</v>
      </c>
      <c r="I95" s="44"/>
      <c r="J95" s="4">
        <f t="shared" ref="J95:J96" si="52">F95*I95</f>
        <v>0</v>
      </c>
      <c r="K95" s="44"/>
      <c r="L95" s="4">
        <f t="shared" ref="L95:L96" si="53">F95*K95</f>
        <v>0</v>
      </c>
      <c r="M95" s="4">
        <f t="shared" ref="M95:M96" si="54">H95+J95+L95</f>
        <v>0</v>
      </c>
    </row>
    <row r="96" spans="1:13" ht="13.5">
      <c r="A96" s="36"/>
      <c r="B96" s="39"/>
      <c r="C96" s="40" t="s">
        <v>70</v>
      </c>
      <c r="D96" s="38" t="s">
        <v>35</v>
      </c>
      <c r="E96" s="188">
        <v>0.06</v>
      </c>
      <c r="F96" s="189">
        <f>E96*F88</f>
        <v>15.899999999999999</v>
      </c>
      <c r="G96" s="44"/>
      <c r="H96" s="4">
        <f t="shared" si="51"/>
        <v>0</v>
      </c>
      <c r="I96" s="44"/>
      <c r="J96" s="4">
        <f t="shared" si="52"/>
        <v>0</v>
      </c>
      <c r="K96" s="44"/>
      <c r="L96" s="4">
        <f t="shared" si="53"/>
        <v>0</v>
      </c>
      <c r="M96" s="4">
        <f t="shared" si="54"/>
        <v>0</v>
      </c>
    </row>
    <row r="97" spans="1:13" s="3" customFormat="1" ht="40.5">
      <c r="A97" s="53">
        <v>2</v>
      </c>
      <c r="B97" s="39" t="s">
        <v>94</v>
      </c>
      <c r="C97" s="40" t="s">
        <v>592</v>
      </c>
      <c r="D97" s="49" t="s">
        <v>79</v>
      </c>
      <c r="E97" s="187"/>
      <c r="F97" s="187">
        <v>8.4</v>
      </c>
      <c r="G97" s="44"/>
      <c r="H97" s="4">
        <f t="shared" si="16"/>
        <v>0</v>
      </c>
      <c r="I97" s="44"/>
      <c r="J97" s="4">
        <f t="shared" si="17"/>
        <v>0</v>
      </c>
      <c r="K97" s="44"/>
      <c r="L97" s="4">
        <f t="shared" si="18"/>
        <v>0</v>
      </c>
      <c r="M97" s="4">
        <f t="shared" si="19"/>
        <v>0</v>
      </c>
    </row>
    <row r="98" spans="1:13" s="3" customFormat="1" ht="40.5">
      <c r="A98" s="53">
        <v>3</v>
      </c>
      <c r="B98" s="39" t="s">
        <v>94</v>
      </c>
      <c r="C98" s="40" t="s">
        <v>593</v>
      </c>
      <c r="D98" s="49" t="s">
        <v>79</v>
      </c>
      <c r="E98" s="187"/>
      <c r="F98" s="187">
        <v>345</v>
      </c>
      <c r="G98" s="44"/>
      <c r="H98" s="4">
        <f t="shared" ref="H98" si="55">F98*G98</f>
        <v>0</v>
      </c>
      <c r="I98" s="44"/>
      <c r="J98" s="4">
        <f t="shared" ref="J98" si="56">F98*I98</f>
        <v>0</v>
      </c>
      <c r="K98" s="44"/>
      <c r="L98" s="4">
        <f t="shared" ref="L98" si="57">F98*K98</f>
        <v>0</v>
      </c>
      <c r="M98" s="4">
        <f t="shared" ref="M98" si="58">H98+J98+L98</f>
        <v>0</v>
      </c>
    </row>
    <row r="99" spans="1:13" s="3" customFormat="1" ht="54">
      <c r="A99" s="53">
        <v>4</v>
      </c>
      <c r="B99" s="39" t="s">
        <v>192</v>
      </c>
      <c r="C99" s="40" t="s">
        <v>594</v>
      </c>
      <c r="D99" s="49" t="s">
        <v>79</v>
      </c>
      <c r="E99" s="187"/>
      <c r="F99" s="187">
        <v>690</v>
      </c>
      <c r="G99" s="44"/>
      <c r="H99" s="4">
        <f t="shared" si="16"/>
        <v>0</v>
      </c>
      <c r="I99" s="44"/>
      <c r="J99" s="4">
        <f t="shared" si="17"/>
        <v>0</v>
      </c>
      <c r="K99" s="44"/>
      <c r="L99" s="4">
        <f t="shared" si="18"/>
        <v>0</v>
      </c>
      <c r="M99" s="4">
        <f t="shared" si="19"/>
        <v>0</v>
      </c>
    </row>
    <row r="100" spans="1:13" ht="13.5">
      <c r="A100" s="36"/>
      <c r="B100" s="39"/>
      <c r="C100" s="40" t="s">
        <v>54</v>
      </c>
      <c r="D100" s="38" t="s">
        <v>55</v>
      </c>
      <c r="E100" s="188">
        <v>0.68</v>
      </c>
      <c r="F100" s="189">
        <f>F99*E100</f>
        <v>469.20000000000005</v>
      </c>
      <c r="G100" s="44"/>
      <c r="H100" s="4">
        <f t="shared" si="16"/>
        <v>0</v>
      </c>
      <c r="I100" s="44"/>
      <c r="J100" s="4">
        <f t="shared" si="17"/>
        <v>0</v>
      </c>
      <c r="K100" s="44"/>
      <c r="L100" s="4">
        <f t="shared" si="18"/>
        <v>0</v>
      </c>
      <c r="M100" s="4">
        <f t="shared" si="19"/>
        <v>0</v>
      </c>
    </row>
    <row r="101" spans="1:13" ht="13.5">
      <c r="A101" s="36"/>
      <c r="B101" s="39"/>
      <c r="C101" s="40" t="s">
        <v>56</v>
      </c>
      <c r="D101" s="38" t="s">
        <v>35</v>
      </c>
      <c r="E101" s="188">
        <v>2.9999999999999997E-4</v>
      </c>
      <c r="F101" s="189">
        <f>F99*E101</f>
        <v>0.20699999999999999</v>
      </c>
      <c r="G101" s="44"/>
      <c r="H101" s="4">
        <f t="shared" si="16"/>
        <v>0</v>
      </c>
      <c r="I101" s="44"/>
      <c r="J101" s="4">
        <f t="shared" si="17"/>
        <v>0</v>
      </c>
      <c r="K101" s="44"/>
      <c r="L101" s="4">
        <f t="shared" si="18"/>
        <v>0</v>
      </c>
      <c r="M101" s="4">
        <f t="shared" si="19"/>
        <v>0</v>
      </c>
    </row>
    <row r="102" spans="1:13" ht="13.5">
      <c r="A102" s="36"/>
      <c r="B102" s="39"/>
      <c r="C102" s="40" t="s">
        <v>595</v>
      </c>
      <c r="D102" s="38" t="s">
        <v>596</v>
      </c>
      <c r="E102" s="188">
        <v>0.28000000000000003</v>
      </c>
      <c r="F102" s="189">
        <f>F99*E102</f>
        <v>193.20000000000002</v>
      </c>
      <c r="G102" s="44"/>
      <c r="H102" s="4">
        <f t="shared" si="16"/>
        <v>0</v>
      </c>
      <c r="I102" s="44"/>
      <c r="J102" s="4">
        <f t="shared" si="17"/>
        <v>0</v>
      </c>
      <c r="K102" s="44"/>
      <c r="L102" s="4">
        <f t="shared" ref="L102:L103" si="59">F102*K102</f>
        <v>0</v>
      </c>
      <c r="M102" s="4">
        <f t="shared" ref="M102:M103" si="60">H102+J102+L102</f>
        <v>0</v>
      </c>
    </row>
    <row r="103" spans="1:13" ht="13.5">
      <c r="A103" s="36"/>
      <c r="B103" s="39"/>
      <c r="C103" s="40" t="s">
        <v>70</v>
      </c>
      <c r="D103" s="38" t="s">
        <v>35</v>
      </c>
      <c r="E103" s="188">
        <v>1.9E-3</v>
      </c>
      <c r="F103" s="189">
        <f>E103*F99</f>
        <v>1.3109999999999999</v>
      </c>
      <c r="G103" s="44"/>
      <c r="H103" s="4">
        <f t="shared" si="16"/>
        <v>0</v>
      </c>
      <c r="I103" s="44"/>
      <c r="J103" s="4">
        <f t="shared" si="17"/>
        <v>0</v>
      </c>
      <c r="K103" s="44"/>
      <c r="L103" s="4">
        <f t="shared" si="59"/>
        <v>0</v>
      </c>
      <c r="M103" s="4">
        <f t="shared" si="60"/>
        <v>0</v>
      </c>
    </row>
    <row r="104" spans="1:13" s="3" customFormat="1" ht="38.25">
      <c r="A104" s="53">
        <v>5</v>
      </c>
      <c r="B104" s="39" t="s">
        <v>597</v>
      </c>
      <c r="C104" s="40" t="s">
        <v>598</v>
      </c>
      <c r="D104" s="49" t="s">
        <v>79</v>
      </c>
      <c r="E104" s="187"/>
      <c r="F104" s="187">
        <v>150</v>
      </c>
      <c r="G104" s="44"/>
      <c r="H104" s="4">
        <f t="shared" si="16"/>
        <v>0</v>
      </c>
      <c r="I104" s="44"/>
      <c r="J104" s="4">
        <f t="shared" si="17"/>
        <v>0</v>
      </c>
      <c r="K104" s="44"/>
      <c r="L104" s="4">
        <f t="shared" si="18"/>
        <v>0</v>
      </c>
      <c r="M104" s="4">
        <f t="shared" si="19"/>
        <v>0</v>
      </c>
    </row>
    <row r="105" spans="1:13" ht="13.5">
      <c r="A105" s="36"/>
      <c r="B105" s="39"/>
      <c r="C105" s="40" t="s">
        <v>54</v>
      </c>
      <c r="D105" s="38" t="s">
        <v>55</v>
      </c>
      <c r="E105" s="188">
        <v>0.93</v>
      </c>
      <c r="F105" s="189">
        <f>F104*E105</f>
        <v>139.5</v>
      </c>
      <c r="G105" s="44"/>
      <c r="H105" s="4">
        <f t="shared" ref="H105:H108" si="61">F105*G105</f>
        <v>0</v>
      </c>
      <c r="I105" s="44"/>
      <c r="J105" s="4">
        <f t="shared" ref="J105:J108" si="62">F105*I105</f>
        <v>0</v>
      </c>
      <c r="K105" s="44"/>
      <c r="L105" s="4">
        <f t="shared" ref="L105:L108" si="63">F105*K105</f>
        <v>0</v>
      </c>
      <c r="M105" s="4">
        <f t="shared" ref="M105:M108" si="64">H105+J105+L105</f>
        <v>0</v>
      </c>
    </row>
    <row r="106" spans="1:13" ht="13.5">
      <c r="A106" s="36"/>
      <c r="B106" s="39"/>
      <c r="C106" s="40" t="s">
        <v>56</v>
      </c>
      <c r="D106" s="38" t="s">
        <v>35</v>
      </c>
      <c r="E106" s="188">
        <v>2.5999999999999999E-2</v>
      </c>
      <c r="F106" s="189">
        <f>F104*E106</f>
        <v>3.9</v>
      </c>
      <c r="G106" s="44"/>
      <c r="H106" s="4">
        <f t="shared" si="61"/>
        <v>0</v>
      </c>
      <c r="I106" s="44"/>
      <c r="J106" s="4">
        <f t="shared" si="62"/>
        <v>0</v>
      </c>
      <c r="K106" s="44"/>
      <c r="L106" s="4">
        <f t="shared" si="63"/>
        <v>0</v>
      </c>
      <c r="M106" s="4">
        <f t="shared" si="64"/>
        <v>0</v>
      </c>
    </row>
    <row r="107" spans="1:13" ht="13.5">
      <c r="A107" s="36"/>
      <c r="B107" s="39"/>
      <c r="C107" s="40" t="s">
        <v>574</v>
      </c>
      <c r="D107" s="38" t="s">
        <v>112</v>
      </c>
      <c r="E107" s="188">
        <v>2.5499999999999998E-2</v>
      </c>
      <c r="F107" s="189">
        <f>F104*E107</f>
        <v>3.8249999999999997</v>
      </c>
      <c r="G107" s="44"/>
      <c r="H107" s="4">
        <f t="shared" si="61"/>
        <v>0</v>
      </c>
      <c r="I107" s="44"/>
      <c r="J107" s="4">
        <f t="shared" si="62"/>
        <v>0</v>
      </c>
      <c r="K107" s="44"/>
      <c r="L107" s="4">
        <f t="shared" si="63"/>
        <v>0</v>
      </c>
      <c r="M107" s="4">
        <f t="shared" si="64"/>
        <v>0</v>
      </c>
    </row>
    <row r="108" spans="1:13" s="3" customFormat="1" ht="43.5" customHeight="1">
      <c r="A108" s="53">
        <v>6</v>
      </c>
      <c r="B108" s="39" t="s">
        <v>94</v>
      </c>
      <c r="C108" s="40" t="s">
        <v>599</v>
      </c>
      <c r="D108" s="49" t="s">
        <v>79</v>
      </c>
      <c r="E108" s="49"/>
      <c r="F108" s="187">
        <v>210</v>
      </c>
      <c r="G108" s="44"/>
      <c r="H108" s="4">
        <f t="shared" si="61"/>
        <v>0</v>
      </c>
      <c r="I108" s="44"/>
      <c r="J108" s="4">
        <f t="shared" si="62"/>
        <v>0</v>
      </c>
      <c r="K108" s="44"/>
      <c r="L108" s="4">
        <f t="shared" si="63"/>
        <v>0</v>
      </c>
      <c r="M108" s="4">
        <f t="shared" si="64"/>
        <v>0</v>
      </c>
    </row>
    <row r="109" spans="1:13" s="3" customFormat="1" ht="13.5">
      <c r="A109" s="51"/>
      <c r="B109" s="51"/>
      <c r="C109" s="2" t="s">
        <v>600</v>
      </c>
      <c r="D109" s="2"/>
      <c r="E109" s="2"/>
      <c r="F109" s="190"/>
      <c r="G109" s="191"/>
      <c r="H109" s="2"/>
      <c r="I109" s="191"/>
      <c r="J109" s="2"/>
      <c r="K109" s="191"/>
      <c r="L109" s="2"/>
      <c r="M109" s="2"/>
    </row>
    <row r="110" spans="1:13" s="3" customFormat="1" ht="27">
      <c r="A110" s="53">
        <v>1</v>
      </c>
      <c r="B110" s="39" t="s">
        <v>94</v>
      </c>
      <c r="C110" s="40" t="s">
        <v>601</v>
      </c>
      <c r="D110" s="49" t="s">
        <v>96</v>
      </c>
      <c r="E110" s="49"/>
      <c r="F110" s="187">
        <v>11</v>
      </c>
      <c r="G110" s="44"/>
      <c r="H110" s="4">
        <f t="shared" ref="H110:H111" si="65">F110*G110</f>
        <v>0</v>
      </c>
      <c r="I110" s="44"/>
      <c r="J110" s="4">
        <f t="shared" ref="J110:J111" si="66">F110*I110</f>
        <v>0</v>
      </c>
      <c r="K110" s="44"/>
      <c r="L110" s="4">
        <f t="shared" ref="L110:L111" si="67">F110*K110</f>
        <v>0</v>
      </c>
      <c r="M110" s="4">
        <f t="shared" ref="M110:M111" si="68">H110+J110+L110</f>
        <v>0</v>
      </c>
    </row>
    <row r="111" spans="1:13" s="3" customFormat="1" ht="27">
      <c r="A111" s="53">
        <v>2</v>
      </c>
      <c r="B111" s="39" t="s">
        <v>94</v>
      </c>
      <c r="C111" s="40" t="s">
        <v>602</v>
      </c>
      <c r="D111" s="49" t="s">
        <v>96</v>
      </c>
      <c r="E111" s="49"/>
      <c r="F111" s="187">
        <v>3</v>
      </c>
      <c r="G111" s="44"/>
      <c r="H111" s="4">
        <f t="shared" si="65"/>
        <v>0</v>
      </c>
      <c r="I111" s="44"/>
      <c r="J111" s="4">
        <f t="shared" si="66"/>
        <v>0</v>
      </c>
      <c r="K111" s="44"/>
      <c r="L111" s="4">
        <f t="shared" si="67"/>
        <v>0</v>
      </c>
      <c r="M111" s="4">
        <f t="shared" si="68"/>
        <v>0</v>
      </c>
    </row>
    <row r="112" spans="1:13" s="3" customFormat="1" ht="30.75" customHeight="1">
      <c r="A112" s="53">
        <v>3</v>
      </c>
      <c r="B112" s="39" t="s">
        <v>94</v>
      </c>
      <c r="C112" s="40" t="s">
        <v>603</v>
      </c>
      <c r="D112" s="49" t="s">
        <v>79</v>
      </c>
      <c r="E112" s="49"/>
      <c r="F112" s="187">
        <v>300</v>
      </c>
      <c r="G112" s="192"/>
      <c r="H112" s="4">
        <f t="shared" si="16"/>
        <v>0</v>
      </c>
      <c r="I112" s="44"/>
      <c r="J112" s="4">
        <f t="shared" si="17"/>
        <v>0</v>
      </c>
      <c r="K112" s="44"/>
      <c r="L112" s="4">
        <f t="shared" si="18"/>
        <v>0</v>
      </c>
      <c r="M112" s="4">
        <f t="shared" si="19"/>
        <v>0</v>
      </c>
    </row>
    <row r="113" spans="1:166" s="3" customFormat="1" ht="31.5" customHeight="1">
      <c r="A113" s="53">
        <v>4</v>
      </c>
      <c r="B113" s="39" t="s">
        <v>94</v>
      </c>
      <c r="C113" s="40" t="s">
        <v>604</v>
      </c>
      <c r="D113" s="49" t="s">
        <v>96</v>
      </c>
      <c r="E113" s="49"/>
      <c r="F113" s="187">
        <v>42</v>
      </c>
      <c r="G113" s="44"/>
      <c r="H113" s="4">
        <f t="shared" si="16"/>
        <v>0</v>
      </c>
      <c r="I113" s="44"/>
      <c r="J113" s="4">
        <f t="shared" si="17"/>
        <v>0</v>
      </c>
      <c r="K113" s="44"/>
      <c r="L113" s="4">
        <f t="shared" si="18"/>
        <v>0</v>
      </c>
      <c r="M113" s="4">
        <f t="shared" si="19"/>
        <v>0</v>
      </c>
    </row>
    <row r="114" spans="1:166" s="3" customFormat="1" ht="30" customHeight="1">
      <c r="A114" s="53">
        <v>5</v>
      </c>
      <c r="B114" s="39" t="s">
        <v>94</v>
      </c>
      <c r="C114" s="40" t="s">
        <v>605</v>
      </c>
      <c r="D114" s="49" t="s">
        <v>96</v>
      </c>
      <c r="E114" s="49"/>
      <c r="F114" s="187">
        <v>83</v>
      </c>
      <c r="G114" s="44"/>
      <c r="H114" s="4">
        <f t="shared" si="16"/>
        <v>0</v>
      </c>
      <c r="I114" s="44"/>
      <c r="J114" s="4">
        <f t="shared" si="17"/>
        <v>0</v>
      </c>
      <c r="K114" s="44"/>
      <c r="L114" s="4">
        <f t="shared" si="18"/>
        <v>0</v>
      </c>
      <c r="M114" s="4">
        <f t="shared" si="19"/>
        <v>0</v>
      </c>
    </row>
    <row r="115" spans="1:166" s="3" customFormat="1" ht="25.5">
      <c r="A115" s="53">
        <v>6</v>
      </c>
      <c r="B115" s="39" t="s">
        <v>94</v>
      </c>
      <c r="C115" s="40" t="s">
        <v>606</v>
      </c>
      <c r="D115" s="49" t="s">
        <v>96</v>
      </c>
      <c r="E115" s="49"/>
      <c r="F115" s="187">
        <v>2</v>
      </c>
      <c r="G115" s="44"/>
      <c r="H115" s="4">
        <f t="shared" si="16"/>
        <v>0</v>
      </c>
      <c r="I115" s="44"/>
      <c r="J115" s="4">
        <f t="shared" si="17"/>
        <v>0</v>
      </c>
      <c r="K115" s="44"/>
      <c r="L115" s="4">
        <f t="shared" si="18"/>
        <v>0</v>
      </c>
      <c r="M115" s="4">
        <f t="shared" si="19"/>
        <v>0</v>
      </c>
    </row>
    <row r="116" spans="1:166" s="24" customFormat="1" ht="13.5">
      <c r="A116" s="17"/>
      <c r="B116" s="52"/>
      <c r="C116" s="19" t="s">
        <v>104</v>
      </c>
      <c r="D116" s="18"/>
      <c r="E116" s="20"/>
      <c r="F116" s="21"/>
      <c r="G116" s="22"/>
      <c r="H116" s="23">
        <f>SUM(H12:H115)</f>
        <v>0</v>
      </c>
      <c r="I116" s="23"/>
      <c r="J116" s="23">
        <f t="shared" ref="J116:M116" si="69">SUM(J12:J115)</f>
        <v>0</v>
      </c>
      <c r="K116" s="23"/>
      <c r="L116" s="23">
        <f t="shared" si="69"/>
        <v>0</v>
      </c>
      <c r="M116" s="23">
        <f t="shared" si="69"/>
        <v>0</v>
      </c>
    </row>
    <row r="117" spans="1:166" s="24" customFormat="1" ht="27">
      <c r="A117" s="17"/>
      <c r="B117" s="18"/>
      <c r="C117" s="19" t="s">
        <v>105</v>
      </c>
      <c r="D117" s="25"/>
      <c r="E117" s="20"/>
      <c r="F117" s="21"/>
      <c r="G117" s="22"/>
      <c r="H117" s="23"/>
      <c r="I117" s="23"/>
      <c r="J117" s="23"/>
      <c r="K117" s="23"/>
      <c r="L117" s="23"/>
      <c r="M117" s="23">
        <f>H116*D117</f>
        <v>0</v>
      </c>
    </row>
    <row r="118" spans="1:166" s="24" customFormat="1" ht="13.5">
      <c r="A118" s="17"/>
      <c r="B118" s="18"/>
      <c r="C118" s="19" t="s">
        <v>104</v>
      </c>
      <c r="D118" s="18"/>
      <c r="E118" s="20"/>
      <c r="F118" s="21"/>
      <c r="G118" s="22"/>
      <c r="H118" s="23"/>
      <c r="I118" s="23"/>
      <c r="J118" s="23"/>
      <c r="K118" s="23"/>
      <c r="L118" s="23"/>
      <c r="M118" s="23">
        <f>SUM(M116:M117)</f>
        <v>0</v>
      </c>
    </row>
    <row r="119" spans="1:166" s="28" customFormat="1" ht="13.5">
      <c r="A119" s="17"/>
      <c r="B119" s="26"/>
      <c r="C119" s="19" t="s">
        <v>106</v>
      </c>
      <c r="D119" s="25"/>
      <c r="E119" s="20"/>
      <c r="F119" s="20"/>
      <c r="G119" s="22"/>
      <c r="H119" s="27"/>
      <c r="I119" s="27"/>
      <c r="J119" s="27"/>
      <c r="K119" s="27"/>
      <c r="L119" s="27"/>
      <c r="M119" s="23">
        <f>M118*D119</f>
        <v>0</v>
      </c>
    </row>
    <row r="120" spans="1:166" s="28" customFormat="1" ht="13.5">
      <c r="A120" s="17"/>
      <c r="B120" s="26"/>
      <c r="C120" s="19" t="s">
        <v>104</v>
      </c>
      <c r="D120" s="29"/>
      <c r="E120" s="17"/>
      <c r="F120" s="17"/>
      <c r="G120" s="22"/>
      <c r="H120" s="27"/>
      <c r="I120" s="27"/>
      <c r="J120" s="27"/>
      <c r="K120" s="27"/>
      <c r="L120" s="27"/>
      <c r="M120" s="23">
        <f>SUM(M118:M119)</f>
        <v>0</v>
      </c>
    </row>
    <row r="121" spans="1:166" s="28" customFormat="1" ht="13.5">
      <c r="A121" s="17"/>
      <c r="B121" s="26"/>
      <c r="C121" s="19" t="s">
        <v>107</v>
      </c>
      <c r="D121" s="25"/>
      <c r="E121" s="20"/>
      <c r="F121" s="20"/>
      <c r="G121" s="22"/>
      <c r="H121" s="27"/>
      <c r="I121" s="27"/>
      <c r="J121" s="27"/>
      <c r="K121" s="27"/>
      <c r="L121" s="27"/>
      <c r="M121" s="23">
        <f>M120*D121</f>
        <v>0</v>
      </c>
    </row>
    <row r="122" spans="1:166" s="28" customFormat="1" ht="13.5">
      <c r="A122" s="17"/>
      <c r="B122" s="26"/>
      <c r="C122" s="19" t="s">
        <v>104</v>
      </c>
      <c r="D122" s="29"/>
      <c r="E122" s="20"/>
      <c r="F122" s="30"/>
      <c r="G122" s="22"/>
      <c r="H122" s="27"/>
      <c r="I122" s="27"/>
      <c r="J122" s="27"/>
      <c r="K122" s="27"/>
      <c r="L122" s="27"/>
      <c r="M122" s="23">
        <f>SUM(M120:M121)</f>
        <v>0</v>
      </c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</row>
    <row r="123" spans="1:166" ht="13.5">
      <c r="A123" s="41"/>
      <c r="B123" s="41"/>
      <c r="C123" s="104"/>
      <c r="D123" s="42"/>
      <c r="E123" s="42"/>
      <c r="F123" s="42"/>
    </row>
    <row r="124" spans="1:166" ht="13.5">
      <c r="A124" s="41"/>
      <c r="B124" s="41"/>
      <c r="C124" s="104"/>
      <c r="D124" s="42"/>
      <c r="E124" s="42"/>
      <c r="F124" s="42"/>
      <c r="I124" s="33" t="s">
        <v>2</v>
      </c>
    </row>
    <row r="125" spans="1:166" ht="15">
      <c r="A125" s="41"/>
      <c r="B125" s="41"/>
      <c r="C125" s="32" t="s">
        <v>1</v>
      </c>
      <c r="D125" s="42"/>
      <c r="E125" s="42"/>
      <c r="F125" s="42"/>
    </row>
    <row r="126" spans="1:166" ht="13.5">
      <c r="A126" s="41"/>
      <c r="B126" s="41"/>
      <c r="C126" s="104"/>
      <c r="D126" s="42"/>
      <c r="E126" s="42"/>
      <c r="F126" s="42"/>
    </row>
    <row r="127" spans="1:166" ht="13.5">
      <c r="A127" s="41"/>
      <c r="B127" s="41"/>
      <c r="C127" s="104"/>
      <c r="D127" s="42"/>
      <c r="E127" s="42"/>
      <c r="F127" s="42"/>
    </row>
    <row r="128" spans="1:166" ht="13.5">
      <c r="A128" s="41"/>
      <c r="B128" s="41"/>
      <c r="C128" s="104"/>
      <c r="D128" s="42"/>
      <c r="E128" s="42"/>
      <c r="F128" s="42"/>
    </row>
    <row r="129" spans="1:6" ht="13.5">
      <c r="A129" s="41"/>
      <c r="B129" s="41"/>
      <c r="C129" s="104"/>
      <c r="D129" s="42"/>
      <c r="E129" s="42"/>
      <c r="F129" s="42"/>
    </row>
    <row r="130" spans="1:6" ht="13.5">
      <c r="A130" s="41"/>
      <c r="B130" s="41"/>
      <c r="C130" s="104"/>
      <c r="D130" s="42"/>
      <c r="E130" s="42"/>
      <c r="F130" s="42"/>
    </row>
    <row r="131" spans="1:6" ht="13.5">
      <c r="A131" s="41"/>
      <c r="B131" s="41"/>
      <c r="C131" s="104"/>
      <c r="D131" s="42"/>
      <c r="E131" s="42"/>
      <c r="F131" s="42"/>
    </row>
    <row r="132" spans="1:6" ht="13.5">
      <c r="A132" s="41"/>
      <c r="B132" s="41"/>
      <c r="C132" s="104"/>
      <c r="D132" s="42"/>
      <c r="E132" s="42"/>
      <c r="F132" s="42"/>
    </row>
    <row r="133" spans="1:6" ht="13.5">
      <c r="A133" s="41"/>
      <c r="B133" s="41"/>
      <c r="C133" s="104"/>
      <c r="D133" s="42"/>
      <c r="E133" s="42"/>
      <c r="F133" s="42"/>
    </row>
    <row r="134" spans="1:6" ht="13.5">
      <c r="A134" s="41"/>
      <c r="B134" s="41"/>
      <c r="C134" s="104"/>
      <c r="D134" s="42"/>
      <c r="E134" s="42"/>
      <c r="F134" s="42"/>
    </row>
    <row r="135" spans="1:6" ht="13.5">
      <c r="A135" s="41"/>
      <c r="B135" s="41"/>
      <c r="C135" s="104"/>
      <c r="D135" s="42"/>
      <c r="E135" s="42"/>
      <c r="F135" s="42"/>
    </row>
    <row r="136" spans="1:6" ht="13.5">
      <c r="A136" s="41"/>
      <c r="B136" s="41"/>
      <c r="C136" s="104"/>
      <c r="D136" s="42"/>
      <c r="E136" s="42"/>
      <c r="F136" s="42"/>
    </row>
    <row r="137" spans="1:6" ht="13.5">
      <c r="A137" s="41"/>
      <c r="B137" s="41"/>
      <c r="C137" s="104"/>
      <c r="D137" s="42"/>
      <c r="E137" s="42"/>
      <c r="F137" s="42"/>
    </row>
    <row r="138" spans="1:6" ht="13.5">
      <c r="A138" s="41"/>
      <c r="B138" s="41"/>
      <c r="C138" s="104"/>
      <c r="D138" s="42"/>
      <c r="E138" s="42"/>
      <c r="F138" s="42"/>
    </row>
    <row r="139" spans="1:6" ht="13.5">
      <c r="A139" s="41"/>
      <c r="B139" s="41"/>
      <c r="C139" s="104"/>
      <c r="D139" s="42"/>
      <c r="E139" s="42"/>
      <c r="F139" s="42"/>
    </row>
    <row r="140" spans="1:6" ht="13.5">
      <c r="A140" s="41"/>
      <c r="B140" s="41"/>
      <c r="C140" s="104"/>
      <c r="D140" s="42"/>
      <c r="E140" s="42"/>
      <c r="F140" s="42"/>
    </row>
    <row r="141" spans="1:6" ht="13.5">
      <c r="A141" s="41"/>
      <c r="B141" s="41"/>
      <c r="C141" s="104"/>
      <c r="D141" s="42"/>
      <c r="E141" s="42"/>
      <c r="F141" s="42"/>
    </row>
    <row r="142" spans="1:6" ht="13.5">
      <c r="A142" s="41"/>
      <c r="B142" s="41"/>
      <c r="C142" s="104"/>
      <c r="D142" s="42"/>
      <c r="E142" s="42"/>
      <c r="F142" s="42"/>
    </row>
    <row r="143" spans="1:6" ht="13.5">
      <c r="A143" s="41"/>
      <c r="B143" s="41"/>
      <c r="C143" s="104"/>
      <c r="D143" s="42"/>
      <c r="E143" s="42"/>
      <c r="F143" s="42"/>
    </row>
    <row r="144" spans="1:6" ht="13.5">
      <c r="A144" s="41"/>
      <c r="B144" s="41"/>
      <c r="C144" s="104"/>
      <c r="D144" s="42"/>
      <c r="E144" s="42"/>
      <c r="F144" s="42"/>
    </row>
    <row r="145" spans="1:6" ht="13.5">
      <c r="A145" s="41"/>
      <c r="B145" s="41"/>
      <c r="C145" s="104"/>
      <c r="D145" s="42"/>
      <c r="E145" s="42"/>
      <c r="F145" s="42"/>
    </row>
    <row r="146" spans="1:6" ht="13.5">
      <c r="A146" s="41"/>
      <c r="B146" s="41"/>
      <c r="C146" s="104"/>
      <c r="D146" s="42"/>
      <c r="E146" s="42"/>
      <c r="F146" s="42"/>
    </row>
    <row r="147" spans="1:6" ht="13.5">
      <c r="A147" s="41"/>
      <c r="B147" s="41"/>
      <c r="C147" s="104"/>
      <c r="D147" s="42"/>
      <c r="E147" s="42"/>
      <c r="F147" s="42"/>
    </row>
    <row r="148" spans="1:6" ht="13.5">
      <c r="A148" s="41"/>
      <c r="B148" s="41"/>
      <c r="C148" s="104"/>
      <c r="D148" s="42"/>
      <c r="E148" s="42"/>
      <c r="F148" s="42"/>
    </row>
    <row r="149" spans="1:6" ht="13.5">
      <c r="A149" s="41"/>
      <c r="B149" s="41"/>
      <c r="C149" s="104"/>
      <c r="D149" s="42"/>
      <c r="E149" s="42"/>
      <c r="F149" s="42"/>
    </row>
    <row r="150" spans="1:6" ht="13.5">
      <c r="A150" s="41"/>
      <c r="B150" s="41"/>
      <c r="C150" s="104"/>
      <c r="D150" s="42"/>
      <c r="E150" s="42"/>
      <c r="F150" s="42"/>
    </row>
    <row r="151" spans="1:6" ht="13.5">
      <c r="A151" s="41"/>
      <c r="B151" s="41"/>
      <c r="C151" s="104"/>
      <c r="D151" s="42"/>
      <c r="E151" s="42"/>
      <c r="F151" s="42"/>
    </row>
    <row r="152" spans="1:6" ht="13.5">
      <c r="A152" s="41"/>
      <c r="B152" s="41"/>
      <c r="C152" s="104"/>
      <c r="D152" s="42"/>
      <c r="E152" s="42"/>
      <c r="F152" s="42"/>
    </row>
    <row r="153" spans="1:6" ht="13.5">
      <c r="A153" s="41"/>
      <c r="B153" s="41"/>
      <c r="C153" s="104"/>
      <c r="D153" s="42"/>
      <c r="E153" s="42"/>
      <c r="F153" s="42"/>
    </row>
    <row r="154" spans="1:6" ht="13.5">
      <c r="A154" s="41"/>
      <c r="B154" s="41"/>
      <c r="C154" s="104"/>
      <c r="D154" s="42"/>
      <c r="E154" s="42"/>
      <c r="F154" s="42"/>
    </row>
    <row r="155" spans="1:6" ht="13.5">
      <c r="A155" s="41"/>
      <c r="B155" s="41"/>
      <c r="C155" s="104"/>
      <c r="D155" s="42"/>
      <c r="E155" s="42"/>
      <c r="F155" s="42"/>
    </row>
    <row r="156" spans="1:6" ht="13.5">
      <c r="A156" s="41"/>
      <c r="B156" s="41"/>
      <c r="C156" s="104"/>
      <c r="D156" s="42"/>
      <c r="E156" s="42"/>
      <c r="F156" s="42"/>
    </row>
    <row r="157" spans="1:6" ht="13.5">
      <c r="A157" s="41"/>
      <c r="B157" s="41"/>
      <c r="C157" s="104"/>
      <c r="D157" s="42"/>
      <c r="E157" s="42"/>
      <c r="F157" s="42"/>
    </row>
    <row r="158" spans="1:6" ht="13.5">
      <c r="A158" s="41"/>
      <c r="B158" s="41"/>
      <c r="C158" s="104"/>
      <c r="D158" s="42"/>
      <c r="E158" s="42"/>
      <c r="F158" s="42"/>
    </row>
    <row r="159" spans="1:6" ht="13.5">
      <c r="A159" s="41"/>
      <c r="B159" s="41"/>
      <c r="C159" s="104"/>
      <c r="D159" s="42"/>
      <c r="E159" s="42"/>
      <c r="F159" s="42"/>
    </row>
    <row r="160" spans="1:6" ht="13.5">
      <c r="A160" s="41"/>
      <c r="B160" s="41"/>
      <c r="C160" s="104"/>
      <c r="D160" s="42"/>
      <c r="E160" s="42"/>
      <c r="F160" s="42"/>
    </row>
    <row r="161" spans="1:6" ht="13.5">
      <c r="A161" s="41"/>
      <c r="B161" s="41"/>
      <c r="C161" s="104"/>
      <c r="D161" s="42"/>
      <c r="E161" s="42"/>
      <c r="F161" s="42"/>
    </row>
    <row r="162" spans="1:6" ht="13.5">
      <c r="A162" s="41"/>
      <c r="B162" s="41"/>
      <c r="C162" s="104"/>
      <c r="D162" s="42"/>
      <c r="E162" s="42"/>
      <c r="F162" s="42"/>
    </row>
    <row r="163" spans="1:6" ht="13.5">
      <c r="A163" s="41"/>
      <c r="B163" s="41"/>
      <c r="C163" s="104"/>
      <c r="D163" s="42"/>
      <c r="E163" s="42"/>
      <c r="F163" s="42"/>
    </row>
    <row r="164" spans="1:6" ht="13.5">
      <c r="A164" s="41"/>
      <c r="B164" s="41"/>
      <c r="C164" s="104"/>
      <c r="D164" s="42"/>
      <c r="E164" s="42"/>
      <c r="F164" s="42"/>
    </row>
    <row r="165" spans="1:6" ht="13.5">
      <c r="A165" s="41"/>
      <c r="B165" s="41"/>
      <c r="C165" s="104"/>
      <c r="D165" s="42"/>
      <c r="E165" s="42"/>
      <c r="F165" s="42"/>
    </row>
    <row r="166" spans="1:6" ht="13.5">
      <c r="A166" s="41"/>
      <c r="B166" s="41"/>
      <c r="C166" s="104"/>
      <c r="D166" s="42"/>
      <c r="E166" s="42"/>
      <c r="F166" s="42"/>
    </row>
    <row r="167" spans="1:6" ht="13.5">
      <c r="A167" s="41"/>
      <c r="B167" s="41"/>
      <c r="C167" s="104"/>
      <c r="D167" s="42"/>
      <c r="E167" s="42"/>
      <c r="F167" s="42"/>
    </row>
    <row r="168" spans="1:6" ht="13.5">
      <c r="A168" s="41"/>
      <c r="B168" s="41"/>
      <c r="C168" s="104"/>
      <c r="D168" s="42"/>
      <c r="E168" s="42"/>
      <c r="F168" s="42"/>
    </row>
    <row r="169" spans="1:6" ht="13.5">
      <c r="A169" s="41"/>
      <c r="B169" s="41"/>
      <c r="C169" s="104"/>
      <c r="D169" s="42"/>
      <c r="E169" s="42"/>
      <c r="F169" s="42"/>
    </row>
    <row r="170" spans="1:6" ht="13.5">
      <c r="A170" s="41"/>
      <c r="B170" s="41"/>
      <c r="C170" s="104"/>
      <c r="D170" s="42"/>
      <c r="E170" s="42"/>
      <c r="F170" s="42"/>
    </row>
    <row r="171" spans="1:6" ht="13.5">
      <c r="A171" s="41"/>
      <c r="B171" s="41"/>
      <c r="C171" s="104"/>
      <c r="D171" s="42"/>
      <c r="E171" s="42"/>
      <c r="F171" s="42"/>
    </row>
    <row r="172" spans="1:6" ht="13.5">
      <c r="A172" s="41"/>
      <c r="B172" s="41"/>
      <c r="C172" s="104"/>
      <c r="D172" s="42"/>
      <c r="E172" s="42"/>
      <c r="F172" s="42"/>
    </row>
    <row r="173" spans="1:6" ht="13.5">
      <c r="A173" s="41"/>
      <c r="B173" s="41"/>
      <c r="C173" s="104"/>
      <c r="D173" s="42"/>
      <c r="E173" s="42"/>
      <c r="F173" s="42"/>
    </row>
    <row r="174" spans="1:6" ht="13.5">
      <c r="A174" s="41"/>
      <c r="B174" s="41"/>
      <c r="C174" s="104"/>
      <c r="D174" s="42"/>
      <c r="E174" s="42"/>
      <c r="F174" s="42"/>
    </row>
    <row r="175" spans="1:6" ht="13.5">
      <c r="A175" s="41"/>
      <c r="B175" s="41"/>
      <c r="C175" s="104"/>
      <c r="D175" s="42"/>
      <c r="E175" s="42"/>
      <c r="F175" s="42"/>
    </row>
    <row r="176" spans="1:6" ht="13.5">
      <c r="A176" s="41"/>
      <c r="B176" s="41"/>
      <c r="C176" s="104"/>
      <c r="D176" s="42"/>
      <c r="E176" s="42"/>
      <c r="F176" s="42"/>
    </row>
    <row r="177" spans="1:6" ht="13.5">
      <c r="A177" s="41"/>
      <c r="B177" s="41"/>
      <c r="C177" s="104"/>
      <c r="D177" s="42"/>
      <c r="E177" s="42"/>
      <c r="F177" s="42"/>
    </row>
    <row r="178" spans="1:6" ht="13.5">
      <c r="A178" s="41"/>
      <c r="B178" s="41"/>
      <c r="C178" s="104"/>
      <c r="D178" s="42"/>
      <c r="E178" s="42"/>
      <c r="F178" s="42"/>
    </row>
    <row r="179" spans="1:6" ht="13.5">
      <c r="A179" s="41"/>
      <c r="B179" s="41"/>
      <c r="C179" s="104"/>
      <c r="D179" s="42"/>
      <c r="E179" s="42"/>
      <c r="F179" s="42"/>
    </row>
    <row r="180" spans="1:6" ht="13.5">
      <c r="A180" s="41"/>
      <c r="B180" s="41"/>
      <c r="C180" s="104"/>
      <c r="D180" s="42"/>
      <c r="E180" s="42"/>
      <c r="F180" s="42"/>
    </row>
    <row r="181" spans="1:6" ht="13.5">
      <c r="A181" s="41"/>
      <c r="B181" s="41"/>
      <c r="C181" s="104"/>
      <c r="D181" s="42"/>
      <c r="E181" s="42"/>
      <c r="F181" s="42"/>
    </row>
    <row r="182" spans="1:6" ht="13.5">
      <c r="A182" s="41"/>
      <c r="B182" s="41"/>
      <c r="C182" s="104"/>
      <c r="D182" s="42"/>
      <c r="E182" s="42"/>
      <c r="F182" s="42"/>
    </row>
    <row r="183" spans="1:6" ht="13.5">
      <c r="A183" s="41"/>
      <c r="B183" s="41"/>
      <c r="C183" s="104"/>
      <c r="D183" s="42"/>
      <c r="E183" s="42"/>
      <c r="F183" s="42"/>
    </row>
    <row r="184" spans="1:6" ht="13.5">
      <c r="A184" s="41"/>
      <c r="B184" s="41"/>
      <c r="C184" s="104"/>
      <c r="D184" s="42"/>
      <c r="E184" s="42"/>
      <c r="F184" s="42"/>
    </row>
    <row r="185" spans="1:6" ht="13.5">
      <c r="A185" s="41"/>
      <c r="B185" s="41"/>
      <c r="C185" s="104"/>
      <c r="D185" s="42"/>
      <c r="E185" s="42"/>
      <c r="F185" s="42"/>
    </row>
    <row r="186" spans="1:6" ht="13.5">
      <c r="A186" s="41"/>
      <c r="B186" s="41"/>
      <c r="C186" s="104"/>
      <c r="D186" s="42"/>
      <c r="E186" s="42"/>
      <c r="F186" s="42"/>
    </row>
    <row r="187" spans="1:6" ht="13.5">
      <c r="A187" s="41"/>
      <c r="B187" s="41"/>
      <c r="C187" s="104"/>
      <c r="D187" s="42"/>
      <c r="E187" s="42"/>
      <c r="F187" s="42"/>
    </row>
    <row r="188" spans="1:6" ht="13.5">
      <c r="A188" s="41"/>
      <c r="B188" s="41"/>
      <c r="C188" s="104"/>
      <c r="D188" s="42"/>
      <c r="E188" s="42"/>
      <c r="F188" s="42"/>
    </row>
    <row r="189" spans="1:6" ht="13.5">
      <c r="A189" s="41"/>
      <c r="B189" s="41"/>
      <c r="C189" s="104"/>
      <c r="D189" s="42"/>
      <c r="E189" s="42"/>
      <c r="F189" s="42"/>
    </row>
    <row r="190" spans="1:6" ht="13.5">
      <c r="A190" s="41"/>
      <c r="B190" s="41"/>
      <c r="C190" s="104"/>
      <c r="D190" s="42"/>
      <c r="E190" s="42"/>
      <c r="F190" s="42"/>
    </row>
    <row r="191" spans="1:6" ht="13.5">
      <c r="A191" s="41"/>
      <c r="B191" s="41"/>
      <c r="C191" s="104"/>
      <c r="D191" s="42"/>
      <c r="E191" s="42"/>
      <c r="F191" s="42"/>
    </row>
    <row r="192" spans="1:6" ht="13.5">
      <c r="A192" s="41"/>
      <c r="B192" s="41"/>
      <c r="C192" s="104"/>
      <c r="D192" s="42"/>
      <c r="E192" s="42"/>
      <c r="F192" s="42"/>
    </row>
    <row r="193" spans="1:6" ht="13.5">
      <c r="A193" s="41"/>
      <c r="B193" s="41"/>
      <c r="C193" s="104"/>
      <c r="D193" s="42"/>
      <c r="E193" s="42"/>
      <c r="F193" s="42"/>
    </row>
    <row r="194" spans="1:6" ht="13.5">
      <c r="A194" s="41"/>
      <c r="B194" s="41"/>
      <c r="C194" s="104"/>
      <c r="D194" s="42"/>
      <c r="E194" s="42"/>
      <c r="F194" s="42"/>
    </row>
    <row r="195" spans="1:6" ht="13.5">
      <c r="A195" s="41"/>
      <c r="B195" s="41"/>
      <c r="C195" s="104"/>
      <c r="D195" s="42"/>
      <c r="E195" s="42"/>
      <c r="F195" s="42"/>
    </row>
    <row r="196" spans="1:6" ht="13.5">
      <c r="A196" s="41"/>
      <c r="B196" s="41"/>
      <c r="C196" s="104"/>
      <c r="D196" s="42"/>
      <c r="E196" s="42"/>
      <c r="F196" s="42"/>
    </row>
    <row r="197" spans="1:6" ht="13.5">
      <c r="A197" s="41"/>
      <c r="B197" s="41"/>
      <c r="C197" s="104"/>
      <c r="D197" s="42"/>
      <c r="E197" s="42"/>
      <c r="F197" s="42"/>
    </row>
    <row r="198" spans="1:6" ht="13.5">
      <c r="A198" s="41"/>
      <c r="B198" s="41"/>
      <c r="C198" s="104"/>
      <c r="D198" s="42"/>
      <c r="E198" s="42"/>
      <c r="F198" s="42"/>
    </row>
    <row r="199" spans="1:6" ht="13.5">
      <c r="A199" s="41"/>
      <c r="B199" s="41"/>
      <c r="C199" s="104"/>
      <c r="D199" s="42"/>
      <c r="E199" s="42"/>
      <c r="F199" s="42"/>
    </row>
    <row r="200" spans="1:6" ht="13.5">
      <c r="A200" s="41"/>
      <c r="B200" s="41"/>
      <c r="C200" s="104"/>
      <c r="D200" s="42"/>
      <c r="E200" s="42"/>
      <c r="F200" s="42"/>
    </row>
    <row r="201" spans="1:6" ht="13.5">
      <c r="A201" s="41"/>
      <c r="B201" s="41"/>
      <c r="C201" s="104"/>
      <c r="D201" s="42"/>
      <c r="E201" s="42"/>
      <c r="F201" s="42"/>
    </row>
    <row r="202" spans="1:6" ht="13.5">
      <c r="A202" s="41"/>
      <c r="B202" s="41"/>
      <c r="C202" s="104"/>
      <c r="D202" s="42"/>
      <c r="E202" s="42"/>
      <c r="F202" s="42"/>
    </row>
    <row r="203" spans="1:6" ht="13.5">
      <c r="A203" s="41"/>
      <c r="B203" s="41"/>
      <c r="C203" s="104"/>
      <c r="D203" s="42"/>
      <c r="E203" s="42"/>
      <c r="F203" s="42"/>
    </row>
    <row r="204" spans="1:6" ht="13.5">
      <c r="A204" s="41"/>
      <c r="B204" s="41"/>
      <c r="C204" s="104"/>
      <c r="D204" s="42"/>
      <c r="E204" s="42"/>
      <c r="F204" s="42"/>
    </row>
    <row r="205" spans="1:6" ht="13.5">
      <c r="A205" s="41"/>
      <c r="B205" s="41"/>
      <c r="C205" s="104"/>
      <c r="D205" s="42"/>
      <c r="E205" s="42"/>
      <c r="F205" s="42"/>
    </row>
    <row r="206" spans="1:6" ht="13.5">
      <c r="A206" s="41"/>
      <c r="B206" s="41"/>
      <c r="C206" s="104"/>
      <c r="D206" s="42"/>
      <c r="E206" s="42"/>
      <c r="F206" s="42"/>
    </row>
    <row r="207" spans="1:6" ht="13.5">
      <c r="A207" s="41"/>
      <c r="B207" s="41"/>
      <c r="C207" s="104"/>
      <c r="D207" s="42"/>
      <c r="E207" s="42"/>
      <c r="F207" s="42"/>
    </row>
    <row r="208" spans="1:6" ht="13.5">
      <c r="A208" s="41"/>
      <c r="B208" s="41"/>
      <c r="C208" s="104"/>
      <c r="D208" s="42"/>
      <c r="E208" s="42"/>
      <c r="F208" s="42"/>
    </row>
    <row r="209" spans="1:6" ht="13.5">
      <c r="A209" s="41"/>
      <c r="B209" s="41"/>
      <c r="C209" s="104"/>
      <c r="D209" s="42"/>
      <c r="E209" s="42"/>
      <c r="F209" s="42"/>
    </row>
    <row r="210" spans="1:6" ht="13.5">
      <c r="A210" s="41"/>
      <c r="B210" s="41"/>
      <c r="C210" s="104"/>
      <c r="D210" s="42"/>
      <c r="E210" s="42"/>
      <c r="F210" s="42"/>
    </row>
    <row r="211" spans="1:6" ht="13.5">
      <c r="A211" s="41"/>
      <c r="B211" s="41"/>
      <c r="C211" s="104"/>
      <c r="D211" s="42"/>
      <c r="E211" s="42"/>
      <c r="F211" s="42"/>
    </row>
    <row r="212" spans="1:6" ht="13.5">
      <c r="A212" s="41"/>
      <c r="B212" s="41"/>
      <c r="C212" s="104"/>
      <c r="D212" s="42"/>
      <c r="E212" s="42"/>
      <c r="F212" s="42"/>
    </row>
    <row r="213" spans="1:6" ht="13.5">
      <c r="A213" s="41"/>
      <c r="B213" s="41"/>
      <c r="C213" s="104"/>
      <c r="D213" s="42"/>
      <c r="E213" s="42"/>
      <c r="F213" s="42"/>
    </row>
    <row r="214" spans="1:6" ht="13.5">
      <c r="A214" s="41"/>
      <c r="B214" s="41"/>
      <c r="C214" s="104"/>
      <c r="D214" s="42"/>
      <c r="E214" s="42"/>
      <c r="F214" s="42"/>
    </row>
    <row r="215" spans="1:6" ht="13.5">
      <c r="A215" s="41"/>
      <c r="B215" s="41"/>
      <c r="C215" s="104"/>
      <c r="D215" s="42"/>
      <c r="E215" s="42"/>
      <c r="F215" s="42"/>
    </row>
    <row r="216" spans="1:6" ht="13.5">
      <c r="A216" s="41"/>
      <c r="B216" s="41"/>
      <c r="C216" s="104"/>
      <c r="D216" s="42"/>
      <c r="E216" s="42"/>
      <c r="F216" s="42"/>
    </row>
    <row r="217" spans="1:6" ht="13.5">
      <c r="A217" s="41"/>
      <c r="B217" s="41"/>
      <c r="C217" s="104"/>
      <c r="D217" s="42"/>
      <c r="E217" s="42"/>
      <c r="F217" s="42"/>
    </row>
    <row r="218" spans="1:6" ht="13.5">
      <c r="A218" s="41"/>
      <c r="B218" s="41"/>
      <c r="C218" s="104"/>
      <c r="D218" s="42"/>
      <c r="E218" s="42"/>
      <c r="F218" s="42"/>
    </row>
    <row r="219" spans="1:6" ht="13.5">
      <c r="A219" s="41"/>
      <c r="B219" s="41"/>
      <c r="C219" s="104"/>
      <c r="D219" s="42"/>
      <c r="E219" s="42"/>
      <c r="F219" s="42"/>
    </row>
    <row r="220" spans="1:6" ht="13.5">
      <c r="A220" s="41"/>
      <c r="B220" s="41"/>
      <c r="C220" s="104"/>
      <c r="D220" s="42"/>
      <c r="E220" s="42"/>
      <c r="F220" s="42"/>
    </row>
    <row r="221" spans="1:6" ht="13.5">
      <c r="A221" s="41"/>
      <c r="B221" s="41"/>
      <c r="C221" s="104"/>
      <c r="D221" s="42"/>
      <c r="E221" s="42"/>
      <c r="F221" s="42"/>
    </row>
    <row r="222" spans="1:6" ht="13.5">
      <c r="A222" s="41"/>
      <c r="B222" s="41"/>
      <c r="C222" s="104"/>
      <c r="D222" s="42"/>
      <c r="E222" s="42"/>
      <c r="F222" s="42"/>
    </row>
    <row r="223" spans="1:6" ht="13.5">
      <c r="A223" s="41"/>
      <c r="B223" s="41"/>
      <c r="C223" s="104"/>
      <c r="D223" s="42"/>
      <c r="E223" s="42"/>
      <c r="F223" s="42"/>
    </row>
    <row r="224" spans="1:6" ht="13.5">
      <c r="A224" s="41"/>
      <c r="B224" s="41"/>
      <c r="C224" s="104"/>
      <c r="D224" s="42"/>
      <c r="E224" s="42"/>
      <c r="F224" s="42"/>
    </row>
    <row r="225" spans="1:6" ht="13.5">
      <c r="A225" s="41"/>
      <c r="B225" s="41"/>
      <c r="C225" s="104"/>
      <c r="D225" s="42"/>
      <c r="E225" s="42"/>
      <c r="F225" s="42"/>
    </row>
    <row r="226" spans="1:6" ht="13.5">
      <c r="A226" s="41"/>
      <c r="B226" s="41"/>
      <c r="C226" s="104"/>
      <c r="D226" s="42"/>
      <c r="E226" s="42"/>
      <c r="F226" s="42"/>
    </row>
    <row r="227" spans="1:6" ht="13.5">
      <c r="A227" s="41"/>
      <c r="B227" s="41"/>
      <c r="C227" s="104"/>
      <c r="D227" s="42"/>
      <c r="E227" s="42"/>
      <c r="F227" s="42"/>
    </row>
    <row r="228" spans="1:6" ht="13.5">
      <c r="A228" s="41"/>
      <c r="B228" s="41"/>
      <c r="C228" s="104"/>
      <c r="D228" s="42"/>
      <c r="E228" s="42"/>
      <c r="F228" s="42"/>
    </row>
    <row r="229" spans="1:6" ht="13.5">
      <c r="A229" s="41"/>
      <c r="B229" s="41"/>
      <c r="C229" s="104"/>
      <c r="D229" s="42"/>
      <c r="E229" s="42"/>
      <c r="F229" s="42"/>
    </row>
    <row r="230" spans="1:6" ht="13.5">
      <c r="A230" s="41"/>
      <c r="B230" s="41"/>
      <c r="C230" s="104"/>
      <c r="D230" s="42"/>
      <c r="E230" s="42"/>
      <c r="F230" s="42"/>
    </row>
    <row r="231" spans="1:6" ht="13.5">
      <c r="A231" s="41"/>
      <c r="B231" s="41"/>
      <c r="C231" s="104"/>
      <c r="D231" s="42"/>
      <c r="E231" s="42"/>
      <c r="F231" s="42"/>
    </row>
    <row r="232" spans="1:6" ht="13.5">
      <c r="A232" s="41"/>
      <c r="B232" s="41"/>
      <c r="C232" s="104"/>
      <c r="D232" s="42"/>
      <c r="E232" s="42"/>
      <c r="F232" s="42"/>
    </row>
    <row r="233" spans="1:6" ht="13.5">
      <c r="A233" s="41"/>
      <c r="B233" s="41"/>
      <c r="C233" s="104"/>
      <c r="D233" s="42"/>
      <c r="E233" s="42"/>
      <c r="F233" s="42"/>
    </row>
    <row r="234" spans="1:6" ht="13.5">
      <c r="A234" s="41"/>
      <c r="B234" s="41"/>
      <c r="C234" s="104"/>
      <c r="D234" s="42"/>
      <c r="E234" s="42"/>
      <c r="F234" s="42"/>
    </row>
    <row r="235" spans="1:6" ht="13.5">
      <c r="A235" s="41"/>
      <c r="B235" s="41"/>
      <c r="C235" s="104"/>
      <c r="D235" s="42"/>
      <c r="E235" s="42"/>
      <c r="F235" s="42"/>
    </row>
    <row r="236" spans="1:6" ht="13.5">
      <c r="A236" s="41"/>
      <c r="B236" s="41"/>
      <c r="C236" s="104"/>
      <c r="D236" s="42"/>
      <c r="E236" s="42"/>
      <c r="F236" s="42"/>
    </row>
    <row r="237" spans="1:6" ht="13.5">
      <c r="A237" s="41"/>
      <c r="B237" s="41"/>
      <c r="C237" s="104"/>
      <c r="D237" s="42"/>
      <c r="E237" s="42"/>
      <c r="F237" s="42"/>
    </row>
    <row r="238" spans="1:6" ht="13.5">
      <c r="A238" s="41"/>
      <c r="B238" s="41"/>
      <c r="C238" s="104"/>
      <c r="D238" s="42"/>
      <c r="E238" s="42"/>
      <c r="F238" s="42"/>
    </row>
    <row r="239" spans="1:6" ht="13.5">
      <c r="A239" s="41"/>
      <c r="B239" s="41"/>
      <c r="C239" s="104"/>
      <c r="D239" s="42"/>
      <c r="E239" s="42"/>
      <c r="F239" s="42"/>
    </row>
    <row r="240" spans="1:6" ht="13.5">
      <c r="A240" s="41"/>
      <c r="B240" s="41"/>
      <c r="C240" s="104"/>
      <c r="D240" s="42"/>
      <c r="E240" s="42"/>
      <c r="F240" s="42"/>
    </row>
    <row r="241" spans="1:6" ht="13.5">
      <c r="A241" s="41"/>
      <c r="B241" s="41"/>
      <c r="C241" s="104"/>
      <c r="D241" s="42"/>
      <c r="E241" s="42"/>
      <c r="F241" s="42"/>
    </row>
    <row r="242" spans="1:6" ht="13.5">
      <c r="A242" s="41"/>
      <c r="B242" s="41"/>
      <c r="C242" s="104"/>
      <c r="D242" s="42"/>
      <c r="E242" s="42"/>
      <c r="F242" s="42"/>
    </row>
    <row r="243" spans="1:6" ht="13.5">
      <c r="A243" s="41"/>
      <c r="B243" s="41"/>
      <c r="C243" s="104"/>
      <c r="D243" s="42"/>
      <c r="E243" s="42"/>
      <c r="F243" s="42"/>
    </row>
    <row r="244" spans="1:6" ht="13.5">
      <c r="A244" s="41"/>
      <c r="B244" s="41"/>
      <c r="C244" s="104"/>
      <c r="D244" s="42"/>
      <c r="E244" s="42"/>
      <c r="F244" s="42"/>
    </row>
    <row r="245" spans="1:6" ht="13.5">
      <c r="A245" s="41"/>
      <c r="B245" s="41"/>
      <c r="C245" s="104"/>
      <c r="D245" s="42"/>
      <c r="E245" s="42"/>
      <c r="F245" s="42"/>
    </row>
    <row r="246" spans="1:6" ht="13.5">
      <c r="A246" s="41"/>
      <c r="B246" s="41"/>
      <c r="C246" s="104"/>
      <c r="D246" s="42"/>
      <c r="E246" s="42"/>
      <c r="F246" s="42"/>
    </row>
    <row r="247" spans="1:6" ht="13.5">
      <c r="A247" s="41"/>
      <c r="B247" s="41"/>
      <c r="C247" s="104"/>
      <c r="D247" s="42"/>
      <c r="E247" s="42"/>
      <c r="F247" s="42"/>
    </row>
    <row r="248" spans="1:6" ht="13.5">
      <c r="A248" s="41"/>
      <c r="B248" s="41"/>
      <c r="C248" s="104"/>
      <c r="D248" s="42"/>
      <c r="E248" s="42"/>
      <c r="F248" s="42"/>
    </row>
    <row r="249" spans="1:6" ht="13.5">
      <c r="A249" s="41"/>
      <c r="B249" s="41"/>
      <c r="C249" s="104"/>
      <c r="D249" s="42"/>
      <c r="E249" s="42"/>
      <c r="F249" s="42"/>
    </row>
    <row r="250" spans="1:6" ht="13.5">
      <c r="A250" s="41"/>
      <c r="B250" s="41"/>
      <c r="C250" s="104"/>
      <c r="D250" s="42"/>
      <c r="E250" s="42"/>
      <c r="F250" s="42"/>
    </row>
    <row r="251" spans="1:6" ht="13.5">
      <c r="A251" s="41"/>
      <c r="B251" s="41"/>
      <c r="C251" s="104"/>
      <c r="D251" s="42"/>
      <c r="E251" s="42"/>
      <c r="F251" s="42"/>
    </row>
    <row r="252" spans="1:6" ht="13.5">
      <c r="A252" s="41"/>
      <c r="B252" s="41"/>
      <c r="C252" s="104"/>
      <c r="D252" s="42"/>
      <c r="E252" s="42"/>
      <c r="F252" s="42"/>
    </row>
    <row r="253" spans="1:6" ht="13.5">
      <c r="A253" s="41"/>
      <c r="B253" s="41"/>
      <c r="C253" s="104"/>
      <c r="D253" s="42"/>
      <c r="E253" s="42"/>
      <c r="F253" s="42"/>
    </row>
    <row r="254" spans="1:6" ht="13.5">
      <c r="A254" s="41"/>
      <c r="B254" s="41"/>
      <c r="C254" s="104"/>
      <c r="D254" s="42"/>
      <c r="E254" s="42"/>
      <c r="F254" s="42"/>
    </row>
    <row r="255" spans="1:6" ht="13.5">
      <c r="A255" s="41"/>
      <c r="B255" s="41"/>
      <c r="C255" s="104"/>
      <c r="D255" s="42"/>
      <c r="E255" s="42"/>
      <c r="F255" s="42"/>
    </row>
    <row r="256" spans="1:6" ht="13.5">
      <c r="A256" s="41"/>
      <c r="B256" s="41"/>
      <c r="C256" s="104"/>
      <c r="D256" s="42"/>
      <c r="E256" s="42"/>
      <c r="F256" s="42"/>
    </row>
    <row r="257" spans="1:6" ht="13.5">
      <c r="A257" s="41"/>
      <c r="B257" s="41"/>
      <c r="C257" s="104"/>
      <c r="D257" s="42"/>
      <c r="E257" s="42"/>
      <c r="F257" s="42"/>
    </row>
    <row r="258" spans="1:6" ht="13.5">
      <c r="A258" s="41"/>
      <c r="B258" s="41"/>
      <c r="C258" s="104"/>
      <c r="D258" s="42"/>
      <c r="E258" s="42"/>
      <c r="F258" s="42"/>
    </row>
    <row r="259" spans="1:6" ht="13.5">
      <c r="A259" s="41"/>
      <c r="B259" s="41"/>
      <c r="C259" s="104"/>
      <c r="D259" s="42"/>
      <c r="E259" s="42"/>
      <c r="F259" s="42"/>
    </row>
    <row r="260" spans="1:6" ht="13.5">
      <c r="A260" s="41"/>
      <c r="B260" s="41"/>
      <c r="C260" s="104"/>
      <c r="D260" s="42"/>
      <c r="E260" s="42"/>
      <c r="F260" s="42"/>
    </row>
    <row r="261" spans="1:6" ht="13.5">
      <c r="A261" s="41"/>
      <c r="B261" s="41"/>
      <c r="C261" s="104"/>
      <c r="D261" s="42"/>
      <c r="E261" s="42"/>
      <c r="F261" s="42"/>
    </row>
    <row r="262" spans="1:6" ht="13.5">
      <c r="A262" s="41"/>
      <c r="B262" s="41"/>
      <c r="C262" s="104"/>
      <c r="D262" s="42"/>
      <c r="E262" s="42"/>
      <c r="F262" s="42"/>
    </row>
    <row r="263" spans="1:6" ht="13.5">
      <c r="A263" s="41"/>
      <c r="B263" s="41"/>
      <c r="C263" s="104"/>
      <c r="D263" s="42"/>
      <c r="E263" s="42"/>
      <c r="F263" s="42"/>
    </row>
    <row r="264" spans="1:6" ht="13.5">
      <c r="A264" s="41"/>
      <c r="B264" s="41"/>
      <c r="C264" s="104"/>
      <c r="D264" s="42"/>
      <c r="E264" s="42"/>
      <c r="F264" s="42"/>
    </row>
    <row r="265" spans="1:6" ht="13.5">
      <c r="A265" s="41"/>
      <c r="B265" s="41"/>
      <c r="C265" s="104"/>
      <c r="D265" s="42"/>
      <c r="E265" s="42"/>
      <c r="F265" s="42"/>
    </row>
    <row r="266" spans="1:6" ht="13.5">
      <c r="A266" s="41"/>
      <c r="B266" s="41"/>
      <c r="C266" s="104"/>
      <c r="D266" s="42"/>
      <c r="E266" s="42"/>
      <c r="F266" s="42"/>
    </row>
    <row r="267" spans="1:6" ht="13.5">
      <c r="A267" s="41"/>
      <c r="B267" s="41"/>
      <c r="C267" s="104"/>
      <c r="D267" s="42"/>
      <c r="E267" s="42"/>
      <c r="F267" s="42"/>
    </row>
    <row r="268" spans="1:6" ht="13.5">
      <c r="A268" s="41"/>
      <c r="B268" s="41"/>
      <c r="C268" s="104"/>
      <c r="D268" s="42"/>
      <c r="E268" s="42"/>
      <c r="F268" s="42"/>
    </row>
    <row r="269" spans="1:6" ht="13.5">
      <c r="A269" s="41"/>
      <c r="B269" s="41"/>
      <c r="C269" s="104"/>
      <c r="D269" s="42"/>
      <c r="E269" s="42"/>
      <c r="F269" s="42"/>
    </row>
    <row r="270" spans="1:6" ht="13.5">
      <c r="A270" s="41"/>
      <c r="B270" s="41"/>
      <c r="C270" s="104"/>
      <c r="D270" s="42"/>
      <c r="E270" s="42"/>
      <c r="F270" s="42"/>
    </row>
    <row r="271" spans="1:6" ht="13.5">
      <c r="A271" s="41"/>
      <c r="B271" s="41"/>
      <c r="C271" s="104"/>
      <c r="D271" s="42"/>
      <c r="E271" s="42"/>
      <c r="F271" s="42"/>
    </row>
    <row r="272" spans="1:6" ht="13.5">
      <c r="A272" s="41"/>
      <c r="B272" s="41"/>
      <c r="C272" s="104"/>
      <c r="D272" s="42"/>
      <c r="E272" s="42"/>
      <c r="F272" s="42"/>
    </row>
    <row r="273" spans="1:6" ht="13.5">
      <c r="A273" s="41"/>
      <c r="B273" s="41"/>
      <c r="C273" s="104"/>
      <c r="D273" s="42"/>
      <c r="E273" s="42"/>
      <c r="F273" s="42"/>
    </row>
    <row r="274" spans="1:6" ht="13.5">
      <c r="A274" s="41"/>
      <c r="B274" s="41"/>
      <c r="C274" s="104"/>
      <c r="D274" s="42"/>
      <c r="E274" s="42"/>
      <c r="F274" s="42"/>
    </row>
    <row r="275" spans="1:6" ht="13.5">
      <c r="A275" s="41"/>
      <c r="B275" s="41"/>
      <c r="C275" s="104"/>
      <c r="D275" s="42"/>
      <c r="E275" s="42"/>
      <c r="F275" s="42"/>
    </row>
    <row r="276" spans="1:6" ht="13.5">
      <c r="A276" s="41"/>
      <c r="B276" s="41"/>
      <c r="C276" s="104"/>
      <c r="D276" s="42"/>
      <c r="E276" s="42"/>
      <c r="F276" s="42"/>
    </row>
    <row r="277" spans="1:6" ht="13.5">
      <c r="A277" s="41"/>
      <c r="B277" s="41"/>
      <c r="C277" s="104"/>
      <c r="D277" s="42"/>
      <c r="E277" s="42"/>
      <c r="F277" s="42"/>
    </row>
    <row r="278" spans="1:6" ht="13.5">
      <c r="A278" s="41"/>
      <c r="B278" s="41"/>
      <c r="C278" s="104"/>
      <c r="D278" s="42"/>
      <c r="E278" s="42"/>
      <c r="F278" s="42"/>
    </row>
    <row r="279" spans="1:6" ht="13.5">
      <c r="A279" s="41"/>
      <c r="B279" s="41"/>
      <c r="C279" s="104"/>
      <c r="D279" s="42"/>
      <c r="E279" s="42"/>
      <c r="F279" s="42"/>
    </row>
    <row r="280" spans="1:6" ht="13.5">
      <c r="A280" s="41"/>
      <c r="B280" s="41"/>
      <c r="C280" s="104"/>
      <c r="D280" s="42"/>
      <c r="E280" s="42"/>
      <c r="F280" s="42"/>
    </row>
    <row r="281" spans="1:6" ht="13.5">
      <c r="A281" s="41"/>
      <c r="B281" s="41"/>
      <c r="C281" s="104"/>
      <c r="D281" s="42"/>
      <c r="E281" s="42"/>
      <c r="F281" s="42"/>
    </row>
    <row r="282" spans="1:6" ht="13.5">
      <c r="A282" s="41"/>
      <c r="B282" s="41"/>
      <c r="C282" s="104"/>
      <c r="D282" s="42"/>
      <c r="E282" s="42"/>
      <c r="F282" s="42"/>
    </row>
    <row r="283" spans="1:6" ht="13.5">
      <c r="A283" s="41"/>
      <c r="B283" s="41"/>
      <c r="C283" s="104"/>
      <c r="D283" s="42"/>
      <c r="E283" s="42"/>
      <c r="F283" s="42"/>
    </row>
    <row r="284" spans="1:6" ht="13.5">
      <c r="A284" s="41"/>
      <c r="B284" s="41"/>
      <c r="C284" s="104"/>
      <c r="D284" s="42"/>
      <c r="E284" s="42"/>
      <c r="F284" s="42"/>
    </row>
    <row r="285" spans="1:6" ht="13.5">
      <c r="A285" s="41"/>
      <c r="B285" s="41"/>
      <c r="C285" s="104"/>
      <c r="D285" s="42"/>
      <c r="E285" s="42"/>
      <c r="F285" s="42"/>
    </row>
    <row r="286" spans="1:6" ht="13.5">
      <c r="A286" s="41"/>
      <c r="B286" s="41"/>
      <c r="C286" s="104"/>
      <c r="D286" s="42"/>
      <c r="E286" s="42"/>
      <c r="F286" s="42"/>
    </row>
    <row r="287" spans="1:6" ht="13.5">
      <c r="A287" s="41"/>
      <c r="B287" s="41"/>
      <c r="C287" s="104"/>
      <c r="D287" s="42"/>
      <c r="E287" s="42"/>
      <c r="F287" s="42"/>
    </row>
    <row r="288" spans="1:6" ht="13.5">
      <c r="A288" s="41"/>
      <c r="B288" s="41"/>
      <c r="C288" s="104"/>
      <c r="D288" s="42"/>
      <c r="E288" s="42"/>
      <c r="F288" s="42"/>
    </row>
    <row r="289" spans="1:6" ht="13.5">
      <c r="A289" s="41"/>
      <c r="B289" s="41"/>
      <c r="C289" s="104"/>
      <c r="D289" s="42"/>
      <c r="E289" s="42"/>
      <c r="F289" s="42"/>
    </row>
    <row r="290" spans="1:6" ht="13.5">
      <c r="A290" s="41"/>
      <c r="B290" s="41"/>
      <c r="C290" s="104"/>
      <c r="D290" s="42"/>
      <c r="E290" s="42"/>
      <c r="F290" s="42"/>
    </row>
    <row r="291" spans="1:6" ht="13.5">
      <c r="A291" s="41"/>
      <c r="B291" s="41"/>
      <c r="C291" s="104"/>
      <c r="D291" s="42"/>
      <c r="E291" s="42"/>
      <c r="F291" s="42"/>
    </row>
    <row r="292" spans="1:6" ht="13.5">
      <c r="A292" s="41"/>
      <c r="B292" s="41"/>
      <c r="C292" s="104"/>
      <c r="D292" s="42"/>
      <c r="E292" s="42"/>
      <c r="F292" s="42"/>
    </row>
    <row r="293" spans="1:6" ht="13.5">
      <c r="A293" s="41"/>
      <c r="B293" s="41"/>
      <c r="C293" s="104"/>
      <c r="D293" s="42"/>
      <c r="E293" s="42"/>
      <c r="F293" s="42"/>
    </row>
    <row r="294" spans="1:6" ht="13.5">
      <c r="A294" s="41"/>
      <c r="B294" s="41"/>
      <c r="C294" s="104"/>
      <c r="D294" s="42"/>
      <c r="E294" s="42"/>
      <c r="F294" s="42"/>
    </row>
    <row r="295" spans="1:6" ht="13.5">
      <c r="A295" s="41"/>
      <c r="B295" s="41"/>
      <c r="C295" s="104"/>
      <c r="D295" s="42"/>
      <c r="E295" s="42"/>
      <c r="F295" s="42"/>
    </row>
    <row r="296" spans="1:6" ht="13.5">
      <c r="A296" s="41"/>
      <c r="B296" s="41"/>
      <c r="C296" s="104"/>
      <c r="D296" s="42"/>
      <c r="E296" s="42"/>
      <c r="F296" s="42"/>
    </row>
    <row r="297" spans="1:6" ht="13.5">
      <c r="A297" s="41"/>
      <c r="B297" s="41"/>
      <c r="C297" s="104"/>
      <c r="D297" s="42"/>
      <c r="E297" s="42"/>
      <c r="F297" s="42"/>
    </row>
    <row r="298" spans="1:6" ht="13.5">
      <c r="A298" s="41"/>
      <c r="B298" s="41"/>
      <c r="C298" s="104"/>
      <c r="D298" s="42"/>
      <c r="E298" s="42"/>
      <c r="F298" s="42"/>
    </row>
    <row r="299" spans="1:6" ht="13.5">
      <c r="A299" s="41"/>
      <c r="B299" s="41"/>
      <c r="C299" s="104"/>
      <c r="D299" s="42"/>
      <c r="E299" s="42"/>
      <c r="F299" s="42"/>
    </row>
    <row r="300" spans="1:6" ht="13.5">
      <c r="A300" s="41"/>
      <c r="B300" s="41"/>
      <c r="C300" s="104"/>
      <c r="D300" s="42"/>
      <c r="E300" s="42"/>
      <c r="F300" s="42"/>
    </row>
    <row r="301" spans="1:6" ht="13.5">
      <c r="A301" s="41"/>
      <c r="B301" s="41"/>
      <c r="C301" s="104"/>
      <c r="D301" s="42"/>
      <c r="E301" s="42"/>
      <c r="F301" s="42"/>
    </row>
    <row r="302" spans="1:6" ht="13.5">
      <c r="A302" s="41"/>
      <c r="B302" s="41"/>
      <c r="C302" s="104"/>
      <c r="D302" s="42"/>
      <c r="E302" s="42"/>
      <c r="F302" s="42"/>
    </row>
    <row r="303" spans="1:6" ht="13.5">
      <c r="A303" s="41"/>
      <c r="B303" s="41"/>
      <c r="C303" s="104"/>
      <c r="D303" s="42"/>
      <c r="E303" s="42"/>
      <c r="F303" s="42"/>
    </row>
    <row r="304" spans="1:6" ht="13.5">
      <c r="A304" s="41"/>
      <c r="B304" s="41"/>
      <c r="C304" s="104"/>
      <c r="D304" s="42"/>
      <c r="E304" s="42"/>
      <c r="F304" s="42"/>
    </row>
    <row r="305" spans="1:6" ht="13.5">
      <c r="A305" s="41"/>
      <c r="B305" s="41"/>
      <c r="C305" s="104"/>
      <c r="D305" s="42"/>
      <c r="E305" s="42"/>
      <c r="F305" s="42"/>
    </row>
    <row r="306" spans="1:6" ht="13.5">
      <c r="A306" s="41"/>
      <c r="B306" s="41"/>
      <c r="C306" s="104"/>
      <c r="D306" s="42"/>
      <c r="E306" s="42"/>
      <c r="F306" s="42"/>
    </row>
    <row r="307" spans="1:6" ht="13.5">
      <c r="A307" s="41"/>
      <c r="B307" s="41"/>
      <c r="C307" s="104"/>
      <c r="D307" s="42"/>
      <c r="E307" s="42"/>
      <c r="F307" s="42"/>
    </row>
    <row r="308" spans="1:6" ht="13.5">
      <c r="A308" s="41"/>
      <c r="B308" s="41"/>
      <c r="C308" s="104"/>
      <c r="D308" s="42"/>
      <c r="E308" s="42"/>
      <c r="F308" s="42"/>
    </row>
    <row r="309" spans="1:6" ht="13.5">
      <c r="A309" s="41"/>
      <c r="B309" s="41"/>
      <c r="C309" s="104"/>
      <c r="D309" s="42"/>
      <c r="E309" s="42"/>
      <c r="F309" s="42"/>
    </row>
    <row r="310" spans="1:6" ht="13.5">
      <c r="A310" s="41"/>
      <c r="B310" s="41"/>
      <c r="C310" s="104"/>
      <c r="D310" s="42"/>
      <c r="E310" s="42"/>
      <c r="F310" s="42"/>
    </row>
    <row r="311" spans="1:6" ht="13.5">
      <c r="A311" s="41"/>
      <c r="B311" s="41"/>
      <c r="C311" s="104"/>
      <c r="D311" s="42"/>
      <c r="E311" s="42"/>
      <c r="F311" s="42"/>
    </row>
    <row r="312" spans="1:6" ht="13.5">
      <c r="A312" s="41"/>
      <c r="B312" s="41"/>
      <c r="C312" s="104"/>
      <c r="D312" s="42"/>
      <c r="E312" s="42"/>
      <c r="F312" s="42"/>
    </row>
    <row r="313" spans="1:6" ht="13.5">
      <c r="A313" s="41"/>
      <c r="B313" s="41"/>
      <c r="C313" s="104"/>
      <c r="D313" s="42"/>
      <c r="E313" s="42"/>
      <c r="F313" s="42"/>
    </row>
    <row r="314" spans="1:6" ht="13.5">
      <c r="A314" s="41"/>
      <c r="B314" s="41"/>
      <c r="C314" s="104"/>
      <c r="D314" s="42"/>
      <c r="E314" s="42"/>
      <c r="F314" s="42"/>
    </row>
    <row r="315" spans="1:6" ht="13.5">
      <c r="A315" s="41"/>
      <c r="B315" s="41"/>
      <c r="C315" s="104"/>
      <c r="D315" s="42"/>
      <c r="E315" s="42"/>
      <c r="F315" s="42"/>
    </row>
    <row r="316" spans="1:6" ht="13.5">
      <c r="A316" s="41"/>
      <c r="B316" s="41"/>
      <c r="C316" s="104"/>
      <c r="D316" s="42"/>
      <c r="E316" s="42"/>
      <c r="F316" s="42"/>
    </row>
    <row r="317" spans="1:6" ht="13.5">
      <c r="A317" s="41"/>
      <c r="B317" s="41"/>
      <c r="C317" s="104"/>
      <c r="D317" s="42"/>
      <c r="E317" s="42"/>
      <c r="F317" s="42"/>
    </row>
    <row r="318" spans="1:6" ht="13.5">
      <c r="A318" s="41"/>
      <c r="B318" s="41"/>
      <c r="C318" s="104"/>
      <c r="D318" s="42"/>
      <c r="E318" s="42"/>
      <c r="F318" s="42"/>
    </row>
    <row r="319" spans="1:6" ht="13.5">
      <c r="A319" s="41"/>
      <c r="B319" s="41"/>
      <c r="C319" s="104"/>
      <c r="D319" s="42"/>
      <c r="E319" s="42"/>
      <c r="F319" s="42"/>
    </row>
    <row r="320" spans="1:6" ht="13.5">
      <c r="A320" s="41"/>
      <c r="B320" s="41"/>
      <c r="C320" s="104"/>
      <c r="D320" s="42"/>
      <c r="E320" s="42"/>
      <c r="F320" s="42"/>
    </row>
    <row r="321" spans="1:6" ht="13.5">
      <c r="A321" s="41"/>
      <c r="B321" s="41"/>
      <c r="C321" s="104"/>
      <c r="D321" s="42"/>
      <c r="E321" s="42"/>
      <c r="F321" s="42"/>
    </row>
    <row r="322" spans="1:6" ht="13.5">
      <c r="A322" s="41"/>
      <c r="B322" s="41"/>
      <c r="C322" s="104"/>
      <c r="D322" s="42"/>
      <c r="E322" s="42"/>
      <c r="F322" s="42"/>
    </row>
    <row r="323" spans="1:6" ht="13.5">
      <c r="A323" s="41"/>
      <c r="B323" s="41"/>
      <c r="C323" s="104"/>
      <c r="D323" s="42"/>
      <c r="E323" s="42"/>
      <c r="F323" s="42"/>
    </row>
    <row r="324" spans="1:6" ht="13.5">
      <c r="A324" s="41"/>
      <c r="B324" s="41"/>
      <c r="C324" s="104"/>
      <c r="D324" s="42"/>
      <c r="E324" s="42"/>
      <c r="F324" s="42"/>
    </row>
    <row r="325" spans="1:6" ht="13.5">
      <c r="A325" s="41"/>
      <c r="B325" s="41"/>
      <c r="C325" s="104"/>
      <c r="D325" s="42"/>
      <c r="E325" s="42"/>
      <c r="F325" s="42"/>
    </row>
    <row r="326" spans="1:6" ht="13.5">
      <c r="A326" s="41"/>
      <c r="B326" s="41"/>
      <c r="C326" s="104"/>
      <c r="D326" s="42"/>
      <c r="E326" s="42"/>
      <c r="F326" s="42"/>
    </row>
    <row r="327" spans="1:6" ht="13.5">
      <c r="A327" s="41"/>
      <c r="B327" s="41"/>
      <c r="C327" s="104"/>
      <c r="D327" s="42"/>
      <c r="E327" s="42"/>
      <c r="F327" s="42"/>
    </row>
    <row r="328" spans="1:6" ht="13.5">
      <c r="A328" s="41"/>
      <c r="B328" s="41"/>
      <c r="C328" s="104"/>
      <c r="D328" s="42"/>
      <c r="E328" s="42"/>
      <c r="F328" s="42"/>
    </row>
    <row r="329" spans="1:6" ht="13.5">
      <c r="A329" s="41"/>
      <c r="B329" s="41"/>
      <c r="C329" s="104"/>
      <c r="D329" s="42"/>
      <c r="E329" s="42"/>
      <c r="F329" s="42"/>
    </row>
    <row r="330" spans="1:6" ht="13.5">
      <c r="A330" s="41"/>
      <c r="B330" s="41"/>
      <c r="C330" s="104"/>
      <c r="D330" s="42"/>
      <c r="E330" s="42"/>
      <c r="F330" s="42"/>
    </row>
    <row r="331" spans="1:6" ht="13.5">
      <c r="A331" s="41"/>
      <c r="B331" s="41"/>
      <c r="C331" s="104"/>
      <c r="D331" s="42"/>
      <c r="E331" s="42"/>
      <c r="F331" s="42"/>
    </row>
    <row r="332" spans="1:6" ht="13.5">
      <c r="A332" s="41"/>
      <c r="B332" s="41"/>
      <c r="C332" s="104"/>
      <c r="D332" s="42"/>
      <c r="E332" s="42"/>
      <c r="F332" s="42"/>
    </row>
    <row r="333" spans="1:6" ht="13.5">
      <c r="A333" s="41"/>
      <c r="B333" s="41"/>
      <c r="C333" s="104"/>
      <c r="D333" s="42"/>
      <c r="E333" s="42"/>
      <c r="F333" s="42"/>
    </row>
    <row r="334" spans="1:6" ht="13.5">
      <c r="A334" s="41"/>
      <c r="B334" s="41"/>
      <c r="C334" s="104"/>
      <c r="D334" s="42"/>
      <c r="E334" s="42"/>
      <c r="F334" s="42"/>
    </row>
    <row r="335" spans="1:6" ht="13.5">
      <c r="A335" s="41"/>
      <c r="B335" s="41"/>
      <c r="C335" s="104"/>
      <c r="D335" s="42"/>
      <c r="E335" s="42"/>
      <c r="F335" s="42"/>
    </row>
    <row r="336" spans="1:6" ht="13.5">
      <c r="A336" s="41"/>
      <c r="B336" s="41"/>
      <c r="C336" s="104"/>
      <c r="D336" s="42"/>
      <c r="E336" s="42"/>
      <c r="F336" s="42"/>
    </row>
    <row r="337" spans="1:3" ht="13.5">
      <c r="A337" s="41"/>
      <c r="B337" s="41"/>
      <c r="C337" s="104"/>
    </row>
    <row r="338" spans="1:3" ht="13.5">
      <c r="A338" s="41"/>
      <c r="B338" s="41"/>
      <c r="C338" s="104"/>
    </row>
    <row r="339" spans="1:3" ht="13.5">
      <c r="A339" s="41"/>
      <c r="B339" s="41"/>
      <c r="C339" s="104"/>
    </row>
    <row r="340" spans="1:3" ht="13.5">
      <c r="A340" s="41"/>
      <c r="B340" s="41"/>
      <c r="C340" s="104"/>
    </row>
    <row r="341" spans="1:3" ht="13.5">
      <c r="A341" s="41"/>
      <c r="B341" s="41"/>
      <c r="C341" s="104"/>
    </row>
    <row r="342" spans="1:3">
      <c r="A342" s="41"/>
      <c r="B342" s="41"/>
    </row>
  </sheetData>
  <mergeCells count="19">
    <mergeCell ref="G5:J5"/>
    <mergeCell ref="K5:L5"/>
    <mergeCell ref="G7:M7"/>
    <mergeCell ref="G8:H8"/>
    <mergeCell ref="I8:J8"/>
    <mergeCell ref="K8:L8"/>
    <mergeCell ref="A1:M1"/>
    <mergeCell ref="A2:M2"/>
    <mergeCell ref="A3:M3"/>
    <mergeCell ref="A7:A9"/>
    <mergeCell ref="B7:B9"/>
    <mergeCell ref="C7:C9"/>
    <mergeCell ref="D7:D9"/>
    <mergeCell ref="E7:F7"/>
    <mergeCell ref="E8:E9"/>
    <mergeCell ref="F8:F9"/>
    <mergeCell ref="M8:M9"/>
    <mergeCell ref="G4:J4"/>
    <mergeCell ref="K4:L4"/>
  </mergeCells>
  <pageMargins left="0.16" right="0.15" top="0.49" bottom="0.48" header="0.3" footer="0.3"/>
  <pageSetup scale="99" firstPageNumber="60" orientation="landscape" useFirstPageNumber="1" horizontalDpi="4294967293" r:id="rId1"/>
  <headerFooter>
    <oddHeader>&amp;R&amp;"LitMtavrPS,Regular"inspeqtirebis angariSi #&amp;"-,Regular" FT-160/06/16-I160</oddHeader>
    <oddFooter>&amp;C&amp;"LitMtavrPS,Regular"gv. &amp;P/ gv-dan 122</oddFooter>
  </headerFooter>
  <ignoredErrors>
    <ignoredError sqref="M120:M121 M1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ნაკრები</vt:lpstr>
      <vt:lpstr>ნაერთი</vt:lpstr>
      <vt:lpstr>კონსტრუქციები</vt:lpstr>
      <vt:lpstr>საამშენებლო</vt:lpstr>
      <vt:lpstr>წყალ-კანალ სისტ</vt:lpstr>
      <vt:lpstr>გთბობა-ვენტილ</vt:lpstr>
      <vt:lpstr>ელ.მონტაჟი</vt:lpstr>
      <vt:lpstr>სუსსტი დენ სისტ</vt:lpstr>
      <vt:lpstr>კეთილმოწყობა</vt:lpstr>
      <vt:lpstr>'გთბობა-ვენტილ'!Print_Area</vt:lpstr>
      <vt:lpstr>ელ.მონტაჟი!Print_Area</vt:lpstr>
      <vt:lpstr>კეთილმოწყობა!Print_Area</vt:lpstr>
      <vt:lpstr>ნაერთი!Print_Area</vt:lpstr>
      <vt:lpstr>ნაკრები!Print_Area</vt:lpstr>
      <vt:lpstr>საამშენებლო!Print_Area</vt:lpstr>
      <vt:lpstr>'სუსსტი დენ სისტ'!Print_Area</vt:lpstr>
      <vt:lpstr>'წყალ-კანალ სისტ'!Print_Area</vt:lpstr>
      <vt:lpstr>ნაკრები!Print_Titles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Lado Gabodze</cp:lastModifiedBy>
  <cp:revision/>
  <cp:lastPrinted>2016-10-25T11:11:32Z</cp:lastPrinted>
  <dcterms:created xsi:type="dcterms:W3CDTF">2016-02-21T07:41:09Z</dcterms:created>
  <dcterms:modified xsi:type="dcterms:W3CDTF">2016-10-25T12:14:22Z</dcterms:modified>
</cp:coreProperties>
</file>