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65" windowWidth="14805" windowHeight="7650" activeTab="2"/>
  </bookViews>
  <sheets>
    <sheet name="ხარჯთ" sheetId="1" r:id="rId1"/>
    <sheet name="მოცუ" sheetId="2" r:id="rId2"/>
    <sheet name="Sheet1" sheetId="3" r:id="rId3"/>
  </sheets>
  <definedNames>
    <definedName name="_xlnm.Print_Area" localSheetId="1">მოცუ!$A$1:$M$143</definedName>
    <definedName name="_xlnm.Print_Area" localSheetId="0">ხარჯთ!$A$1:$M$117</definedName>
  </definedNames>
  <calcPr calcId="124519"/>
</workbook>
</file>

<file path=xl/calcChain.xml><?xml version="1.0" encoding="utf-8"?>
<calcChain xmlns="http://schemas.openxmlformats.org/spreadsheetml/2006/main">
  <c r="F101" i="3"/>
  <c r="F105" s="1"/>
  <c r="F98"/>
  <c r="F86"/>
  <c r="F92" s="1"/>
  <c r="F83"/>
  <c r="F84" s="1"/>
  <c r="F82"/>
  <c r="F81"/>
  <c r="F80"/>
  <c r="F79"/>
  <c r="F78"/>
  <c r="F77"/>
  <c r="F76"/>
  <c r="F74"/>
  <c r="F72"/>
  <c r="F71"/>
  <c r="F69"/>
  <c r="F68"/>
  <c r="F67"/>
  <c r="F65"/>
  <c r="F64"/>
  <c r="F63"/>
  <c r="F62"/>
  <c r="F61"/>
  <c r="F60"/>
  <c r="F59"/>
  <c r="F58"/>
  <c r="F51"/>
  <c r="F55" s="1"/>
  <c r="F50"/>
  <c r="F49"/>
  <c r="F48"/>
  <c r="F47"/>
  <c r="F43"/>
  <c r="F42"/>
  <c r="F41"/>
  <c r="F40"/>
  <c r="F36"/>
  <c r="F33"/>
  <c r="F37" s="1"/>
  <c r="F32"/>
  <c r="F31"/>
  <c r="F26" s="1"/>
  <c r="F28" s="1"/>
  <c r="F25"/>
  <c r="F24"/>
  <c r="F23"/>
  <c r="F22"/>
  <c r="F21"/>
  <c r="F20"/>
  <c r="F19"/>
  <c r="F18"/>
  <c r="F11"/>
  <c r="F15" s="1"/>
  <c r="F10"/>
  <c r="F9"/>
  <c r="F8"/>
  <c r="F7"/>
  <c r="F37" i="1"/>
  <c r="J39"/>
  <c r="M39" s="1"/>
  <c r="O103" i="2"/>
  <c r="F97"/>
  <c r="F101" s="1"/>
  <c r="F93"/>
  <c r="F90"/>
  <c r="F94" s="1"/>
  <c r="F86"/>
  <c r="F82"/>
  <c r="F81"/>
  <c r="F87" s="1"/>
  <c r="F78"/>
  <c r="F80" s="1"/>
  <c r="F77"/>
  <c r="F76"/>
  <c r="F75"/>
  <c r="F74"/>
  <c r="F73"/>
  <c r="F72"/>
  <c r="F71"/>
  <c r="F69"/>
  <c r="F67"/>
  <c r="F66"/>
  <c r="F65"/>
  <c r="F64"/>
  <c r="F63"/>
  <c r="F62"/>
  <c r="F60"/>
  <c r="F59"/>
  <c r="F58"/>
  <c r="F57"/>
  <c r="F56"/>
  <c r="F55"/>
  <c r="F54"/>
  <c r="F53"/>
  <c r="F46"/>
  <c r="F50" s="1"/>
  <c r="F45"/>
  <c r="F44"/>
  <c r="F43"/>
  <c r="F42"/>
  <c r="F37"/>
  <c r="F36"/>
  <c r="F38" s="1"/>
  <c r="F35"/>
  <c r="F34"/>
  <c r="F32"/>
  <c r="F31"/>
  <c r="F25"/>
  <c r="F24"/>
  <c r="F23"/>
  <c r="F22"/>
  <c r="F21"/>
  <c r="F20"/>
  <c r="F19"/>
  <c r="F18"/>
  <c r="F11"/>
  <c r="F15" s="1"/>
  <c r="F10"/>
  <c r="F9"/>
  <c r="F8"/>
  <c r="F7"/>
  <c r="F12" i="3" l="1"/>
  <c r="F14"/>
  <c r="F16"/>
  <c r="F27"/>
  <c r="F29"/>
  <c r="F34"/>
  <c r="F52"/>
  <c r="F54"/>
  <c r="F56"/>
  <c r="F85"/>
  <c r="F87"/>
  <c r="F89"/>
  <c r="F91"/>
  <c r="F93"/>
  <c r="F95"/>
  <c r="F102"/>
  <c r="F103"/>
  <c r="F104"/>
  <c r="F13"/>
  <c r="F35"/>
  <c r="F53"/>
  <c r="F88"/>
  <c r="F90"/>
  <c r="F26" i="2"/>
  <c r="F29" s="1"/>
  <c r="F84"/>
  <c r="F88"/>
  <c r="F89" s="1"/>
  <c r="F12"/>
  <c r="F14"/>
  <c r="F16"/>
  <c r="F13"/>
  <c r="F47"/>
  <c r="F49"/>
  <c r="F51"/>
  <c r="F79"/>
  <c r="F83"/>
  <c r="F85"/>
  <c r="F91"/>
  <c r="F96"/>
  <c r="F98"/>
  <c r="F99"/>
  <c r="F100"/>
  <c r="F48"/>
  <c r="F92"/>
  <c r="F52" i="1"/>
  <c r="F12"/>
  <c r="F75"/>
  <c r="H75" s="1"/>
  <c r="M75" s="1"/>
  <c r="F94" i="3" l="1"/>
  <c r="F96"/>
  <c r="F99"/>
  <c r="F97"/>
  <c r="F27" i="2"/>
  <c r="F30"/>
  <c r="F28"/>
  <c r="F102"/>
  <c r="F73" i="1"/>
  <c r="J73" s="1"/>
  <c r="M73" s="1"/>
  <c r="F72"/>
  <c r="J72" s="1"/>
  <c r="M72" s="1"/>
  <c r="F66"/>
  <c r="L66" s="1"/>
  <c r="M66" s="1"/>
  <c r="F65"/>
  <c r="L65" s="1"/>
  <c r="M65" s="1"/>
  <c r="F64"/>
  <c r="L64" s="1"/>
  <c r="M64" s="1"/>
  <c r="F63"/>
  <c r="J63" s="1"/>
  <c r="M63" s="1"/>
  <c r="F62"/>
  <c r="J62" s="1"/>
  <c r="M62" s="1"/>
  <c r="F61"/>
  <c r="J61" s="1"/>
  <c r="M61" s="1"/>
  <c r="F60"/>
  <c r="L60" s="1"/>
  <c r="M60" s="1"/>
  <c r="F59"/>
  <c r="H59" s="1"/>
  <c r="M59" s="1"/>
  <c r="F57"/>
  <c r="L57" s="1"/>
  <c r="M57" s="1"/>
  <c r="F56"/>
  <c r="L56" s="1"/>
  <c r="M56" s="1"/>
  <c r="F55"/>
  <c r="J55" s="1"/>
  <c r="M55" s="1"/>
  <c r="F54"/>
  <c r="L54" s="1"/>
  <c r="M54" s="1"/>
  <c r="F53"/>
  <c r="H53" s="1"/>
  <c r="M53" s="1"/>
  <c r="F51"/>
  <c r="L51" s="1"/>
  <c r="M51" s="1"/>
  <c r="F50"/>
  <c r="L50" s="1"/>
  <c r="M50" s="1"/>
  <c r="F49"/>
  <c r="L49" s="1"/>
  <c r="M49" s="1"/>
  <c r="F48"/>
  <c r="H48" s="1"/>
  <c r="M48" s="1"/>
  <c r="F102"/>
  <c r="F44"/>
  <c r="L44" s="1"/>
  <c r="M44" s="1"/>
  <c r="F43"/>
  <c r="F42"/>
  <c r="L42" s="1"/>
  <c r="F41"/>
  <c r="F33"/>
  <c r="J33" s="1"/>
  <c r="M33" s="1"/>
  <c r="F32"/>
  <c r="J32" s="1"/>
  <c r="M32" s="1"/>
  <c r="F17"/>
  <c r="L17" s="1"/>
  <c r="M17" s="1"/>
  <c r="F16"/>
  <c r="L16" s="1"/>
  <c r="M16" s="1"/>
  <c r="F15"/>
  <c r="J15" s="1"/>
  <c r="F14"/>
  <c r="F13"/>
  <c r="H13" s="1"/>
  <c r="M13" s="1"/>
  <c r="F26"/>
  <c r="L26" s="1"/>
  <c r="M26" s="1"/>
  <c r="F25"/>
  <c r="L25" s="1"/>
  <c r="M25" s="1"/>
  <c r="F24"/>
  <c r="L24" s="1"/>
  <c r="M24" s="1"/>
  <c r="F23"/>
  <c r="J23" s="1"/>
  <c r="M23" s="1"/>
  <c r="F22"/>
  <c r="J22" s="1"/>
  <c r="M22" s="1"/>
  <c r="F21"/>
  <c r="J21" s="1"/>
  <c r="M21" s="1"/>
  <c r="F20"/>
  <c r="L20" s="1"/>
  <c r="M20" s="1"/>
  <c r="F19"/>
  <c r="H19" s="1"/>
  <c r="M19" s="1"/>
  <c r="F11"/>
  <c r="L11" s="1"/>
  <c r="M11" s="1"/>
  <c r="F10"/>
  <c r="L10" s="1"/>
  <c r="M10" s="1"/>
  <c r="F9"/>
  <c r="L9" s="1"/>
  <c r="M9" s="1"/>
  <c r="F8"/>
  <c r="H8" s="1"/>
  <c r="L14" l="1"/>
  <c r="M14" s="1"/>
  <c r="M8"/>
  <c r="M15"/>
  <c r="M42"/>
  <c r="H41"/>
  <c r="M41" s="1"/>
  <c r="J43"/>
  <c r="M43" s="1"/>
  <c r="F27"/>
  <c r="J37" l="1"/>
  <c r="M37" s="1"/>
  <c r="F34"/>
  <c r="N103" i="2"/>
  <c r="F70" i="1"/>
  <c r="L70" s="1"/>
  <c r="M70" s="1"/>
  <c r="J71"/>
  <c r="M71" s="1"/>
  <c r="F69"/>
  <c r="L69" s="1"/>
  <c r="M69" s="1"/>
  <c r="F68"/>
  <c r="H68" s="1"/>
  <c r="M68" s="1"/>
  <c r="F28"/>
  <c r="H28" s="1"/>
  <c r="J31"/>
  <c r="F29"/>
  <c r="L29" s="1"/>
  <c r="F30"/>
  <c r="L30" s="1"/>
  <c r="M30" s="1"/>
  <c r="F99"/>
  <c r="F87"/>
  <c r="F38" l="1"/>
  <c r="L38" s="1"/>
  <c r="M38" s="1"/>
  <c r="F36"/>
  <c r="L36" s="1"/>
  <c r="M36" s="1"/>
  <c r="F35"/>
  <c r="H35" s="1"/>
  <c r="M35" s="1"/>
  <c r="M31"/>
  <c r="M29"/>
  <c r="M28"/>
  <c r="F96"/>
  <c r="F106"/>
  <c r="L106" s="1"/>
  <c r="M106" s="1"/>
  <c r="F84"/>
  <c r="O38" i="3" l="1"/>
  <c r="N111" i="2"/>
  <c r="J101" i="1"/>
  <c r="M101" s="1"/>
  <c r="O107"/>
  <c r="F100"/>
  <c r="L100" s="1"/>
  <c r="M100" s="1"/>
  <c r="J99"/>
  <c r="M99" s="1"/>
  <c r="F98"/>
  <c r="L98" s="1"/>
  <c r="M98" s="1"/>
  <c r="F97"/>
  <c r="H97" s="1"/>
  <c r="M97" s="1"/>
  <c r="F93" l="1"/>
  <c r="J93" s="1"/>
  <c r="M93" s="1"/>
  <c r="F89"/>
  <c r="L89" s="1"/>
  <c r="M89" s="1"/>
  <c r="F92"/>
  <c r="L92" s="1"/>
  <c r="M92" s="1"/>
  <c r="F86"/>
  <c r="L86" s="1"/>
  <c r="M86" s="1"/>
  <c r="F78"/>
  <c r="L78" s="1"/>
  <c r="F77"/>
  <c r="H77" s="1"/>
  <c r="F83"/>
  <c r="J83" s="1"/>
  <c r="F82"/>
  <c r="L82" s="1"/>
  <c r="M82" s="1"/>
  <c r="F81"/>
  <c r="L81" s="1"/>
  <c r="M81" s="1"/>
  <c r="F80"/>
  <c r="L80" s="1"/>
  <c r="M80" s="1"/>
  <c r="F79"/>
  <c r="L79" s="1"/>
  <c r="M79" s="1"/>
  <c r="M77" l="1"/>
  <c r="M83"/>
  <c r="M78"/>
  <c r="F85"/>
  <c r="L85" s="1"/>
  <c r="M85" s="1"/>
  <c r="J84"/>
  <c r="M84" s="1"/>
  <c r="F90"/>
  <c r="L90" s="1"/>
  <c r="M90" s="1"/>
  <c r="F94"/>
  <c r="F91"/>
  <c r="L91" s="1"/>
  <c r="M91" s="1"/>
  <c r="F88"/>
  <c r="J94" l="1"/>
  <c r="M94" s="1"/>
  <c r="F95"/>
  <c r="L95" s="1"/>
  <c r="M95" s="1"/>
  <c r="H88"/>
  <c r="M88" l="1"/>
  <c r="F105"/>
  <c r="F103"/>
  <c r="F104"/>
  <c r="J105" l="1"/>
  <c r="M105" s="1"/>
  <c r="H103"/>
  <c r="H107" s="1"/>
  <c r="J103"/>
  <c r="L104"/>
  <c r="J104"/>
  <c r="L107" l="1"/>
  <c r="J107"/>
  <c r="M103"/>
  <c r="M104"/>
  <c r="M107" l="1"/>
  <c r="M108" s="1"/>
  <c r="M109" s="1"/>
  <c r="N107" l="1"/>
  <c r="M110"/>
  <c r="M111" s="1"/>
  <c r="M112" l="1"/>
  <c r="M113" s="1"/>
  <c r="M114" l="1"/>
  <c r="M115" s="1"/>
  <c r="N115" s="1"/>
  <c r="O39" s="1"/>
</calcChain>
</file>

<file path=xl/sharedStrings.xml><?xml version="1.0" encoding="utf-8"?>
<sst xmlns="http://schemas.openxmlformats.org/spreadsheetml/2006/main" count="906" uniqueCount="136">
  <si>
    <t>N</t>
  </si>
  <si>
    <t>გაფას. N</t>
  </si>
  <si>
    <t>სამუშაოს დასახელება</t>
  </si>
  <si>
    <t>განზ.</t>
  </si>
  <si>
    <t>ლარი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</si>
  <si>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</si>
  <si>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</si>
  <si>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</si>
  <si>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</si>
  <si>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</si>
  <si>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ტ</t>
  </si>
  <si>
    <t>სხვა მანქანები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</si>
  <si>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</si>
  <si>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</si>
  <si>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</si>
  <si>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</si>
  <si>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</si>
  <si>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</si>
  <si>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</si>
  <si>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</t>
  </si>
  <si>
    <t>1,10/17</t>
  </si>
  <si>
    <t>გრძ/მ</t>
  </si>
  <si>
    <t>შეკვრა</t>
  </si>
  <si>
    <t>1-22-16.</t>
  </si>
  <si>
    <t>ელექტროდი დ=4მმ</t>
  </si>
  <si>
    <t>ქვიშა-ხრეშის დატვირთვა ექსკავატორით</t>
  </si>
  <si>
    <t>კაც/სთ</t>
  </si>
  <si>
    <t>ხარჯთაღრიცხვა</t>
  </si>
  <si>
    <t xml:space="preserve">vamtkiceb: cageris municipalitetis gamgebeli:                                               /r. beniZe/             </t>
  </si>
  <si>
    <r>
      <t>მ</t>
    </r>
    <r>
      <rPr>
        <vertAlign val="superscript"/>
        <sz val="11"/>
        <rFont val="AcadNusx"/>
      </rPr>
      <t>3</t>
    </r>
  </si>
  <si>
    <t xml:space="preserve">ინდ/.მეწ.  ,,ზაური  ცვარიანი" </t>
  </si>
  <si>
    <t>/ზ.ცვარიანი/</t>
  </si>
  <si>
    <t>შრომითი რესურსი</t>
  </si>
  <si>
    <t>სხვა მანქანა</t>
  </si>
  <si>
    <t>27-8-2</t>
  </si>
  <si>
    <t>შრომის რესურსები</t>
  </si>
  <si>
    <t>14-194</t>
  </si>
  <si>
    <t>ა/გრეიდერი საშ. ტიპის 79 კვტ.               (108 ცხძ)</t>
  </si>
  <si>
    <t>მ/სთ</t>
  </si>
  <si>
    <t>14-212</t>
  </si>
  <si>
    <t>სატკეპნი საგზაო თვითმავალი გლუვი 5ტ</t>
  </si>
  <si>
    <t>14-213</t>
  </si>
  <si>
    <t>სატკეპნი საგზაო თვითმავალი გლუვი 10ტ</t>
  </si>
  <si>
    <t>14-7</t>
  </si>
  <si>
    <t>ტრაქტორი მუხლუხა სვლაზე 79 კვტ. (108 ცხძ)</t>
  </si>
  <si>
    <t>14-222</t>
  </si>
  <si>
    <t>მოსარწყავ-მოსარეცხი მანქანა 6ტ</t>
  </si>
  <si>
    <t>წყალი</t>
  </si>
  <si>
    <t>კბ/მ</t>
  </si>
  <si>
    <t>საბაზრო</t>
  </si>
  <si>
    <t>ქვიშა-ხრეში</t>
  </si>
  <si>
    <t>მ3</t>
  </si>
  <si>
    <t>27-10-3</t>
  </si>
  <si>
    <t>თ-15</t>
  </si>
  <si>
    <t xml:space="preserve"> კვ.მ</t>
  </si>
  <si>
    <t xml:space="preserve">ფრაქციული ღორღი 5-10 მმ </t>
  </si>
  <si>
    <t>ღორღის ტრანსპორტირება 8 კმ-ზე</t>
  </si>
  <si>
    <t>გაუთვალისწინებელი ხარჯი</t>
  </si>
  <si>
    <t>37-66-2</t>
  </si>
  <si>
    <t>კ/სთ</t>
  </si>
  <si>
    <t>სხვა ხარჯი</t>
  </si>
  <si>
    <t>მ2</t>
  </si>
  <si>
    <t>13.222</t>
  </si>
  <si>
    <t>არმატურის ბადის დაყენება რკ/ ბეტონის  გზის  მოსაწყობად  ბიჯი 10*10</t>
  </si>
  <si>
    <t>1.1/13</t>
  </si>
  <si>
    <t>არმატურა ა-1 დ-6მმ   (1მ2-ში-20გრძ/მ)</t>
  </si>
  <si>
    <t>0.22გრ</t>
  </si>
  <si>
    <t>თ.15</t>
  </si>
  <si>
    <t>არმატურის ტრანსპორტირება 60კმ-ზე</t>
  </si>
  <si>
    <t>ბეტონი ბ-22.5 პლასტიფიკატორის დამატებით</t>
  </si>
  <si>
    <t>ცემენტო ბეტონის გამანაწილებელი დამაპროფილებელი მანქანა</t>
  </si>
  <si>
    <t>საფუძვლის მოწყობა ფრაქციული ღორღით 5-10 მმ .სისქით 4 სმ. 198*3</t>
  </si>
  <si>
    <t>4,1/324</t>
  </si>
  <si>
    <t xml:space="preserve"> რკ/ბეტონის გზის საფარის  მოწყობა     არსებულ საუძველზე ბეტონის მარკა-300  სისსქით 12სმ                                                     </t>
  </si>
  <si>
    <t>ბეტონის  ტრანსპორტირება 6კმ-ზე</t>
  </si>
  <si>
    <t>1.23-8</t>
  </si>
  <si>
    <t xml:space="preserve"> კბ/მ</t>
  </si>
  <si>
    <t>14-121</t>
  </si>
  <si>
    <t>ექსკავატორი V-0.15 კუბ.მ</t>
  </si>
  <si>
    <t>გრუნტის გაზიდვა 2კმ-ზე</t>
  </si>
  <si>
    <t>7-25-7</t>
  </si>
  <si>
    <t>14-43</t>
  </si>
  <si>
    <t>ამწე 10ტ</t>
  </si>
  <si>
    <t>4.1-138</t>
  </si>
  <si>
    <t>ბეტონის ლატოკი ცალფა არმირებით 0.4*0.4*1.5 მ</t>
  </si>
  <si>
    <t>4.1/324</t>
  </si>
  <si>
    <t>ბეტონი მ-300</t>
  </si>
  <si>
    <t>4.1/349</t>
  </si>
  <si>
    <t>ქვიშა ცემენტის ხსნარი 200მარკიანი</t>
  </si>
  <si>
    <t>სხვა მასალები</t>
  </si>
  <si>
    <t>პ.-124დან. -პ.190 მდე.  66გრძ/მ.  პ.116-დან პ.124-მდე  8გრძ/მ.    ცხაურისათვის:  პ,67- ზე 7გრძ/მ.  პ.124-ზე 7გრძ/მ.   პ.190-ზე .-20გრძ/მ. რკ/ბეტონის ანაკრები არხის  (ლატოკის) მოწყობა  შიდა ზომებით 0.4*0.4 (გადაბმებში ამოლესვით)</t>
  </si>
  <si>
    <t xml:space="preserve">  სასოფლო გზაზე  , რკინაბეტონის ღარების "ლატოკების"  მოსაწყობად III-ჯგუფის გრუნტის დამუშავება ექსკავატორით V=0.15 კუბ.მ. დატვიტთვა ავტოთვითმცლელებზე .    2კმ-ზე  გატანით .                                                                       108*0.8*0.7= 59.36</t>
  </si>
  <si>
    <t>9,4,6</t>
  </si>
  <si>
    <t>1t</t>
  </si>
  <si>
    <t>SromiTi resursi</t>
  </si>
  <si>
    <t>kac.sT</t>
  </si>
  <si>
    <t>manqanebi</t>
  </si>
  <si>
    <t>lari</t>
  </si>
  <si>
    <t>sxva xarji</t>
  </si>
  <si>
    <t>1.9/15</t>
  </si>
  <si>
    <t xml:space="preserve">eleqtrodi d=4mm </t>
  </si>
  <si>
    <t>kg</t>
  </si>
  <si>
    <t>1.3/44</t>
  </si>
  <si>
    <t>1.3/46</t>
  </si>
  <si>
    <t>grZ.m</t>
  </si>
  <si>
    <t>23-1-3</t>
  </si>
  <si>
    <t xml:space="preserve">ქვიშა-ხრეშოვანი მასალა  </t>
  </si>
  <si>
    <t>qviSa xreSis datvirTva eqskavatoriT 0.25m3</t>
  </si>
  <si>
    <t>1m3</t>
  </si>
  <si>
    <t>კუთხოვანა. 50*.50*5mm.(განივი) ბიჯი0.03m (1გრძ/მ-ში5.2მ)  34*5.2</t>
  </si>
  <si>
    <t xml:space="preserve">კუთხოვანა. 60*.60mm sisqiT 5mm (sigrZeze)34*2=20m </t>
  </si>
  <si>
    <t xml:space="preserve">  მოეწყოს ცხაური   არხებზე                   (სიგრძე 34მ)</t>
  </si>
  <si>
    <t xml:space="preserve">  საფარის მოყვანა პროფილზე ქვიშა ხრეშის დამატებით ბეტონის გზის მოსაწყობად      75*3=225                           </t>
  </si>
  <si>
    <t>ქვიშა-ხრეშის ტრანსპორტირება8 კმ-ზე</t>
  </si>
  <si>
    <t xml:space="preserve"> რკ/ბეტონის გზის საფარის  მოწყობა       ბეტონის მარკა-300  სისსქით 15სმ                                                     </t>
  </si>
  <si>
    <t xml:space="preserve">  სასოფლო გზაზე  , რკინაბეტონის ღარების "ლატოკების"  მოსაწყობად III-ჯგუფის გრუნტის დამუშავება ექსკავატორით V=0.15 კუბ.მ. დატვიტთვა ავტოთვითმცლელებზე .    2კმ-ზე  გატანით .                                                                       17*0.8*0.7=9.52</t>
  </si>
  <si>
    <t>ქვიშა-ხრეშის ტრანსპორტირება12 კმ-ზე</t>
  </si>
  <si>
    <t>ბეტონის არხების (ლატოკების) ტრანსპორტირება 70  კმ-დან (1გრძ/მ=0.14მ3*2.5ტ=0.35ტ</t>
  </si>
  <si>
    <t>Tavi_2  გოგიძეების უბანი</t>
  </si>
  <si>
    <t xml:space="preserve">   რკ/ბეტონის ანაკრები არხის  (ლატოკის) მოწყობა  შიდა ზომებით 0.4*0.4 (გადაბმებში ამოლესვით) 17გრძ/მ</t>
  </si>
  <si>
    <t xml:space="preserve">  მოეწყოს ცხაური   არხებზე                   (სიგრძე 17მ)</t>
  </si>
  <si>
    <t xml:space="preserve">კუთხოვანა. 60*.60mm sisqiT 5mm (sigrZeze)17*2=34m </t>
  </si>
  <si>
    <t>კუთხოვანა. 50*.50*5mm.(განივი) ბიჯი0.03m (1გრძ/მ-ში5.2მ)  17*5.2</t>
  </si>
  <si>
    <t>1-80-3</t>
  </si>
  <si>
    <t xml:space="preserve">  III-ჯგუფის გრუნტის დამუშავება ხელით ღია  გრუნტის არხის  მოსაწყობად.  55*0.3*0.3</t>
  </si>
  <si>
    <t>სოფ.ქვ.ცაგერში ლაზარიანების უბანში სასოფლო გზის აღდგენითი სამუშაოები</t>
  </si>
  <si>
    <t>108*</t>
  </si>
  <si>
    <t>ხრეშოვანი ბალიშის მოწყობა და  გვერდების შევსება ხრეშით (108*0.7*0.1)+108*0.5*0.05)*2                                          სულ  =12.96</t>
  </si>
  <si>
    <t>ხრეშოვანი ბალიშის მოწყობა და  გვერდების შევსება ხრეშით (17*0.7*0.1)+17*0.5*0.05)*2                                                 სულ  =2.04</t>
  </si>
  <si>
    <t xml:space="preserve">safuZveli: defeqturi aqti                                                                  Sedgenilia 2016wlis   IIIkv.doneze             </t>
  </si>
  <si>
    <t>მოცულობათა უწყისი</t>
  </si>
  <si>
    <t>%</t>
  </si>
  <si>
    <t xml:space="preserve">  საფარის მოყვანა პროფილზე ქვიშა ხრეშის დამატებით ბეტონის გზის მოსაწყობად                            </t>
  </si>
  <si>
    <t xml:space="preserve">  </t>
  </si>
  <si>
    <t>სოფ.ქვ.ცაგერში ლაზარიანების უბანში სასოფლო გზის აღდგენითი სამუშაოების</t>
  </si>
  <si>
    <t xml:space="preserve"> %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</si>
</sst>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"/>
  </numFmts>
  <fonts count="19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AcadNusx"/>
      <family val="1"/>
    </font>
    <font>
      <b/>
      <i/>
      <sz val="11"/>
      <name val="AcadNusx"/>
      <family val="1"/>
    </font>
    <font>
      <b/>
      <sz val="11"/>
      <name val="AcadNusx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AcadNusx"/>
    </font>
    <font>
      <vertAlign val="superscript"/>
      <sz val="11"/>
      <name val="AcadNusx"/>
    </font>
    <font>
      <sz val="10"/>
      <name val="AcadNusx"/>
      <family val="1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0" fontId="6" fillId="2" borderId="0" xfId="0" applyFont="1" applyFill="1"/>
    <xf numFmtId="0" fontId="7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16" fontId="1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15" fillId="2" borderId="7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16" fillId="2" borderId="10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7" fontId="0" fillId="2" borderId="4" xfId="0" applyNumberForma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view="pageLayout" workbookViewId="0">
      <selection sqref="A1:XFD1048576"/>
    </sheetView>
  </sheetViews>
  <sheetFormatPr defaultRowHeight="15"/>
  <cols>
    <col min="1" max="1" width="3.85546875" style="4" customWidth="1"/>
    <col min="2" max="2" width="10.42578125" style="4" customWidth="1"/>
    <col min="3" max="3" width="45.5703125" style="4" customWidth="1"/>
    <col min="4" max="4" width="9" style="4" customWidth="1"/>
    <col min="5" max="5" width="8.28515625" style="4" customWidth="1"/>
    <col min="6" max="6" width="9.5703125" style="4" customWidth="1"/>
    <col min="7" max="7" width="6.5703125" style="4" customWidth="1"/>
    <col min="8" max="8" width="11.28515625" style="4" customWidth="1"/>
    <col min="9" max="9" width="7.28515625" style="4" customWidth="1"/>
    <col min="10" max="10" width="9.85546875" style="4" customWidth="1"/>
    <col min="11" max="11" width="6.42578125" style="4" customWidth="1"/>
    <col min="12" max="13" width="10.7109375" style="4" customWidth="1"/>
    <col min="14" max="16384" width="9.140625" style="4"/>
  </cols>
  <sheetData>
    <row r="1" spans="1:15" ht="25.5" customHeight="1">
      <c r="A1" s="134" t="s">
        <v>125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5" ht="15.75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5" ht="38.25" customHeight="1">
      <c r="A3" s="135" t="s">
        <v>129</v>
      </c>
      <c r="B3" s="135"/>
      <c r="C3" s="135"/>
      <c r="D3" s="3"/>
      <c r="E3" s="3"/>
      <c r="F3" s="135" t="s">
        <v>28</v>
      </c>
      <c r="G3" s="135"/>
      <c r="H3" s="135"/>
      <c r="I3" s="135"/>
      <c r="J3" s="135"/>
      <c r="K3" s="135"/>
      <c r="L3" s="135"/>
      <c r="M3" s="135"/>
    </row>
    <row r="4" spans="1:15" ht="33.75" customHeight="1">
      <c r="A4" s="137" t="s">
        <v>0</v>
      </c>
      <c r="B4" s="137" t="s">
        <v>1</v>
      </c>
      <c r="C4" s="137" t="s">
        <v>2</v>
      </c>
      <c r="D4" s="137" t="s">
        <v>3</v>
      </c>
      <c r="E4" s="136" t="s">
        <v>12</v>
      </c>
      <c r="F4" s="136"/>
      <c r="G4" s="136" t="s">
        <v>15</v>
      </c>
      <c r="H4" s="136"/>
      <c r="I4" s="136" t="s">
        <v>16</v>
      </c>
      <c r="J4" s="136"/>
      <c r="K4" s="136" t="s">
        <v>17</v>
      </c>
      <c r="L4" s="136"/>
      <c r="M4" s="136" t="s">
        <v>14</v>
      </c>
    </row>
    <row r="5" spans="1:15" ht="27" customHeight="1">
      <c r="A5" s="138"/>
      <c r="B5" s="138"/>
      <c r="C5" s="138"/>
      <c r="D5" s="138"/>
      <c r="E5" s="64" t="s">
        <v>13</v>
      </c>
      <c r="F5" s="64" t="s">
        <v>14</v>
      </c>
      <c r="G5" s="64" t="s">
        <v>13</v>
      </c>
      <c r="H5" s="64" t="s">
        <v>14</v>
      </c>
      <c r="I5" s="64" t="s">
        <v>13</v>
      </c>
      <c r="J5" s="64" t="s">
        <v>14</v>
      </c>
      <c r="K5" s="64" t="s">
        <v>13</v>
      </c>
      <c r="L5" s="64" t="s">
        <v>18</v>
      </c>
      <c r="M5" s="136"/>
    </row>
    <row r="6" spans="1: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5" ht="105" customHeight="1">
      <c r="A7" s="131">
        <v>1</v>
      </c>
      <c r="B7" s="6" t="s">
        <v>75</v>
      </c>
      <c r="C7" s="27" t="s">
        <v>91</v>
      </c>
      <c r="D7" s="11" t="s">
        <v>76</v>
      </c>
      <c r="E7" s="8"/>
      <c r="F7" s="8">
        <v>60.48</v>
      </c>
      <c r="G7" s="8"/>
      <c r="H7" s="8"/>
      <c r="I7" s="8"/>
      <c r="J7" s="8"/>
      <c r="K7" s="8"/>
      <c r="L7" s="8"/>
      <c r="M7" s="9"/>
    </row>
    <row r="8" spans="1:15" ht="20.25" customHeight="1">
      <c r="A8" s="132"/>
      <c r="B8" s="6"/>
      <c r="C8" s="10" t="s">
        <v>5</v>
      </c>
      <c r="D8" s="11" t="s">
        <v>59</v>
      </c>
      <c r="E8" s="12">
        <v>6.08E-2</v>
      </c>
      <c r="F8" s="8">
        <f>E8*F7</f>
        <v>3.677184</v>
      </c>
      <c r="G8" s="8">
        <v>4.5999999999999996</v>
      </c>
      <c r="H8" s="8">
        <f>G8*F8</f>
        <v>16.915046399999998</v>
      </c>
      <c r="I8" s="8"/>
      <c r="J8" s="8"/>
      <c r="K8" s="8"/>
      <c r="L8" s="8"/>
      <c r="M8" s="8">
        <f>H8</f>
        <v>16.915046399999998</v>
      </c>
      <c r="O8" s="4" t="s">
        <v>126</v>
      </c>
    </row>
    <row r="9" spans="1:15" ht="22.5" customHeight="1">
      <c r="A9" s="132"/>
      <c r="B9" s="6" t="s">
        <v>77</v>
      </c>
      <c r="C9" s="10" t="s">
        <v>78</v>
      </c>
      <c r="D9" s="11" t="s">
        <v>38</v>
      </c>
      <c r="E9" s="13">
        <v>0.14299999999999999</v>
      </c>
      <c r="F9" s="8">
        <f>E9*F7</f>
        <v>8.6486399999999986</v>
      </c>
      <c r="G9" s="8"/>
      <c r="H9" s="8"/>
      <c r="I9" s="8"/>
      <c r="J9" s="8"/>
      <c r="K9" s="8">
        <v>16.670000000000002</v>
      </c>
      <c r="L9" s="8">
        <f>K9*F9</f>
        <v>144.17282879999999</v>
      </c>
      <c r="M9" s="8">
        <f t="shared" ref="M9:M11" si="0">L9+J9+H9</f>
        <v>144.17282879999999</v>
      </c>
    </row>
    <row r="10" spans="1:15" ht="18.75" customHeight="1" thickBot="1">
      <c r="A10" s="132"/>
      <c r="B10" s="6"/>
      <c r="C10" s="29" t="s">
        <v>11</v>
      </c>
      <c r="D10" s="11" t="s">
        <v>4</v>
      </c>
      <c r="E10" s="14">
        <v>6.8900000000000003E-3</v>
      </c>
      <c r="F10" s="8">
        <f>E10*F7</f>
        <v>0.4167072</v>
      </c>
      <c r="G10" s="8"/>
      <c r="H10" s="8"/>
      <c r="I10" s="8"/>
      <c r="J10" s="8"/>
      <c r="K10" s="65">
        <v>3.2</v>
      </c>
      <c r="L10" s="65">
        <f>K10*F10</f>
        <v>1.33346304</v>
      </c>
      <c r="M10" s="65">
        <f t="shared" si="0"/>
        <v>1.33346304</v>
      </c>
    </row>
    <row r="11" spans="1:15" ht="24.75" customHeight="1" thickBot="1">
      <c r="A11" s="133"/>
      <c r="B11" s="66" t="s">
        <v>53</v>
      </c>
      <c r="C11" s="67" t="s">
        <v>79</v>
      </c>
      <c r="D11" s="68" t="s">
        <v>10</v>
      </c>
      <c r="E11" s="69">
        <v>1.7</v>
      </c>
      <c r="F11" s="69">
        <f>E11*F7</f>
        <v>102.81599999999999</v>
      </c>
      <c r="G11" s="69"/>
      <c r="H11" s="69"/>
      <c r="I11" s="69"/>
      <c r="J11" s="69"/>
      <c r="K11" s="8">
        <v>1.75</v>
      </c>
      <c r="L11" s="8">
        <f>K11*F11</f>
        <v>179.92799999999997</v>
      </c>
      <c r="M11" s="8">
        <f t="shared" si="0"/>
        <v>179.92799999999997</v>
      </c>
    </row>
    <row r="12" spans="1:15" ht="58.5" customHeight="1">
      <c r="A12" s="63"/>
      <c r="B12" s="70" t="s">
        <v>105</v>
      </c>
      <c r="C12" s="71" t="s">
        <v>127</v>
      </c>
      <c r="D12" s="72" t="s">
        <v>48</v>
      </c>
      <c r="E12" s="45"/>
      <c r="F12" s="45">
        <f>(108*0.7*0.1)+(108*0.5*0.05*2)</f>
        <v>12.96</v>
      </c>
      <c r="G12" s="45"/>
      <c r="H12" s="45"/>
      <c r="I12" s="45"/>
      <c r="J12" s="45"/>
      <c r="K12" s="73"/>
      <c r="L12" s="73"/>
      <c r="M12" s="74"/>
    </row>
    <row r="13" spans="1:15" ht="24.75" customHeight="1">
      <c r="A13" s="63">
        <v>2</v>
      </c>
      <c r="B13" s="75"/>
      <c r="C13" s="76" t="s">
        <v>5</v>
      </c>
      <c r="D13" s="77" t="s">
        <v>59</v>
      </c>
      <c r="E13" s="52">
        <v>1.78</v>
      </c>
      <c r="F13" s="52">
        <f>F12*E13</f>
        <v>23.068800000000003</v>
      </c>
      <c r="G13" s="52">
        <v>6</v>
      </c>
      <c r="H13" s="52">
        <f>G13*F13</f>
        <v>138.4128</v>
      </c>
      <c r="I13" s="52"/>
      <c r="J13" s="52"/>
      <c r="K13" s="78"/>
      <c r="L13" s="78"/>
      <c r="M13" s="79">
        <f>H13</f>
        <v>138.4128</v>
      </c>
    </row>
    <row r="14" spans="1:15" ht="24.75" customHeight="1">
      <c r="A14" s="63"/>
      <c r="B14" s="75"/>
      <c r="C14" s="76" t="s">
        <v>11</v>
      </c>
      <c r="D14" s="77" t="s">
        <v>4</v>
      </c>
      <c r="E14" s="52">
        <v>0.11</v>
      </c>
      <c r="F14" s="52">
        <f>F12*E14</f>
        <v>1.4256000000000002</v>
      </c>
      <c r="G14" s="52"/>
      <c r="H14" s="52"/>
      <c r="I14" s="52"/>
      <c r="J14" s="52"/>
      <c r="K14" s="78">
        <v>3.2</v>
      </c>
      <c r="L14" s="78">
        <f>K14*F14</f>
        <v>4.5619200000000006</v>
      </c>
      <c r="M14" s="79">
        <f>L14</f>
        <v>4.5619200000000006</v>
      </c>
    </row>
    <row r="15" spans="1:15" ht="24.75" customHeight="1">
      <c r="A15" s="63"/>
      <c r="B15" s="75" t="s">
        <v>19</v>
      </c>
      <c r="C15" s="76" t="s">
        <v>106</v>
      </c>
      <c r="D15" s="77" t="s">
        <v>48</v>
      </c>
      <c r="E15" s="52">
        <v>1.01</v>
      </c>
      <c r="F15" s="52">
        <f>F12*E15</f>
        <v>13.089600000000001</v>
      </c>
      <c r="G15" s="52"/>
      <c r="H15" s="52"/>
      <c r="I15" s="52">
        <v>0.2</v>
      </c>
      <c r="J15" s="52">
        <f>I15*F15</f>
        <v>2.6179200000000002</v>
      </c>
      <c r="K15" s="78"/>
      <c r="L15" s="78"/>
      <c r="M15" s="79">
        <f>J15</f>
        <v>2.6179200000000002</v>
      </c>
    </row>
    <row r="16" spans="1:15" ht="32.25" customHeight="1">
      <c r="A16" s="63"/>
      <c r="B16" s="17" t="s">
        <v>23</v>
      </c>
      <c r="C16" s="21" t="s">
        <v>107</v>
      </c>
      <c r="D16" s="17" t="s">
        <v>108</v>
      </c>
      <c r="E16" s="17">
        <v>2.7E-2</v>
      </c>
      <c r="F16" s="17">
        <f>E16*F12</f>
        <v>0.34992000000000001</v>
      </c>
      <c r="G16" s="17"/>
      <c r="H16" s="17"/>
      <c r="I16" s="17"/>
      <c r="J16" s="17"/>
      <c r="K16" s="17">
        <v>20.9</v>
      </c>
      <c r="L16" s="80">
        <f>K16*F16</f>
        <v>7.3133279999999994</v>
      </c>
      <c r="M16" s="80">
        <f>L16</f>
        <v>7.3133279999999994</v>
      </c>
    </row>
    <row r="17" spans="1:13" ht="24.75" customHeight="1" thickBot="1">
      <c r="A17" s="63"/>
      <c r="B17" s="81" t="s">
        <v>53</v>
      </c>
      <c r="C17" s="82" t="s">
        <v>116</v>
      </c>
      <c r="D17" s="83" t="s">
        <v>10</v>
      </c>
      <c r="E17" s="84">
        <v>1.7</v>
      </c>
      <c r="F17" s="84">
        <f>E17*F12</f>
        <v>22.032</v>
      </c>
      <c r="G17" s="84"/>
      <c r="H17" s="84"/>
      <c r="I17" s="84"/>
      <c r="J17" s="84"/>
      <c r="K17" s="85">
        <v>6.12</v>
      </c>
      <c r="L17" s="85">
        <f>K17*F17</f>
        <v>134.83583999999999</v>
      </c>
      <c r="M17" s="86">
        <f>L17</f>
        <v>134.83583999999999</v>
      </c>
    </row>
    <row r="18" spans="1:13" ht="96" customHeight="1">
      <c r="A18" s="131">
        <v>3</v>
      </c>
      <c r="B18" s="75" t="s">
        <v>80</v>
      </c>
      <c r="C18" s="87" t="s">
        <v>90</v>
      </c>
      <c r="D18" s="88" t="s">
        <v>21</v>
      </c>
      <c r="E18" s="88"/>
      <c r="F18" s="89">
        <v>108</v>
      </c>
      <c r="G18" s="88"/>
      <c r="H18" s="90"/>
      <c r="I18" s="88"/>
      <c r="J18" s="90"/>
      <c r="K18" s="28"/>
      <c r="L18" s="39"/>
      <c r="M18" s="91"/>
    </row>
    <row r="19" spans="1:13" ht="20.25" customHeight="1">
      <c r="A19" s="132"/>
      <c r="B19" s="15"/>
      <c r="C19" s="92" t="s">
        <v>5</v>
      </c>
      <c r="D19" s="28" t="s">
        <v>59</v>
      </c>
      <c r="E19" s="28">
        <v>0.84</v>
      </c>
      <c r="F19" s="39">
        <f>F18*E19</f>
        <v>90.72</v>
      </c>
      <c r="G19" s="28">
        <v>4.5999999999999996</v>
      </c>
      <c r="H19" s="39">
        <f>G19*F19</f>
        <v>417.31199999999995</v>
      </c>
      <c r="I19" s="28"/>
      <c r="J19" s="39"/>
      <c r="K19" s="28"/>
      <c r="L19" s="39"/>
      <c r="M19" s="93">
        <f>H19</f>
        <v>417.31199999999995</v>
      </c>
    </row>
    <row r="20" spans="1:13" ht="23.25" customHeight="1">
      <c r="A20" s="132"/>
      <c r="B20" s="15" t="s">
        <v>81</v>
      </c>
      <c r="C20" s="28" t="s">
        <v>82</v>
      </c>
      <c r="D20" s="28" t="s">
        <v>38</v>
      </c>
      <c r="E20" s="28">
        <v>0.128</v>
      </c>
      <c r="F20" s="39">
        <f>F18*E20</f>
        <v>13.824</v>
      </c>
      <c r="G20" s="28"/>
      <c r="H20" s="39"/>
      <c r="I20" s="28"/>
      <c r="J20" s="39"/>
      <c r="K20" s="28">
        <v>26.15</v>
      </c>
      <c r="L20" s="39">
        <f>K20*F20</f>
        <v>361.49759999999998</v>
      </c>
      <c r="M20" s="93">
        <f>L20</f>
        <v>361.49759999999998</v>
      </c>
    </row>
    <row r="21" spans="1:13" ht="30">
      <c r="A21" s="132"/>
      <c r="B21" s="15" t="s">
        <v>83</v>
      </c>
      <c r="C21" s="92" t="s">
        <v>84</v>
      </c>
      <c r="D21" s="28" t="s">
        <v>21</v>
      </c>
      <c r="E21" s="28">
        <v>1</v>
      </c>
      <c r="F21" s="39">
        <f>F18*E21</f>
        <v>108</v>
      </c>
      <c r="G21" s="28"/>
      <c r="H21" s="39"/>
      <c r="I21" s="28">
        <v>48.8</v>
      </c>
      <c r="J21" s="39">
        <f>I21*F21</f>
        <v>5270.4</v>
      </c>
      <c r="K21" s="28"/>
      <c r="L21" s="39"/>
      <c r="M21" s="93">
        <f>J21</f>
        <v>5270.4</v>
      </c>
    </row>
    <row r="22" spans="1:13" ht="16.5" customHeight="1">
      <c r="A22" s="132"/>
      <c r="B22" s="15" t="s">
        <v>85</v>
      </c>
      <c r="C22" s="92" t="s">
        <v>86</v>
      </c>
      <c r="D22" s="28" t="s">
        <v>48</v>
      </c>
      <c r="E22" s="28">
        <v>1.0200000000000001E-3</v>
      </c>
      <c r="F22" s="94">
        <f>F18*E22</f>
        <v>0.11016000000000001</v>
      </c>
      <c r="G22" s="28"/>
      <c r="H22" s="39"/>
      <c r="I22" s="28">
        <v>103</v>
      </c>
      <c r="J22" s="39">
        <f>I22*F22</f>
        <v>11.346480000000001</v>
      </c>
      <c r="K22" s="28"/>
      <c r="L22" s="39"/>
      <c r="M22" s="93">
        <f>J22</f>
        <v>11.346480000000001</v>
      </c>
    </row>
    <row r="23" spans="1:13" ht="20.25" customHeight="1">
      <c r="A23" s="132"/>
      <c r="B23" s="15" t="s">
        <v>87</v>
      </c>
      <c r="C23" s="92" t="s">
        <v>88</v>
      </c>
      <c r="D23" s="28" t="s">
        <v>48</v>
      </c>
      <c r="E23" s="28">
        <v>2.2100000000000002E-3</v>
      </c>
      <c r="F23" s="94">
        <f>F18*E23</f>
        <v>0.23868</v>
      </c>
      <c r="G23" s="28"/>
      <c r="H23" s="39"/>
      <c r="I23" s="28">
        <v>93</v>
      </c>
      <c r="J23" s="39">
        <f>I23*F23</f>
        <v>22.197240000000001</v>
      </c>
      <c r="K23" s="28"/>
      <c r="L23" s="39"/>
      <c r="M23" s="93">
        <f>J23</f>
        <v>22.197240000000001</v>
      </c>
    </row>
    <row r="24" spans="1:13" ht="18" customHeight="1">
      <c r="A24" s="132"/>
      <c r="B24" s="15"/>
      <c r="C24" s="92" t="s">
        <v>11</v>
      </c>
      <c r="D24" s="28" t="s">
        <v>4</v>
      </c>
      <c r="E24" s="28">
        <v>6.8000000000000005E-2</v>
      </c>
      <c r="F24" s="39">
        <f>F18*E24</f>
        <v>7.3440000000000003</v>
      </c>
      <c r="G24" s="28"/>
      <c r="H24" s="39"/>
      <c r="I24" s="28"/>
      <c r="J24" s="39"/>
      <c r="K24" s="28">
        <v>3.2</v>
      </c>
      <c r="L24" s="39">
        <f>K24*F24</f>
        <v>23.500800000000002</v>
      </c>
      <c r="M24" s="93">
        <f>L24</f>
        <v>23.500800000000002</v>
      </c>
    </row>
    <row r="25" spans="1:13" ht="17.25" customHeight="1">
      <c r="A25" s="132"/>
      <c r="B25" s="15"/>
      <c r="C25" s="92" t="s">
        <v>89</v>
      </c>
      <c r="D25" s="28" t="s">
        <v>4</v>
      </c>
      <c r="E25" s="28">
        <v>8.7999999999999995E-2</v>
      </c>
      <c r="F25" s="39">
        <f>F18*E25</f>
        <v>9.5039999999999996</v>
      </c>
      <c r="G25" s="28"/>
      <c r="H25" s="39"/>
      <c r="I25" s="28"/>
      <c r="J25" s="39"/>
      <c r="K25" s="28">
        <v>3.2</v>
      </c>
      <c r="L25" s="39">
        <f>K25*F25</f>
        <v>30.412800000000001</v>
      </c>
      <c r="M25" s="93">
        <f>L25</f>
        <v>30.412800000000001</v>
      </c>
    </row>
    <row r="26" spans="1:13" ht="51" customHeight="1" thickBot="1">
      <c r="A26" s="133"/>
      <c r="B26" s="95" t="s">
        <v>67</v>
      </c>
      <c r="C26" s="96" t="s">
        <v>117</v>
      </c>
      <c r="D26" s="97" t="s">
        <v>10</v>
      </c>
      <c r="E26" s="97">
        <v>0.35</v>
      </c>
      <c r="F26" s="98">
        <f>E26*F18</f>
        <v>37.799999999999997</v>
      </c>
      <c r="G26" s="97"/>
      <c r="H26" s="98"/>
      <c r="I26" s="97"/>
      <c r="J26" s="98"/>
      <c r="K26" s="97">
        <v>21.51</v>
      </c>
      <c r="L26" s="39">
        <f>K26*F26</f>
        <v>813.07799999999997</v>
      </c>
      <c r="M26" s="93">
        <f>L26</f>
        <v>813.07799999999997</v>
      </c>
    </row>
    <row r="27" spans="1:13" ht="35.25" customHeight="1">
      <c r="A27" s="131">
        <v>4</v>
      </c>
      <c r="B27" s="16" t="s">
        <v>92</v>
      </c>
      <c r="C27" s="2" t="s">
        <v>111</v>
      </c>
      <c r="D27" s="16" t="s">
        <v>93</v>
      </c>
      <c r="E27" s="16"/>
      <c r="F27" s="60">
        <f>(F33+F32)*4.57/1000</f>
        <v>1.1187360000000002</v>
      </c>
      <c r="G27" s="99"/>
      <c r="H27" s="99"/>
      <c r="I27" s="99"/>
      <c r="J27" s="100"/>
      <c r="K27" s="99"/>
      <c r="L27" s="99"/>
      <c r="M27" s="101"/>
    </row>
    <row r="28" spans="1:13" ht="15.75">
      <c r="A28" s="132"/>
      <c r="B28" s="20" t="s">
        <v>19</v>
      </c>
      <c r="C28" s="2" t="s">
        <v>94</v>
      </c>
      <c r="D28" s="2" t="s">
        <v>95</v>
      </c>
      <c r="E28" s="16">
        <v>62.6</v>
      </c>
      <c r="F28" s="2">
        <f>E28*F27</f>
        <v>70.032873600000016</v>
      </c>
      <c r="G28" s="99">
        <v>6</v>
      </c>
      <c r="H28" s="99">
        <f>G28*F28</f>
        <v>420.1972416000001</v>
      </c>
      <c r="I28" s="99" t="s">
        <v>19</v>
      </c>
      <c r="J28" s="100" t="s">
        <v>19</v>
      </c>
      <c r="K28" s="99"/>
      <c r="L28" s="99"/>
      <c r="M28" s="101">
        <f>H28</f>
        <v>420.1972416000001</v>
      </c>
    </row>
    <row r="29" spans="1:13" ht="16.5" customHeight="1">
      <c r="A29" s="132"/>
      <c r="B29" s="20"/>
      <c r="C29" s="2" t="s">
        <v>96</v>
      </c>
      <c r="D29" s="2" t="s">
        <v>97</v>
      </c>
      <c r="E29" s="16">
        <v>1</v>
      </c>
      <c r="F29" s="2">
        <f>E29*F27</f>
        <v>1.1187360000000002</v>
      </c>
      <c r="G29" s="99"/>
      <c r="H29" s="99"/>
      <c r="I29" s="99"/>
      <c r="J29" s="100"/>
      <c r="K29" s="99">
        <v>3.2</v>
      </c>
      <c r="L29" s="100">
        <f>K29*F29</f>
        <v>3.5799552000000006</v>
      </c>
      <c r="M29" s="101">
        <f>L29</f>
        <v>3.5799552000000006</v>
      </c>
    </row>
    <row r="30" spans="1:13" ht="15.75">
      <c r="A30" s="132"/>
      <c r="B30" s="20"/>
      <c r="C30" s="2" t="s">
        <v>98</v>
      </c>
      <c r="D30" s="2" t="s">
        <v>97</v>
      </c>
      <c r="E30" s="16">
        <v>2.78</v>
      </c>
      <c r="F30" s="2">
        <f>E30*F27</f>
        <v>3.1100860800000003</v>
      </c>
      <c r="G30" s="99"/>
      <c r="H30" s="99"/>
      <c r="I30" s="99"/>
      <c r="J30" s="100"/>
      <c r="K30" s="99">
        <v>3.2</v>
      </c>
      <c r="L30" s="100">
        <f>K30*F30</f>
        <v>9.9522754560000024</v>
      </c>
      <c r="M30" s="101">
        <f>L30</f>
        <v>9.9522754560000024</v>
      </c>
    </row>
    <row r="31" spans="1:13" ht="15.75">
      <c r="A31" s="132"/>
      <c r="B31" s="102" t="s">
        <v>99</v>
      </c>
      <c r="C31" s="2" t="s">
        <v>100</v>
      </c>
      <c r="D31" s="2" t="s">
        <v>101</v>
      </c>
      <c r="E31" s="16" t="s">
        <v>19</v>
      </c>
      <c r="F31" s="2">
        <v>2.2999999999999998</v>
      </c>
      <c r="G31" s="99" t="s">
        <v>19</v>
      </c>
      <c r="H31" s="100" t="s">
        <v>19</v>
      </c>
      <c r="I31" s="99">
        <v>4.8</v>
      </c>
      <c r="J31" s="100">
        <f>I31*F31</f>
        <v>11.04</v>
      </c>
      <c r="K31" s="99" t="s">
        <v>19</v>
      </c>
      <c r="L31" s="99" t="s">
        <v>19</v>
      </c>
      <c r="M31" s="101">
        <f>J31</f>
        <v>11.04</v>
      </c>
    </row>
    <row r="32" spans="1:13" ht="31.5">
      <c r="A32" s="132"/>
      <c r="B32" s="20" t="s">
        <v>103</v>
      </c>
      <c r="C32" s="2" t="s">
        <v>109</v>
      </c>
      <c r="D32" s="2" t="s">
        <v>104</v>
      </c>
      <c r="E32" s="16"/>
      <c r="F32" s="2">
        <f>34*5.2</f>
        <v>176.8</v>
      </c>
      <c r="G32" s="19"/>
      <c r="H32" s="19"/>
      <c r="I32" s="11">
        <v>6.7</v>
      </c>
      <c r="J32" s="100">
        <f>I32*F32</f>
        <v>1184.5600000000002</v>
      </c>
      <c r="K32" s="19"/>
      <c r="L32" s="19"/>
      <c r="M32" s="8">
        <f>J32</f>
        <v>1184.5600000000002</v>
      </c>
    </row>
    <row r="33" spans="1:15" ht="32.25" thickBot="1">
      <c r="A33" s="133"/>
      <c r="B33" s="20" t="s">
        <v>103</v>
      </c>
      <c r="C33" s="2" t="s">
        <v>110</v>
      </c>
      <c r="D33" s="2" t="s">
        <v>104</v>
      </c>
      <c r="E33" s="16"/>
      <c r="F33" s="2">
        <f>34*2</f>
        <v>68</v>
      </c>
      <c r="G33" s="19"/>
      <c r="H33" s="19"/>
      <c r="I33" s="11">
        <v>6.7</v>
      </c>
      <c r="J33" s="100">
        <f>I33*F33</f>
        <v>455.6</v>
      </c>
      <c r="K33" s="19"/>
      <c r="L33" s="19"/>
      <c r="M33" s="8">
        <f>J33</f>
        <v>455.6</v>
      </c>
    </row>
    <row r="34" spans="1:15" ht="41.25" customHeight="1">
      <c r="A34" s="117"/>
      <c r="B34" s="42" t="s">
        <v>58</v>
      </c>
      <c r="C34" s="58" t="s">
        <v>63</v>
      </c>
      <c r="D34" s="43" t="s">
        <v>10</v>
      </c>
      <c r="E34" s="44"/>
      <c r="F34" s="61">
        <f>F37*0.00022</f>
        <v>4.9720000000000004</v>
      </c>
      <c r="G34" s="44"/>
      <c r="H34" s="45"/>
      <c r="I34" s="46"/>
      <c r="J34" s="44"/>
      <c r="K34" s="47"/>
      <c r="L34" s="47"/>
      <c r="M34" s="48"/>
    </row>
    <row r="35" spans="1:15" ht="20.25" customHeight="1">
      <c r="A35" s="117"/>
      <c r="B35" s="49"/>
      <c r="C35" s="59" t="s">
        <v>5</v>
      </c>
      <c r="D35" s="50" t="s">
        <v>59</v>
      </c>
      <c r="E35" s="51">
        <v>27.6</v>
      </c>
      <c r="F35" s="51">
        <f>F34*E35</f>
        <v>137.22720000000001</v>
      </c>
      <c r="G35" s="51">
        <v>6</v>
      </c>
      <c r="H35" s="52">
        <f>G35*F35</f>
        <v>823.36320000000001</v>
      </c>
      <c r="I35" s="52"/>
      <c r="J35" s="51"/>
      <c r="K35" s="53"/>
      <c r="L35" s="53"/>
      <c r="M35" s="54">
        <f>L35+J35+H35</f>
        <v>823.36320000000001</v>
      </c>
    </row>
    <row r="36" spans="1:15" ht="21.75" customHeight="1">
      <c r="A36" s="117"/>
      <c r="B36" s="49"/>
      <c r="C36" s="59" t="s">
        <v>11</v>
      </c>
      <c r="D36" s="50" t="s">
        <v>4</v>
      </c>
      <c r="E36" s="51">
        <v>6.8</v>
      </c>
      <c r="F36" s="51">
        <f>F34*E36</f>
        <v>33.809600000000003</v>
      </c>
      <c r="G36" s="51"/>
      <c r="H36" s="52"/>
      <c r="I36" s="52"/>
      <c r="J36" s="51"/>
      <c r="K36" s="53">
        <v>3.2</v>
      </c>
      <c r="L36" s="53">
        <f t="shared" ref="L36:L38" si="1">K36*F36</f>
        <v>108.19072000000001</v>
      </c>
      <c r="M36" s="54">
        <f t="shared" ref="M36:M39" si="2">L36+J36+H36</f>
        <v>108.19072000000001</v>
      </c>
    </row>
    <row r="37" spans="1:15" ht="22.5" customHeight="1">
      <c r="A37" s="117"/>
      <c r="B37" s="49" t="s">
        <v>64</v>
      </c>
      <c r="C37" s="59" t="s">
        <v>65</v>
      </c>
      <c r="D37" s="50" t="s">
        <v>21</v>
      </c>
      <c r="E37" s="51" t="s">
        <v>19</v>
      </c>
      <c r="F37" s="57">
        <f>F40*20</f>
        <v>22600</v>
      </c>
      <c r="G37" s="51"/>
      <c r="H37" s="52"/>
      <c r="I37" s="55">
        <v>0.25</v>
      </c>
      <c r="J37" s="51">
        <f>I37*F37</f>
        <v>5650</v>
      </c>
      <c r="K37" s="53"/>
      <c r="L37" s="53"/>
      <c r="M37" s="54">
        <f t="shared" si="2"/>
        <v>5650</v>
      </c>
    </row>
    <row r="38" spans="1:15" ht="19.5" customHeight="1">
      <c r="A38" s="117"/>
      <c r="B38" s="49"/>
      <c r="C38" s="59" t="s">
        <v>60</v>
      </c>
      <c r="D38" s="50" t="s">
        <v>4</v>
      </c>
      <c r="E38" s="51">
        <v>12.2</v>
      </c>
      <c r="F38" s="51">
        <f>F34*E38</f>
        <v>60.6584</v>
      </c>
      <c r="G38" s="51"/>
      <c r="H38" s="52"/>
      <c r="I38" s="52"/>
      <c r="J38" s="51"/>
      <c r="K38" s="53">
        <v>3.2</v>
      </c>
      <c r="L38" s="53">
        <f t="shared" si="1"/>
        <v>194.10688000000002</v>
      </c>
      <c r="M38" s="54">
        <f t="shared" si="2"/>
        <v>194.10688000000002</v>
      </c>
    </row>
    <row r="39" spans="1:15" ht="21" customHeight="1">
      <c r="A39" s="117"/>
      <c r="B39" s="16" t="s">
        <v>20</v>
      </c>
      <c r="C39" s="2" t="s">
        <v>24</v>
      </c>
      <c r="D39" s="16" t="s">
        <v>22</v>
      </c>
      <c r="E39" s="16" t="s">
        <v>19</v>
      </c>
      <c r="F39" s="16">
        <v>2</v>
      </c>
      <c r="G39" s="16"/>
      <c r="H39" s="1"/>
      <c r="I39" s="16">
        <v>22</v>
      </c>
      <c r="J39" s="1">
        <f t="shared" ref="J39" si="3">I39*F39</f>
        <v>44</v>
      </c>
      <c r="K39" s="16"/>
      <c r="L39" s="1"/>
      <c r="M39" s="1">
        <f t="shared" si="2"/>
        <v>44</v>
      </c>
      <c r="O39" s="40">
        <f>N115</f>
        <v>-6.843980732082855E-2</v>
      </c>
    </row>
    <row r="40" spans="1:15" ht="46.5" customHeight="1">
      <c r="A40" s="131">
        <v>5</v>
      </c>
      <c r="B40" s="32"/>
      <c r="C40" s="22" t="s">
        <v>73</v>
      </c>
      <c r="D40" s="11" t="s">
        <v>61</v>
      </c>
      <c r="E40" s="31"/>
      <c r="F40" s="33">
        <v>1130</v>
      </c>
      <c r="G40" s="11"/>
      <c r="H40" s="1"/>
      <c r="I40" s="11"/>
      <c r="J40" s="1"/>
      <c r="K40" s="11" t="s">
        <v>19</v>
      </c>
      <c r="L40" s="1"/>
      <c r="M40" s="1"/>
      <c r="O40" s="4">
        <v>1430</v>
      </c>
    </row>
    <row r="41" spans="1:15" ht="18.75" customHeight="1">
      <c r="A41" s="132"/>
      <c r="B41" s="32">
        <v>27.24</v>
      </c>
      <c r="C41" s="30" t="s">
        <v>32</v>
      </c>
      <c r="D41" s="11" t="s">
        <v>26</v>
      </c>
      <c r="E41" s="8">
        <v>0.20699999999999999</v>
      </c>
      <c r="F41" s="8">
        <f>E41*F40</f>
        <v>233.91</v>
      </c>
      <c r="G41" s="11">
        <v>4.5999999999999996</v>
      </c>
      <c r="H41" s="1">
        <f t="shared" ref="H41" si="4">F41*G41</f>
        <v>1075.9859999999999</v>
      </c>
      <c r="I41" s="18"/>
      <c r="J41" s="1" t="s">
        <v>19</v>
      </c>
      <c r="K41" s="11"/>
      <c r="L41" s="1"/>
      <c r="M41" s="1">
        <f>H41</f>
        <v>1075.9859999999999</v>
      </c>
    </row>
    <row r="42" spans="1:15" ht="18.75" customHeight="1">
      <c r="A42" s="132"/>
      <c r="B42" s="32"/>
      <c r="C42" s="11" t="s">
        <v>33</v>
      </c>
      <c r="D42" s="11" t="s">
        <v>4</v>
      </c>
      <c r="E42" s="11">
        <v>3.2099999999999997E-2</v>
      </c>
      <c r="F42" s="11">
        <f>E42*F40</f>
        <v>36.272999999999996</v>
      </c>
      <c r="G42" s="11"/>
      <c r="H42" s="1"/>
      <c r="I42" s="11"/>
      <c r="J42" s="1" t="s">
        <v>19</v>
      </c>
      <c r="K42" s="11">
        <v>3.2</v>
      </c>
      <c r="L42" s="1">
        <f t="shared" ref="L42" si="5">K42*F42</f>
        <v>116.0736</v>
      </c>
      <c r="M42" s="1">
        <f>L42</f>
        <v>116.0736</v>
      </c>
    </row>
    <row r="43" spans="1:15" ht="24.75" customHeight="1">
      <c r="A43" s="132"/>
      <c r="B43" s="16" t="s">
        <v>72</v>
      </c>
      <c r="C43" s="103" t="s">
        <v>69</v>
      </c>
      <c r="D43" s="17" t="s">
        <v>29</v>
      </c>
      <c r="E43" s="16">
        <v>0.1234</v>
      </c>
      <c r="F43" s="16">
        <f>E43*F40</f>
        <v>139.44200000000001</v>
      </c>
      <c r="G43" s="16"/>
      <c r="H43" s="1"/>
      <c r="I43" s="16">
        <v>103</v>
      </c>
      <c r="J43" s="1">
        <f t="shared" ref="J43" si="6">I43*F43</f>
        <v>14362.526000000002</v>
      </c>
      <c r="K43" s="16"/>
      <c r="L43" s="1"/>
      <c r="M43" s="1">
        <f t="shared" ref="M43" si="7">L43+J43+H43</f>
        <v>14362.526000000002</v>
      </c>
    </row>
    <row r="44" spans="1:15" ht="29.25" customHeight="1">
      <c r="A44" s="132"/>
      <c r="B44" s="104" t="s">
        <v>19</v>
      </c>
      <c r="C44" s="105" t="s">
        <v>70</v>
      </c>
      <c r="D44" s="106" t="s">
        <v>38</v>
      </c>
      <c r="E44" s="106">
        <v>2.64E-2</v>
      </c>
      <c r="F44" s="16">
        <f>E44*F40</f>
        <v>29.832000000000001</v>
      </c>
      <c r="G44" s="16"/>
      <c r="H44" s="1"/>
      <c r="I44" s="16"/>
      <c r="J44" s="1"/>
      <c r="K44" s="16">
        <v>26.55</v>
      </c>
      <c r="L44" s="1">
        <f>K44*F44</f>
        <v>792.03960000000006</v>
      </c>
      <c r="M44" s="1">
        <f>L44</f>
        <v>792.03960000000006</v>
      </c>
    </row>
    <row r="45" spans="1:15" ht="21.75" hidden="1" customHeight="1">
      <c r="A45" s="132"/>
      <c r="B45" s="1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"/>
    </row>
    <row r="46" spans="1:15" ht="20.25" customHeight="1">
      <c r="A46" s="133"/>
      <c r="B46" s="16"/>
      <c r="C46" s="139" t="s">
        <v>118</v>
      </c>
      <c r="D46" s="140"/>
      <c r="E46" s="141"/>
      <c r="F46" s="107"/>
      <c r="G46" s="107"/>
      <c r="H46" s="107"/>
      <c r="I46" s="107"/>
      <c r="J46" s="107"/>
      <c r="K46" s="16"/>
      <c r="L46" s="1"/>
      <c r="M46" s="1"/>
    </row>
    <row r="47" spans="1:15" ht="102.75" customHeight="1">
      <c r="A47" s="131">
        <v>6</v>
      </c>
      <c r="B47" s="6" t="s">
        <v>75</v>
      </c>
      <c r="C47" s="27" t="s">
        <v>115</v>
      </c>
      <c r="D47" s="11" t="s">
        <v>76</v>
      </c>
      <c r="E47" s="8"/>
      <c r="F47" s="8">
        <v>9.52</v>
      </c>
      <c r="G47" s="8"/>
      <c r="H47" s="8"/>
      <c r="I47" s="8"/>
      <c r="J47" s="8"/>
      <c r="K47" s="8"/>
      <c r="L47" s="8"/>
      <c r="M47" s="9"/>
    </row>
    <row r="48" spans="1:15">
      <c r="A48" s="132"/>
      <c r="B48" s="6"/>
      <c r="C48" s="10" t="s">
        <v>5</v>
      </c>
      <c r="D48" s="11" t="s">
        <v>59</v>
      </c>
      <c r="E48" s="12">
        <v>6.08E-2</v>
      </c>
      <c r="F48" s="8">
        <f>E48*F47</f>
        <v>0.578816</v>
      </c>
      <c r="G48" s="8">
        <v>4.5999999999999996</v>
      </c>
      <c r="H48" s="8">
        <f>G48*F48</f>
        <v>2.6625535999999999</v>
      </c>
      <c r="I48" s="8"/>
      <c r="J48" s="8"/>
      <c r="K48" s="8"/>
      <c r="L48" s="8"/>
      <c r="M48" s="8">
        <f>H48</f>
        <v>2.6625535999999999</v>
      </c>
    </row>
    <row r="49" spans="1:13" ht="17.25" customHeight="1">
      <c r="A49" s="132"/>
      <c r="B49" s="6" t="s">
        <v>77</v>
      </c>
      <c r="C49" s="10" t="s">
        <v>78</v>
      </c>
      <c r="D49" s="11" t="s">
        <v>38</v>
      </c>
      <c r="E49" s="13">
        <v>0.14299999999999999</v>
      </c>
      <c r="F49" s="8">
        <f>E49*F47</f>
        <v>1.3613599999999999</v>
      </c>
      <c r="G49" s="8"/>
      <c r="H49" s="8"/>
      <c r="I49" s="8"/>
      <c r="J49" s="8"/>
      <c r="K49" s="8">
        <v>16.670000000000002</v>
      </c>
      <c r="L49" s="8">
        <f>K49*F49</f>
        <v>22.6938712</v>
      </c>
      <c r="M49" s="8">
        <f t="shared" ref="M49:M51" si="8">L49+J49+H49</f>
        <v>22.6938712</v>
      </c>
    </row>
    <row r="50" spans="1:13" ht="18.75" customHeight="1" thickBot="1">
      <c r="A50" s="132"/>
      <c r="B50" s="6"/>
      <c r="C50" s="29" t="s">
        <v>11</v>
      </c>
      <c r="D50" s="11" t="s">
        <v>4</v>
      </c>
      <c r="E50" s="14">
        <v>6.8900000000000003E-3</v>
      </c>
      <c r="F50" s="8">
        <f>E50*F47</f>
        <v>6.5592800000000007E-2</v>
      </c>
      <c r="G50" s="8"/>
      <c r="H50" s="8"/>
      <c r="I50" s="8"/>
      <c r="J50" s="8"/>
      <c r="K50" s="65">
        <v>3.2</v>
      </c>
      <c r="L50" s="65">
        <f>K50*F50</f>
        <v>0.20989696000000002</v>
      </c>
      <c r="M50" s="65">
        <f t="shared" si="8"/>
        <v>0.20989696000000002</v>
      </c>
    </row>
    <row r="51" spans="1:13" ht="15.75" thickBot="1">
      <c r="A51" s="133"/>
      <c r="B51" s="66" t="s">
        <v>53</v>
      </c>
      <c r="C51" s="67" t="s">
        <v>79</v>
      </c>
      <c r="D51" s="68" t="s">
        <v>10</v>
      </c>
      <c r="E51" s="69">
        <v>1.7</v>
      </c>
      <c r="F51" s="69">
        <f>E51*F47</f>
        <v>16.183999999999997</v>
      </c>
      <c r="G51" s="69"/>
      <c r="H51" s="69"/>
      <c r="I51" s="69"/>
      <c r="J51" s="69"/>
      <c r="K51" s="8">
        <v>1.75</v>
      </c>
      <c r="L51" s="8">
        <f>K51*F51</f>
        <v>28.321999999999996</v>
      </c>
      <c r="M51" s="8">
        <f t="shared" si="8"/>
        <v>28.321999999999996</v>
      </c>
    </row>
    <row r="52" spans="1:13" ht="66.75" customHeight="1">
      <c r="A52" s="131">
        <v>7</v>
      </c>
      <c r="B52" s="70" t="s">
        <v>105</v>
      </c>
      <c r="C52" s="71" t="s">
        <v>128</v>
      </c>
      <c r="D52" s="72" t="s">
        <v>48</v>
      </c>
      <c r="E52" s="45"/>
      <c r="F52" s="45">
        <f>(17*0.7*0.1)+(17*0.5*0.05*2)</f>
        <v>2.04</v>
      </c>
      <c r="G52" s="45"/>
      <c r="H52" s="45"/>
      <c r="I52" s="45"/>
      <c r="J52" s="45"/>
      <c r="K52" s="73"/>
      <c r="L52" s="73"/>
      <c r="M52" s="74"/>
    </row>
    <row r="53" spans="1:13" ht="21.75" customHeight="1">
      <c r="A53" s="132"/>
      <c r="B53" s="75"/>
      <c r="C53" s="76" t="s">
        <v>5</v>
      </c>
      <c r="D53" s="77" t="s">
        <v>59</v>
      </c>
      <c r="E53" s="52">
        <v>1.78</v>
      </c>
      <c r="F53" s="52">
        <f>F52*E53</f>
        <v>3.6312000000000002</v>
      </c>
      <c r="G53" s="52">
        <v>6</v>
      </c>
      <c r="H53" s="52">
        <f>G53*F53</f>
        <v>21.787200000000002</v>
      </c>
      <c r="I53" s="52"/>
      <c r="J53" s="52"/>
      <c r="K53" s="78"/>
      <c r="L53" s="78"/>
      <c r="M53" s="79">
        <f>H53</f>
        <v>21.787200000000002</v>
      </c>
    </row>
    <row r="54" spans="1:13">
      <c r="A54" s="132"/>
      <c r="B54" s="75"/>
      <c r="C54" s="76" t="s">
        <v>11</v>
      </c>
      <c r="D54" s="77" t="s">
        <v>4</v>
      </c>
      <c r="E54" s="52">
        <v>0.11</v>
      </c>
      <c r="F54" s="52">
        <f>F52*E54</f>
        <v>0.22440000000000002</v>
      </c>
      <c r="G54" s="52"/>
      <c r="H54" s="52"/>
      <c r="I54" s="52"/>
      <c r="J54" s="52"/>
      <c r="K54" s="78">
        <v>3.2</v>
      </c>
      <c r="L54" s="78">
        <f>K54*F54</f>
        <v>0.71808000000000005</v>
      </c>
      <c r="M54" s="79">
        <f>L54</f>
        <v>0.71808000000000005</v>
      </c>
    </row>
    <row r="55" spans="1:13">
      <c r="A55" s="132"/>
      <c r="B55" s="75" t="s">
        <v>19</v>
      </c>
      <c r="C55" s="76" t="s">
        <v>106</v>
      </c>
      <c r="D55" s="77" t="s">
        <v>48</v>
      </c>
      <c r="E55" s="52">
        <v>1.01</v>
      </c>
      <c r="F55" s="52">
        <f>F52*E55</f>
        <v>2.0604</v>
      </c>
      <c r="G55" s="52"/>
      <c r="H55" s="52"/>
      <c r="I55" s="52">
        <v>0.2</v>
      </c>
      <c r="J55" s="52">
        <f>I55*F55</f>
        <v>0.41208</v>
      </c>
      <c r="K55" s="78"/>
      <c r="L55" s="78"/>
      <c r="M55" s="79">
        <f>J55</f>
        <v>0.41208</v>
      </c>
    </row>
    <row r="56" spans="1:13" ht="31.5">
      <c r="A56" s="132"/>
      <c r="B56" s="17" t="s">
        <v>23</v>
      </c>
      <c r="C56" s="21" t="s">
        <v>107</v>
      </c>
      <c r="D56" s="17" t="s">
        <v>108</v>
      </c>
      <c r="E56" s="17">
        <v>2.7E-2</v>
      </c>
      <c r="F56" s="17">
        <f>E56*F52</f>
        <v>5.5079999999999997E-2</v>
      </c>
      <c r="G56" s="17"/>
      <c r="H56" s="17"/>
      <c r="I56" s="17"/>
      <c r="J56" s="17"/>
      <c r="K56" s="17">
        <v>20.9</v>
      </c>
      <c r="L56" s="80">
        <f>K56*F56</f>
        <v>1.1511719999999999</v>
      </c>
      <c r="M56" s="80">
        <f>L56</f>
        <v>1.1511719999999999</v>
      </c>
    </row>
    <row r="57" spans="1:13" ht="19.5" customHeight="1" thickBot="1">
      <c r="A57" s="133"/>
      <c r="B57" s="81" t="s">
        <v>53</v>
      </c>
      <c r="C57" s="82" t="s">
        <v>116</v>
      </c>
      <c r="D57" s="83" t="s">
        <v>10</v>
      </c>
      <c r="E57" s="84">
        <v>1.7</v>
      </c>
      <c r="F57" s="84">
        <f>E57*F52</f>
        <v>3.468</v>
      </c>
      <c r="G57" s="84"/>
      <c r="H57" s="84"/>
      <c r="I57" s="84"/>
      <c r="J57" s="84"/>
      <c r="K57" s="85">
        <v>6.12</v>
      </c>
      <c r="L57" s="85">
        <f>K57*F57</f>
        <v>21.224160000000001</v>
      </c>
      <c r="M57" s="79">
        <f>L57</f>
        <v>21.224160000000001</v>
      </c>
    </row>
    <row r="58" spans="1:13" ht="50.25" customHeight="1">
      <c r="A58" s="131">
        <v>8</v>
      </c>
      <c r="B58" s="75" t="s">
        <v>80</v>
      </c>
      <c r="C58" s="87" t="s">
        <v>119</v>
      </c>
      <c r="D58" s="88" t="s">
        <v>21</v>
      </c>
      <c r="E58" s="88"/>
      <c r="F58" s="89">
        <v>17</v>
      </c>
      <c r="G58" s="88"/>
      <c r="H58" s="90"/>
      <c r="I58" s="88"/>
      <c r="J58" s="90"/>
      <c r="K58" s="28"/>
      <c r="L58" s="39"/>
      <c r="M58" s="91"/>
    </row>
    <row r="59" spans="1:13" ht="18" customHeight="1">
      <c r="A59" s="132"/>
      <c r="B59" s="15"/>
      <c r="C59" s="92" t="s">
        <v>5</v>
      </c>
      <c r="D59" s="28" t="s">
        <v>59</v>
      </c>
      <c r="E59" s="28">
        <v>0.84</v>
      </c>
      <c r="F59" s="39">
        <f>F58*E59</f>
        <v>14.28</v>
      </c>
      <c r="G59" s="28">
        <v>4.5999999999999996</v>
      </c>
      <c r="H59" s="39">
        <f>G59*F59</f>
        <v>65.687999999999988</v>
      </c>
      <c r="I59" s="28"/>
      <c r="J59" s="39"/>
      <c r="K59" s="28"/>
      <c r="L59" s="39"/>
      <c r="M59" s="93">
        <f>H59</f>
        <v>65.687999999999988</v>
      </c>
    </row>
    <row r="60" spans="1:13" ht="20.25" customHeight="1">
      <c r="A60" s="132"/>
      <c r="B60" s="15" t="s">
        <v>81</v>
      </c>
      <c r="C60" s="28" t="s">
        <v>82</v>
      </c>
      <c r="D60" s="28" t="s">
        <v>38</v>
      </c>
      <c r="E60" s="28">
        <v>0.128</v>
      </c>
      <c r="F60" s="39">
        <f>F58*E60</f>
        <v>2.1760000000000002</v>
      </c>
      <c r="G60" s="28"/>
      <c r="H60" s="39"/>
      <c r="I60" s="28"/>
      <c r="J60" s="39"/>
      <c r="K60" s="28">
        <v>26.15</v>
      </c>
      <c r="L60" s="39">
        <f>K60*F60</f>
        <v>56.9024</v>
      </c>
      <c r="M60" s="93">
        <f>L60</f>
        <v>56.9024</v>
      </c>
    </row>
    <row r="61" spans="1:13" ht="30">
      <c r="A61" s="132"/>
      <c r="B61" s="15" t="s">
        <v>83</v>
      </c>
      <c r="C61" s="92" t="s">
        <v>84</v>
      </c>
      <c r="D61" s="28" t="s">
        <v>21</v>
      </c>
      <c r="E61" s="28">
        <v>1</v>
      </c>
      <c r="F61" s="39">
        <f>F58*E61</f>
        <v>17</v>
      </c>
      <c r="G61" s="28"/>
      <c r="H61" s="39"/>
      <c r="I61" s="28">
        <v>48.8</v>
      </c>
      <c r="J61" s="39">
        <f>I61*F61</f>
        <v>829.59999999999991</v>
      </c>
      <c r="K61" s="28"/>
      <c r="L61" s="39"/>
      <c r="M61" s="93">
        <f>J61</f>
        <v>829.59999999999991</v>
      </c>
    </row>
    <row r="62" spans="1:13" ht="19.5" customHeight="1">
      <c r="A62" s="132"/>
      <c r="B62" s="15" t="s">
        <v>85</v>
      </c>
      <c r="C62" s="92" t="s">
        <v>86</v>
      </c>
      <c r="D62" s="28" t="s">
        <v>48</v>
      </c>
      <c r="E62" s="28">
        <v>1.0200000000000001E-3</v>
      </c>
      <c r="F62" s="94">
        <f>F58*E62</f>
        <v>1.7340000000000001E-2</v>
      </c>
      <c r="G62" s="28"/>
      <c r="H62" s="39"/>
      <c r="I62" s="28">
        <v>103</v>
      </c>
      <c r="J62" s="39">
        <f>I62*F62</f>
        <v>1.7860200000000002</v>
      </c>
      <c r="K62" s="28"/>
      <c r="L62" s="39"/>
      <c r="M62" s="93">
        <f>J62</f>
        <v>1.7860200000000002</v>
      </c>
    </row>
    <row r="63" spans="1:13" ht="17.25" customHeight="1">
      <c r="A63" s="132"/>
      <c r="B63" s="15" t="s">
        <v>87</v>
      </c>
      <c r="C63" s="92" t="s">
        <v>88</v>
      </c>
      <c r="D63" s="28" t="s">
        <v>48</v>
      </c>
      <c r="E63" s="28">
        <v>2.2100000000000002E-3</v>
      </c>
      <c r="F63" s="94">
        <f>F58*E63</f>
        <v>3.7570000000000006E-2</v>
      </c>
      <c r="G63" s="28"/>
      <c r="H63" s="39"/>
      <c r="I63" s="28">
        <v>93</v>
      </c>
      <c r="J63" s="39">
        <f>I63*F63</f>
        <v>3.4940100000000007</v>
      </c>
      <c r="K63" s="28"/>
      <c r="L63" s="39"/>
      <c r="M63" s="93">
        <f>J63</f>
        <v>3.4940100000000007</v>
      </c>
    </row>
    <row r="64" spans="1:13" ht="16.5" customHeight="1">
      <c r="A64" s="132"/>
      <c r="B64" s="15"/>
      <c r="C64" s="92" t="s">
        <v>11</v>
      </c>
      <c r="D64" s="28" t="s">
        <v>4</v>
      </c>
      <c r="E64" s="28">
        <v>6.8000000000000005E-2</v>
      </c>
      <c r="F64" s="39">
        <f>F58*E64</f>
        <v>1.1560000000000001</v>
      </c>
      <c r="G64" s="28"/>
      <c r="H64" s="39"/>
      <c r="I64" s="28"/>
      <c r="J64" s="39"/>
      <c r="K64" s="28">
        <v>3.2</v>
      </c>
      <c r="L64" s="39">
        <f>K64*F64</f>
        <v>3.6992000000000007</v>
      </c>
      <c r="M64" s="93">
        <f>L64</f>
        <v>3.6992000000000007</v>
      </c>
    </row>
    <row r="65" spans="1:15">
      <c r="A65" s="132"/>
      <c r="B65" s="15"/>
      <c r="C65" s="92" t="s">
        <v>89</v>
      </c>
      <c r="D65" s="28" t="s">
        <v>4</v>
      </c>
      <c r="E65" s="28">
        <v>8.7999999999999995E-2</v>
      </c>
      <c r="F65" s="39">
        <f>F58*E65</f>
        <v>1.496</v>
      </c>
      <c r="G65" s="28"/>
      <c r="H65" s="39"/>
      <c r="I65" s="28"/>
      <c r="J65" s="39"/>
      <c r="K65" s="28">
        <v>3.2</v>
      </c>
      <c r="L65" s="39">
        <f>K65*F65</f>
        <v>4.7872000000000003</v>
      </c>
      <c r="M65" s="93">
        <f>L65</f>
        <v>4.7872000000000003</v>
      </c>
    </row>
    <row r="66" spans="1:15" ht="50.25" customHeight="1" thickBot="1">
      <c r="A66" s="133"/>
      <c r="B66" s="95" t="s">
        <v>67</v>
      </c>
      <c r="C66" s="96" t="s">
        <v>117</v>
      </c>
      <c r="D66" s="97" t="s">
        <v>10</v>
      </c>
      <c r="E66" s="97">
        <v>0.35</v>
      </c>
      <c r="F66" s="98">
        <f>E66*F58</f>
        <v>5.9499999999999993</v>
      </c>
      <c r="G66" s="97"/>
      <c r="H66" s="98"/>
      <c r="I66" s="97"/>
      <c r="J66" s="98"/>
      <c r="K66" s="97">
        <v>21.51</v>
      </c>
      <c r="L66" s="39">
        <f>K66*F66</f>
        <v>127.9845</v>
      </c>
      <c r="M66" s="93">
        <f>L66</f>
        <v>127.9845</v>
      </c>
    </row>
    <row r="67" spans="1:15" ht="33" customHeight="1">
      <c r="A67" s="131">
        <v>9</v>
      </c>
      <c r="B67" s="16" t="s">
        <v>92</v>
      </c>
      <c r="C67" s="2" t="s">
        <v>120</v>
      </c>
      <c r="D67" s="16" t="s">
        <v>93</v>
      </c>
      <c r="E67" s="16"/>
      <c r="F67" s="60">
        <v>0.55900000000000005</v>
      </c>
      <c r="G67" s="99"/>
      <c r="H67" s="99"/>
      <c r="I67" s="99"/>
      <c r="J67" s="100"/>
      <c r="K67" s="99"/>
      <c r="L67" s="99"/>
      <c r="M67" s="101"/>
    </row>
    <row r="68" spans="1:15" ht="18.75" customHeight="1">
      <c r="A68" s="132"/>
      <c r="B68" s="20" t="s">
        <v>19</v>
      </c>
      <c r="C68" s="2" t="s">
        <v>94</v>
      </c>
      <c r="D68" s="2" t="s">
        <v>95</v>
      </c>
      <c r="E68" s="16">
        <v>62.6</v>
      </c>
      <c r="F68" s="2">
        <f>E68*F67</f>
        <v>34.993400000000001</v>
      </c>
      <c r="G68" s="99">
        <v>6</v>
      </c>
      <c r="H68" s="99">
        <f>G68*F68</f>
        <v>209.96039999999999</v>
      </c>
      <c r="I68" s="99" t="s">
        <v>19</v>
      </c>
      <c r="J68" s="100" t="s">
        <v>19</v>
      </c>
      <c r="K68" s="99"/>
      <c r="L68" s="99"/>
      <c r="M68" s="101">
        <f>H68</f>
        <v>209.96039999999999</v>
      </c>
    </row>
    <row r="69" spans="1:15" ht="20.25" customHeight="1">
      <c r="A69" s="132"/>
      <c r="B69" s="20"/>
      <c r="C69" s="2" t="s">
        <v>96</v>
      </c>
      <c r="D69" s="2" t="s">
        <v>97</v>
      </c>
      <c r="E69" s="16">
        <v>1</v>
      </c>
      <c r="F69" s="2">
        <f>E69*F67</f>
        <v>0.55900000000000005</v>
      </c>
      <c r="G69" s="99"/>
      <c r="H69" s="99"/>
      <c r="I69" s="99"/>
      <c r="J69" s="100"/>
      <c r="K69" s="99">
        <v>3.2</v>
      </c>
      <c r="L69" s="100">
        <f>K69*F69</f>
        <v>1.7888000000000002</v>
      </c>
      <c r="M69" s="101">
        <f>L69</f>
        <v>1.7888000000000002</v>
      </c>
    </row>
    <row r="70" spans="1:15" ht="20.25" customHeight="1">
      <c r="A70" s="132"/>
      <c r="B70" s="20"/>
      <c r="C70" s="2" t="s">
        <v>98</v>
      </c>
      <c r="D70" s="2" t="s">
        <v>97</v>
      </c>
      <c r="E70" s="16">
        <v>2.78</v>
      </c>
      <c r="F70" s="2">
        <f>E70*F67</f>
        <v>1.55402</v>
      </c>
      <c r="G70" s="99"/>
      <c r="H70" s="99"/>
      <c r="I70" s="99"/>
      <c r="J70" s="100"/>
      <c r="K70" s="99">
        <v>3.2</v>
      </c>
      <c r="L70" s="100">
        <f>K70*F70</f>
        <v>4.9728640000000004</v>
      </c>
      <c r="M70" s="101">
        <f>L70</f>
        <v>4.9728640000000004</v>
      </c>
    </row>
    <row r="71" spans="1:15" ht="15.75">
      <c r="A71" s="132"/>
      <c r="B71" s="102" t="s">
        <v>99</v>
      </c>
      <c r="C71" s="2" t="s">
        <v>100</v>
      </c>
      <c r="D71" s="2" t="s">
        <v>101</v>
      </c>
      <c r="E71" s="16">
        <v>1.04</v>
      </c>
      <c r="F71" s="118">
        <v>0.9</v>
      </c>
      <c r="G71" s="99" t="s">
        <v>19</v>
      </c>
      <c r="H71" s="100" t="s">
        <v>19</v>
      </c>
      <c r="I71" s="99">
        <v>4.8</v>
      </c>
      <c r="J71" s="100">
        <f>I71*F71</f>
        <v>4.32</v>
      </c>
      <c r="K71" s="99" t="s">
        <v>19</v>
      </c>
      <c r="L71" s="99" t="s">
        <v>19</v>
      </c>
      <c r="M71" s="101">
        <f>J71</f>
        <v>4.32</v>
      </c>
    </row>
    <row r="72" spans="1:15" ht="31.5">
      <c r="A72" s="132"/>
      <c r="B72" s="20" t="s">
        <v>102</v>
      </c>
      <c r="C72" s="2" t="s">
        <v>122</v>
      </c>
      <c r="D72" s="2" t="s">
        <v>21</v>
      </c>
      <c r="E72" s="16"/>
      <c r="F72" s="2">
        <f>17*5.2</f>
        <v>88.4</v>
      </c>
      <c r="G72" s="19"/>
      <c r="H72" s="19"/>
      <c r="I72" s="11">
        <v>5.3</v>
      </c>
      <c r="J72" s="100">
        <f>I72*F72</f>
        <v>468.52000000000004</v>
      </c>
      <c r="K72" s="19"/>
      <c r="L72" s="19"/>
      <c r="M72" s="8">
        <f>J72</f>
        <v>468.52000000000004</v>
      </c>
    </row>
    <row r="73" spans="1:15" ht="32.25" thickBot="1">
      <c r="A73" s="133"/>
      <c r="B73" s="20" t="s">
        <v>103</v>
      </c>
      <c r="C73" s="2" t="s">
        <v>121</v>
      </c>
      <c r="D73" s="2" t="s">
        <v>104</v>
      </c>
      <c r="E73" s="16"/>
      <c r="F73" s="2">
        <f>17*2</f>
        <v>34</v>
      </c>
      <c r="G73" s="19"/>
      <c r="H73" s="19"/>
      <c r="I73" s="11">
        <v>6.7</v>
      </c>
      <c r="J73" s="100">
        <f>I73*F73</f>
        <v>227.8</v>
      </c>
      <c r="K73" s="19"/>
      <c r="L73" s="19"/>
      <c r="M73" s="8">
        <f>J73</f>
        <v>227.8</v>
      </c>
    </row>
    <row r="74" spans="1:15" ht="47.25" customHeight="1">
      <c r="A74" s="62">
        <v>10</v>
      </c>
      <c r="B74" s="70" t="s">
        <v>123</v>
      </c>
      <c r="C74" s="71" t="s">
        <v>124</v>
      </c>
      <c r="D74" s="72" t="s">
        <v>48</v>
      </c>
      <c r="E74" s="45"/>
      <c r="F74" s="45">
        <v>4.95</v>
      </c>
      <c r="G74" s="45"/>
      <c r="H74" s="45"/>
      <c r="I74" s="45"/>
      <c r="J74" s="45"/>
      <c r="K74" s="73"/>
      <c r="L74" s="73"/>
      <c r="M74" s="74"/>
    </row>
    <row r="75" spans="1:15" ht="24.75" customHeight="1" thickBot="1">
      <c r="A75" s="62"/>
      <c r="B75" s="108"/>
      <c r="C75" s="82" t="s">
        <v>5</v>
      </c>
      <c r="D75" s="83" t="s">
        <v>59</v>
      </c>
      <c r="E75" s="84">
        <v>2.06</v>
      </c>
      <c r="F75" s="84">
        <f>F74*E75</f>
        <v>10.197000000000001</v>
      </c>
      <c r="G75" s="84">
        <v>4.5999999999999996</v>
      </c>
      <c r="H75" s="84">
        <f>G75*F75</f>
        <v>46.906199999999998</v>
      </c>
      <c r="I75" s="84"/>
      <c r="J75" s="84"/>
      <c r="K75" s="109"/>
      <c r="L75" s="109"/>
      <c r="M75" s="110">
        <f>H75</f>
        <v>46.906199999999998</v>
      </c>
    </row>
    <row r="76" spans="1:15" ht="79.5" customHeight="1">
      <c r="A76" s="129">
        <v>11</v>
      </c>
      <c r="B76" s="15" t="s">
        <v>34</v>
      </c>
      <c r="C76" s="7" t="s">
        <v>112</v>
      </c>
      <c r="D76" s="28" t="s">
        <v>61</v>
      </c>
      <c r="E76" s="28"/>
      <c r="F76" s="37">
        <v>200</v>
      </c>
      <c r="G76" s="28"/>
      <c r="H76" s="28"/>
      <c r="I76" s="28"/>
      <c r="J76" s="28"/>
      <c r="K76" s="28"/>
      <c r="L76" s="28"/>
      <c r="M76" s="1"/>
      <c r="O76" s="4">
        <v>255</v>
      </c>
    </row>
    <row r="77" spans="1:15" ht="24.75" customHeight="1">
      <c r="A77" s="130"/>
      <c r="B77" s="15"/>
      <c r="C77" s="29" t="s">
        <v>35</v>
      </c>
      <c r="D77" s="28" t="s">
        <v>26</v>
      </c>
      <c r="E77" s="28">
        <v>3.211E-2</v>
      </c>
      <c r="F77" s="38">
        <f>E77*F76</f>
        <v>6.4219999999999997</v>
      </c>
      <c r="G77" s="28">
        <v>4</v>
      </c>
      <c r="H77" s="38">
        <f>G77*F77</f>
        <v>25.687999999999999</v>
      </c>
      <c r="I77" s="28"/>
      <c r="J77" s="28"/>
      <c r="K77" s="28"/>
      <c r="L77" s="28"/>
      <c r="M77" s="1">
        <f t="shared" ref="M77:M105" si="9">L77+J77+H77</f>
        <v>25.687999999999999</v>
      </c>
    </row>
    <row r="78" spans="1:15" ht="24.75" customHeight="1">
      <c r="A78" s="130"/>
      <c r="B78" s="15" t="s">
        <v>36</v>
      </c>
      <c r="C78" s="29" t="s">
        <v>37</v>
      </c>
      <c r="D78" s="28" t="s">
        <v>38</v>
      </c>
      <c r="E78" s="28">
        <v>3.8800000000000002E-3</v>
      </c>
      <c r="F78" s="38">
        <f>E78*F76</f>
        <v>0.77600000000000002</v>
      </c>
      <c r="G78" s="28"/>
      <c r="H78" s="28"/>
      <c r="I78" s="28"/>
      <c r="J78" s="39"/>
      <c r="K78" s="28">
        <v>25.16</v>
      </c>
      <c r="L78" s="39">
        <f>K78*F78</f>
        <v>19.524160000000002</v>
      </c>
      <c r="M78" s="1">
        <f t="shared" si="9"/>
        <v>19.524160000000002</v>
      </c>
    </row>
    <row r="79" spans="1:15" ht="24.75" customHeight="1">
      <c r="A79" s="130"/>
      <c r="B79" s="15" t="s">
        <v>39</v>
      </c>
      <c r="C79" s="29" t="s">
        <v>40</v>
      </c>
      <c r="D79" s="28" t="s">
        <v>38</v>
      </c>
      <c r="E79" s="28">
        <v>6.1599999999999997E-3</v>
      </c>
      <c r="F79" s="39">
        <f>F76*E79</f>
        <v>1.232</v>
      </c>
      <c r="G79" s="28"/>
      <c r="H79" s="28"/>
      <c r="I79" s="28"/>
      <c r="J79" s="39"/>
      <c r="K79" s="28">
        <v>16.91</v>
      </c>
      <c r="L79" s="39">
        <f t="shared" ref="L79:L86" si="10">K79*F79</f>
        <v>20.833120000000001</v>
      </c>
      <c r="M79" s="1">
        <f t="shared" si="9"/>
        <v>20.833120000000001</v>
      </c>
    </row>
    <row r="80" spans="1:15" ht="24.75" customHeight="1">
      <c r="A80" s="130"/>
      <c r="B80" s="15" t="s">
        <v>41</v>
      </c>
      <c r="C80" s="29" t="s">
        <v>42</v>
      </c>
      <c r="D80" s="28" t="s">
        <v>38</v>
      </c>
      <c r="E80" s="28">
        <v>4.5300000000000002E-3</v>
      </c>
      <c r="F80" s="39">
        <f>F76*E80</f>
        <v>0.90600000000000003</v>
      </c>
      <c r="G80" s="28"/>
      <c r="H80" s="28"/>
      <c r="I80" s="28"/>
      <c r="J80" s="39"/>
      <c r="K80" s="28">
        <v>19.98</v>
      </c>
      <c r="L80" s="39">
        <f>K80*F80</f>
        <v>18.101880000000001</v>
      </c>
      <c r="M80" s="1">
        <f t="shared" si="9"/>
        <v>18.101880000000001</v>
      </c>
    </row>
    <row r="81" spans="1:13" ht="24.75" customHeight="1">
      <c r="A81" s="130"/>
      <c r="B81" s="15" t="s">
        <v>43</v>
      </c>
      <c r="C81" s="29" t="s">
        <v>44</v>
      </c>
      <c r="D81" s="28" t="s">
        <v>38</v>
      </c>
      <c r="E81" s="28">
        <v>7.1000000000000004E-3</v>
      </c>
      <c r="F81" s="39">
        <f>F76*E81</f>
        <v>1.4200000000000002</v>
      </c>
      <c r="G81" s="28"/>
      <c r="H81" s="28"/>
      <c r="I81" s="28"/>
      <c r="J81" s="39"/>
      <c r="K81" s="28">
        <v>33.56</v>
      </c>
      <c r="L81" s="39">
        <f t="shared" si="10"/>
        <v>47.655200000000008</v>
      </c>
      <c r="M81" s="1">
        <f t="shared" si="9"/>
        <v>47.655200000000008</v>
      </c>
    </row>
    <row r="82" spans="1:13" ht="24.75" customHeight="1">
      <c r="A82" s="130"/>
      <c r="B82" s="15" t="s">
        <v>45</v>
      </c>
      <c r="C82" s="29" t="s">
        <v>46</v>
      </c>
      <c r="D82" s="28" t="s">
        <v>38</v>
      </c>
      <c r="E82" s="28">
        <v>2.0699999999999998E-3</v>
      </c>
      <c r="F82" s="39">
        <f>F76*E82</f>
        <v>0.41399999999999998</v>
      </c>
      <c r="G82" s="28"/>
      <c r="H82" s="28"/>
      <c r="I82" s="28"/>
      <c r="J82" s="39"/>
      <c r="K82" s="28">
        <v>15</v>
      </c>
      <c r="L82" s="39">
        <f t="shared" si="10"/>
        <v>6.21</v>
      </c>
      <c r="M82" s="1">
        <f t="shared" si="9"/>
        <v>6.21</v>
      </c>
    </row>
    <row r="83" spans="1:13" ht="20.25" customHeight="1">
      <c r="A83" s="130"/>
      <c r="B83" s="15"/>
      <c r="C83" s="29" t="s">
        <v>47</v>
      </c>
      <c r="D83" s="28" t="s">
        <v>48</v>
      </c>
      <c r="E83" s="28">
        <v>1.4999999999999999E-2</v>
      </c>
      <c r="F83" s="39">
        <f>F76*E83</f>
        <v>3</v>
      </c>
      <c r="G83" s="28"/>
      <c r="H83" s="28"/>
      <c r="I83" s="28">
        <v>4</v>
      </c>
      <c r="J83" s="39">
        <f>I83*F83</f>
        <v>12</v>
      </c>
      <c r="K83" s="28"/>
      <c r="L83" s="39"/>
      <c r="M83" s="1">
        <f t="shared" si="9"/>
        <v>12</v>
      </c>
    </row>
    <row r="84" spans="1:13" ht="21.75" customHeight="1">
      <c r="A84" s="130"/>
      <c r="B84" s="15"/>
      <c r="C84" s="29" t="s">
        <v>50</v>
      </c>
      <c r="D84" s="28" t="s">
        <v>51</v>
      </c>
      <c r="E84" s="28">
        <v>6.6000000000000003E-2</v>
      </c>
      <c r="F84" s="39">
        <f>E84*F76</f>
        <v>13.200000000000001</v>
      </c>
      <c r="G84" s="28"/>
      <c r="H84" s="28"/>
      <c r="I84" s="28">
        <v>0.2</v>
      </c>
      <c r="J84" s="39">
        <f>I84*F84</f>
        <v>2.6400000000000006</v>
      </c>
      <c r="K84" s="28"/>
      <c r="L84" s="39"/>
      <c r="M84" s="1">
        <f t="shared" si="9"/>
        <v>2.6400000000000006</v>
      </c>
    </row>
    <row r="85" spans="1:13" ht="24.75" customHeight="1">
      <c r="A85" s="130"/>
      <c r="B85" s="17" t="s">
        <v>23</v>
      </c>
      <c r="C85" s="21" t="s">
        <v>25</v>
      </c>
      <c r="D85" s="17" t="s">
        <v>29</v>
      </c>
      <c r="E85" s="17">
        <v>2.7E-2</v>
      </c>
      <c r="F85" s="35">
        <f>E85*F84</f>
        <v>0.35640000000000005</v>
      </c>
      <c r="G85" s="17"/>
      <c r="H85" s="1"/>
      <c r="I85" s="17"/>
      <c r="J85" s="1"/>
      <c r="K85" s="17">
        <v>16.38</v>
      </c>
      <c r="L85" s="1">
        <f t="shared" ref="L85" si="11">K85*F85</f>
        <v>5.8378320000000006</v>
      </c>
      <c r="M85" s="1">
        <f t="shared" si="9"/>
        <v>5.8378320000000006</v>
      </c>
    </row>
    <row r="86" spans="1:13" ht="24.75" customHeight="1">
      <c r="A86" s="142"/>
      <c r="B86" s="15" t="s">
        <v>53</v>
      </c>
      <c r="C86" s="29" t="s">
        <v>116</v>
      </c>
      <c r="D86" s="28" t="s">
        <v>10</v>
      </c>
      <c r="E86" s="28">
        <v>1.7000000000000001E-2</v>
      </c>
      <c r="F86" s="38">
        <f>F84</f>
        <v>13.200000000000001</v>
      </c>
      <c r="G86" s="28"/>
      <c r="H86" s="28"/>
      <c r="I86" s="28"/>
      <c r="J86" s="39"/>
      <c r="K86" s="122">
        <v>6.12</v>
      </c>
      <c r="L86" s="39">
        <f t="shared" si="10"/>
        <v>80.784000000000006</v>
      </c>
      <c r="M86" s="1">
        <f t="shared" si="9"/>
        <v>80.784000000000006</v>
      </c>
    </row>
    <row r="87" spans="1:13" ht="39" customHeight="1">
      <c r="A87" s="129">
        <v>12</v>
      </c>
      <c r="B87" s="15" t="s">
        <v>52</v>
      </c>
      <c r="C87" s="7" t="s">
        <v>71</v>
      </c>
      <c r="D87" s="28" t="s">
        <v>54</v>
      </c>
      <c r="E87" s="28"/>
      <c r="F87" s="37">
        <f>F76</f>
        <v>200</v>
      </c>
      <c r="G87" s="28"/>
      <c r="H87" s="28"/>
      <c r="I87" s="28"/>
      <c r="J87" s="28"/>
      <c r="K87" s="28"/>
      <c r="L87" s="28"/>
      <c r="M87" s="1"/>
    </row>
    <row r="88" spans="1:13" ht="24.75" customHeight="1">
      <c r="A88" s="130"/>
      <c r="B88" s="15"/>
      <c r="C88" s="29" t="s">
        <v>35</v>
      </c>
      <c r="D88" s="28" t="s">
        <v>26</v>
      </c>
      <c r="E88" s="28">
        <v>0.373</v>
      </c>
      <c r="F88" s="39">
        <f>F87*E88</f>
        <v>74.599999999999994</v>
      </c>
      <c r="G88" s="39">
        <v>6</v>
      </c>
      <c r="H88" s="39">
        <f>G88*F88</f>
        <v>447.59999999999997</v>
      </c>
      <c r="I88" s="39"/>
      <c r="J88" s="39"/>
      <c r="K88" s="39"/>
      <c r="L88" s="39"/>
      <c r="M88" s="1">
        <f t="shared" si="9"/>
        <v>447.59999999999997</v>
      </c>
    </row>
    <row r="89" spans="1:13" ht="18.75" customHeight="1">
      <c r="A89" s="130"/>
      <c r="B89" s="15" t="s">
        <v>36</v>
      </c>
      <c r="C89" s="29" t="s">
        <v>37</v>
      </c>
      <c r="D89" s="28" t="s">
        <v>38</v>
      </c>
      <c r="E89" s="28">
        <v>2.238E-3</v>
      </c>
      <c r="F89" s="39">
        <f>F87*E89</f>
        <v>0.4476</v>
      </c>
      <c r="G89" s="39"/>
      <c r="H89" s="39"/>
      <c r="I89" s="39"/>
      <c r="J89" s="39"/>
      <c r="K89" s="39">
        <v>25.16</v>
      </c>
      <c r="L89" s="39">
        <f>K89*F89</f>
        <v>11.261616</v>
      </c>
      <c r="M89" s="1">
        <f t="shared" si="9"/>
        <v>11.261616</v>
      </c>
    </row>
    <row r="90" spans="1:13" ht="23.25" customHeight="1">
      <c r="A90" s="130"/>
      <c r="B90" s="15" t="s">
        <v>39</v>
      </c>
      <c r="C90" s="29" t="s">
        <v>40</v>
      </c>
      <c r="D90" s="28" t="s">
        <v>38</v>
      </c>
      <c r="E90" s="28">
        <v>4.0899999999999999E-3</v>
      </c>
      <c r="F90" s="39">
        <f>F87*E90</f>
        <v>0.81799999999999995</v>
      </c>
      <c r="G90" s="39"/>
      <c r="H90" s="39"/>
      <c r="I90" s="39"/>
      <c r="J90" s="39"/>
      <c r="K90" s="39">
        <v>16.91</v>
      </c>
      <c r="L90" s="39">
        <f t="shared" ref="L90:L92" si="12">K90*F90</f>
        <v>13.832379999999999</v>
      </c>
      <c r="M90" s="1">
        <f t="shared" si="9"/>
        <v>13.832379999999999</v>
      </c>
    </row>
    <row r="91" spans="1:13" ht="24" customHeight="1">
      <c r="A91" s="130"/>
      <c r="B91" s="15" t="s">
        <v>41</v>
      </c>
      <c r="C91" s="29" t="s">
        <v>42</v>
      </c>
      <c r="D91" s="28" t="s">
        <v>38</v>
      </c>
      <c r="E91" s="28">
        <v>4.3700000000000003E-2</v>
      </c>
      <c r="F91" s="39">
        <f>F87*E91</f>
        <v>8.74</v>
      </c>
      <c r="G91" s="39"/>
      <c r="H91" s="39"/>
      <c r="I91" s="39"/>
      <c r="J91" s="39"/>
      <c r="K91" s="39">
        <v>19.98</v>
      </c>
      <c r="L91" s="39">
        <f t="shared" si="12"/>
        <v>174.62520000000001</v>
      </c>
      <c r="M91" s="1">
        <f t="shared" si="9"/>
        <v>174.62520000000001</v>
      </c>
    </row>
    <row r="92" spans="1:13" ht="17.25" customHeight="1">
      <c r="A92" s="130"/>
      <c r="B92" s="15" t="s">
        <v>62</v>
      </c>
      <c r="C92" s="29" t="s">
        <v>46</v>
      </c>
      <c r="D92" s="28" t="s">
        <v>38</v>
      </c>
      <c r="E92" s="28">
        <v>1.1199999999999999E-3</v>
      </c>
      <c r="F92" s="39">
        <f>F87*E92</f>
        <v>0.22399999999999998</v>
      </c>
      <c r="G92" s="39"/>
      <c r="H92" s="39"/>
      <c r="I92" s="39"/>
      <c r="J92" s="39"/>
      <c r="K92" s="39">
        <v>42.2</v>
      </c>
      <c r="L92" s="39">
        <f t="shared" si="12"/>
        <v>9.4527999999999999</v>
      </c>
      <c r="M92" s="1">
        <f t="shared" si="9"/>
        <v>9.4527999999999999</v>
      </c>
    </row>
    <row r="93" spans="1:13" ht="16.5" customHeight="1">
      <c r="A93" s="130"/>
      <c r="B93" s="15"/>
      <c r="C93" s="29" t="s">
        <v>47</v>
      </c>
      <c r="D93" s="28" t="s">
        <v>48</v>
      </c>
      <c r="E93" s="28">
        <v>0.08</v>
      </c>
      <c r="F93" s="39">
        <f>F87*E93</f>
        <v>16</v>
      </c>
      <c r="G93" s="39"/>
      <c r="H93" s="39"/>
      <c r="I93" s="39">
        <v>4</v>
      </c>
      <c r="J93" s="39">
        <f>I93*F93</f>
        <v>64</v>
      </c>
      <c r="K93" s="39"/>
      <c r="L93" s="39"/>
      <c r="M93" s="1">
        <f t="shared" si="9"/>
        <v>64</v>
      </c>
    </row>
    <row r="94" spans="1:13" ht="16.5" customHeight="1">
      <c r="A94" s="130"/>
      <c r="B94" s="15" t="s">
        <v>49</v>
      </c>
      <c r="C94" s="29" t="s">
        <v>55</v>
      </c>
      <c r="D94" s="28" t="s">
        <v>48</v>
      </c>
      <c r="E94" s="28">
        <v>0.05</v>
      </c>
      <c r="F94" s="39">
        <f>F87*E94</f>
        <v>10</v>
      </c>
      <c r="G94" s="39"/>
      <c r="H94" s="39"/>
      <c r="I94" s="39">
        <v>22</v>
      </c>
      <c r="J94" s="39">
        <f>I94*F94</f>
        <v>220</v>
      </c>
      <c r="K94" s="39"/>
      <c r="L94" s="39"/>
      <c r="M94" s="1">
        <f t="shared" si="9"/>
        <v>220</v>
      </c>
    </row>
    <row r="95" spans="1:13" ht="24.75" customHeight="1" thickBot="1">
      <c r="A95" s="142"/>
      <c r="B95" s="15" t="s">
        <v>53</v>
      </c>
      <c r="C95" s="29" t="s">
        <v>56</v>
      </c>
      <c r="D95" s="28" t="s">
        <v>10</v>
      </c>
      <c r="E95" s="28">
        <v>2.2000000000000002</v>
      </c>
      <c r="F95" s="39">
        <f>E95*F94</f>
        <v>22</v>
      </c>
      <c r="G95" s="39"/>
      <c r="H95" s="39"/>
      <c r="I95" s="39"/>
      <c r="J95" s="39"/>
      <c r="K95" s="39">
        <v>4.2699999999999996</v>
      </c>
      <c r="L95" s="39">
        <f>K95*F95</f>
        <v>93.94</v>
      </c>
      <c r="M95" s="1">
        <f t="shared" si="9"/>
        <v>93.94</v>
      </c>
    </row>
    <row r="96" spans="1:13" ht="36.75" customHeight="1">
      <c r="A96" s="129">
        <v>13</v>
      </c>
      <c r="B96" s="42" t="s">
        <v>58</v>
      </c>
      <c r="C96" s="58" t="s">
        <v>63</v>
      </c>
      <c r="D96" s="43" t="s">
        <v>10</v>
      </c>
      <c r="E96" s="44"/>
      <c r="F96" s="61">
        <f>F99*0.00022</f>
        <v>0.88</v>
      </c>
      <c r="G96" s="44"/>
      <c r="H96" s="45"/>
      <c r="I96" s="46"/>
      <c r="J96" s="44"/>
      <c r="K96" s="47"/>
      <c r="L96" s="47"/>
      <c r="M96" s="48"/>
    </row>
    <row r="97" spans="1:15" ht="20.25" customHeight="1">
      <c r="A97" s="130"/>
      <c r="B97" s="49"/>
      <c r="C97" s="59" t="s">
        <v>5</v>
      </c>
      <c r="D97" s="50" t="s">
        <v>59</v>
      </c>
      <c r="E97" s="51">
        <v>27.6</v>
      </c>
      <c r="F97" s="51">
        <f>F96*E97</f>
        <v>24.288</v>
      </c>
      <c r="G97" s="51">
        <v>6</v>
      </c>
      <c r="H97" s="52">
        <f>G97*F97</f>
        <v>145.72800000000001</v>
      </c>
      <c r="I97" s="52"/>
      <c r="J97" s="51"/>
      <c r="K97" s="53"/>
      <c r="L97" s="53"/>
      <c r="M97" s="54">
        <f>L97+J97+H97</f>
        <v>145.72800000000001</v>
      </c>
    </row>
    <row r="98" spans="1:15" ht="19.5" customHeight="1">
      <c r="A98" s="130"/>
      <c r="B98" s="49"/>
      <c r="C98" s="59" t="s">
        <v>11</v>
      </c>
      <c r="D98" s="50" t="s">
        <v>4</v>
      </c>
      <c r="E98" s="51">
        <v>6.8</v>
      </c>
      <c r="F98" s="51">
        <f>F96*E98</f>
        <v>5.984</v>
      </c>
      <c r="G98" s="51"/>
      <c r="H98" s="52"/>
      <c r="I98" s="52"/>
      <c r="J98" s="51"/>
      <c r="K98" s="53">
        <v>3.2</v>
      </c>
      <c r="L98" s="53">
        <f t="shared" ref="L98:L100" si="13">K98*F98</f>
        <v>19.148800000000001</v>
      </c>
      <c r="M98" s="54">
        <f t="shared" ref="M98:M101" si="14">L98+J98+H98</f>
        <v>19.148800000000001</v>
      </c>
    </row>
    <row r="99" spans="1:15" ht="21" customHeight="1">
      <c r="A99" s="130"/>
      <c r="B99" s="49" t="s">
        <v>64</v>
      </c>
      <c r="C99" s="59" t="s">
        <v>65</v>
      </c>
      <c r="D99" s="50" t="s">
        <v>21</v>
      </c>
      <c r="E99" s="51" t="s">
        <v>19</v>
      </c>
      <c r="F99" s="57">
        <f>F76*20</f>
        <v>4000</v>
      </c>
      <c r="G99" s="51"/>
      <c r="H99" s="52"/>
      <c r="I99" s="55">
        <v>0.25</v>
      </c>
      <c r="J99" s="51">
        <f>I99*F99</f>
        <v>1000</v>
      </c>
      <c r="K99" s="53"/>
      <c r="L99" s="53"/>
      <c r="M99" s="54">
        <f t="shared" si="14"/>
        <v>1000</v>
      </c>
      <c r="O99" s="4" t="s">
        <v>66</v>
      </c>
    </row>
    <row r="100" spans="1:15" ht="20.25" customHeight="1">
      <c r="A100" s="130"/>
      <c r="B100" s="49"/>
      <c r="C100" s="59" t="s">
        <v>60</v>
      </c>
      <c r="D100" s="50" t="s">
        <v>4</v>
      </c>
      <c r="E100" s="51">
        <v>12.2</v>
      </c>
      <c r="F100" s="51">
        <f>F96*E100</f>
        <v>10.735999999999999</v>
      </c>
      <c r="G100" s="51"/>
      <c r="H100" s="52"/>
      <c r="I100" s="52"/>
      <c r="J100" s="51"/>
      <c r="K100" s="53">
        <v>3.2</v>
      </c>
      <c r="L100" s="53">
        <f t="shared" si="13"/>
        <v>34.355199999999996</v>
      </c>
      <c r="M100" s="54">
        <f t="shared" si="14"/>
        <v>34.355199999999996</v>
      </c>
    </row>
    <row r="101" spans="1:15" ht="15.75" customHeight="1">
      <c r="A101" s="130"/>
      <c r="B101" s="16" t="s">
        <v>20</v>
      </c>
      <c r="C101" s="2" t="s">
        <v>24</v>
      </c>
      <c r="D101" s="16" t="s">
        <v>22</v>
      </c>
      <c r="E101" s="16" t="s">
        <v>19</v>
      </c>
      <c r="F101" s="16">
        <v>2</v>
      </c>
      <c r="G101" s="16"/>
      <c r="H101" s="1"/>
      <c r="I101" s="16">
        <v>22</v>
      </c>
      <c r="J101" s="1">
        <f t="shared" ref="J101" si="15">I101*F101</f>
        <v>44</v>
      </c>
      <c r="K101" s="16"/>
      <c r="L101" s="1"/>
      <c r="M101" s="1">
        <f t="shared" si="14"/>
        <v>44</v>
      </c>
    </row>
    <row r="102" spans="1:15" ht="33" customHeight="1">
      <c r="A102" s="129">
        <v>14</v>
      </c>
      <c r="B102" s="111">
        <v>27.24</v>
      </c>
      <c r="C102" s="22" t="s">
        <v>114</v>
      </c>
      <c r="D102" s="11" t="s">
        <v>61</v>
      </c>
      <c r="E102" s="31"/>
      <c r="F102" s="33">
        <f>F76</f>
        <v>200</v>
      </c>
      <c r="G102" s="11"/>
      <c r="H102" s="1"/>
      <c r="I102" s="11"/>
      <c r="J102" s="1"/>
      <c r="K102" s="11" t="s">
        <v>19</v>
      </c>
      <c r="L102" s="1"/>
      <c r="M102" s="1"/>
    </row>
    <row r="103" spans="1:15" ht="19.5" customHeight="1">
      <c r="A103" s="130"/>
      <c r="B103" s="32">
        <v>27.24</v>
      </c>
      <c r="C103" s="30" t="s">
        <v>32</v>
      </c>
      <c r="D103" s="11" t="s">
        <v>26</v>
      </c>
      <c r="E103" s="8">
        <v>0.20699999999999999</v>
      </c>
      <c r="F103" s="8">
        <f>E103*F102</f>
        <v>41.4</v>
      </c>
      <c r="G103" s="11">
        <v>4.5999999999999996</v>
      </c>
      <c r="H103" s="1">
        <f t="shared" ref="H103" si="16">F103*G103</f>
        <v>190.43999999999997</v>
      </c>
      <c r="I103" s="18"/>
      <c r="J103" s="1">
        <f t="shared" ref="J103:J105" si="17">I103*F103</f>
        <v>0</v>
      </c>
      <c r="K103" s="11"/>
      <c r="L103" s="1"/>
      <c r="M103" s="1">
        <f t="shared" si="9"/>
        <v>190.43999999999997</v>
      </c>
    </row>
    <row r="104" spans="1:15" ht="15.75" customHeight="1">
      <c r="A104" s="130"/>
      <c r="B104" s="32"/>
      <c r="C104" s="11" t="s">
        <v>33</v>
      </c>
      <c r="D104" s="11" t="s">
        <v>4</v>
      </c>
      <c r="E104" s="11">
        <v>3.2099999999999997E-2</v>
      </c>
      <c r="F104" s="11">
        <f>E104*F102</f>
        <v>6.419999999999999</v>
      </c>
      <c r="G104" s="11"/>
      <c r="H104" s="1"/>
      <c r="I104" s="11"/>
      <c r="J104" s="1">
        <f t="shared" si="17"/>
        <v>0</v>
      </c>
      <c r="K104" s="11">
        <v>3.2</v>
      </c>
      <c r="L104" s="1">
        <f t="shared" ref="L104" si="18">K104*F104</f>
        <v>20.543999999999997</v>
      </c>
      <c r="M104" s="1">
        <f t="shared" si="9"/>
        <v>20.543999999999997</v>
      </c>
    </row>
    <row r="105" spans="1:15" ht="27.75" customHeight="1">
      <c r="A105" s="130"/>
      <c r="B105" s="16" t="s">
        <v>72</v>
      </c>
      <c r="C105" s="103" t="s">
        <v>69</v>
      </c>
      <c r="D105" s="17" t="s">
        <v>29</v>
      </c>
      <c r="E105" s="16">
        <v>0.15340000000000001</v>
      </c>
      <c r="F105" s="16">
        <f>E105*F102</f>
        <v>30.680000000000003</v>
      </c>
      <c r="G105" s="16"/>
      <c r="H105" s="1"/>
      <c r="I105" s="16">
        <v>103</v>
      </c>
      <c r="J105" s="1">
        <f t="shared" si="17"/>
        <v>3160.0400000000004</v>
      </c>
      <c r="K105" s="16"/>
      <c r="L105" s="1"/>
      <c r="M105" s="1">
        <f t="shared" si="9"/>
        <v>3160.0400000000004</v>
      </c>
    </row>
    <row r="106" spans="1:15" ht="31.5" customHeight="1">
      <c r="A106" s="130"/>
      <c r="B106" s="104" t="s">
        <v>19</v>
      </c>
      <c r="C106" s="105" t="s">
        <v>70</v>
      </c>
      <c r="D106" s="106" t="s">
        <v>38</v>
      </c>
      <c r="E106" s="106">
        <v>2.64E-2</v>
      </c>
      <c r="F106" s="16">
        <f>E106*F102</f>
        <v>5.28</v>
      </c>
      <c r="G106" s="16"/>
      <c r="H106" s="1"/>
      <c r="I106" s="16"/>
      <c r="J106" s="1"/>
      <c r="K106" s="16">
        <v>26.55</v>
      </c>
      <c r="L106" s="1">
        <f>K106*F106</f>
        <v>140.184</v>
      </c>
      <c r="M106" s="1">
        <f>L106</f>
        <v>140.184</v>
      </c>
    </row>
    <row r="107" spans="1:15" ht="17.25" customHeight="1">
      <c r="A107" s="18"/>
      <c r="B107" s="11"/>
      <c r="C107" s="22" t="s">
        <v>6</v>
      </c>
      <c r="D107" s="23"/>
      <c r="E107" s="23"/>
      <c r="F107" s="23"/>
      <c r="G107" s="23"/>
      <c r="H107" s="9">
        <f>SUM(H7:H106)</f>
        <v>4048.6466416000003</v>
      </c>
      <c r="I107" s="9"/>
      <c r="J107" s="9">
        <f>SUM(J7:J106)</f>
        <v>33052.899749999997</v>
      </c>
      <c r="K107" s="9"/>
      <c r="L107" s="9">
        <f>SUM(L7:L106)</f>
        <v>3915.3219426560004</v>
      </c>
      <c r="M107" s="9">
        <f>SUM(M7:M106)</f>
        <v>41016.868334256018</v>
      </c>
      <c r="N107" s="40">
        <f>O107-M107</f>
        <v>-4.7864128806395456E-2</v>
      </c>
      <c r="O107" s="4">
        <f>O115/1.18/1.02/1.08/1.1</f>
        <v>41016.820470127212</v>
      </c>
    </row>
    <row r="108" spans="1:15" ht="17.25" customHeight="1">
      <c r="A108" s="18"/>
      <c r="B108" s="11"/>
      <c r="C108" s="22" t="s">
        <v>7</v>
      </c>
      <c r="D108" s="36">
        <v>0.1</v>
      </c>
      <c r="E108" s="23"/>
      <c r="F108" s="23"/>
      <c r="G108" s="23"/>
      <c r="H108" s="23"/>
      <c r="I108" s="23"/>
      <c r="J108" s="23"/>
      <c r="K108" s="23"/>
      <c r="L108" s="23"/>
      <c r="M108" s="9">
        <f>M107*D108</f>
        <v>4101.6868334256023</v>
      </c>
    </row>
    <row r="109" spans="1:15" ht="17.25" customHeight="1">
      <c r="A109" s="18"/>
      <c r="B109" s="11"/>
      <c r="C109" s="22" t="s">
        <v>6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9">
        <f>M107+M108</f>
        <v>45118.555167681618</v>
      </c>
    </row>
    <row r="110" spans="1:15" ht="17.25" customHeight="1">
      <c r="A110" s="18"/>
      <c r="B110" s="11"/>
      <c r="C110" s="22" t="s">
        <v>8</v>
      </c>
      <c r="D110" s="36">
        <v>0.08</v>
      </c>
      <c r="E110" s="23"/>
      <c r="F110" s="23"/>
      <c r="G110" s="23"/>
      <c r="H110" s="23"/>
      <c r="I110" s="23"/>
      <c r="J110" s="23"/>
      <c r="K110" s="23"/>
      <c r="L110" s="23"/>
      <c r="M110" s="9">
        <f>M109*D110</f>
        <v>3609.4844134145296</v>
      </c>
    </row>
    <row r="111" spans="1:15" ht="17.25" customHeight="1">
      <c r="A111" s="18"/>
      <c r="B111" s="11"/>
      <c r="C111" s="22" t="s">
        <v>6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9">
        <f>SUM(M109:M110)</f>
        <v>48728.039581096149</v>
      </c>
    </row>
    <row r="112" spans="1:15" ht="17.25" customHeight="1">
      <c r="A112" s="18"/>
      <c r="B112" s="11"/>
      <c r="C112" s="22" t="s">
        <v>57</v>
      </c>
      <c r="D112" s="36">
        <v>0.02</v>
      </c>
      <c r="E112" s="23"/>
      <c r="F112" s="23"/>
      <c r="G112" s="23"/>
      <c r="H112" s="23"/>
      <c r="I112" s="23"/>
      <c r="J112" s="23"/>
      <c r="K112" s="23"/>
      <c r="L112" s="23"/>
      <c r="M112" s="9">
        <f>M111*D112</f>
        <v>974.56079162192304</v>
      </c>
    </row>
    <row r="113" spans="1:15" ht="17.25" customHeight="1">
      <c r="A113" s="18"/>
      <c r="B113" s="11"/>
      <c r="C113" s="22" t="s">
        <v>6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9">
        <f>SUM(M111:M112)</f>
        <v>49702.600372718072</v>
      </c>
    </row>
    <row r="114" spans="1:15" ht="17.25" customHeight="1">
      <c r="A114" s="18"/>
      <c r="B114" s="11"/>
      <c r="C114" s="22" t="s">
        <v>9</v>
      </c>
      <c r="D114" s="36">
        <v>0.18</v>
      </c>
      <c r="E114" s="23"/>
      <c r="F114" s="23"/>
      <c r="G114" s="23"/>
      <c r="H114" s="23"/>
      <c r="I114" s="23"/>
      <c r="J114" s="23"/>
      <c r="K114" s="23"/>
      <c r="L114" s="23"/>
      <c r="M114" s="9">
        <f>M113*D114</f>
        <v>8946.4680670892521</v>
      </c>
    </row>
    <row r="115" spans="1:15" ht="17.25" customHeight="1">
      <c r="A115" s="18"/>
      <c r="B115" s="11"/>
      <c r="C115" s="22" t="s">
        <v>6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41">
        <f>SUM(M113:M114)</f>
        <v>58649.068439807321</v>
      </c>
      <c r="N115" s="40">
        <f>O115-M115</f>
        <v>-6.843980732082855E-2</v>
      </c>
      <c r="O115" s="4">
        <v>58649</v>
      </c>
    </row>
    <row r="116" spans="1:15" ht="30.75" customHeight="1">
      <c r="A116" s="128" t="s">
        <v>30</v>
      </c>
      <c r="B116" s="128"/>
      <c r="C116" s="128"/>
      <c r="D116" s="56"/>
      <c r="E116" s="56"/>
      <c r="F116" s="56"/>
      <c r="G116" s="56"/>
      <c r="H116" s="128" t="s">
        <v>31</v>
      </c>
      <c r="I116" s="128"/>
      <c r="J116" s="128"/>
      <c r="K116" s="56"/>
      <c r="L116" s="56"/>
      <c r="M116" s="24"/>
    </row>
    <row r="117" spans="1:15">
      <c r="A117" s="24"/>
      <c r="B117" s="25"/>
      <c r="C117" s="127"/>
      <c r="D117" s="127"/>
      <c r="E117" s="127"/>
      <c r="F117" s="127"/>
      <c r="G117" s="127"/>
      <c r="H117" s="127"/>
      <c r="I117" s="127"/>
      <c r="J117" s="127"/>
      <c r="K117" s="34"/>
      <c r="L117" s="34"/>
      <c r="M117" s="24"/>
    </row>
    <row r="118" spans="1:15">
      <c r="A118" s="24"/>
      <c r="B118" s="25"/>
      <c r="C118" s="26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5">
      <c r="A119" s="24"/>
      <c r="B119" s="25"/>
      <c r="C119" s="26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5">
      <c r="A120" s="24"/>
      <c r="B120" s="25"/>
      <c r="C120" s="116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5">
      <c r="A121" s="24"/>
      <c r="B121" s="25"/>
      <c r="C121" s="26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5">
      <c r="A122" s="24"/>
      <c r="B122" s="25"/>
      <c r="C122" s="26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5">
      <c r="A123" s="24"/>
      <c r="B123" s="25"/>
      <c r="C123" s="26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5">
      <c r="A124" s="24"/>
      <c r="B124" s="25"/>
      <c r="C124" s="26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5">
      <c r="A125" s="24"/>
      <c r="B125" s="25"/>
      <c r="C125" s="26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5">
      <c r="A126" s="24"/>
      <c r="B126" s="25"/>
      <c r="C126" s="26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5">
      <c r="A127" s="24"/>
      <c r="B127" s="25"/>
      <c r="C127" s="26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5">
      <c r="A128" s="24"/>
      <c r="B128" s="25"/>
      <c r="C128" s="26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>
      <c r="A129" s="24"/>
      <c r="B129" s="25"/>
      <c r="C129" s="26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>
      <c r="A130" s="24"/>
      <c r="B130" s="25"/>
      <c r="C130" s="26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>
      <c r="A131" s="24"/>
      <c r="B131" s="25"/>
      <c r="C131" s="26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>
      <c r="A132" s="24"/>
      <c r="B132" s="25"/>
      <c r="C132" s="26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>
      <c r="A133" s="24"/>
      <c r="B133" s="25"/>
      <c r="C133" s="26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>
      <c r="A134" s="24"/>
      <c r="B134" s="25"/>
      <c r="C134" s="26"/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>
      <c r="A135" s="24"/>
      <c r="B135" s="25"/>
      <c r="C135" s="26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>
      <c r="A136" s="24"/>
      <c r="B136" s="25"/>
      <c r="C136" s="26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>
      <c r="A137" s="24"/>
      <c r="B137" s="25"/>
      <c r="C137" s="26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>
      <c r="A138" s="24"/>
      <c r="B138" s="25"/>
      <c r="C138" s="26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>
      <c r="A139" s="24"/>
      <c r="B139" s="25"/>
      <c r="C139" s="26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>
      <c r="A140" s="24"/>
      <c r="B140" s="25"/>
      <c r="C140" s="26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1:13">
      <c r="A141" s="24"/>
      <c r="B141" s="25"/>
      <c r="C141" s="26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>
      <c r="A142" s="24"/>
      <c r="B142" s="25"/>
      <c r="C142" s="26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>
      <c r="A143" s="24"/>
      <c r="B143" s="25"/>
      <c r="C143" s="26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>
      <c r="A144" s="24"/>
      <c r="B144" s="25"/>
      <c r="C144" s="26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>
      <c r="A145" s="24"/>
      <c r="B145" s="25"/>
      <c r="C145" s="26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>
      <c r="A146" s="24"/>
      <c r="B146" s="25"/>
      <c r="C146" s="26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>
      <c r="A147" s="24"/>
      <c r="B147" s="25"/>
      <c r="C147" s="26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>
      <c r="A148" s="24"/>
      <c r="B148" s="25"/>
      <c r="C148" s="26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>
      <c r="A149" s="24"/>
      <c r="B149" s="25"/>
      <c r="C149" s="26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>
      <c r="A150" s="24"/>
      <c r="B150" s="25"/>
      <c r="C150" s="26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>
      <c r="A151" s="24"/>
      <c r="B151" s="25"/>
      <c r="C151" s="26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>
      <c r="A152" s="24"/>
      <c r="B152" s="25"/>
      <c r="C152" s="26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>
      <c r="A153" s="24"/>
      <c r="B153" s="25"/>
      <c r="C153" s="26"/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1:13">
      <c r="A154" s="24"/>
      <c r="B154" s="25"/>
      <c r="C154" s="26"/>
      <c r="D154" s="24"/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1:13">
      <c r="A155" s="24"/>
      <c r="B155" s="25"/>
      <c r="C155" s="26"/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>
      <c r="A156" s="24"/>
      <c r="B156" s="25"/>
      <c r="C156" s="26"/>
      <c r="D156" s="24"/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1:13">
      <c r="A157" s="24"/>
      <c r="B157" s="25"/>
      <c r="C157" s="26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3">
      <c r="A158" s="24"/>
      <c r="B158" s="25"/>
      <c r="C158" s="26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>
      <c r="A159" s="24"/>
      <c r="B159" s="25"/>
      <c r="C159" s="26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>
      <c r="A160" s="24"/>
      <c r="B160" s="25"/>
      <c r="C160" s="26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>
      <c r="A161" s="24"/>
      <c r="B161" s="25"/>
      <c r="C161" s="26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>
      <c r="A162" s="24"/>
      <c r="B162" s="25"/>
      <c r="C162" s="26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>
      <c r="A163" s="24"/>
      <c r="B163" s="25"/>
      <c r="C163" s="26"/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1:13">
      <c r="A164" s="24"/>
      <c r="B164" s="25"/>
      <c r="C164" s="26"/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1:13">
      <c r="A165" s="24"/>
      <c r="B165" s="25"/>
      <c r="C165" s="26"/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1:13">
      <c r="A166" s="24"/>
      <c r="B166" s="25"/>
      <c r="C166" s="26"/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1:13">
      <c r="A167" s="24"/>
      <c r="B167" s="25"/>
      <c r="C167" s="26"/>
      <c r="D167" s="24"/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1:13">
      <c r="A168" s="24"/>
      <c r="B168" s="25"/>
      <c r="C168" s="26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>
      <c r="A169" s="24"/>
      <c r="B169" s="25"/>
      <c r="C169" s="26"/>
      <c r="D169" s="24"/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1:13">
      <c r="A170" s="24"/>
      <c r="B170" s="25"/>
      <c r="C170" s="26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1:13">
      <c r="A171" s="24"/>
      <c r="B171" s="25"/>
      <c r="C171" s="26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>
      <c r="A172" s="24"/>
      <c r="B172" s="25"/>
      <c r="C172" s="26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>
      <c r="A173" s="24"/>
      <c r="B173" s="25"/>
      <c r="C173" s="26"/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1:13">
      <c r="A174" s="24"/>
      <c r="B174" s="25"/>
      <c r="C174" s="26"/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1:13">
      <c r="A175" s="24"/>
      <c r="B175" s="25"/>
      <c r="C175" s="26"/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1:13">
      <c r="A176" s="24"/>
      <c r="B176" s="25"/>
      <c r="C176" s="26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1:13">
      <c r="A177" s="24"/>
      <c r="B177" s="25"/>
      <c r="C177" s="26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>
      <c r="A178" s="24"/>
      <c r="B178" s="25"/>
      <c r="C178" s="26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1:13">
      <c r="A179" s="24"/>
      <c r="B179" s="25"/>
      <c r="C179" s="26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>
      <c r="A180" s="24"/>
      <c r="B180" s="25"/>
      <c r="C180" s="26"/>
      <c r="D180" s="24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1:13">
      <c r="A181" s="24"/>
      <c r="B181" s="25"/>
      <c r="C181" s="26"/>
      <c r="D181" s="24"/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1:13">
      <c r="A182" s="24"/>
      <c r="B182" s="25"/>
      <c r="C182" s="26"/>
      <c r="D182" s="24"/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1:13">
      <c r="A183" s="24"/>
      <c r="B183" s="25"/>
      <c r="C183" s="26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1:13">
      <c r="A184" s="24"/>
      <c r="B184" s="25"/>
      <c r="C184" s="26"/>
      <c r="D184" s="24"/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1:13">
      <c r="A185" s="24"/>
      <c r="B185" s="25"/>
      <c r="C185" s="26"/>
      <c r="D185" s="24"/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1:13">
      <c r="A186" s="24"/>
      <c r="B186" s="25"/>
      <c r="C186" s="26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1:13">
      <c r="A187" s="24"/>
      <c r="B187" s="25"/>
      <c r="C187" s="26"/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1:13">
      <c r="A188" s="24"/>
      <c r="B188" s="25"/>
      <c r="C188" s="26"/>
      <c r="D188" s="24"/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1:13">
      <c r="A189" s="24"/>
      <c r="B189" s="25"/>
      <c r="C189" s="26"/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1:13">
      <c r="A190" s="24"/>
      <c r="B190" s="25"/>
      <c r="C190" s="26"/>
      <c r="D190" s="24"/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1:13">
      <c r="A191" s="24"/>
      <c r="B191" s="25"/>
      <c r="C191" s="26"/>
      <c r="D191" s="24"/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1:13">
      <c r="A192" s="24"/>
      <c r="B192" s="25"/>
      <c r="C192" s="26"/>
      <c r="D192" s="24"/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1:13">
      <c r="A193" s="24"/>
      <c r="B193" s="25"/>
      <c r="C193" s="26"/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1:13">
      <c r="A194" s="24"/>
      <c r="B194" s="25"/>
      <c r="C194" s="26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1:13">
      <c r="A195" s="24"/>
      <c r="B195" s="25"/>
      <c r="C195" s="26"/>
      <c r="D195" s="24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1:13">
      <c r="A196" s="24"/>
      <c r="B196" s="25"/>
      <c r="C196" s="26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>
      <c r="A197" s="24"/>
      <c r="B197" s="25"/>
      <c r="C197" s="26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>
      <c r="A198" s="24"/>
      <c r="B198" s="25"/>
      <c r="C198" s="26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>
      <c r="A199" s="24"/>
      <c r="B199" s="25"/>
      <c r="C199" s="26"/>
      <c r="D199" s="24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>
      <c r="A200" s="24"/>
      <c r="B200" s="25"/>
      <c r="C200" s="26"/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>
      <c r="A201" s="24"/>
      <c r="B201" s="25"/>
      <c r="C201" s="26"/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>
      <c r="A202" s="24"/>
      <c r="B202" s="25"/>
      <c r="C202" s="26"/>
      <c r="D202" s="24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>
      <c r="A203" s="24"/>
      <c r="B203" s="25"/>
      <c r="C203" s="26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>
      <c r="A204" s="24"/>
      <c r="B204" s="25"/>
      <c r="C204" s="26"/>
      <c r="D204" s="24"/>
      <c r="E204" s="24"/>
      <c r="F204" s="24"/>
      <c r="G204" s="24"/>
      <c r="H204" s="24"/>
      <c r="I204" s="24"/>
      <c r="J204" s="24"/>
      <c r="K204" s="24"/>
      <c r="L204" s="24"/>
      <c r="M204" s="24"/>
    </row>
    <row r="205" spans="1:13">
      <c r="A205" s="24"/>
      <c r="B205" s="25"/>
      <c r="C205" s="26"/>
      <c r="D205" s="24"/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1:13">
      <c r="A206" s="24"/>
      <c r="B206" s="25"/>
      <c r="C206" s="26"/>
      <c r="D206" s="24"/>
      <c r="E206" s="24"/>
      <c r="F206" s="24"/>
      <c r="G206" s="24"/>
      <c r="H206" s="24"/>
      <c r="I206" s="24"/>
      <c r="J206" s="24"/>
      <c r="K206" s="24"/>
      <c r="L206" s="24"/>
      <c r="M206" s="24"/>
    </row>
    <row r="207" spans="1:13">
      <c r="A207" s="24"/>
      <c r="B207" s="25"/>
      <c r="C207" s="26"/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1:13">
      <c r="A208" s="24"/>
      <c r="B208" s="25"/>
      <c r="C208" s="26"/>
      <c r="D208" s="24"/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1:13">
      <c r="A209" s="24"/>
      <c r="B209" s="25"/>
      <c r="C209" s="26"/>
      <c r="D209" s="24"/>
      <c r="E209" s="24"/>
      <c r="F209" s="24"/>
      <c r="G209" s="24"/>
      <c r="H209" s="24"/>
      <c r="I209" s="24"/>
      <c r="J209" s="24"/>
      <c r="K209" s="24"/>
      <c r="L209" s="24"/>
      <c r="M209" s="24"/>
    </row>
    <row r="210" spans="1:13">
      <c r="A210" s="24"/>
      <c r="B210" s="25"/>
      <c r="C210" s="26"/>
      <c r="D210" s="24"/>
      <c r="E210" s="24"/>
      <c r="F210" s="24"/>
      <c r="G210" s="24"/>
      <c r="H210" s="24"/>
      <c r="I210" s="24"/>
      <c r="J210" s="24"/>
      <c r="K210" s="24"/>
      <c r="L210" s="24"/>
      <c r="M210" s="24"/>
    </row>
    <row r="211" spans="1:13">
      <c r="A211" s="24"/>
      <c r="B211" s="25"/>
      <c r="C211" s="26"/>
      <c r="D211" s="24"/>
      <c r="E211" s="24"/>
      <c r="F211" s="24"/>
      <c r="G211" s="24"/>
      <c r="H211" s="24"/>
      <c r="I211" s="24"/>
      <c r="J211" s="24"/>
      <c r="K211" s="24"/>
      <c r="L211" s="24"/>
      <c r="M211" s="24"/>
    </row>
    <row r="212" spans="1:13">
      <c r="A212" s="24"/>
      <c r="B212" s="25"/>
      <c r="C212" s="26"/>
      <c r="D212" s="24"/>
      <c r="E212" s="24"/>
      <c r="F212" s="24"/>
      <c r="G212" s="24"/>
      <c r="H212" s="24"/>
      <c r="I212" s="24"/>
      <c r="J212" s="24"/>
      <c r="K212" s="24"/>
      <c r="L212" s="24"/>
      <c r="M212" s="24"/>
    </row>
    <row r="213" spans="1:13">
      <c r="A213" s="24"/>
      <c r="B213" s="25"/>
      <c r="C213" s="26"/>
      <c r="D213" s="24"/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1:13">
      <c r="A214" s="24"/>
      <c r="B214" s="25"/>
      <c r="C214" s="26"/>
      <c r="D214" s="24"/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1:13">
      <c r="A215" s="24"/>
      <c r="B215" s="25"/>
      <c r="C215" s="26"/>
      <c r="D215" s="24"/>
      <c r="E215" s="24"/>
      <c r="F215" s="24"/>
      <c r="G215" s="24"/>
      <c r="H215" s="24"/>
      <c r="I215" s="24"/>
      <c r="J215" s="24"/>
      <c r="K215" s="24"/>
      <c r="L215" s="24"/>
      <c r="M215" s="24"/>
    </row>
    <row r="216" spans="1:13">
      <c r="A216" s="24"/>
      <c r="B216" s="25"/>
      <c r="C216" s="26"/>
      <c r="D216" s="24"/>
      <c r="E216" s="24"/>
      <c r="F216" s="24"/>
      <c r="G216" s="24"/>
      <c r="H216" s="24"/>
      <c r="I216" s="24"/>
      <c r="J216" s="24"/>
      <c r="K216" s="24"/>
      <c r="L216" s="24"/>
      <c r="M216" s="24"/>
    </row>
    <row r="217" spans="1:13">
      <c r="A217" s="24"/>
      <c r="B217" s="25"/>
      <c r="C217" s="26"/>
      <c r="D217" s="24"/>
      <c r="E217" s="24"/>
      <c r="F217" s="24"/>
      <c r="G217" s="24"/>
      <c r="H217" s="24"/>
      <c r="I217" s="24"/>
      <c r="J217" s="24"/>
      <c r="K217" s="24"/>
      <c r="L217" s="24"/>
      <c r="M217" s="24"/>
    </row>
    <row r="218" spans="1:13">
      <c r="A218" s="24"/>
      <c r="B218" s="25"/>
      <c r="C218" s="26"/>
      <c r="D218" s="24"/>
      <c r="E218" s="24"/>
      <c r="F218" s="24"/>
      <c r="G218" s="24"/>
      <c r="H218" s="24"/>
      <c r="I218" s="24"/>
      <c r="J218" s="24"/>
      <c r="K218" s="24"/>
      <c r="L218" s="24"/>
      <c r="M218" s="24"/>
    </row>
    <row r="219" spans="1:13">
      <c r="A219" s="24"/>
      <c r="B219" s="25"/>
      <c r="C219" s="26"/>
      <c r="D219" s="24"/>
      <c r="E219" s="24"/>
      <c r="F219" s="24"/>
      <c r="G219" s="24"/>
      <c r="H219" s="24"/>
      <c r="I219" s="24"/>
      <c r="J219" s="24"/>
      <c r="K219" s="24"/>
      <c r="L219" s="24"/>
      <c r="M219" s="24"/>
    </row>
    <row r="220" spans="1:13">
      <c r="A220" s="24"/>
      <c r="B220" s="25"/>
      <c r="C220" s="26"/>
      <c r="D220" s="24"/>
      <c r="E220" s="24"/>
      <c r="F220" s="24"/>
      <c r="G220" s="24"/>
      <c r="H220" s="24"/>
      <c r="I220" s="24"/>
      <c r="J220" s="24"/>
      <c r="K220" s="24"/>
      <c r="L220" s="24"/>
      <c r="M220" s="24"/>
    </row>
    <row r="221" spans="1:13">
      <c r="A221" s="24"/>
      <c r="B221" s="25"/>
      <c r="C221" s="26"/>
      <c r="D221" s="24"/>
      <c r="E221" s="24"/>
      <c r="F221" s="24"/>
      <c r="G221" s="24"/>
      <c r="H221" s="24"/>
      <c r="I221" s="24"/>
      <c r="J221" s="24"/>
      <c r="K221" s="24"/>
      <c r="L221" s="24"/>
      <c r="M221" s="24"/>
    </row>
    <row r="222" spans="1:13">
      <c r="A222" s="24"/>
      <c r="B222" s="25"/>
      <c r="C222" s="26"/>
      <c r="D222" s="24"/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1:13">
      <c r="A223" s="24"/>
      <c r="B223" s="25"/>
      <c r="C223" s="26"/>
      <c r="D223" s="24"/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1:13">
      <c r="A224" s="24"/>
      <c r="B224" s="25"/>
      <c r="C224" s="26"/>
      <c r="D224" s="24"/>
      <c r="E224" s="24"/>
      <c r="F224" s="24"/>
      <c r="G224" s="24"/>
      <c r="H224" s="24"/>
      <c r="I224" s="24"/>
      <c r="J224" s="24"/>
      <c r="K224" s="24"/>
      <c r="L224" s="24"/>
      <c r="M224" s="24"/>
    </row>
    <row r="225" spans="1:13">
      <c r="A225" s="24"/>
      <c r="B225" s="25"/>
      <c r="C225" s="26"/>
      <c r="D225" s="24"/>
      <c r="E225" s="24"/>
      <c r="F225" s="24"/>
      <c r="G225" s="24"/>
      <c r="H225" s="24"/>
      <c r="I225" s="24"/>
      <c r="J225" s="24"/>
      <c r="K225" s="24"/>
      <c r="L225" s="24"/>
      <c r="M225" s="24"/>
    </row>
    <row r="226" spans="1:13">
      <c r="A226" s="24"/>
      <c r="B226" s="25"/>
      <c r="C226" s="26"/>
      <c r="D226" s="24"/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1:13">
      <c r="A227" s="24"/>
      <c r="B227" s="25"/>
      <c r="C227" s="26"/>
      <c r="D227" s="24"/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1:13">
      <c r="A228" s="24"/>
      <c r="B228" s="25"/>
      <c r="C228" s="26"/>
      <c r="D228" s="24"/>
      <c r="E228" s="24"/>
      <c r="F228" s="24"/>
      <c r="G228" s="24"/>
      <c r="H228" s="24"/>
      <c r="I228" s="24"/>
      <c r="J228" s="24"/>
      <c r="K228" s="24"/>
      <c r="L228" s="24"/>
      <c r="M228" s="24"/>
    </row>
    <row r="229" spans="1:13">
      <c r="A229" s="24"/>
      <c r="B229" s="25"/>
      <c r="C229" s="26"/>
      <c r="D229" s="24"/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1:13">
      <c r="A230" s="24"/>
      <c r="B230" s="25"/>
      <c r="C230" s="26"/>
      <c r="D230" s="24"/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1:13">
      <c r="A231" s="24"/>
      <c r="B231" s="25"/>
      <c r="C231" s="26"/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1:13">
      <c r="A232" s="24"/>
      <c r="B232" s="25"/>
      <c r="C232" s="26"/>
      <c r="D232" s="24"/>
      <c r="E232" s="24"/>
      <c r="F232" s="24"/>
      <c r="G232" s="24"/>
      <c r="H232" s="24"/>
      <c r="I232" s="24"/>
      <c r="J232" s="24"/>
      <c r="K232" s="24"/>
      <c r="L232" s="24"/>
      <c r="M232" s="24"/>
    </row>
    <row r="233" spans="1:13">
      <c r="A233" s="24"/>
      <c r="B233" s="25"/>
      <c r="C233" s="26"/>
      <c r="D233" s="24"/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1:13">
      <c r="A234" s="24"/>
      <c r="B234" s="25"/>
      <c r="C234" s="26"/>
      <c r="D234" s="24"/>
      <c r="E234" s="24"/>
      <c r="F234" s="24"/>
      <c r="G234" s="24"/>
      <c r="H234" s="24"/>
      <c r="I234" s="24"/>
      <c r="J234" s="24"/>
      <c r="K234" s="24"/>
      <c r="L234" s="24"/>
      <c r="M234" s="24"/>
    </row>
    <row r="235" spans="1:13">
      <c r="A235" s="24"/>
      <c r="B235" s="25"/>
      <c r="C235" s="26"/>
      <c r="D235" s="24"/>
      <c r="E235" s="24"/>
      <c r="F235" s="24"/>
      <c r="G235" s="24"/>
      <c r="H235" s="24"/>
      <c r="I235" s="24"/>
      <c r="J235" s="24"/>
      <c r="K235" s="24"/>
      <c r="L235" s="24"/>
      <c r="M235" s="24"/>
    </row>
    <row r="236" spans="1:13">
      <c r="A236" s="24"/>
      <c r="B236" s="25"/>
      <c r="C236" s="26"/>
      <c r="D236" s="24"/>
      <c r="E236" s="24"/>
      <c r="F236" s="24"/>
      <c r="G236" s="24"/>
      <c r="H236" s="24"/>
      <c r="I236" s="24"/>
      <c r="J236" s="24"/>
      <c r="K236" s="24"/>
      <c r="L236" s="24"/>
      <c r="M236" s="24"/>
    </row>
    <row r="237" spans="1:13">
      <c r="A237" s="24"/>
      <c r="B237" s="25"/>
      <c r="C237" s="26"/>
      <c r="D237" s="24"/>
      <c r="E237" s="24"/>
      <c r="F237" s="24"/>
      <c r="G237" s="24"/>
      <c r="H237" s="24"/>
      <c r="I237" s="24"/>
      <c r="J237" s="24"/>
      <c r="K237" s="24"/>
      <c r="L237" s="24"/>
      <c r="M237" s="24"/>
    </row>
    <row r="238" spans="1:13">
      <c r="A238" s="24"/>
      <c r="B238" s="25"/>
      <c r="C238" s="26"/>
      <c r="D238" s="24"/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1:13">
      <c r="A239" s="24"/>
      <c r="B239" s="25"/>
      <c r="C239" s="26"/>
      <c r="D239" s="24"/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1:13">
      <c r="A240" s="24"/>
      <c r="B240" s="25"/>
      <c r="C240" s="26"/>
      <c r="D240" s="24"/>
      <c r="E240" s="24"/>
      <c r="F240" s="24"/>
      <c r="G240" s="24"/>
      <c r="H240" s="24"/>
      <c r="I240" s="24"/>
      <c r="J240" s="24"/>
      <c r="K240" s="24"/>
      <c r="L240" s="24"/>
      <c r="M240" s="24"/>
    </row>
    <row r="241" spans="1:13">
      <c r="A241" s="24"/>
      <c r="B241" s="25"/>
      <c r="C241" s="26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1:13">
      <c r="A242" s="24"/>
      <c r="B242" s="25"/>
      <c r="C242" s="26"/>
      <c r="D242" s="24"/>
      <c r="E242" s="24"/>
      <c r="F242" s="24"/>
      <c r="G242" s="24"/>
      <c r="H242" s="24"/>
      <c r="I242" s="24"/>
      <c r="J242" s="24"/>
      <c r="K242" s="24"/>
      <c r="L242" s="24"/>
      <c r="M242" s="24"/>
    </row>
    <row r="243" spans="1:13">
      <c r="A243" s="24"/>
      <c r="B243" s="25"/>
      <c r="C243" s="26"/>
      <c r="D243" s="24"/>
      <c r="E243" s="24"/>
      <c r="F243" s="24"/>
      <c r="G243" s="24"/>
      <c r="H243" s="24"/>
      <c r="I243" s="24"/>
      <c r="J243" s="24"/>
      <c r="K243" s="24"/>
      <c r="L243" s="24"/>
      <c r="M243" s="24"/>
    </row>
    <row r="244" spans="1:13">
      <c r="A244" s="24"/>
      <c r="B244" s="25"/>
      <c r="C244" s="26"/>
      <c r="D244" s="24"/>
      <c r="E244" s="24"/>
      <c r="F244" s="24"/>
      <c r="G244" s="24"/>
      <c r="H244" s="24"/>
      <c r="I244" s="24"/>
      <c r="J244" s="24"/>
      <c r="K244" s="24"/>
      <c r="L244" s="24"/>
      <c r="M244" s="24"/>
    </row>
  </sheetData>
  <mergeCells count="29">
    <mergeCell ref="A27:A33"/>
    <mergeCell ref="A40:A46"/>
    <mergeCell ref="A96:A101"/>
    <mergeCell ref="C46:E46"/>
    <mergeCell ref="A7:A11"/>
    <mergeCell ref="A18:A26"/>
    <mergeCell ref="A87:A95"/>
    <mergeCell ref="A76:A86"/>
    <mergeCell ref="A1:M1"/>
    <mergeCell ref="A3:C3"/>
    <mergeCell ref="E4:F4"/>
    <mergeCell ref="G4:H4"/>
    <mergeCell ref="I4:J4"/>
    <mergeCell ref="K4:L4"/>
    <mergeCell ref="M4:M5"/>
    <mergeCell ref="A2:M2"/>
    <mergeCell ref="F3:M3"/>
    <mergeCell ref="D4:D5"/>
    <mergeCell ref="C4:C5"/>
    <mergeCell ref="B4:B5"/>
    <mergeCell ref="A4:A5"/>
    <mergeCell ref="C117:J117"/>
    <mergeCell ref="H116:J116"/>
    <mergeCell ref="A116:C116"/>
    <mergeCell ref="A102:A106"/>
    <mergeCell ref="A47:A51"/>
    <mergeCell ref="A58:A66"/>
    <mergeCell ref="A52:A57"/>
    <mergeCell ref="A67:A73"/>
  </mergeCells>
  <pageMargins left="0.7" right="0.19" top="0.44" bottom="0.36" header="0.3" footer="0.3"/>
  <pageSetup paperSize="9" scale="80" orientation="landscape" r:id="rId1"/>
  <rowBreaks count="1" manualBreakCount="1">
    <brk id="7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topLeftCell="A97" workbookViewId="0">
      <selection activeCell="E111" sqref="E111"/>
    </sheetView>
  </sheetViews>
  <sheetFormatPr defaultRowHeight="22.5" customHeight="1"/>
  <cols>
    <col min="1" max="1" width="3.85546875" style="4" customWidth="1"/>
    <col min="2" max="2" width="10.42578125" style="4" customWidth="1"/>
    <col min="3" max="3" width="45.5703125" style="4" customWidth="1"/>
    <col min="4" max="4" width="9" style="4" customWidth="1"/>
    <col min="5" max="5" width="8.28515625" style="4" customWidth="1"/>
    <col min="6" max="6" width="9.5703125" style="4" customWidth="1"/>
    <col min="7" max="7" width="6.5703125" style="4" customWidth="1"/>
    <col min="8" max="8" width="11.28515625" style="4" customWidth="1"/>
    <col min="9" max="9" width="7.28515625" style="4" customWidth="1"/>
    <col min="10" max="10" width="9.85546875" style="4" customWidth="1"/>
    <col min="11" max="11" width="6.42578125" style="4" customWidth="1"/>
    <col min="12" max="13" width="10.7109375" style="4" customWidth="1"/>
    <col min="14" max="16384" width="9.140625" style="4"/>
  </cols>
  <sheetData>
    <row r="1" spans="1:15" ht="25.5" customHeight="1">
      <c r="A1" s="134" t="s">
        <v>125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5" ht="15.75">
      <c r="A2" s="134" t="s">
        <v>130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5" ht="33.75" customHeight="1">
      <c r="A3" s="137" t="s">
        <v>0</v>
      </c>
      <c r="B3" s="137" t="s">
        <v>1</v>
      </c>
      <c r="C3" s="137" t="s">
        <v>2</v>
      </c>
      <c r="D3" s="137" t="s">
        <v>3</v>
      </c>
      <c r="E3" s="136" t="s">
        <v>12</v>
      </c>
      <c r="F3" s="136"/>
      <c r="G3" s="136" t="s">
        <v>15</v>
      </c>
      <c r="H3" s="136"/>
      <c r="I3" s="136" t="s">
        <v>16</v>
      </c>
      <c r="J3" s="136"/>
      <c r="K3" s="136" t="s">
        <v>17</v>
      </c>
      <c r="L3" s="136"/>
      <c r="M3" s="136" t="s">
        <v>14</v>
      </c>
    </row>
    <row r="4" spans="1:15" ht="27" customHeight="1">
      <c r="A4" s="138"/>
      <c r="B4" s="138"/>
      <c r="C4" s="138"/>
      <c r="D4" s="138"/>
      <c r="E4" s="113" t="s">
        <v>13</v>
      </c>
      <c r="F4" s="113" t="s">
        <v>14</v>
      </c>
      <c r="G4" s="113" t="s">
        <v>13</v>
      </c>
      <c r="H4" s="113" t="s">
        <v>14</v>
      </c>
      <c r="I4" s="113" t="s">
        <v>13</v>
      </c>
      <c r="J4" s="113" t="s">
        <v>14</v>
      </c>
      <c r="K4" s="113" t="s">
        <v>13</v>
      </c>
      <c r="L4" s="113" t="s">
        <v>18</v>
      </c>
      <c r="M4" s="136"/>
    </row>
    <row r="5" spans="1:15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5" ht="112.5" customHeight="1">
      <c r="A6" s="131">
        <v>1</v>
      </c>
      <c r="B6" s="6" t="s">
        <v>75</v>
      </c>
      <c r="C6" s="27" t="s">
        <v>91</v>
      </c>
      <c r="D6" s="11" t="s">
        <v>76</v>
      </c>
      <c r="E6" s="8"/>
      <c r="F6" s="8">
        <v>60.48</v>
      </c>
      <c r="G6" s="8"/>
      <c r="H6" s="8"/>
      <c r="I6" s="8"/>
      <c r="J6" s="8"/>
      <c r="K6" s="8"/>
      <c r="L6" s="8"/>
      <c r="M6" s="9"/>
    </row>
    <row r="7" spans="1:15" ht="20.25" customHeight="1">
      <c r="A7" s="132"/>
      <c r="B7" s="6"/>
      <c r="C7" s="10" t="s">
        <v>5</v>
      </c>
      <c r="D7" s="11" t="s">
        <v>59</v>
      </c>
      <c r="E7" s="12">
        <v>6.08E-2</v>
      </c>
      <c r="F7" s="8">
        <f>E7*F6</f>
        <v>3.677184</v>
      </c>
      <c r="G7" s="8"/>
      <c r="H7" s="8"/>
      <c r="I7" s="8"/>
      <c r="J7" s="8"/>
      <c r="K7" s="8"/>
      <c r="L7" s="8"/>
      <c r="M7" s="8"/>
      <c r="O7" s="4" t="s">
        <v>126</v>
      </c>
    </row>
    <row r="8" spans="1:15" ht="22.5" customHeight="1">
      <c r="A8" s="132"/>
      <c r="B8" s="6" t="s">
        <v>77</v>
      </c>
      <c r="C8" s="10" t="s">
        <v>78</v>
      </c>
      <c r="D8" s="11" t="s">
        <v>38</v>
      </c>
      <c r="E8" s="13">
        <v>0.14299999999999999</v>
      </c>
      <c r="F8" s="8">
        <f>E8*F6</f>
        <v>8.6486399999999986</v>
      </c>
      <c r="G8" s="8"/>
      <c r="H8" s="8"/>
      <c r="I8" s="8"/>
      <c r="J8" s="8"/>
      <c r="K8" s="8"/>
      <c r="L8" s="8"/>
      <c r="M8" s="8"/>
    </row>
    <row r="9" spans="1:15" ht="18.75" customHeight="1" thickBot="1">
      <c r="A9" s="132"/>
      <c r="B9" s="6"/>
      <c r="C9" s="29" t="s">
        <v>11</v>
      </c>
      <c r="D9" s="11" t="s">
        <v>4</v>
      </c>
      <c r="E9" s="14">
        <v>6.8900000000000003E-3</v>
      </c>
      <c r="F9" s="8">
        <f>E9*F6</f>
        <v>0.4167072</v>
      </c>
      <c r="G9" s="8"/>
      <c r="H9" s="8"/>
      <c r="I9" s="8"/>
      <c r="J9" s="8"/>
      <c r="K9" s="65"/>
      <c r="L9" s="65"/>
      <c r="M9" s="65"/>
    </row>
    <row r="10" spans="1:15" ht="24.75" customHeight="1" thickBot="1">
      <c r="A10" s="133"/>
      <c r="B10" s="66" t="s">
        <v>53</v>
      </c>
      <c r="C10" s="67" t="s">
        <v>79</v>
      </c>
      <c r="D10" s="68" t="s">
        <v>10</v>
      </c>
      <c r="E10" s="69">
        <v>1.7</v>
      </c>
      <c r="F10" s="69">
        <f>E10*F6</f>
        <v>102.81599999999999</v>
      </c>
      <c r="G10" s="69"/>
      <c r="H10" s="69"/>
      <c r="I10" s="69"/>
      <c r="J10" s="69"/>
      <c r="K10" s="8"/>
      <c r="L10" s="8"/>
      <c r="M10" s="8"/>
    </row>
    <row r="11" spans="1:15" ht="64.5" customHeight="1">
      <c r="A11" s="112"/>
      <c r="B11" s="70" t="s">
        <v>105</v>
      </c>
      <c r="C11" s="71" t="s">
        <v>127</v>
      </c>
      <c r="D11" s="72" t="s">
        <v>48</v>
      </c>
      <c r="E11" s="45"/>
      <c r="F11" s="45">
        <f>(108*0.7*0.1)+(108*0.5*0.05*2)</f>
        <v>12.96</v>
      </c>
      <c r="G11" s="45"/>
      <c r="H11" s="45"/>
      <c r="I11" s="45"/>
      <c r="J11" s="45"/>
      <c r="K11" s="73"/>
      <c r="L11" s="73"/>
      <c r="M11" s="74"/>
    </row>
    <row r="12" spans="1:15" ht="24.75" customHeight="1">
      <c r="A12" s="112">
        <v>2</v>
      </c>
      <c r="B12" s="75"/>
      <c r="C12" s="76" t="s">
        <v>5</v>
      </c>
      <c r="D12" s="77" t="s">
        <v>59</v>
      </c>
      <c r="E12" s="52">
        <v>1.78</v>
      </c>
      <c r="F12" s="52">
        <f>F11*E12</f>
        <v>23.068800000000003</v>
      </c>
      <c r="G12" s="52"/>
      <c r="H12" s="52"/>
      <c r="I12" s="52"/>
      <c r="J12" s="52"/>
      <c r="K12" s="78"/>
      <c r="L12" s="78"/>
      <c r="M12" s="79"/>
    </row>
    <row r="13" spans="1:15" ht="24.75" customHeight="1">
      <c r="A13" s="112"/>
      <c r="B13" s="75"/>
      <c r="C13" s="76" t="s">
        <v>11</v>
      </c>
      <c r="D13" s="77" t="s">
        <v>4</v>
      </c>
      <c r="E13" s="52">
        <v>0.11</v>
      </c>
      <c r="F13" s="52">
        <f>F11*E13</f>
        <v>1.4256000000000002</v>
      </c>
      <c r="G13" s="52"/>
      <c r="H13" s="52"/>
      <c r="I13" s="52"/>
      <c r="J13" s="52"/>
      <c r="K13" s="78"/>
      <c r="L13" s="78"/>
      <c r="M13" s="79"/>
    </row>
    <row r="14" spans="1:15" ht="24.75" customHeight="1">
      <c r="A14" s="112"/>
      <c r="B14" s="75" t="s">
        <v>19</v>
      </c>
      <c r="C14" s="76" t="s">
        <v>106</v>
      </c>
      <c r="D14" s="77" t="s">
        <v>48</v>
      </c>
      <c r="E14" s="52">
        <v>1.01</v>
      </c>
      <c r="F14" s="52">
        <f>F11*E14</f>
        <v>13.089600000000001</v>
      </c>
      <c r="G14" s="52"/>
      <c r="H14" s="52"/>
      <c r="I14" s="52"/>
      <c r="J14" s="52"/>
      <c r="K14" s="78"/>
      <c r="L14" s="78"/>
      <c r="M14" s="79"/>
    </row>
    <row r="15" spans="1:15" ht="32.25" customHeight="1">
      <c r="A15" s="112"/>
      <c r="B15" s="17" t="s">
        <v>23</v>
      </c>
      <c r="C15" s="21" t="s">
        <v>107</v>
      </c>
      <c r="D15" s="17" t="s">
        <v>108</v>
      </c>
      <c r="E15" s="17">
        <v>2.7E-2</v>
      </c>
      <c r="F15" s="17">
        <f>E15*F11</f>
        <v>0.34992000000000001</v>
      </c>
      <c r="G15" s="17"/>
      <c r="H15" s="17"/>
      <c r="I15" s="17"/>
      <c r="J15" s="17"/>
      <c r="K15" s="17"/>
      <c r="L15" s="80"/>
      <c r="M15" s="80"/>
    </row>
    <row r="16" spans="1:15" ht="22.5" customHeight="1" thickBot="1">
      <c r="A16" s="112"/>
      <c r="B16" s="81" t="s">
        <v>53</v>
      </c>
      <c r="C16" s="82" t="s">
        <v>116</v>
      </c>
      <c r="D16" s="83" t="s">
        <v>10</v>
      </c>
      <c r="E16" s="84">
        <v>1.7</v>
      </c>
      <c r="F16" s="84">
        <f>E16*F11</f>
        <v>22.032</v>
      </c>
      <c r="G16" s="84"/>
      <c r="H16" s="84"/>
      <c r="I16" s="84"/>
      <c r="J16" s="84"/>
      <c r="K16" s="85"/>
      <c r="L16" s="85"/>
      <c r="M16" s="86"/>
    </row>
    <row r="17" spans="1:13" ht="22.5" customHeight="1">
      <c r="A17" s="131">
        <v>3</v>
      </c>
      <c r="B17" s="75" t="s">
        <v>80</v>
      </c>
      <c r="C17" s="87" t="s">
        <v>90</v>
      </c>
      <c r="D17" s="88" t="s">
        <v>21</v>
      </c>
      <c r="E17" s="88"/>
      <c r="F17" s="89">
        <v>108</v>
      </c>
      <c r="G17" s="88"/>
      <c r="H17" s="90"/>
      <c r="I17" s="88"/>
      <c r="J17" s="90"/>
      <c r="K17" s="28"/>
      <c r="L17" s="39"/>
      <c r="M17" s="91"/>
    </row>
    <row r="18" spans="1:13" ht="15">
      <c r="A18" s="132"/>
      <c r="B18" s="15"/>
      <c r="C18" s="92" t="s">
        <v>5</v>
      </c>
      <c r="D18" s="28" t="s">
        <v>59</v>
      </c>
      <c r="E18" s="28">
        <v>0.84</v>
      </c>
      <c r="F18" s="39">
        <f>F17*E18</f>
        <v>90.72</v>
      </c>
      <c r="G18" s="28"/>
      <c r="H18" s="39"/>
      <c r="I18" s="28"/>
      <c r="J18" s="39"/>
      <c r="K18" s="28"/>
      <c r="L18" s="39"/>
      <c r="M18" s="93"/>
    </row>
    <row r="19" spans="1:13" ht="22.5" customHeight="1">
      <c r="A19" s="132"/>
      <c r="B19" s="15" t="s">
        <v>81</v>
      </c>
      <c r="C19" s="28" t="s">
        <v>82</v>
      </c>
      <c r="D19" s="28" t="s">
        <v>38</v>
      </c>
      <c r="E19" s="28">
        <v>0.128</v>
      </c>
      <c r="F19" s="39">
        <f>F17*E19</f>
        <v>13.824</v>
      </c>
      <c r="G19" s="28"/>
      <c r="H19" s="39"/>
      <c r="I19" s="28"/>
      <c r="J19" s="39"/>
      <c r="K19" s="28"/>
      <c r="L19" s="39"/>
      <c r="M19" s="93"/>
    </row>
    <row r="20" spans="1:13" ht="22.5" customHeight="1">
      <c r="A20" s="132"/>
      <c r="B20" s="15" t="s">
        <v>83</v>
      </c>
      <c r="C20" s="92" t="s">
        <v>84</v>
      </c>
      <c r="D20" s="28" t="s">
        <v>21</v>
      </c>
      <c r="E20" s="28">
        <v>1</v>
      </c>
      <c r="F20" s="39">
        <f>F17*E20</f>
        <v>108</v>
      </c>
      <c r="G20" s="28"/>
      <c r="H20" s="39"/>
      <c r="I20" s="28"/>
      <c r="J20" s="39"/>
      <c r="K20" s="28"/>
      <c r="L20" s="39"/>
      <c r="M20" s="93"/>
    </row>
    <row r="21" spans="1:13" ht="22.5" customHeight="1">
      <c r="A21" s="132"/>
      <c r="B21" s="15" t="s">
        <v>85</v>
      </c>
      <c r="C21" s="92" t="s">
        <v>86</v>
      </c>
      <c r="D21" s="28" t="s">
        <v>48</v>
      </c>
      <c r="E21" s="28">
        <v>1.0200000000000001E-3</v>
      </c>
      <c r="F21" s="94">
        <f>F17*E21</f>
        <v>0.11016000000000001</v>
      </c>
      <c r="G21" s="28"/>
      <c r="H21" s="39"/>
      <c r="I21" s="28"/>
      <c r="J21" s="39"/>
      <c r="K21" s="28"/>
      <c r="L21" s="39"/>
      <c r="M21" s="93"/>
    </row>
    <row r="22" spans="1:13" ht="22.5" customHeight="1">
      <c r="A22" s="132"/>
      <c r="B22" s="15" t="s">
        <v>87</v>
      </c>
      <c r="C22" s="92" t="s">
        <v>88</v>
      </c>
      <c r="D22" s="28" t="s">
        <v>48</v>
      </c>
      <c r="E22" s="28">
        <v>2.2100000000000002E-3</v>
      </c>
      <c r="F22" s="94">
        <f>F17*E22</f>
        <v>0.23868</v>
      </c>
      <c r="G22" s="28"/>
      <c r="H22" s="39"/>
      <c r="I22" s="28"/>
      <c r="J22" s="39"/>
      <c r="K22" s="28"/>
      <c r="L22" s="39"/>
      <c r="M22" s="93"/>
    </row>
    <row r="23" spans="1:13" ht="15">
      <c r="A23" s="132"/>
      <c r="B23" s="15"/>
      <c r="C23" s="92" t="s">
        <v>11</v>
      </c>
      <c r="D23" s="28" t="s">
        <v>4</v>
      </c>
      <c r="E23" s="28">
        <v>6.8000000000000005E-2</v>
      </c>
      <c r="F23" s="39">
        <f>F17*E23</f>
        <v>7.3440000000000003</v>
      </c>
      <c r="G23" s="28"/>
      <c r="H23" s="39"/>
      <c r="I23" s="28"/>
      <c r="J23" s="39"/>
      <c r="K23" s="28"/>
      <c r="L23" s="39"/>
      <c r="M23" s="93"/>
    </row>
    <row r="24" spans="1:13" ht="22.5" customHeight="1">
      <c r="A24" s="132"/>
      <c r="B24" s="15"/>
      <c r="C24" s="92" t="s">
        <v>89</v>
      </c>
      <c r="D24" s="28" t="s">
        <v>4</v>
      </c>
      <c r="E24" s="28">
        <v>8.7999999999999995E-2</v>
      </c>
      <c r="F24" s="39">
        <f>F17*E24</f>
        <v>9.5039999999999996</v>
      </c>
      <c r="G24" s="28"/>
      <c r="H24" s="39"/>
      <c r="I24" s="28"/>
      <c r="J24" s="39"/>
      <c r="K24" s="28"/>
      <c r="L24" s="39"/>
      <c r="M24" s="93"/>
    </row>
    <row r="25" spans="1:13" ht="22.5" customHeight="1" thickBot="1">
      <c r="A25" s="133"/>
      <c r="B25" s="95" t="s">
        <v>67</v>
      </c>
      <c r="C25" s="96" t="s">
        <v>117</v>
      </c>
      <c r="D25" s="97" t="s">
        <v>10</v>
      </c>
      <c r="E25" s="97">
        <v>0.35</v>
      </c>
      <c r="F25" s="98">
        <f>E25*F17</f>
        <v>37.799999999999997</v>
      </c>
      <c r="G25" s="97"/>
      <c r="H25" s="98"/>
      <c r="I25" s="97"/>
      <c r="J25" s="98"/>
      <c r="K25" s="97"/>
      <c r="L25" s="39"/>
      <c r="M25" s="93"/>
    </row>
    <row r="26" spans="1:13" ht="22.5" customHeight="1">
      <c r="A26" s="131">
        <v>4</v>
      </c>
      <c r="B26" s="16" t="s">
        <v>92</v>
      </c>
      <c r="C26" s="2" t="s">
        <v>111</v>
      </c>
      <c r="D26" s="16" t="s">
        <v>93</v>
      </c>
      <c r="E26" s="16"/>
      <c r="F26" s="60">
        <f>(F32+F31)*4.57/1000</f>
        <v>1.1187360000000002</v>
      </c>
      <c r="G26" s="99"/>
      <c r="H26" s="99"/>
      <c r="I26" s="99"/>
      <c r="J26" s="100"/>
      <c r="K26" s="99"/>
      <c r="L26" s="99"/>
      <c r="M26" s="101"/>
    </row>
    <row r="27" spans="1:13" ht="22.5" customHeight="1">
      <c r="A27" s="132"/>
      <c r="B27" s="20" t="s">
        <v>19</v>
      </c>
      <c r="C27" s="2" t="s">
        <v>94</v>
      </c>
      <c r="D27" s="2" t="s">
        <v>95</v>
      </c>
      <c r="E27" s="16">
        <v>62.6</v>
      </c>
      <c r="F27" s="2">
        <f>E27*F26</f>
        <v>70.032873600000016</v>
      </c>
      <c r="G27" s="99"/>
      <c r="H27" s="99"/>
      <c r="I27" s="99"/>
      <c r="J27" s="100"/>
      <c r="K27" s="99"/>
      <c r="L27" s="99"/>
      <c r="M27" s="101"/>
    </row>
    <row r="28" spans="1:13" ht="15.75">
      <c r="A28" s="132"/>
      <c r="B28" s="20"/>
      <c r="C28" s="2" t="s">
        <v>96</v>
      </c>
      <c r="D28" s="2" t="s">
        <v>97</v>
      </c>
      <c r="E28" s="16">
        <v>1</v>
      </c>
      <c r="F28" s="2">
        <f>E28*F26</f>
        <v>1.1187360000000002</v>
      </c>
      <c r="G28" s="99"/>
      <c r="H28" s="99"/>
      <c r="I28" s="99"/>
      <c r="J28" s="100"/>
      <c r="K28" s="99"/>
      <c r="L28" s="100"/>
      <c r="M28" s="101"/>
    </row>
    <row r="29" spans="1:13" ht="22.5" customHeight="1">
      <c r="A29" s="132"/>
      <c r="B29" s="20"/>
      <c r="C29" s="2" t="s">
        <v>98</v>
      </c>
      <c r="D29" s="2" t="s">
        <v>97</v>
      </c>
      <c r="E29" s="16">
        <v>2.78</v>
      </c>
      <c r="F29" s="2">
        <f>E29*F26</f>
        <v>3.1100860800000003</v>
      </c>
      <c r="G29" s="99"/>
      <c r="H29" s="99"/>
      <c r="I29" s="99"/>
      <c r="J29" s="100"/>
      <c r="K29" s="99"/>
      <c r="L29" s="100"/>
      <c r="M29" s="101"/>
    </row>
    <row r="30" spans="1:13" ht="22.5" customHeight="1">
      <c r="A30" s="132"/>
      <c r="B30" s="102" t="s">
        <v>99</v>
      </c>
      <c r="C30" s="2" t="s">
        <v>100</v>
      </c>
      <c r="D30" s="2" t="s">
        <v>101</v>
      </c>
      <c r="E30" s="16">
        <v>1.04</v>
      </c>
      <c r="F30" s="2">
        <f>E30*F26</f>
        <v>1.1634854400000003</v>
      </c>
      <c r="G30" s="99"/>
      <c r="H30" s="100"/>
      <c r="I30" s="99"/>
      <c r="J30" s="100"/>
      <c r="K30" s="99"/>
      <c r="L30" s="99"/>
      <c r="M30" s="101"/>
    </row>
    <row r="31" spans="1:13" ht="22.5" customHeight="1">
      <c r="A31" s="132"/>
      <c r="B31" s="20" t="s">
        <v>103</v>
      </c>
      <c r="C31" s="2" t="s">
        <v>109</v>
      </c>
      <c r="D31" s="2" t="s">
        <v>104</v>
      </c>
      <c r="E31" s="16"/>
      <c r="F31" s="2">
        <f>34*5.2</f>
        <v>176.8</v>
      </c>
      <c r="G31" s="19"/>
      <c r="H31" s="19"/>
      <c r="I31" s="11"/>
      <c r="J31" s="100"/>
      <c r="K31" s="19"/>
      <c r="L31" s="19"/>
      <c r="M31" s="8"/>
    </row>
    <row r="32" spans="1:13" ht="31.5">
      <c r="A32" s="133"/>
      <c r="B32" s="20" t="s">
        <v>103</v>
      </c>
      <c r="C32" s="2" t="s">
        <v>110</v>
      </c>
      <c r="D32" s="2" t="s">
        <v>104</v>
      </c>
      <c r="E32" s="16"/>
      <c r="F32" s="2">
        <f>34*2</f>
        <v>68</v>
      </c>
      <c r="G32" s="19"/>
      <c r="H32" s="19"/>
      <c r="I32" s="11"/>
      <c r="J32" s="100"/>
      <c r="K32" s="19"/>
      <c r="L32" s="19"/>
      <c r="M32" s="8"/>
    </row>
    <row r="33" spans="1:15" ht="52.5" customHeight="1">
      <c r="A33" s="131">
        <v>5</v>
      </c>
      <c r="B33" s="32"/>
      <c r="C33" s="22" t="s">
        <v>73</v>
      </c>
      <c r="D33" s="11" t="s">
        <v>61</v>
      </c>
      <c r="E33" s="31"/>
      <c r="F33" s="33">
        <v>1430</v>
      </c>
      <c r="G33" s="11"/>
      <c r="H33" s="1"/>
      <c r="I33" s="11"/>
      <c r="J33" s="1"/>
      <c r="K33" s="11"/>
      <c r="L33" s="1"/>
      <c r="M33" s="1"/>
      <c r="O33" s="4">
        <v>1440</v>
      </c>
    </row>
    <row r="34" spans="1:15" ht="15.75">
      <c r="A34" s="132"/>
      <c r="B34" s="32">
        <v>27.24</v>
      </c>
      <c r="C34" s="30" t="s">
        <v>32</v>
      </c>
      <c r="D34" s="11" t="s">
        <v>26</v>
      </c>
      <c r="E34" s="8">
        <v>0.20699999999999999</v>
      </c>
      <c r="F34" s="8">
        <f>E34*F33</f>
        <v>296.01</v>
      </c>
      <c r="G34" s="11"/>
      <c r="H34" s="1"/>
      <c r="I34" s="18"/>
      <c r="J34" s="1"/>
      <c r="K34" s="11"/>
      <c r="L34" s="1"/>
      <c r="M34" s="1"/>
    </row>
    <row r="35" spans="1:15" ht="15">
      <c r="A35" s="132"/>
      <c r="B35" s="32"/>
      <c r="C35" s="11" t="s">
        <v>33</v>
      </c>
      <c r="D35" s="11" t="s">
        <v>4</v>
      </c>
      <c r="E35" s="11">
        <v>3.2099999999999997E-2</v>
      </c>
      <c r="F35" s="11">
        <f>E35*F33</f>
        <v>45.902999999999992</v>
      </c>
      <c r="G35" s="11"/>
      <c r="H35" s="1"/>
      <c r="I35" s="11"/>
      <c r="J35" s="1"/>
      <c r="K35" s="11"/>
      <c r="L35" s="1"/>
      <c r="M35" s="1"/>
    </row>
    <row r="36" spans="1:15" ht="18">
      <c r="A36" s="132"/>
      <c r="B36" s="16" t="s">
        <v>72</v>
      </c>
      <c r="C36" s="103" t="s">
        <v>69</v>
      </c>
      <c r="D36" s="17" t="s">
        <v>29</v>
      </c>
      <c r="E36" s="16">
        <v>0.1234</v>
      </c>
      <c r="F36" s="16">
        <f>E36*F33</f>
        <v>176.46199999999999</v>
      </c>
      <c r="G36" s="16"/>
      <c r="H36" s="1"/>
      <c r="I36" s="16"/>
      <c r="J36" s="1"/>
      <c r="K36" s="16"/>
      <c r="L36" s="1"/>
      <c r="M36" s="1"/>
    </row>
    <row r="37" spans="1:15" ht="25.5">
      <c r="A37" s="132"/>
      <c r="B37" s="104" t="s">
        <v>19</v>
      </c>
      <c r="C37" s="105" t="s">
        <v>70</v>
      </c>
      <c r="D37" s="106" t="s">
        <v>38</v>
      </c>
      <c r="E37" s="106">
        <v>2.64E-2</v>
      </c>
      <c r="F37" s="16">
        <f>E37*F33</f>
        <v>37.752000000000002</v>
      </c>
      <c r="G37" s="16"/>
      <c r="H37" s="1"/>
      <c r="I37" s="16"/>
      <c r="J37" s="1"/>
      <c r="K37" s="16"/>
      <c r="L37" s="1"/>
      <c r="M37" s="1"/>
    </row>
    <row r="38" spans="1:15" ht="15.75">
      <c r="A38" s="132"/>
      <c r="B38" s="16" t="s">
        <v>67</v>
      </c>
      <c r="C38" s="2" t="s">
        <v>74</v>
      </c>
      <c r="D38" s="17" t="s">
        <v>10</v>
      </c>
      <c r="E38" s="16">
        <v>2.4</v>
      </c>
      <c r="F38" s="16">
        <f>F36*E38</f>
        <v>423.50879999999995</v>
      </c>
      <c r="G38" s="16"/>
      <c r="H38" s="1"/>
      <c r="I38" s="16"/>
      <c r="J38" s="1"/>
      <c r="K38" s="16"/>
      <c r="L38" s="1"/>
      <c r="M38" s="1"/>
    </row>
    <row r="39" spans="1:15" ht="21.75" customHeight="1">
      <c r="A39" s="132"/>
      <c r="B39" s="1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"/>
    </row>
    <row r="40" spans="1:15" ht="29.25" customHeight="1">
      <c r="A40" s="133"/>
      <c r="B40" s="16"/>
      <c r="C40" s="139" t="s">
        <v>118</v>
      </c>
      <c r="D40" s="140"/>
      <c r="E40" s="141"/>
      <c r="F40" s="107"/>
      <c r="G40" s="107"/>
      <c r="H40" s="107"/>
      <c r="I40" s="107"/>
      <c r="J40" s="107"/>
      <c r="K40" s="16"/>
      <c r="L40" s="1"/>
      <c r="M40" s="1"/>
    </row>
    <row r="41" spans="1:15" ht="111.75" customHeight="1">
      <c r="A41" s="131">
        <v>6</v>
      </c>
      <c r="B41" s="6" t="s">
        <v>75</v>
      </c>
      <c r="C41" s="27" t="s">
        <v>115</v>
      </c>
      <c r="D41" s="11" t="s">
        <v>76</v>
      </c>
      <c r="E41" s="8"/>
      <c r="F41" s="8">
        <v>9.52</v>
      </c>
      <c r="G41" s="8"/>
      <c r="H41" s="8"/>
      <c r="I41" s="8"/>
      <c r="J41" s="8"/>
      <c r="K41" s="8"/>
      <c r="L41" s="8"/>
      <c r="M41" s="9"/>
    </row>
    <row r="42" spans="1:15" ht="15">
      <c r="A42" s="132"/>
      <c r="B42" s="6"/>
      <c r="C42" s="10" t="s">
        <v>5</v>
      </c>
      <c r="D42" s="11" t="s">
        <v>59</v>
      </c>
      <c r="E42" s="12">
        <v>6.08E-2</v>
      </c>
      <c r="F42" s="8">
        <f>E42*F41</f>
        <v>0.578816</v>
      </c>
      <c r="G42" s="8"/>
      <c r="H42" s="8"/>
      <c r="I42" s="8"/>
      <c r="J42" s="8"/>
      <c r="K42" s="8"/>
      <c r="L42" s="8"/>
      <c r="M42" s="8"/>
    </row>
    <row r="43" spans="1:15" ht="17.25" customHeight="1">
      <c r="A43" s="132"/>
      <c r="B43" s="6" t="s">
        <v>77</v>
      </c>
      <c r="C43" s="10" t="s">
        <v>78</v>
      </c>
      <c r="D43" s="11" t="s">
        <v>38</v>
      </c>
      <c r="E43" s="13">
        <v>0.14299999999999999</v>
      </c>
      <c r="F43" s="8">
        <f>E43*F41</f>
        <v>1.3613599999999999</v>
      </c>
      <c r="G43" s="8"/>
      <c r="H43" s="8"/>
      <c r="I43" s="8"/>
      <c r="J43" s="8"/>
      <c r="K43" s="8"/>
      <c r="L43" s="8"/>
      <c r="M43" s="8"/>
    </row>
    <row r="44" spans="1:15" ht="18.75" customHeight="1" thickBot="1">
      <c r="A44" s="132"/>
      <c r="B44" s="6"/>
      <c r="C44" s="29" t="s">
        <v>11</v>
      </c>
      <c r="D44" s="11" t="s">
        <v>4</v>
      </c>
      <c r="E44" s="14">
        <v>6.8900000000000003E-3</v>
      </c>
      <c r="F44" s="8">
        <f>E44*F41</f>
        <v>6.5592800000000007E-2</v>
      </c>
      <c r="G44" s="8"/>
      <c r="H44" s="8"/>
      <c r="I44" s="8"/>
      <c r="J44" s="8"/>
      <c r="K44" s="65"/>
      <c r="L44" s="65"/>
      <c r="M44" s="65"/>
    </row>
    <row r="45" spans="1:15" ht="15.75" thickBot="1">
      <c r="A45" s="133"/>
      <c r="B45" s="66" t="s">
        <v>53</v>
      </c>
      <c r="C45" s="67" t="s">
        <v>79</v>
      </c>
      <c r="D45" s="68" t="s">
        <v>10</v>
      </c>
      <c r="E45" s="69">
        <v>1.7</v>
      </c>
      <c r="F45" s="69">
        <f>E45*F41</f>
        <v>16.183999999999997</v>
      </c>
      <c r="G45" s="69"/>
      <c r="H45" s="69"/>
      <c r="I45" s="69"/>
      <c r="J45" s="69"/>
      <c r="K45" s="8"/>
      <c r="L45" s="8"/>
      <c r="M45" s="8"/>
    </row>
    <row r="46" spans="1:15" ht="66.75" customHeight="1">
      <c r="A46" s="131">
        <v>7</v>
      </c>
      <c r="B46" s="70" t="s">
        <v>105</v>
      </c>
      <c r="C46" s="71" t="s">
        <v>128</v>
      </c>
      <c r="D46" s="72" t="s">
        <v>48</v>
      </c>
      <c r="E46" s="45"/>
      <c r="F46" s="45">
        <f>(17*0.7*0.1)+(17*0.5*0.05*2)</f>
        <v>2.04</v>
      </c>
      <c r="G46" s="45"/>
      <c r="H46" s="45"/>
      <c r="I46" s="45"/>
      <c r="J46" s="45"/>
      <c r="K46" s="73"/>
      <c r="L46" s="73"/>
      <c r="M46" s="74"/>
    </row>
    <row r="47" spans="1:15" ht="21.75" customHeight="1">
      <c r="A47" s="132"/>
      <c r="B47" s="75"/>
      <c r="C47" s="76" t="s">
        <v>5</v>
      </c>
      <c r="D47" s="77" t="s">
        <v>59</v>
      </c>
      <c r="E47" s="52">
        <v>1.78</v>
      </c>
      <c r="F47" s="52">
        <f>F46*E47</f>
        <v>3.6312000000000002</v>
      </c>
      <c r="G47" s="52"/>
      <c r="H47" s="52"/>
      <c r="I47" s="52"/>
      <c r="J47" s="52"/>
      <c r="K47" s="78"/>
      <c r="L47" s="78"/>
      <c r="M47" s="79"/>
    </row>
    <row r="48" spans="1:15" ht="22.5" customHeight="1">
      <c r="A48" s="132"/>
      <c r="B48" s="75"/>
      <c r="C48" s="76" t="s">
        <v>11</v>
      </c>
      <c r="D48" s="77" t="s">
        <v>4</v>
      </c>
      <c r="E48" s="52">
        <v>0.11</v>
      </c>
      <c r="F48" s="52">
        <f>F46*E48</f>
        <v>0.22440000000000002</v>
      </c>
      <c r="G48" s="52"/>
      <c r="H48" s="52"/>
      <c r="I48" s="52"/>
      <c r="J48" s="52"/>
      <c r="K48" s="78"/>
      <c r="L48" s="78"/>
      <c r="M48" s="79"/>
    </row>
    <row r="49" spans="1:13" ht="15">
      <c r="A49" s="132"/>
      <c r="B49" s="75" t="s">
        <v>19</v>
      </c>
      <c r="C49" s="76" t="s">
        <v>106</v>
      </c>
      <c r="D49" s="77" t="s">
        <v>48</v>
      </c>
      <c r="E49" s="52">
        <v>1.01</v>
      </c>
      <c r="F49" s="52">
        <f>F46*E49</f>
        <v>2.0604</v>
      </c>
      <c r="G49" s="52"/>
      <c r="H49" s="52"/>
      <c r="I49" s="52"/>
      <c r="J49" s="52"/>
      <c r="K49" s="78"/>
      <c r="L49" s="78"/>
      <c r="M49" s="79"/>
    </row>
    <row r="50" spans="1:13" ht="22.5" customHeight="1">
      <c r="A50" s="132"/>
      <c r="B50" s="17" t="s">
        <v>23</v>
      </c>
      <c r="C50" s="21" t="s">
        <v>107</v>
      </c>
      <c r="D50" s="17" t="s">
        <v>108</v>
      </c>
      <c r="E50" s="17">
        <v>2.7E-2</v>
      </c>
      <c r="F50" s="17">
        <f>E50*F46</f>
        <v>5.5079999999999997E-2</v>
      </c>
      <c r="G50" s="17"/>
      <c r="H50" s="17"/>
      <c r="I50" s="17"/>
      <c r="J50" s="17"/>
      <c r="K50" s="17"/>
      <c r="L50" s="80"/>
      <c r="M50" s="80"/>
    </row>
    <row r="51" spans="1:13" ht="22.5" customHeight="1" thickBot="1">
      <c r="A51" s="133"/>
      <c r="B51" s="81" t="s">
        <v>53</v>
      </c>
      <c r="C51" s="82" t="s">
        <v>116</v>
      </c>
      <c r="D51" s="83" t="s">
        <v>10</v>
      </c>
      <c r="E51" s="84">
        <v>1.7</v>
      </c>
      <c r="F51" s="84">
        <f>E51*F46</f>
        <v>3.468</v>
      </c>
      <c r="G51" s="84"/>
      <c r="H51" s="84"/>
      <c r="I51" s="84"/>
      <c r="J51" s="84"/>
      <c r="K51" s="85"/>
      <c r="L51" s="85"/>
      <c r="M51" s="79"/>
    </row>
    <row r="52" spans="1:13" ht="22.5" customHeight="1">
      <c r="A52" s="131">
        <v>8</v>
      </c>
      <c r="B52" s="75" t="s">
        <v>80</v>
      </c>
      <c r="C52" s="87" t="s">
        <v>119</v>
      </c>
      <c r="D52" s="88" t="s">
        <v>21</v>
      </c>
      <c r="E52" s="88"/>
      <c r="F52" s="89">
        <v>17</v>
      </c>
      <c r="G52" s="88"/>
      <c r="H52" s="90"/>
      <c r="I52" s="88"/>
      <c r="J52" s="90"/>
      <c r="K52" s="28"/>
      <c r="L52" s="39"/>
      <c r="M52" s="91"/>
    </row>
    <row r="53" spans="1:13" ht="22.5" customHeight="1">
      <c r="A53" s="132"/>
      <c r="B53" s="15"/>
      <c r="C53" s="92" t="s">
        <v>5</v>
      </c>
      <c r="D53" s="28" t="s">
        <v>59</v>
      </c>
      <c r="E53" s="28">
        <v>0.84</v>
      </c>
      <c r="F53" s="39">
        <f>F52*E53</f>
        <v>14.28</v>
      </c>
      <c r="G53" s="28"/>
      <c r="H53" s="39"/>
      <c r="I53" s="28"/>
      <c r="J53" s="39"/>
      <c r="K53" s="28"/>
      <c r="L53" s="39"/>
      <c r="M53" s="93"/>
    </row>
    <row r="54" spans="1:13" ht="15">
      <c r="A54" s="132"/>
      <c r="B54" s="15" t="s">
        <v>81</v>
      </c>
      <c r="C54" s="28" t="s">
        <v>82</v>
      </c>
      <c r="D54" s="28" t="s">
        <v>38</v>
      </c>
      <c r="E54" s="28">
        <v>0.128</v>
      </c>
      <c r="F54" s="39">
        <f>F52*E54</f>
        <v>2.1760000000000002</v>
      </c>
      <c r="G54" s="28"/>
      <c r="H54" s="39"/>
      <c r="I54" s="28"/>
      <c r="J54" s="39"/>
      <c r="K54" s="28"/>
      <c r="L54" s="39"/>
      <c r="M54" s="93"/>
    </row>
    <row r="55" spans="1:13" ht="22.5" customHeight="1">
      <c r="A55" s="132"/>
      <c r="B55" s="15" t="s">
        <v>83</v>
      </c>
      <c r="C55" s="92" t="s">
        <v>84</v>
      </c>
      <c r="D55" s="28" t="s">
        <v>21</v>
      </c>
      <c r="E55" s="28">
        <v>1</v>
      </c>
      <c r="F55" s="39">
        <f>F52*E55</f>
        <v>17</v>
      </c>
      <c r="G55" s="28"/>
      <c r="H55" s="39"/>
      <c r="I55" s="28"/>
      <c r="J55" s="39"/>
      <c r="K55" s="28"/>
      <c r="L55" s="39"/>
      <c r="M55" s="93"/>
    </row>
    <row r="56" spans="1:13" ht="15">
      <c r="A56" s="132"/>
      <c r="B56" s="15" t="s">
        <v>85</v>
      </c>
      <c r="C56" s="92" t="s">
        <v>86</v>
      </c>
      <c r="D56" s="28" t="s">
        <v>48</v>
      </c>
      <c r="E56" s="28">
        <v>1.0200000000000001E-3</v>
      </c>
      <c r="F56" s="94">
        <f>F52*E56</f>
        <v>1.7340000000000001E-2</v>
      </c>
      <c r="G56" s="28"/>
      <c r="H56" s="39"/>
      <c r="I56" s="28"/>
      <c r="J56" s="39"/>
      <c r="K56" s="28"/>
      <c r="L56" s="39"/>
      <c r="M56" s="93"/>
    </row>
    <row r="57" spans="1:13" ht="22.5" customHeight="1">
      <c r="A57" s="132"/>
      <c r="B57" s="15" t="s">
        <v>87</v>
      </c>
      <c r="C57" s="92" t="s">
        <v>88</v>
      </c>
      <c r="D57" s="28" t="s">
        <v>48</v>
      </c>
      <c r="E57" s="28">
        <v>2.2100000000000002E-3</v>
      </c>
      <c r="F57" s="94">
        <f>F52*E57</f>
        <v>3.7570000000000006E-2</v>
      </c>
      <c r="G57" s="28"/>
      <c r="H57" s="39"/>
      <c r="I57" s="28"/>
      <c r="J57" s="39"/>
      <c r="K57" s="28"/>
      <c r="L57" s="39"/>
      <c r="M57" s="93"/>
    </row>
    <row r="58" spans="1:13" ht="15">
      <c r="A58" s="132"/>
      <c r="B58" s="15"/>
      <c r="C58" s="92" t="s">
        <v>11</v>
      </c>
      <c r="D58" s="28" t="s">
        <v>4</v>
      </c>
      <c r="E58" s="28">
        <v>6.8000000000000005E-2</v>
      </c>
      <c r="F58" s="39">
        <f>F52*E58</f>
        <v>1.1560000000000001</v>
      </c>
      <c r="G58" s="28"/>
      <c r="H58" s="39"/>
      <c r="I58" s="28"/>
      <c r="J58" s="39"/>
      <c r="K58" s="28"/>
      <c r="L58" s="39"/>
      <c r="M58" s="93"/>
    </row>
    <row r="59" spans="1:13" ht="22.5" customHeight="1">
      <c r="A59" s="132"/>
      <c r="B59" s="15"/>
      <c r="C59" s="92" t="s">
        <v>89</v>
      </c>
      <c r="D59" s="28" t="s">
        <v>4</v>
      </c>
      <c r="E59" s="28">
        <v>8.7999999999999995E-2</v>
      </c>
      <c r="F59" s="39">
        <f>F52*E59</f>
        <v>1.496</v>
      </c>
      <c r="G59" s="28"/>
      <c r="H59" s="39"/>
      <c r="I59" s="28"/>
      <c r="J59" s="39"/>
      <c r="K59" s="28"/>
      <c r="L59" s="39"/>
      <c r="M59" s="93"/>
    </row>
    <row r="60" spans="1:13" ht="22.5" customHeight="1" thickBot="1">
      <c r="A60" s="133"/>
      <c r="B60" s="95" t="s">
        <v>67</v>
      </c>
      <c r="C60" s="96" t="s">
        <v>117</v>
      </c>
      <c r="D60" s="97" t="s">
        <v>10</v>
      </c>
      <c r="E60" s="97">
        <v>0.35</v>
      </c>
      <c r="F60" s="98">
        <f>E60*F52</f>
        <v>5.9499999999999993</v>
      </c>
      <c r="G60" s="97"/>
      <c r="H60" s="98"/>
      <c r="I60" s="97"/>
      <c r="J60" s="98"/>
      <c r="K60" s="97"/>
      <c r="L60" s="39"/>
      <c r="M60" s="93"/>
    </row>
    <row r="61" spans="1:13" ht="22.5" customHeight="1">
      <c r="A61" s="131">
        <v>9</v>
      </c>
      <c r="B61" s="16" t="s">
        <v>92</v>
      </c>
      <c r="C61" s="2" t="s">
        <v>120</v>
      </c>
      <c r="D61" s="16" t="s">
        <v>93</v>
      </c>
      <c r="E61" s="16"/>
      <c r="F61" s="60">
        <v>0.55900000000000005</v>
      </c>
      <c r="G61" s="99"/>
      <c r="H61" s="99"/>
      <c r="I61" s="99"/>
      <c r="J61" s="100"/>
      <c r="K61" s="99"/>
      <c r="L61" s="99"/>
      <c r="M61" s="101"/>
    </row>
    <row r="62" spans="1:13" ht="15.75">
      <c r="A62" s="132"/>
      <c r="B62" s="20" t="s">
        <v>19</v>
      </c>
      <c r="C62" s="2" t="s">
        <v>94</v>
      </c>
      <c r="D62" s="2" t="s">
        <v>95</v>
      </c>
      <c r="E62" s="16">
        <v>62.6</v>
      </c>
      <c r="F62" s="2">
        <f>E62*F61</f>
        <v>34.993400000000001</v>
      </c>
      <c r="G62" s="99"/>
      <c r="H62" s="99"/>
      <c r="I62" s="99"/>
      <c r="J62" s="100"/>
      <c r="K62" s="99"/>
      <c r="L62" s="99"/>
      <c r="M62" s="101"/>
    </row>
    <row r="63" spans="1:13" ht="15.75">
      <c r="A63" s="132"/>
      <c r="B63" s="20"/>
      <c r="C63" s="2" t="s">
        <v>96</v>
      </c>
      <c r="D63" s="2" t="s">
        <v>97</v>
      </c>
      <c r="E63" s="16">
        <v>1</v>
      </c>
      <c r="F63" s="2">
        <f>E63*F61</f>
        <v>0.55900000000000005</v>
      </c>
      <c r="G63" s="99"/>
      <c r="H63" s="99"/>
      <c r="I63" s="99"/>
      <c r="J63" s="100"/>
      <c r="K63" s="99"/>
      <c r="L63" s="100"/>
      <c r="M63" s="101"/>
    </row>
    <row r="64" spans="1:13" ht="20.25" customHeight="1">
      <c r="A64" s="132"/>
      <c r="B64" s="20"/>
      <c r="C64" s="2" t="s">
        <v>98</v>
      </c>
      <c r="D64" s="2" t="s">
        <v>97</v>
      </c>
      <c r="E64" s="16">
        <v>2.78</v>
      </c>
      <c r="F64" s="2">
        <f>E64*F61</f>
        <v>1.55402</v>
      </c>
      <c r="G64" s="99"/>
      <c r="H64" s="99"/>
      <c r="I64" s="99"/>
      <c r="J64" s="100"/>
      <c r="K64" s="99"/>
      <c r="L64" s="100"/>
      <c r="M64" s="101"/>
    </row>
    <row r="65" spans="1:15" ht="15.75">
      <c r="A65" s="132"/>
      <c r="B65" s="102" t="s">
        <v>99</v>
      </c>
      <c r="C65" s="2" t="s">
        <v>100</v>
      </c>
      <c r="D65" s="2" t="s">
        <v>101</v>
      </c>
      <c r="E65" s="16">
        <v>1.04</v>
      </c>
      <c r="F65" s="2">
        <f>E65*F61</f>
        <v>0.5813600000000001</v>
      </c>
      <c r="G65" s="99"/>
      <c r="H65" s="100"/>
      <c r="I65" s="99"/>
      <c r="J65" s="100"/>
      <c r="K65" s="99"/>
      <c r="L65" s="99"/>
      <c r="M65" s="101"/>
    </row>
    <row r="66" spans="1:15" ht="31.5">
      <c r="A66" s="132"/>
      <c r="B66" s="20" t="s">
        <v>102</v>
      </c>
      <c r="C66" s="2" t="s">
        <v>122</v>
      </c>
      <c r="D66" s="2" t="s">
        <v>21</v>
      </c>
      <c r="E66" s="16"/>
      <c r="F66" s="2">
        <f>17*5.2</f>
        <v>88.4</v>
      </c>
      <c r="G66" s="19"/>
      <c r="H66" s="19"/>
      <c r="I66" s="11"/>
      <c r="J66" s="100"/>
      <c r="K66" s="19"/>
      <c r="L66" s="19"/>
      <c r="M66" s="8"/>
    </row>
    <row r="67" spans="1:15" ht="32.25" thickBot="1">
      <c r="A67" s="133"/>
      <c r="B67" s="20" t="s">
        <v>103</v>
      </c>
      <c r="C67" s="2" t="s">
        <v>121</v>
      </c>
      <c r="D67" s="2" t="s">
        <v>104</v>
      </c>
      <c r="E67" s="16"/>
      <c r="F67" s="2">
        <f>17*2</f>
        <v>34</v>
      </c>
      <c r="G67" s="19"/>
      <c r="H67" s="19"/>
      <c r="I67" s="11"/>
      <c r="J67" s="100"/>
      <c r="K67" s="19"/>
      <c r="L67" s="19"/>
      <c r="M67" s="8"/>
    </row>
    <row r="68" spans="1:15" ht="59.25" customHeight="1">
      <c r="A68" s="62">
        <v>10</v>
      </c>
      <c r="B68" s="70" t="s">
        <v>123</v>
      </c>
      <c r="C68" s="71" t="s">
        <v>124</v>
      </c>
      <c r="D68" s="72" t="s">
        <v>48</v>
      </c>
      <c r="E68" s="45"/>
      <c r="F68" s="45">
        <v>4.95</v>
      </c>
      <c r="G68" s="45"/>
      <c r="H68" s="45"/>
      <c r="I68" s="45"/>
      <c r="J68" s="45"/>
      <c r="K68" s="73"/>
      <c r="L68" s="73"/>
      <c r="M68" s="74"/>
    </row>
    <row r="69" spans="1:15" ht="24.75" customHeight="1" thickBot="1">
      <c r="A69" s="62"/>
      <c r="B69" s="108"/>
      <c r="C69" s="82" t="s">
        <v>5</v>
      </c>
      <c r="D69" s="83" t="s">
        <v>59</v>
      </c>
      <c r="E69" s="84">
        <v>2.06</v>
      </c>
      <c r="F69" s="84">
        <f>F68*E69</f>
        <v>10.197000000000001</v>
      </c>
      <c r="G69" s="84"/>
      <c r="H69" s="84"/>
      <c r="I69" s="84"/>
      <c r="J69" s="84"/>
      <c r="K69" s="109"/>
      <c r="L69" s="109"/>
      <c r="M69" s="110"/>
    </row>
    <row r="70" spans="1:15" ht="54" customHeight="1">
      <c r="A70" s="129">
        <v>11</v>
      </c>
      <c r="B70" s="15" t="s">
        <v>34</v>
      </c>
      <c r="C70" s="7" t="s">
        <v>112</v>
      </c>
      <c r="D70" s="28" t="s">
        <v>61</v>
      </c>
      <c r="E70" s="28"/>
      <c r="F70" s="37">
        <v>225</v>
      </c>
      <c r="G70" s="28"/>
      <c r="H70" s="28"/>
      <c r="I70" s="28"/>
      <c r="J70" s="28"/>
      <c r="K70" s="28"/>
      <c r="L70" s="28"/>
      <c r="M70" s="1"/>
      <c r="O70" s="4">
        <v>255</v>
      </c>
    </row>
    <row r="71" spans="1:15" ht="24.75" customHeight="1">
      <c r="A71" s="130"/>
      <c r="B71" s="15"/>
      <c r="C71" s="29" t="s">
        <v>35</v>
      </c>
      <c r="D71" s="28" t="s">
        <v>26</v>
      </c>
      <c r="E71" s="28">
        <v>3.211E-2</v>
      </c>
      <c r="F71" s="38">
        <f>E71*F70</f>
        <v>7.2247500000000002</v>
      </c>
      <c r="G71" s="28"/>
      <c r="H71" s="38"/>
      <c r="I71" s="28"/>
      <c r="J71" s="28"/>
      <c r="K71" s="28"/>
      <c r="L71" s="28"/>
      <c r="M71" s="1"/>
    </row>
    <row r="72" spans="1:15" ht="24.75" customHeight="1">
      <c r="A72" s="130"/>
      <c r="B72" s="15" t="s">
        <v>36</v>
      </c>
      <c r="C72" s="29" t="s">
        <v>37</v>
      </c>
      <c r="D72" s="28" t="s">
        <v>38</v>
      </c>
      <c r="E72" s="28">
        <v>3.8800000000000002E-3</v>
      </c>
      <c r="F72" s="38">
        <f>E72*F70</f>
        <v>0.873</v>
      </c>
      <c r="G72" s="28"/>
      <c r="H72" s="28"/>
      <c r="I72" s="28"/>
      <c r="J72" s="39"/>
      <c r="K72" s="28"/>
      <c r="L72" s="39"/>
      <c r="M72" s="1"/>
    </row>
    <row r="73" spans="1:15" ht="24.75" customHeight="1">
      <c r="A73" s="130"/>
      <c r="B73" s="15" t="s">
        <v>39</v>
      </c>
      <c r="C73" s="29" t="s">
        <v>40</v>
      </c>
      <c r="D73" s="28" t="s">
        <v>38</v>
      </c>
      <c r="E73" s="28">
        <v>6.1599999999999997E-3</v>
      </c>
      <c r="F73" s="39">
        <f>F70*E73</f>
        <v>1.3859999999999999</v>
      </c>
      <c r="G73" s="28"/>
      <c r="H73" s="28"/>
      <c r="I73" s="28"/>
      <c r="J73" s="39"/>
      <c r="K73" s="28"/>
      <c r="L73" s="39"/>
      <c r="M73" s="1"/>
    </row>
    <row r="74" spans="1:15" ht="24.75" customHeight="1">
      <c r="A74" s="130"/>
      <c r="B74" s="15" t="s">
        <v>41</v>
      </c>
      <c r="C74" s="29" t="s">
        <v>42</v>
      </c>
      <c r="D74" s="28" t="s">
        <v>38</v>
      </c>
      <c r="E74" s="28">
        <v>4.5300000000000002E-3</v>
      </c>
      <c r="F74" s="39">
        <f>F70*E74</f>
        <v>1.01925</v>
      </c>
      <c r="G74" s="28"/>
      <c r="H74" s="28"/>
      <c r="I74" s="28"/>
      <c r="J74" s="39"/>
      <c r="K74" s="28"/>
      <c r="L74" s="39"/>
      <c r="M74" s="1"/>
    </row>
    <row r="75" spans="1:15" ht="24.75" customHeight="1">
      <c r="A75" s="130"/>
      <c r="B75" s="15" t="s">
        <v>43</v>
      </c>
      <c r="C75" s="29" t="s">
        <v>44</v>
      </c>
      <c r="D75" s="28" t="s">
        <v>38</v>
      </c>
      <c r="E75" s="28">
        <v>7.1000000000000004E-3</v>
      </c>
      <c r="F75" s="39">
        <f>F70*E75</f>
        <v>1.5975000000000001</v>
      </c>
      <c r="G75" s="28"/>
      <c r="H75" s="28"/>
      <c r="I75" s="28"/>
      <c r="J75" s="39"/>
      <c r="K75" s="28"/>
      <c r="L75" s="39"/>
      <c r="M75" s="1"/>
    </row>
    <row r="76" spans="1:15" ht="24.75" customHeight="1">
      <c r="A76" s="130"/>
      <c r="B76" s="15" t="s">
        <v>45</v>
      </c>
      <c r="C76" s="29" t="s">
        <v>46</v>
      </c>
      <c r="D76" s="28" t="s">
        <v>38</v>
      </c>
      <c r="E76" s="28">
        <v>2.0699999999999998E-3</v>
      </c>
      <c r="F76" s="39">
        <f>F70*E76</f>
        <v>0.46574999999999994</v>
      </c>
      <c r="G76" s="28"/>
      <c r="H76" s="28"/>
      <c r="I76" s="28"/>
      <c r="J76" s="39"/>
      <c r="K76" s="28"/>
      <c r="L76" s="39"/>
      <c r="M76" s="1"/>
    </row>
    <row r="77" spans="1:15" ht="20.25" customHeight="1">
      <c r="A77" s="130"/>
      <c r="B77" s="15"/>
      <c r="C77" s="29" t="s">
        <v>47</v>
      </c>
      <c r="D77" s="28" t="s">
        <v>48</v>
      </c>
      <c r="E77" s="28">
        <v>1.4999999999999999E-2</v>
      </c>
      <c r="F77" s="39">
        <f>F70*E77</f>
        <v>3.375</v>
      </c>
      <c r="G77" s="28"/>
      <c r="H77" s="28"/>
      <c r="I77" s="28"/>
      <c r="J77" s="39"/>
      <c r="K77" s="28"/>
      <c r="L77" s="39"/>
      <c r="M77" s="1"/>
    </row>
    <row r="78" spans="1:15" ht="21.75" customHeight="1">
      <c r="A78" s="130"/>
      <c r="B78" s="15"/>
      <c r="C78" s="29" t="s">
        <v>50</v>
      </c>
      <c r="D78" s="28" t="s">
        <v>51</v>
      </c>
      <c r="E78" s="28">
        <v>6.6000000000000003E-2</v>
      </c>
      <c r="F78" s="39">
        <f>E78*F70</f>
        <v>14.850000000000001</v>
      </c>
      <c r="G78" s="28"/>
      <c r="H78" s="28"/>
      <c r="I78" s="28"/>
      <c r="J78" s="39"/>
      <c r="K78" s="28"/>
      <c r="L78" s="39"/>
      <c r="M78" s="1"/>
    </row>
    <row r="79" spans="1:15" ht="24.75" customHeight="1">
      <c r="A79" s="130"/>
      <c r="B79" s="17" t="s">
        <v>23</v>
      </c>
      <c r="C79" s="21" t="s">
        <v>25</v>
      </c>
      <c r="D79" s="17" t="s">
        <v>29</v>
      </c>
      <c r="E79" s="17">
        <v>2.7E-2</v>
      </c>
      <c r="F79" s="35">
        <f>E79*F78</f>
        <v>0.40095000000000003</v>
      </c>
      <c r="G79" s="17"/>
      <c r="H79" s="1"/>
      <c r="I79" s="17"/>
      <c r="J79" s="1"/>
      <c r="K79" s="17"/>
      <c r="L79" s="1"/>
      <c r="M79" s="1"/>
    </row>
    <row r="80" spans="1:15" ht="24.75" customHeight="1">
      <c r="A80" s="142"/>
      <c r="B80" s="15" t="s">
        <v>53</v>
      </c>
      <c r="C80" s="29" t="s">
        <v>113</v>
      </c>
      <c r="D80" s="28" t="s">
        <v>10</v>
      </c>
      <c r="E80" s="28">
        <v>1.7000000000000001E-2</v>
      </c>
      <c r="F80" s="38">
        <f>F78</f>
        <v>14.850000000000001</v>
      </c>
      <c r="G80" s="28"/>
      <c r="H80" s="28"/>
      <c r="I80" s="28"/>
      <c r="J80" s="39"/>
      <c r="K80" s="28"/>
      <c r="L80" s="39"/>
      <c r="M80" s="1"/>
    </row>
    <row r="81" spans="1:15" ht="39" customHeight="1">
      <c r="A81" s="129">
        <v>12</v>
      </c>
      <c r="B81" s="15" t="s">
        <v>52</v>
      </c>
      <c r="C81" s="7" t="s">
        <v>71</v>
      </c>
      <c r="D81" s="28" t="s">
        <v>54</v>
      </c>
      <c r="E81" s="28"/>
      <c r="F81" s="37">
        <f>F70</f>
        <v>225</v>
      </c>
      <c r="G81" s="28"/>
      <c r="H81" s="28"/>
      <c r="I81" s="28"/>
      <c r="J81" s="28"/>
      <c r="K81" s="28"/>
      <c r="L81" s="28"/>
      <c r="M81" s="1"/>
    </row>
    <row r="82" spans="1:15" ht="24.75" customHeight="1">
      <c r="A82" s="130"/>
      <c r="B82" s="15"/>
      <c r="C82" s="29" t="s">
        <v>35</v>
      </c>
      <c r="D82" s="28" t="s">
        <v>26</v>
      </c>
      <c r="E82" s="28">
        <v>0.373</v>
      </c>
      <c r="F82" s="39">
        <f>F81*E82</f>
        <v>83.924999999999997</v>
      </c>
      <c r="G82" s="39"/>
      <c r="H82" s="39"/>
      <c r="I82" s="39"/>
      <c r="J82" s="39"/>
      <c r="K82" s="39"/>
      <c r="L82" s="39"/>
      <c r="M82" s="1"/>
    </row>
    <row r="83" spans="1:15" ht="18.75" customHeight="1">
      <c r="A83" s="130"/>
      <c r="B83" s="15" t="s">
        <v>36</v>
      </c>
      <c r="C83" s="29" t="s">
        <v>37</v>
      </c>
      <c r="D83" s="28" t="s">
        <v>38</v>
      </c>
      <c r="E83" s="28">
        <v>2.238E-3</v>
      </c>
      <c r="F83" s="39">
        <f>F81*E83</f>
        <v>0.50354999999999994</v>
      </c>
      <c r="G83" s="39"/>
      <c r="H83" s="39"/>
      <c r="I83" s="39"/>
      <c r="J83" s="39"/>
      <c r="K83" s="39"/>
      <c r="L83" s="39"/>
      <c r="M83" s="1"/>
    </row>
    <row r="84" spans="1:15" ht="18" customHeight="1">
      <c r="A84" s="130"/>
      <c r="B84" s="15" t="s">
        <v>39</v>
      </c>
      <c r="C84" s="29" t="s">
        <v>40</v>
      </c>
      <c r="D84" s="28" t="s">
        <v>38</v>
      </c>
      <c r="E84" s="28">
        <v>4.0899999999999999E-3</v>
      </c>
      <c r="F84" s="39">
        <f>F81*E84</f>
        <v>0.92025000000000001</v>
      </c>
      <c r="G84" s="39"/>
      <c r="H84" s="39"/>
      <c r="I84" s="39"/>
      <c r="J84" s="39"/>
      <c r="K84" s="39"/>
      <c r="L84" s="39"/>
      <c r="M84" s="1"/>
    </row>
    <row r="85" spans="1:15" ht="18" customHeight="1">
      <c r="A85" s="130"/>
      <c r="B85" s="15" t="s">
        <v>41</v>
      </c>
      <c r="C85" s="29" t="s">
        <v>42</v>
      </c>
      <c r="D85" s="28" t="s">
        <v>38</v>
      </c>
      <c r="E85" s="28">
        <v>4.3700000000000003E-2</v>
      </c>
      <c r="F85" s="39">
        <f>F81*E85</f>
        <v>9.8325000000000014</v>
      </c>
      <c r="G85" s="39"/>
      <c r="H85" s="39"/>
      <c r="I85" s="39"/>
      <c r="J85" s="39"/>
      <c r="K85" s="39"/>
      <c r="L85" s="39"/>
      <c r="M85" s="1"/>
    </row>
    <row r="86" spans="1:15" ht="16.5" customHeight="1">
      <c r="A86" s="130"/>
      <c r="B86" s="15" t="s">
        <v>62</v>
      </c>
      <c r="C86" s="29" t="s">
        <v>46</v>
      </c>
      <c r="D86" s="28" t="s">
        <v>38</v>
      </c>
      <c r="E86" s="28">
        <v>1.1199999999999999E-3</v>
      </c>
      <c r="F86" s="39">
        <f>F81*E86</f>
        <v>0.252</v>
      </c>
      <c r="G86" s="39"/>
      <c r="H86" s="39"/>
      <c r="I86" s="39"/>
      <c r="J86" s="39"/>
      <c r="K86" s="39"/>
      <c r="L86" s="39"/>
      <c r="M86" s="1"/>
    </row>
    <row r="87" spans="1:15" ht="16.5" customHeight="1">
      <c r="A87" s="130"/>
      <c r="B87" s="15"/>
      <c r="C87" s="29" t="s">
        <v>47</v>
      </c>
      <c r="D87" s="28" t="s">
        <v>48</v>
      </c>
      <c r="E87" s="28">
        <v>0.08</v>
      </c>
      <c r="F87" s="39">
        <f>F81*E87</f>
        <v>18</v>
      </c>
      <c r="G87" s="39"/>
      <c r="H87" s="39"/>
      <c r="I87" s="39"/>
      <c r="J87" s="39"/>
      <c r="K87" s="39"/>
      <c r="L87" s="39"/>
      <c r="M87" s="1"/>
    </row>
    <row r="88" spans="1:15" ht="16.5" customHeight="1">
      <c r="A88" s="130"/>
      <c r="B88" s="15" t="s">
        <v>49</v>
      </c>
      <c r="C88" s="29" t="s">
        <v>55</v>
      </c>
      <c r="D88" s="28" t="s">
        <v>48</v>
      </c>
      <c r="E88" s="28">
        <v>0.05</v>
      </c>
      <c r="F88" s="39">
        <f>F81*E88</f>
        <v>11.25</v>
      </c>
      <c r="G88" s="39"/>
      <c r="H88" s="39"/>
      <c r="I88" s="39"/>
      <c r="J88" s="39"/>
      <c r="K88" s="39"/>
      <c r="L88" s="39"/>
      <c r="M88" s="1"/>
    </row>
    <row r="89" spans="1:15" ht="24.75" customHeight="1" thickBot="1">
      <c r="A89" s="142"/>
      <c r="B89" s="15" t="s">
        <v>53</v>
      </c>
      <c r="C89" s="29" t="s">
        <v>56</v>
      </c>
      <c r="D89" s="28" t="s">
        <v>10</v>
      </c>
      <c r="E89" s="28">
        <v>2.2000000000000002</v>
      </c>
      <c r="F89" s="39">
        <f>E89*F88</f>
        <v>24.750000000000004</v>
      </c>
      <c r="G89" s="39"/>
      <c r="H89" s="39"/>
      <c r="I89" s="39"/>
      <c r="J89" s="39"/>
      <c r="K89" s="39"/>
      <c r="L89" s="39"/>
      <c r="M89" s="1"/>
    </row>
    <row r="90" spans="1:15" ht="36.75" customHeight="1">
      <c r="A90" s="129">
        <v>13</v>
      </c>
      <c r="B90" s="42" t="s">
        <v>58</v>
      </c>
      <c r="C90" s="58" t="s">
        <v>63</v>
      </c>
      <c r="D90" s="43" t="s">
        <v>10</v>
      </c>
      <c r="E90" s="44"/>
      <c r="F90" s="61">
        <f>F93*0.00022</f>
        <v>0.99</v>
      </c>
      <c r="G90" s="44"/>
      <c r="H90" s="45"/>
      <c r="I90" s="46"/>
      <c r="J90" s="44"/>
      <c r="K90" s="47"/>
      <c r="L90" s="47"/>
      <c r="M90" s="48"/>
    </row>
    <row r="91" spans="1:15" ht="20.25" customHeight="1">
      <c r="A91" s="130"/>
      <c r="B91" s="49"/>
      <c r="C91" s="59" t="s">
        <v>5</v>
      </c>
      <c r="D91" s="50" t="s">
        <v>59</v>
      </c>
      <c r="E91" s="51">
        <v>27.6</v>
      </c>
      <c r="F91" s="51">
        <f>F90*E91</f>
        <v>27.324000000000002</v>
      </c>
      <c r="G91" s="51"/>
      <c r="H91" s="52"/>
      <c r="I91" s="52"/>
      <c r="J91" s="51"/>
      <c r="K91" s="53"/>
      <c r="L91" s="53"/>
      <c r="M91" s="54"/>
    </row>
    <row r="92" spans="1:15" ht="19.5" customHeight="1">
      <c r="A92" s="130"/>
      <c r="B92" s="49"/>
      <c r="C92" s="59" t="s">
        <v>11</v>
      </c>
      <c r="D92" s="50" t="s">
        <v>4</v>
      </c>
      <c r="E92" s="51">
        <v>6.8</v>
      </c>
      <c r="F92" s="51">
        <f>F90*E92</f>
        <v>6.7320000000000002</v>
      </c>
      <c r="G92" s="51"/>
      <c r="H92" s="52"/>
      <c r="I92" s="52"/>
      <c r="J92" s="51"/>
      <c r="K92" s="53"/>
      <c r="L92" s="53"/>
      <c r="M92" s="54"/>
    </row>
    <row r="93" spans="1:15" ht="21" customHeight="1">
      <c r="A93" s="130"/>
      <c r="B93" s="49" t="s">
        <v>64</v>
      </c>
      <c r="C93" s="59" t="s">
        <v>65</v>
      </c>
      <c r="D93" s="50" t="s">
        <v>21</v>
      </c>
      <c r="E93" s="51" t="s">
        <v>19</v>
      </c>
      <c r="F93" s="57">
        <f>F70*20</f>
        <v>4500</v>
      </c>
      <c r="G93" s="51"/>
      <c r="H93" s="52"/>
      <c r="I93" s="55"/>
      <c r="J93" s="51"/>
      <c r="K93" s="53"/>
      <c r="L93" s="53"/>
      <c r="M93" s="54"/>
      <c r="O93" s="4" t="s">
        <v>66</v>
      </c>
    </row>
    <row r="94" spans="1:15" ht="21.75" customHeight="1">
      <c r="A94" s="130"/>
      <c r="B94" s="49"/>
      <c r="C94" s="59" t="s">
        <v>60</v>
      </c>
      <c r="D94" s="50" t="s">
        <v>4</v>
      </c>
      <c r="E94" s="51">
        <v>12.2</v>
      </c>
      <c r="F94" s="51">
        <f>F90*E94</f>
        <v>12.077999999999999</v>
      </c>
      <c r="G94" s="51"/>
      <c r="H94" s="52"/>
      <c r="I94" s="52"/>
      <c r="J94" s="51"/>
      <c r="K94" s="53"/>
      <c r="L94" s="53"/>
      <c r="M94" s="54"/>
    </row>
    <row r="95" spans="1:15" ht="20.25" customHeight="1">
      <c r="A95" s="130"/>
      <c r="B95" s="16" t="s">
        <v>20</v>
      </c>
      <c r="C95" s="2" t="s">
        <v>24</v>
      </c>
      <c r="D95" s="16" t="s">
        <v>22</v>
      </c>
      <c r="E95" s="16" t="s">
        <v>19</v>
      </c>
      <c r="F95" s="16">
        <v>2</v>
      </c>
      <c r="G95" s="16"/>
      <c r="H95" s="1"/>
      <c r="I95" s="16"/>
      <c r="J95" s="1"/>
      <c r="K95" s="16"/>
      <c r="L95" s="1"/>
      <c r="M95" s="1"/>
    </row>
    <row r="96" spans="1:15" ht="27.75" customHeight="1">
      <c r="A96" s="142"/>
      <c r="B96" s="16"/>
      <c r="C96" s="2" t="s">
        <v>68</v>
      </c>
      <c r="D96" s="16" t="s">
        <v>10</v>
      </c>
      <c r="E96" s="16"/>
      <c r="F96" s="60">
        <f>F90</f>
        <v>0.99</v>
      </c>
      <c r="G96" s="16"/>
      <c r="H96" s="1"/>
      <c r="I96" s="16"/>
      <c r="J96" s="1"/>
      <c r="K96" s="16"/>
      <c r="L96" s="1"/>
      <c r="M96" s="1"/>
    </row>
    <row r="97" spans="1:15" ht="42.75" customHeight="1">
      <c r="A97" s="129">
        <v>14</v>
      </c>
      <c r="B97" s="111">
        <v>27.24</v>
      </c>
      <c r="C97" s="22" t="s">
        <v>114</v>
      </c>
      <c r="D97" s="11" t="s">
        <v>61</v>
      </c>
      <c r="E97" s="31"/>
      <c r="F97" s="33">
        <f>F70</f>
        <v>225</v>
      </c>
      <c r="G97" s="11"/>
      <c r="H97" s="1"/>
      <c r="I97" s="11"/>
      <c r="J97" s="1"/>
      <c r="K97" s="11"/>
      <c r="L97" s="1"/>
      <c r="M97" s="1"/>
    </row>
    <row r="98" spans="1:15" ht="23.25" customHeight="1">
      <c r="A98" s="130"/>
      <c r="B98" s="32">
        <v>27.24</v>
      </c>
      <c r="C98" s="30" t="s">
        <v>32</v>
      </c>
      <c r="D98" s="11" t="s">
        <v>26</v>
      </c>
      <c r="E98" s="8">
        <v>0.20699999999999999</v>
      </c>
      <c r="F98" s="8">
        <f>E98*F97</f>
        <v>46.574999999999996</v>
      </c>
      <c r="G98" s="11"/>
      <c r="H98" s="1"/>
      <c r="I98" s="18"/>
      <c r="J98" s="1"/>
      <c r="K98" s="11"/>
      <c r="L98" s="1"/>
      <c r="M98" s="1"/>
    </row>
    <row r="99" spans="1:15" ht="21.75" customHeight="1">
      <c r="A99" s="130"/>
      <c r="B99" s="32"/>
      <c r="C99" s="11" t="s">
        <v>33</v>
      </c>
      <c r="D99" s="11" t="s">
        <v>4</v>
      </c>
      <c r="E99" s="11">
        <v>3.2099999999999997E-2</v>
      </c>
      <c r="F99" s="11">
        <f>E99*F97</f>
        <v>7.2224999999999993</v>
      </c>
      <c r="G99" s="11"/>
      <c r="H99" s="1"/>
      <c r="I99" s="11"/>
      <c r="J99" s="1"/>
      <c r="K99" s="11"/>
      <c r="L99" s="1"/>
      <c r="M99" s="1"/>
    </row>
    <row r="100" spans="1:15" ht="27.75" customHeight="1">
      <c r="A100" s="130"/>
      <c r="B100" s="16" t="s">
        <v>72</v>
      </c>
      <c r="C100" s="103" t="s">
        <v>69</v>
      </c>
      <c r="D100" s="17" t="s">
        <v>29</v>
      </c>
      <c r="E100" s="16">
        <v>0.15340000000000001</v>
      </c>
      <c r="F100" s="16">
        <f>E100*F97</f>
        <v>34.515000000000001</v>
      </c>
      <c r="G100" s="16"/>
      <c r="H100" s="1"/>
      <c r="I100" s="16"/>
      <c r="J100" s="1"/>
      <c r="K100" s="16"/>
      <c r="L100" s="1"/>
      <c r="M100" s="1"/>
    </row>
    <row r="101" spans="1:15" ht="35.25" customHeight="1">
      <c r="A101" s="130"/>
      <c r="B101" s="104" t="s">
        <v>19</v>
      </c>
      <c r="C101" s="105" t="s">
        <v>70</v>
      </c>
      <c r="D101" s="106" t="s">
        <v>38</v>
      </c>
      <c r="E101" s="106">
        <v>2.64E-2</v>
      </c>
      <c r="F101" s="16">
        <f>E101*F97</f>
        <v>5.94</v>
      </c>
      <c r="G101" s="16"/>
      <c r="H101" s="1"/>
      <c r="I101" s="16"/>
      <c r="J101" s="1"/>
      <c r="K101" s="16"/>
      <c r="L101" s="1"/>
      <c r="M101" s="1"/>
    </row>
    <row r="102" spans="1:15" ht="22.5" customHeight="1">
      <c r="A102" s="142"/>
      <c r="B102" s="16" t="s">
        <v>67</v>
      </c>
      <c r="C102" s="2" t="s">
        <v>74</v>
      </c>
      <c r="D102" s="17" t="s">
        <v>10</v>
      </c>
      <c r="E102" s="16">
        <v>2.4</v>
      </c>
      <c r="F102" s="16">
        <f>F100*E102</f>
        <v>82.835999999999999</v>
      </c>
      <c r="G102" s="16"/>
      <c r="H102" s="1"/>
      <c r="I102" s="16"/>
      <c r="J102" s="1"/>
      <c r="K102" s="16"/>
      <c r="L102" s="1"/>
      <c r="M102" s="1"/>
    </row>
    <row r="103" spans="1:15" ht="17.25" customHeight="1">
      <c r="A103" s="18"/>
      <c r="B103" s="11"/>
      <c r="C103" s="22" t="s">
        <v>6</v>
      </c>
      <c r="D103" s="23"/>
      <c r="E103" s="23"/>
      <c r="F103" s="23"/>
      <c r="G103" s="23"/>
      <c r="H103" s="9"/>
      <c r="I103" s="9"/>
      <c r="J103" s="9"/>
      <c r="K103" s="9"/>
      <c r="L103" s="9"/>
      <c r="M103" s="9"/>
      <c r="N103" s="40">
        <f>O103-M103</f>
        <v>41016.820470127212</v>
      </c>
      <c r="O103" s="4">
        <f>O111/1.18/1.02/1.08/1.1</f>
        <v>41016.820470127212</v>
      </c>
    </row>
    <row r="104" spans="1:15" ht="17.25" customHeight="1">
      <c r="A104" s="18"/>
      <c r="B104" s="11"/>
      <c r="C104" s="22" t="s">
        <v>7</v>
      </c>
      <c r="D104" s="36" t="s">
        <v>131</v>
      </c>
      <c r="E104" s="23"/>
      <c r="F104" s="23"/>
      <c r="G104" s="23"/>
      <c r="H104" s="23"/>
      <c r="I104" s="23"/>
      <c r="J104" s="23"/>
      <c r="K104" s="23"/>
      <c r="L104" s="23"/>
      <c r="M104" s="9"/>
    </row>
    <row r="105" spans="1:15" ht="17.25" customHeight="1">
      <c r="A105" s="18"/>
      <c r="B105" s="11"/>
      <c r="C105" s="22" t="s">
        <v>6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9"/>
    </row>
    <row r="106" spans="1:15" ht="17.25" customHeight="1">
      <c r="A106" s="18"/>
      <c r="B106" s="11"/>
      <c r="C106" s="22" t="s">
        <v>8</v>
      </c>
      <c r="D106" s="36" t="s">
        <v>131</v>
      </c>
      <c r="E106" s="23"/>
      <c r="F106" s="23"/>
      <c r="G106" s="23"/>
      <c r="H106" s="23"/>
      <c r="I106" s="23"/>
      <c r="J106" s="23"/>
      <c r="K106" s="23"/>
      <c r="L106" s="23"/>
      <c r="M106" s="9"/>
    </row>
    <row r="107" spans="1:15" ht="17.25" customHeight="1">
      <c r="A107" s="18"/>
      <c r="B107" s="11"/>
      <c r="C107" s="22" t="s">
        <v>6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9"/>
    </row>
    <row r="108" spans="1:15" ht="17.25" customHeight="1">
      <c r="A108" s="18"/>
      <c r="B108" s="11"/>
      <c r="C108" s="22" t="s">
        <v>57</v>
      </c>
      <c r="D108" s="36">
        <v>0.02</v>
      </c>
      <c r="E108" s="23"/>
      <c r="F108" s="23"/>
      <c r="G108" s="23"/>
      <c r="H108" s="23"/>
      <c r="I108" s="23"/>
      <c r="J108" s="23"/>
      <c r="K108" s="23"/>
      <c r="L108" s="23"/>
      <c r="M108" s="9"/>
    </row>
    <row r="109" spans="1:15" ht="17.25" customHeight="1">
      <c r="A109" s="18"/>
      <c r="B109" s="11"/>
      <c r="C109" s="22" t="s">
        <v>6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9"/>
    </row>
    <row r="110" spans="1:15" ht="17.25" customHeight="1">
      <c r="A110" s="18"/>
      <c r="B110" s="11"/>
      <c r="C110" s="22" t="s">
        <v>9</v>
      </c>
      <c r="D110" s="36">
        <v>0.18</v>
      </c>
      <c r="E110" s="23"/>
      <c r="F110" s="23"/>
      <c r="G110" s="23"/>
      <c r="H110" s="23"/>
      <c r="I110" s="23"/>
      <c r="J110" s="23"/>
      <c r="K110" s="23"/>
      <c r="L110" s="23"/>
      <c r="M110" s="9"/>
    </row>
    <row r="111" spans="1:15" ht="17.25" customHeight="1">
      <c r="A111" s="18"/>
      <c r="B111" s="11"/>
      <c r="C111" s="22" t="s">
        <v>6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41"/>
      <c r="N111" s="40">
        <f>O111-M111</f>
        <v>58649</v>
      </c>
      <c r="O111" s="4">
        <v>58649</v>
      </c>
    </row>
    <row r="112" spans="1:15" ht="15.75">
      <c r="A112" s="128" t="s">
        <v>30</v>
      </c>
      <c r="B112" s="128"/>
      <c r="C112" s="128"/>
      <c r="D112" s="115"/>
      <c r="E112" s="115"/>
      <c r="F112" s="115"/>
      <c r="G112" s="115"/>
      <c r="H112" s="128" t="s">
        <v>31</v>
      </c>
      <c r="I112" s="128"/>
      <c r="J112" s="128"/>
      <c r="K112" s="115"/>
      <c r="L112" s="115"/>
      <c r="M112" s="24"/>
    </row>
    <row r="113" spans="1:13" ht="15">
      <c r="A113" s="24"/>
      <c r="B113" s="25"/>
      <c r="C113" s="127"/>
      <c r="D113" s="127"/>
      <c r="E113" s="127"/>
      <c r="F113" s="127"/>
      <c r="G113" s="127"/>
      <c r="H113" s="127"/>
      <c r="I113" s="127"/>
      <c r="J113" s="127"/>
      <c r="K113" s="114"/>
      <c r="L113" s="114"/>
      <c r="M113" s="24"/>
    </row>
    <row r="114" spans="1:13" ht="15">
      <c r="A114" s="24"/>
      <c r="B114" s="25"/>
      <c r="C114" s="26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 ht="15">
      <c r="A115" s="24"/>
      <c r="B115" s="25"/>
      <c r="C115" s="26"/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ht="15">
      <c r="A116" s="24"/>
      <c r="B116" s="25"/>
      <c r="C116" s="116"/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 ht="15">
      <c r="A117" s="24"/>
      <c r="B117" s="25"/>
      <c r="C117" s="26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ht="15">
      <c r="A118" s="24"/>
      <c r="B118" s="25"/>
      <c r="C118" s="26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 ht="15">
      <c r="A119" s="24"/>
      <c r="B119" s="25"/>
      <c r="C119" s="26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5">
      <c r="A120" s="24"/>
      <c r="B120" s="25"/>
      <c r="C120" s="26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ht="15">
      <c r="A121" s="24"/>
      <c r="B121" s="25"/>
      <c r="C121" s="26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15">
      <c r="A122" s="24"/>
      <c r="B122" s="25"/>
      <c r="C122" s="26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ht="15">
      <c r="A123" s="24"/>
      <c r="B123" s="25"/>
      <c r="C123" s="26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ht="15">
      <c r="A124" s="24"/>
      <c r="B124" s="25"/>
      <c r="C124" s="26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ht="15">
      <c r="A125" s="24"/>
      <c r="B125" s="25"/>
      <c r="C125" s="26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ht="15">
      <c r="A126" s="24"/>
      <c r="B126" s="25"/>
      <c r="C126" s="26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ht="15">
      <c r="A127" s="24"/>
      <c r="B127" s="25"/>
      <c r="C127" s="26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ht="15">
      <c r="A128" s="24"/>
      <c r="B128" s="25"/>
      <c r="C128" s="26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ht="15">
      <c r="A129" s="24"/>
      <c r="B129" s="25"/>
      <c r="C129" s="26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 ht="15">
      <c r="A130" s="24"/>
      <c r="B130" s="25"/>
      <c r="C130" s="26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 ht="15">
      <c r="A131" s="24"/>
      <c r="B131" s="25"/>
      <c r="C131" s="26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 ht="15">
      <c r="A132" s="24"/>
      <c r="B132" s="25"/>
      <c r="C132" s="26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ht="15">
      <c r="A133" s="24"/>
      <c r="B133" s="25"/>
      <c r="C133" s="26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 ht="15">
      <c r="A134" s="24"/>
      <c r="B134" s="25"/>
      <c r="C134" s="26"/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 ht="15">
      <c r="A135" s="24"/>
      <c r="B135" s="25"/>
      <c r="C135" s="26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 ht="15">
      <c r="A136" s="24"/>
      <c r="B136" s="25"/>
      <c r="C136" s="26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 ht="15">
      <c r="A137" s="24"/>
      <c r="B137" s="25"/>
      <c r="C137" s="26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ht="22.5" customHeight="1">
      <c r="A138" s="24"/>
      <c r="B138" s="25"/>
      <c r="C138" s="26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 ht="15">
      <c r="A139" s="24"/>
      <c r="B139" s="25"/>
      <c r="C139" s="26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 ht="15">
      <c r="A140" s="24"/>
      <c r="B140" s="25"/>
      <c r="C140" s="26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1:13" ht="15">
      <c r="A141" s="24"/>
      <c r="B141" s="25"/>
      <c r="C141" s="26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ht="22.5" customHeight="1">
      <c r="A142" s="24"/>
      <c r="B142" s="25"/>
      <c r="C142" s="26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ht="22.5" customHeight="1">
      <c r="A143" s="24"/>
      <c r="B143" s="25"/>
      <c r="C143" s="26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ht="22.5" customHeight="1">
      <c r="A144" s="24"/>
      <c r="B144" s="25"/>
      <c r="C144" s="26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 ht="22.5" customHeight="1">
      <c r="A145" s="24"/>
      <c r="B145" s="25"/>
      <c r="C145" s="26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22.5" customHeight="1">
      <c r="A146" s="24"/>
      <c r="B146" s="25"/>
      <c r="C146" s="26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ht="22.5" customHeight="1">
      <c r="A147" s="24"/>
      <c r="B147" s="25"/>
      <c r="C147" s="26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 ht="22.5" customHeight="1">
      <c r="A148" s="24"/>
      <c r="B148" s="25"/>
      <c r="C148" s="26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 ht="22.5" customHeight="1">
      <c r="A149" s="24"/>
      <c r="B149" s="25"/>
      <c r="C149" s="26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 ht="22.5" customHeight="1">
      <c r="A150" s="24"/>
      <c r="B150" s="25"/>
      <c r="C150" s="26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 ht="22.5" customHeight="1">
      <c r="A151" s="24"/>
      <c r="B151" s="25"/>
      <c r="C151" s="26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ht="22.5" customHeight="1">
      <c r="A152" s="24"/>
      <c r="B152" s="25"/>
      <c r="C152" s="26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ht="22.5" customHeight="1">
      <c r="A153" s="24"/>
      <c r="B153" s="25"/>
      <c r="C153" s="26"/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1:13" ht="22.5" customHeight="1">
      <c r="A154" s="24"/>
      <c r="B154" s="25"/>
      <c r="C154" s="26"/>
      <c r="D154" s="24"/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1:13" ht="22.5" customHeight="1">
      <c r="A155" s="24"/>
      <c r="B155" s="25"/>
      <c r="C155" s="26"/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 ht="22.5" customHeight="1">
      <c r="A156" s="24"/>
      <c r="B156" s="25"/>
      <c r="C156" s="26"/>
      <c r="D156" s="24"/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1:13" ht="22.5" customHeight="1">
      <c r="A157" s="24"/>
      <c r="B157" s="25"/>
      <c r="C157" s="26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3" ht="22.5" customHeight="1">
      <c r="A158" s="24"/>
      <c r="B158" s="25"/>
      <c r="C158" s="26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 ht="22.5" customHeight="1">
      <c r="A159" s="24"/>
      <c r="B159" s="25"/>
      <c r="C159" s="26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 ht="22.5" customHeight="1">
      <c r="A160" s="24"/>
      <c r="B160" s="25"/>
      <c r="C160" s="26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 ht="22.5" customHeight="1">
      <c r="A161" s="24"/>
      <c r="B161" s="25"/>
      <c r="C161" s="26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 ht="22.5" customHeight="1">
      <c r="A162" s="24"/>
      <c r="B162" s="25"/>
      <c r="C162" s="26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 ht="22.5" customHeight="1">
      <c r="A163" s="24"/>
      <c r="B163" s="25"/>
      <c r="C163" s="26"/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1:13" ht="22.5" customHeight="1">
      <c r="A164" s="24"/>
      <c r="B164" s="25"/>
      <c r="C164" s="26"/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1:13" ht="22.5" customHeight="1">
      <c r="A165" s="24"/>
      <c r="B165" s="25"/>
      <c r="C165" s="26"/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1:13" ht="22.5" customHeight="1">
      <c r="A166" s="24"/>
      <c r="B166" s="25"/>
      <c r="C166" s="26"/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1:13" ht="22.5" customHeight="1">
      <c r="A167" s="24"/>
      <c r="B167" s="25"/>
      <c r="C167" s="26"/>
      <c r="D167" s="24"/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1:13" ht="22.5" customHeight="1">
      <c r="A168" s="24"/>
      <c r="B168" s="25"/>
      <c r="C168" s="26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 ht="22.5" customHeight="1">
      <c r="A169" s="24"/>
      <c r="B169" s="25"/>
      <c r="C169" s="26"/>
      <c r="D169" s="24"/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1:13" ht="22.5" customHeight="1">
      <c r="A170" s="24"/>
      <c r="B170" s="25"/>
      <c r="C170" s="26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1:13" ht="22.5" customHeight="1">
      <c r="A171" s="24"/>
      <c r="B171" s="25"/>
      <c r="C171" s="26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 ht="22.5" customHeight="1">
      <c r="A172" s="24"/>
      <c r="B172" s="25"/>
      <c r="C172" s="26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 ht="22.5" customHeight="1">
      <c r="A173" s="24"/>
      <c r="B173" s="25"/>
      <c r="C173" s="26"/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1:13" ht="22.5" customHeight="1">
      <c r="A174" s="24"/>
      <c r="B174" s="25"/>
      <c r="C174" s="26"/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1:13" ht="22.5" customHeight="1">
      <c r="A175" s="24"/>
      <c r="B175" s="25"/>
      <c r="C175" s="26"/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1:13" ht="22.5" customHeight="1">
      <c r="A176" s="24"/>
      <c r="B176" s="25"/>
      <c r="C176" s="26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1:13" ht="22.5" customHeight="1">
      <c r="A177" s="24"/>
      <c r="B177" s="25"/>
      <c r="C177" s="26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ht="22.5" customHeight="1">
      <c r="A178" s="24"/>
      <c r="B178" s="25"/>
      <c r="C178" s="26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1:13" ht="22.5" customHeight="1">
      <c r="A179" s="24"/>
      <c r="B179" s="25"/>
      <c r="C179" s="26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22.5" customHeight="1">
      <c r="A180" s="24"/>
      <c r="B180" s="25"/>
      <c r="C180" s="26"/>
      <c r="D180" s="24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1:13" ht="22.5" customHeight="1">
      <c r="A181" s="24"/>
      <c r="B181" s="25"/>
      <c r="C181" s="26"/>
      <c r="D181" s="24"/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1:13" ht="22.5" customHeight="1">
      <c r="A182" s="24"/>
      <c r="B182" s="25"/>
      <c r="C182" s="26"/>
      <c r="D182" s="24"/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1:13" ht="22.5" customHeight="1">
      <c r="A183" s="24"/>
      <c r="B183" s="25"/>
      <c r="C183" s="26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1:13" ht="22.5" customHeight="1">
      <c r="A184" s="24"/>
      <c r="B184" s="25"/>
      <c r="C184" s="26"/>
      <c r="D184" s="24"/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1:13" ht="22.5" customHeight="1">
      <c r="A185" s="24"/>
      <c r="B185" s="25"/>
      <c r="C185" s="26"/>
      <c r="D185" s="24"/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1:13" ht="22.5" customHeight="1">
      <c r="A186" s="24"/>
      <c r="B186" s="25"/>
      <c r="C186" s="26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1:13" ht="22.5" customHeight="1">
      <c r="A187" s="24"/>
      <c r="B187" s="25"/>
      <c r="C187" s="26"/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1:13" ht="22.5" customHeight="1">
      <c r="A188" s="24"/>
      <c r="B188" s="25"/>
      <c r="C188" s="26"/>
      <c r="D188" s="24"/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1:13" ht="22.5" customHeight="1">
      <c r="A189" s="24"/>
      <c r="B189" s="25"/>
      <c r="C189" s="26"/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1:13" ht="22.5" customHeight="1">
      <c r="A190" s="24"/>
      <c r="B190" s="25"/>
      <c r="C190" s="26"/>
      <c r="D190" s="24"/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1:13" ht="22.5" customHeight="1">
      <c r="A191" s="24"/>
      <c r="B191" s="25"/>
      <c r="C191" s="26"/>
      <c r="D191" s="24"/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1:13" ht="22.5" customHeight="1">
      <c r="A192" s="24"/>
      <c r="B192" s="25"/>
      <c r="C192" s="26"/>
      <c r="D192" s="24"/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1:13" ht="22.5" customHeight="1">
      <c r="A193" s="24"/>
      <c r="B193" s="25"/>
      <c r="C193" s="26"/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1:13" ht="22.5" customHeight="1">
      <c r="A194" s="24"/>
      <c r="B194" s="25"/>
      <c r="C194" s="26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1:13" ht="22.5" customHeight="1">
      <c r="A195" s="24"/>
      <c r="B195" s="25"/>
      <c r="C195" s="26"/>
      <c r="D195" s="24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1:13" ht="22.5" customHeight="1">
      <c r="A196" s="24"/>
      <c r="B196" s="25"/>
      <c r="C196" s="26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 ht="22.5" customHeight="1">
      <c r="A197" s="24"/>
      <c r="B197" s="25"/>
      <c r="C197" s="26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ht="22.5" customHeight="1">
      <c r="A198" s="24"/>
      <c r="B198" s="25"/>
      <c r="C198" s="26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22.5" customHeight="1">
      <c r="A199" s="24"/>
      <c r="B199" s="25"/>
      <c r="C199" s="26"/>
      <c r="D199" s="24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22.5" customHeight="1">
      <c r="A200" s="24"/>
      <c r="B200" s="25"/>
      <c r="C200" s="26"/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22.5" customHeight="1">
      <c r="A201" s="24"/>
      <c r="B201" s="25"/>
      <c r="C201" s="26"/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22.5" customHeight="1">
      <c r="A202" s="24"/>
      <c r="B202" s="25"/>
      <c r="C202" s="26"/>
      <c r="D202" s="24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22.5" customHeight="1">
      <c r="A203" s="24"/>
      <c r="B203" s="25"/>
      <c r="C203" s="26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22.5" customHeight="1">
      <c r="A204" s="24"/>
      <c r="B204" s="25"/>
      <c r="C204" s="26"/>
      <c r="D204" s="24"/>
      <c r="E204" s="24"/>
      <c r="F204" s="24"/>
      <c r="G204" s="24"/>
      <c r="H204" s="24"/>
      <c r="I204" s="24"/>
      <c r="J204" s="24"/>
      <c r="K204" s="24"/>
      <c r="L204" s="24"/>
      <c r="M204" s="24"/>
    </row>
    <row r="205" spans="1:13" ht="22.5" customHeight="1">
      <c r="A205" s="24"/>
      <c r="B205" s="25"/>
      <c r="C205" s="26"/>
      <c r="D205" s="24"/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1:13" ht="22.5" customHeight="1">
      <c r="A206" s="24"/>
      <c r="B206" s="25"/>
      <c r="C206" s="26"/>
      <c r="D206" s="24"/>
      <c r="E206" s="24"/>
      <c r="F206" s="24"/>
      <c r="G206" s="24"/>
      <c r="H206" s="24"/>
      <c r="I206" s="24"/>
      <c r="J206" s="24"/>
      <c r="K206" s="24"/>
      <c r="L206" s="24"/>
      <c r="M206" s="24"/>
    </row>
    <row r="207" spans="1:13" ht="22.5" customHeight="1">
      <c r="A207" s="24"/>
      <c r="B207" s="25"/>
      <c r="C207" s="26"/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1:13" ht="22.5" customHeight="1">
      <c r="A208" s="24"/>
      <c r="B208" s="25"/>
      <c r="C208" s="26"/>
      <c r="D208" s="24"/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1:13" ht="22.5" customHeight="1">
      <c r="A209" s="24"/>
      <c r="B209" s="25"/>
      <c r="C209" s="26"/>
      <c r="D209" s="24"/>
      <c r="E209" s="24"/>
      <c r="F209" s="24"/>
      <c r="G209" s="24"/>
      <c r="H209" s="24"/>
      <c r="I209" s="24"/>
      <c r="J209" s="24"/>
      <c r="K209" s="24"/>
      <c r="L209" s="24"/>
      <c r="M209" s="24"/>
    </row>
    <row r="210" spans="1:13" ht="22.5" customHeight="1">
      <c r="A210" s="24"/>
      <c r="B210" s="25"/>
      <c r="C210" s="26"/>
      <c r="D210" s="24"/>
      <c r="E210" s="24"/>
      <c r="F210" s="24"/>
      <c r="G210" s="24"/>
      <c r="H210" s="24"/>
      <c r="I210" s="24"/>
      <c r="J210" s="24"/>
      <c r="K210" s="24"/>
      <c r="L210" s="24"/>
      <c r="M210" s="24"/>
    </row>
    <row r="211" spans="1:13" ht="22.5" customHeight="1">
      <c r="A211" s="24"/>
      <c r="B211" s="25"/>
      <c r="C211" s="26"/>
      <c r="D211" s="24"/>
      <c r="E211" s="24"/>
      <c r="F211" s="24"/>
      <c r="G211" s="24"/>
      <c r="H211" s="24"/>
      <c r="I211" s="24"/>
      <c r="J211" s="24"/>
      <c r="K211" s="24"/>
      <c r="L211" s="24"/>
      <c r="M211" s="24"/>
    </row>
    <row r="212" spans="1:13" ht="22.5" customHeight="1">
      <c r="A212" s="24"/>
      <c r="B212" s="25"/>
      <c r="C212" s="26"/>
      <c r="D212" s="24"/>
      <c r="E212" s="24"/>
      <c r="F212" s="24"/>
      <c r="G212" s="24"/>
      <c r="H212" s="24"/>
      <c r="I212" s="24"/>
      <c r="J212" s="24"/>
      <c r="K212" s="24"/>
      <c r="L212" s="24"/>
      <c r="M212" s="24"/>
    </row>
    <row r="213" spans="1:13" ht="22.5" customHeight="1">
      <c r="A213" s="24"/>
      <c r="B213" s="25"/>
      <c r="C213" s="26"/>
      <c r="D213" s="24"/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1:13" ht="22.5" customHeight="1">
      <c r="A214" s="24"/>
      <c r="B214" s="25"/>
      <c r="C214" s="26"/>
      <c r="D214" s="24"/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1:13" ht="22.5" customHeight="1">
      <c r="A215" s="24"/>
      <c r="B215" s="25"/>
      <c r="C215" s="26"/>
      <c r="D215" s="24"/>
      <c r="E215" s="24"/>
      <c r="F215" s="24"/>
      <c r="G215" s="24"/>
      <c r="H215" s="24"/>
      <c r="I215" s="24"/>
      <c r="J215" s="24"/>
      <c r="K215" s="24"/>
      <c r="L215" s="24"/>
      <c r="M215" s="24"/>
    </row>
    <row r="216" spans="1:13" ht="22.5" customHeight="1">
      <c r="A216" s="24"/>
      <c r="B216" s="25"/>
      <c r="C216" s="26"/>
      <c r="D216" s="24"/>
      <c r="E216" s="24"/>
      <c r="F216" s="24"/>
      <c r="G216" s="24"/>
      <c r="H216" s="24"/>
      <c r="I216" s="24"/>
      <c r="J216" s="24"/>
      <c r="K216" s="24"/>
      <c r="L216" s="24"/>
      <c r="M216" s="24"/>
    </row>
    <row r="217" spans="1:13" ht="22.5" customHeight="1">
      <c r="A217" s="24"/>
      <c r="B217" s="25"/>
      <c r="C217" s="26"/>
      <c r="D217" s="24"/>
      <c r="E217" s="24"/>
      <c r="F217" s="24"/>
      <c r="G217" s="24"/>
      <c r="H217" s="24"/>
      <c r="I217" s="24"/>
      <c r="J217" s="24"/>
      <c r="K217" s="24"/>
      <c r="L217" s="24"/>
      <c r="M217" s="24"/>
    </row>
    <row r="218" spans="1:13" ht="22.5" customHeight="1">
      <c r="A218" s="24"/>
      <c r="B218" s="25"/>
      <c r="C218" s="26"/>
      <c r="D218" s="24"/>
      <c r="E218" s="24"/>
      <c r="F218" s="24"/>
      <c r="G218" s="24"/>
      <c r="H218" s="24"/>
      <c r="I218" s="24"/>
      <c r="J218" s="24"/>
      <c r="K218" s="24"/>
      <c r="L218" s="24"/>
      <c r="M218" s="24"/>
    </row>
    <row r="219" spans="1:13" ht="22.5" customHeight="1">
      <c r="A219" s="24"/>
      <c r="B219" s="25"/>
      <c r="C219" s="26"/>
      <c r="D219" s="24"/>
      <c r="E219" s="24"/>
      <c r="F219" s="24"/>
      <c r="G219" s="24"/>
      <c r="H219" s="24"/>
      <c r="I219" s="24"/>
      <c r="J219" s="24"/>
      <c r="K219" s="24"/>
      <c r="L219" s="24"/>
      <c r="M219" s="24"/>
    </row>
    <row r="220" spans="1:13" ht="22.5" customHeight="1">
      <c r="A220" s="24"/>
      <c r="B220" s="25"/>
      <c r="C220" s="26"/>
      <c r="D220" s="24"/>
      <c r="E220" s="24"/>
      <c r="F220" s="24"/>
      <c r="G220" s="24"/>
      <c r="H220" s="24"/>
      <c r="I220" s="24"/>
      <c r="J220" s="24"/>
      <c r="K220" s="24"/>
      <c r="L220" s="24"/>
      <c r="M220" s="24"/>
    </row>
    <row r="221" spans="1:13" ht="22.5" customHeight="1">
      <c r="A221" s="24"/>
      <c r="B221" s="25"/>
      <c r="C221" s="26"/>
      <c r="D221" s="24"/>
      <c r="E221" s="24"/>
      <c r="F221" s="24"/>
      <c r="G221" s="24"/>
      <c r="H221" s="24"/>
      <c r="I221" s="24"/>
      <c r="J221" s="24"/>
      <c r="K221" s="24"/>
      <c r="L221" s="24"/>
      <c r="M221" s="24"/>
    </row>
    <row r="222" spans="1:13" ht="22.5" customHeight="1">
      <c r="A222" s="24"/>
      <c r="B222" s="25"/>
      <c r="C222" s="26"/>
      <c r="D222" s="24"/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1:13" ht="22.5" customHeight="1">
      <c r="A223" s="24"/>
      <c r="B223" s="25"/>
      <c r="C223" s="26"/>
      <c r="D223" s="24"/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1:13" ht="22.5" customHeight="1">
      <c r="A224" s="24"/>
      <c r="B224" s="25"/>
      <c r="C224" s="26"/>
      <c r="D224" s="24"/>
      <c r="E224" s="24"/>
      <c r="F224" s="24"/>
      <c r="G224" s="24"/>
      <c r="H224" s="24"/>
      <c r="I224" s="24"/>
      <c r="J224" s="24"/>
      <c r="K224" s="24"/>
      <c r="L224" s="24"/>
      <c r="M224" s="24"/>
    </row>
    <row r="225" spans="1:13" ht="22.5" customHeight="1">
      <c r="A225" s="24"/>
      <c r="B225" s="25"/>
      <c r="C225" s="26"/>
      <c r="D225" s="24"/>
      <c r="E225" s="24"/>
      <c r="F225" s="24"/>
      <c r="G225" s="24"/>
      <c r="H225" s="24"/>
      <c r="I225" s="24"/>
      <c r="J225" s="24"/>
      <c r="K225" s="24"/>
      <c r="L225" s="24"/>
      <c r="M225" s="24"/>
    </row>
    <row r="226" spans="1:13" ht="22.5" customHeight="1">
      <c r="A226" s="24"/>
      <c r="B226" s="25"/>
      <c r="C226" s="26"/>
      <c r="D226" s="24"/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1:13" ht="22.5" customHeight="1">
      <c r="A227" s="24"/>
      <c r="B227" s="25"/>
      <c r="C227" s="26"/>
      <c r="D227" s="24"/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1:13" ht="22.5" customHeight="1">
      <c r="A228" s="24"/>
      <c r="B228" s="25"/>
      <c r="C228" s="26"/>
      <c r="D228" s="24"/>
      <c r="E228" s="24"/>
      <c r="F228" s="24"/>
      <c r="G228" s="24"/>
      <c r="H228" s="24"/>
      <c r="I228" s="24"/>
      <c r="J228" s="24"/>
      <c r="K228" s="24"/>
      <c r="L228" s="24"/>
      <c r="M228" s="24"/>
    </row>
    <row r="229" spans="1:13" ht="22.5" customHeight="1">
      <c r="A229" s="24"/>
      <c r="B229" s="25"/>
      <c r="C229" s="26"/>
      <c r="D229" s="24"/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1:13" ht="22.5" customHeight="1">
      <c r="A230" s="24"/>
      <c r="B230" s="25"/>
      <c r="C230" s="26"/>
      <c r="D230" s="24"/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1:13" ht="22.5" customHeight="1">
      <c r="A231" s="24"/>
      <c r="B231" s="25"/>
      <c r="C231" s="26"/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1:13" ht="22.5" customHeight="1">
      <c r="A232" s="24"/>
      <c r="B232" s="25"/>
      <c r="C232" s="26"/>
      <c r="D232" s="24"/>
      <c r="E232" s="24"/>
      <c r="F232" s="24"/>
      <c r="G232" s="24"/>
      <c r="H232" s="24"/>
      <c r="I232" s="24"/>
      <c r="J232" s="24"/>
      <c r="K232" s="24"/>
      <c r="L232" s="24"/>
      <c r="M232" s="24"/>
    </row>
    <row r="233" spans="1:13" ht="22.5" customHeight="1">
      <c r="A233" s="24"/>
      <c r="B233" s="25"/>
      <c r="C233" s="26"/>
      <c r="D233" s="24"/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1:13" ht="22.5" customHeight="1">
      <c r="A234" s="24"/>
      <c r="B234" s="25"/>
      <c r="C234" s="26"/>
      <c r="D234" s="24"/>
      <c r="E234" s="24"/>
      <c r="F234" s="24"/>
      <c r="G234" s="24"/>
      <c r="H234" s="24"/>
      <c r="I234" s="24"/>
      <c r="J234" s="24"/>
      <c r="K234" s="24"/>
      <c r="L234" s="24"/>
      <c r="M234" s="24"/>
    </row>
    <row r="235" spans="1:13" ht="22.5" customHeight="1">
      <c r="A235" s="24"/>
      <c r="B235" s="25"/>
      <c r="C235" s="26"/>
      <c r="D235" s="24"/>
      <c r="E235" s="24"/>
      <c r="F235" s="24"/>
      <c r="G235" s="24"/>
      <c r="H235" s="24"/>
      <c r="I235" s="24"/>
      <c r="J235" s="24"/>
      <c r="K235" s="24"/>
      <c r="L235" s="24"/>
      <c r="M235" s="24"/>
    </row>
    <row r="236" spans="1:13" ht="22.5" customHeight="1">
      <c r="A236" s="24"/>
      <c r="B236" s="25"/>
      <c r="C236" s="26"/>
      <c r="D236" s="24"/>
      <c r="E236" s="24"/>
      <c r="F236" s="24"/>
      <c r="G236" s="24"/>
      <c r="H236" s="24"/>
      <c r="I236" s="24"/>
      <c r="J236" s="24"/>
      <c r="K236" s="24"/>
      <c r="L236" s="24"/>
      <c r="M236" s="24"/>
    </row>
    <row r="237" spans="1:13" ht="22.5" customHeight="1">
      <c r="A237" s="24"/>
      <c r="B237" s="25"/>
      <c r="C237" s="26"/>
      <c r="D237" s="24"/>
      <c r="E237" s="24"/>
      <c r="F237" s="24"/>
      <c r="G237" s="24"/>
      <c r="H237" s="24"/>
      <c r="I237" s="24"/>
      <c r="J237" s="24"/>
      <c r="K237" s="24"/>
      <c r="L237" s="24"/>
      <c r="M237" s="24"/>
    </row>
    <row r="238" spans="1:13" ht="22.5" customHeight="1">
      <c r="A238" s="24"/>
      <c r="B238" s="25"/>
      <c r="C238" s="26"/>
      <c r="D238" s="24"/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1:13" ht="22.5" customHeight="1">
      <c r="A239" s="24"/>
      <c r="B239" s="25"/>
      <c r="C239" s="26"/>
      <c r="D239" s="24"/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1:13" ht="22.5" customHeight="1">
      <c r="A240" s="24"/>
      <c r="B240" s="25"/>
      <c r="C240" s="26"/>
      <c r="D240" s="24"/>
      <c r="E240" s="24"/>
      <c r="F240" s="24"/>
      <c r="G240" s="24"/>
      <c r="H240" s="24"/>
      <c r="I240" s="24"/>
      <c r="J240" s="24"/>
      <c r="K240" s="24"/>
      <c r="L240" s="24"/>
      <c r="M240" s="24"/>
    </row>
  </sheetData>
  <mergeCells count="27">
    <mergeCell ref="C113:J113"/>
    <mergeCell ref="C40:E40"/>
    <mergeCell ref="A41:A45"/>
    <mergeCell ref="A46:A51"/>
    <mergeCell ref="A52:A60"/>
    <mergeCell ref="A61:A67"/>
    <mergeCell ref="A70:A80"/>
    <mergeCell ref="A81:A89"/>
    <mergeCell ref="A90:A96"/>
    <mergeCell ref="A97:A102"/>
    <mergeCell ref="A112:C112"/>
    <mergeCell ref="H112:J112"/>
    <mergeCell ref="A17:A25"/>
    <mergeCell ref="A26:A32"/>
    <mergeCell ref="A33:A40"/>
    <mergeCell ref="A1:M1"/>
    <mergeCell ref="A2:M2"/>
    <mergeCell ref="G3:H3"/>
    <mergeCell ref="I3:J3"/>
    <mergeCell ref="K3:L3"/>
    <mergeCell ref="M3:M4"/>
    <mergeCell ref="A6:A10"/>
    <mergeCell ref="A3:A4"/>
    <mergeCell ref="B3:B4"/>
    <mergeCell ref="C3:C4"/>
    <mergeCell ref="D3:D4"/>
    <mergeCell ref="E3:F3"/>
  </mergeCells>
  <pageMargins left="0.7" right="0.3" top="0.43" bottom="0.47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2"/>
  <sheetViews>
    <sheetView tabSelected="1" workbookViewId="0">
      <selection activeCell="O107" sqref="O107"/>
    </sheetView>
  </sheetViews>
  <sheetFormatPr defaultRowHeight="15"/>
  <cols>
    <col min="1" max="1" width="3.5703125" style="4" customWidth="1"/>
    <col min="2" max="2" width="6.7109375" style="4" customWidth="1"/>
    <col min="3" max="3" width="41.7109375" style="4" customWidth="1"/>
    <col min="4" max="4" width="7.28515625" style="4" customWidth="1"/>
    <col min="5" max="5" width="8" style="4" customWidth="1"/>
    <col min="6" max="6" width="8.42578125" style="4" customWidth="1"/>
    <col min="7" max="7" width="6.5703125" style="4" customWidth="1"/>
    <col min="8" max="8" width="8" style="4" customWidth="1"/>
    <col min="9" max="9" width="7.28515625" style="4" customWidth="1"/>
    <col min="10" max="10" width="8" style="4" customWidth="1"/>
    <col min="11" max="11" width="6.42578125" style="4" customWidth="1"/>
    <col min="12" max="12" width="8.140625" style="4" customWidth="1"/>
    <col min="13" max="13" width="10.7109375" style="4" customWidth="1"/>
    <col min="14" max="16384" width="9.140625" style="4"/>
  </cols>
  <sheetData>
    <row r="1" spans="1:15" ht="21" customHeight="1">
      <c r="A1" s="134" t="s">
        <v>134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5" ht="22.5" customHeight="1">
      <c r="A2" s="134" t="s">
        <v>130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5" ht="28.5" customHeight="1">
      <c r="A3" s="137" t="s">
        <v>0</v>
      </c>
      <c r="B3" s="137" t="s">
        <v>1</v>
      </c>
      <c r="C3" s="137" t="s">
        <v>2</v>
      </c>
      <c r="D3" s="137" t="s">
        <v>3</v>
      </c>
      <c r="E3" s="136" t="s">
        <v>12</v>
      </c>
      <c r="F3" s="136"/>
      <c r="G3" s="136" t="s">
        <v>15</v>
      </c>
      <c r="H3" s="136"/>
      <c r="I3" s="136" t="s">
        <v>16</v>
      </c>
      <c r="J3" s="136"/>
      <c r="K3" s="136" t="s">
        <v>17</v>
      </c>
      <c r="L3" s="136"/>
      <c r="M3" s="136" t="s">
        <v>14</v>
      </c>
    </row>
    <row r="4" spans="1:15" ht="20.25" customHeight="1">
      <c r="A4" s="138"/>
      <c r="B4" s="138"/>
      <c r="C4" s="138"/>
      <c r="D4" s="138"/>
      <c r="E4" s="121" t="s">
        <v>13</v>
      </c>
      <c r="F4" s="121" t="s">
        <v>14</v>
      </c>
      <c r="G4" s="121" t="s">
        <v>13</v>
      </c>
      <c r="H4" s="121" t="s">
        <v>14</v>
      </c>
      <c r="I4" s="121" t="s">
        <v>13</v>
      </c>
      <c r="J4" s="121" t="s">
        <v>14</v>
      </c>
      <c r="K4" s="121" t="s">
        <v>13</v>
      </c>
      <c r="L4" s="121" t="s">
        <v>18</v>
      </c>
      <c r="M4" s="136"/>
    </row>
    <row r="5" spans="1: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5" ht="106.5" customHeight="1">
      <c r="A6" s="131">
        <v>1</v>
      </c>
      <c r="B6" s="6" t="s">
        <v>75</v>
      </c>
      <c r="C6" s="10" t="s">
        <v>91</v>
      </c>
      <c r="D6" s="11" t="s">
        <v>76</v>
      </c>
      <c r="E6" s="8"/>
      <c r="F6" s="8">
        <v>60.48</v>
      </c>
      <c r="G6" s="8"/>
      <c r="H6" s="8"/>
      <c r="I6" s="8"/>
      <c r="J6" s="8"/>
      <c r="K6" s="8"/>
      <c r="L6" s="8"/>
      <c r="M6" s="9"/>
    </row>
    <row r="7" spans="1:15" ht="20.25" customHeight="1">
      <c r="A7" s="132"/>
      <c r="B7" s="6"/>
      <c r="C7" s="10" t="s">
        <v>5</v>
      </c>
      <c r="D7" s="11" t="s">
        <v>59</v>
      </c>
      <c r="E7" s="12">
        <v>6.08E-2</v>
      </c>
      <c r="F7" s="8">
        <f>E7*F6</f>
        <v>3.677184</v>
      </c>
      <c r="G7" s="8"/>
      <c r="H7" s="8"/>
      <c r="I7" s="8"/>
      <c r="J7" s="8"/>
      <c r="K7" s="8"/>
      <c r="L7" s="8"/>
      <c r="M7" s="8"/>
      <c r="O7" s="4" t="s">
        <v>19</v>
      </c>
    </row>
    <row r="8" spans="1:15" ht="22.5" customHeight="1">
      <c r="A8" s="132"/>
      <c r="B8" s="6" t="s">
        <v>77</v>
      </c>
      <c r="C8" s="10" t="s">
        <v>78</v>
      </c>
      <c r="D8" s="11" t="s">
        <v>38</v>
      </c>
      <c r="E8" s="13">
        <v>0.14299999999999999</v>
      </c>
      <c r="F8" s="8">
        <f>E8*F6</f>
        <v>8.6486399999999986</v>
      </c>
      <c r="G8" s="8"/>
      <c r="H8" s="8"/>
      <c r="I8" s="8"/>
      <c r="J8" s="8"/>
      <c r="K8" s="8"/>
      <c r="L8" s="8"/>
      <c r="M8" s="8"/>
    </row>
    <row r="9" spans="1:15" ht="18.75" customHeight="1" thickBot="1">
      <c r="A9" s="132"/>
      <c r="B9" s="6"/>
      <c r="C9" s="29" t="s">
        <v>11</v>
      </c>
      <c r="D9" s="11" t="s">
        <v>4</v>
      </c>
      <c r="E9" s="14">
        <v>6.8900000000000003E-3</v>
      </c>
      <c r="F9" s="8">
        <f>E9*F6</f>
        <v>0.4167072</v>
      </c>
      <c r="G9" s="8"/>
      <c r="H9" s="8"/>
      <c r="I9" s="8"/>
      <c r="J9" s="8"/>
      <c r="K9" s="65"/>
      <c r="L9" s="65"/>
      <c r="M9" s="65"/>
    </row>
    <row r="10" spans="1:15" ht="24.75" customHeight="1" thickBot="1">
      <c r="A10" s="133"/>
      <c r="B10" s="66" t="s">
        <v>53</v>
      </c>
      <c r="C10" s="67" t="s">
        <v>79</v>
      </c>
      <c r="D10" s="68" t="s">
        <v>10</v>
      </c>
      <c r="E10" s="69">
        <v>1.7</v>
      </c>
      <c r="F10" s="69">
        <f>E10*F6</f>
        <v>102.81599999999999</v>
      </c>
      <c r="G10" s="69"/>
      <c r="H10" s="69"/>
      <c r="I10" s="69"/>
      <c r="J10" s="69"/>
      <c r="K10" s="8"/>
      <c r="L10" s="8"/>
      <c r="M10" s="8"/>
    </row>
    <row r="11" spans="1:15" ht="60">
      <c r="A11" s="120"/>
      <c r="B11" s="70" t="s">
        <v>105</v>
      </c>
      <c r="C11" s="124" t="s">
        <v>127</v>
      </c>
      <c r="D11" s="72" t="s">
        <v>48</v>
      </c>
      <c r="E11" s="45"/>
      <c r="F11" s="45">
        <f>(108*0.7*0.1)+(108*0.5*0.05*2)</f>
        <v>12.96</v>
      </c>
      <c r="G11" s="45"/>
      <c r="H11" s="45"/>
      <c r="I11" s="45"/>
      <c r="J11" s="45"/>
      <c r="K11" s="73"/>
      <c r="L11" s="73"/>
      <c r="M11" s="74"/>
    </row>
    <row r="12" spans="1:15" ht="24.75" customHeight="1">
      <c r="A12" s="120">
        <v>2</v>
      </c>
      <c r="B12" s="75"/>
      <c r="C12" s="76" t="s">
        <v>5</v>
      </c>
      <c r="D12" s="77" t="s">
        <v>59</v>
      </c>
      <c r="E12" s="52">
        <v>1.78</v>
      </c>
      <c r="F12" s="52">
        <f>F11*E12</f>
        <v>23.068800000000003</v>
      </c>
      <c r="G12" s="52"/>
      <c r="H12" s="52"/>
      <c r="I12" s="52"/>
      <c r="J12" s="52"/>
      <c r="K12" s="78"/>
      <c r="L12" s="78"/>
      <c r="M12" s="79"/>
    </row>
    <row r="13" spans="1:15" ht="24.75" customHeight="1">
      <c r="A13" s="120"/>
      <c r="B13" s="75"/>
      <c r="C13" s="76" t="s">
        <v>11</v>
      </c>
      <c r="D13" s="77" t="s">
        <v>4</v>
      </c>
      <c r="E13" s="52">
        <v>0.11</v>
      </c>
      <c r="F13" s="52">
        <f>F11*E13</f>
        <v>1.4256000000000002</v>
      </c>
      <c r="G13" s="52"/>
      <c r="H13" s="52"/>
      <c r="I13" s="52"/>
      <c r="J13" s="52"/>
      <c r="K13" s="78"/>
      <c r="L13" s="78"/>
      <c r="M13" s="79"/>
    </row>
    <row r="14" spans="1:15" ht="24.75" customHeight="1">
      <c r="A14" s="120"/>
      <c r="B14" s="75" t="s">
        <v>19</v>
      </c>
      <c r="C14" s="76" t="s">
        <v>106</v>
      </c>
      <c r="D14" s="77" t="s">
        <v>48</v>
      </c>
      <c r="E14" s="52">
        <v>1.01</v>
      </c>
      <c r="F14" s="52">
        <f>F11*E14</f>
        <v>13.089600000000001</v>
      </c>
      <c r="G14" s="52"/>
      <c r="H14" s="52"/>
      <c r="I14" s="52"/>
      <c r="J14" s="52"/>
      <c r="K14" s="78"/>
      <c r="L14" s="78"/>
      <c r="M14" s="79"/>
    </row>
    <row r="15" spans="1:15" ht="32.25" customHeight="1">
      <c r="A15" s="120"/>
      <c r="B15" s="17" t="s">
        <v>23</v>
      </c>
      <c r="C15" s="21" t="s">
        <v>107</v>
      </c>
      <c r="D15" s="17" t="s">
        <v>108</v>
      </c>
      <c r="E15" s="17">
        <v>2.7E-2</v>
      </c>
      <c r="F15" s="17">
        <f>E15*F11</f>
        <v>0.34992000000000001</v>
      </c>
      <c r="G15" s="17"/>
      <c r="H15" s="17"/>
      <c r="I15" s="17"/>
      <c r="J15" s="17"/>
      <c r="K15" s="17"/>
      <c r="L15" s="80"/>
      <c r="M15" s="80"/>
    </row>
    <row r="16" spans="1:15" ht="15.75" thickBot="1">
      <c r="A16" s="120"/>
      <c r="B16" s="81" t="s">
        <v>53</v>
      </c>
      <c r="C16" s="82" t="s">
        <v>116</v>
      </c>
      <c r="D16" s="83" t="s">
        <v>10</v>
      </c>
      <c r="E16" s="84">
        <v>1.7</v>
      </c>
      <c r="F16" s="84">
        <f>E16*F11</f>
        <v>22.032</v>
      </c>
      <c r="G16" s="84"/>
      <c r="H16" s="84"/>
      <c r="I16" s="84"/>
      <c r="J16" s="84"/>
      <c r="K16" s="85"/>
      <c r="L16" s="85"/>
      <c r="M16" s="86"/>
    </row>
    <row r="17" spans="1:13" ht="105">
      <c r="A17" s="131">
        <v>3</v>
      </c>
      <c r="B17" s="75" t="s">
        <v>80</v>
      </c>
      <c r="C17" s="87" t="s">
        <v>90</v>
      </c>
      <c r="D17" s="88" t="s">
        <v>21</v>
      </c>
      <c r="E17" s="88"/>
      <c r="F17" s="89">
        <v>108</v>
      </c>
      <c r="G17" s="88"/>
      <c r="H17" s="90"/>
      <c r="I17" s="88"/>
      <c r="J17" s="90"/>
      <c r="K17" s="28"/>
      <c r="L17" s="39"/>
      <c r="M17" s="91"/>
    </row>
    <row r="18" spans="1:13">
      <c r="A18" s="132"/>
      <c r="B18" s="15"/>
      <c r="C18" s="92" t="s">
        <v>5</v>
      </c>
      <c r="D18" s="28" t="s">
        <v>59</v>
      </c>
      <c r="E18" s="28">
        <v>0.84</v>
      </c>
      <c r="F18" s="39">
        <f>F17*E18</f>
        <v>90.72</v>
      </c>
      <c r="G18" s="28"/>
      <c r="H18" s="39"/>
      <c r="I18" s="28"/>
      <c r="J18" s="39"/>
      <c r="K18" s="28"/>
      <c r="L18" s="39"/>
      <c r="M18" s="93"/>
    </row>
    <row r="19" spans="1:13">
      <c r="A19" s="132"/>
      <c r="B19" s="15" t="s">
        <v>81</v>
      </c>
      <c r="C19" s="28" t="s">
        <v>82</v>
      </c>
      <c r="D19" s="28" t="s">
        <v>38</v>
      </c>
      <c r="E19" s="28">
        <v>0.128</v>
      </c>
      <c r="F19" s="39">
        <f>F17*E19</f>
        <v>13.824</v>
      </c>
      <c r="G19" s="28"/>
      <c r="H19" s="39"/>
      <c r="I19" s="28"/>
      <c r="J19" s="39"/>
      <c r="K19" s="28"/>
      <c r="L19" s="39"/>
      <c r="M19" s="93"/>
    </row>
    <row r="20" spans="1:13" ht="30">
      <c r="A20" s="132"/>
      <c r="B20" s="15" t="s">
        <v>83</v>
      </c>
      <c r="C20" s="92" t="s">
        <v>84</v>
      </c>
      <c r="D20" s="28" t="s">
        <v>21</v>
      </c>
      <c r="E20" s="28">
        <v>1</v>
      </c>
      <c r="F20" s="39">
        <f>F17*E20</f>
        <v>108</v>
      </c>
      <c r="G20" s="28"/>
      <c r="H20" s="39"/>
      <c r="I20" s="28"/>
      <c r="J20" s="39"/>
      <c r="K20" s="28"/>
      <c r="L20" s="39"/>
      <c r="M20" s="93"/>
    </row>
    <row r="21" spans="1:13" ht="30">
      <c r="A21" s="132"/>
      <c r="B21" s="15" t="s">
        <v>85</v>
      </c>
      <c r="C21" s="92" t="s">
        <v>86</v>
      </c>
      <c r="D21" s="28" t="s">
        <v>48</v>
      </c>
      <c r="E21" s="28">
        <v>1.0200000000000001E-3</v>
      </c>
      <c r="F21" s="94">
        <f>F17*E21</f>
        <v>0.11016000000000001</v>
      </c>
      <c r="G21" s="28"/>
      <c r="H21" s="39"/>
      <c r="I21" s="28"/>
      <c r="J21" s="39"/>
      <c r="K21" s="28"/>
      <c r="L21" s="39"/>
      <c r="M21" s="93"/>
    </row>
    <row r="22" spans="1:13" ht="30">
      <c r="A22" s="132"/>
      <c r="B22" s="15" t="s">
        <v>87</v>
      </c>
      <c r="C22" s="92" t="s">
        <v>88</v>
      </c>
      <c r="D22" s="28" t="s">
        <v>48</v>
      </c>
      <c r="E22" s="28">
        <v>2.2100000000000002E-3</v>
      </c>
      <c r="F22" s="94">
        <f>F17*E22</f>
        <v>0.23868</v>
      </c>
      <c r="G22" s="28"/>
      <c r="H22" s="39"/>
      <c r="I22" s="28"/>
      <c r="J22" s="39"/>
      <c r="K22" s="28"/>
      <c r="L22" s="39"/>
      <c r="M22" s="93"/>
    </row>
    <row r="23" spans="1:13">
      <c r="A23" s="132"/>
      <c r="B23" s="15"/>
      <c r="C23" s="92" t="s">
        <v>11</v>
      </c>
      <c r="D23" s="28" t="s">
        <v>4</v>
      </c>
      <c r="E23" s="28">
        <v>6.8000000000000005E-2</v>
      </c>
      <c r="F23" s="39">
        <f>F17*E23</f>
        <v>7.3440000000000003</v>
      </c>
      <c r="G23" s="28"/>
      <c r="H23" s="39"/>
      <c r="I23" s="28"/>
      <c r="J23" s="39"/>
      <c r="K23" s="28"/>
      <c r="L23" s="39"/>
      <c r="M23" s="93"/>
    </row>
    <row r="24" spans="1:13">
      <c r="A24" s="132"/>
      <c r="B24" s="15"/>
      <c r="C24" s="92" t="s">
        <v>89</v>
      </c>
      <c r="D24" s="28" t="s">
        <v>4</v>
      </c>
      <c r="E24" s="28">
        <v>8.7999999999999995E-2</v>
      </c>
      <c r="F24" s="39">
        <f>F17*E24</f>
        <v>9.5039999999999996</v>
      </c>
      <c r="G24" s="28"/>
      <c r="H24" s="39"/>
      <c r="I24" s="28"/>
      <c r="J24" s="39"/>
      <c r="K24" s="28"/>
      <c r="L24" s="39"/>
      <c r="M24" s="93"/>
    </row>
    <row r="25" spans="1:13" ht="45.75" thickBot="1">
      <c r="A25" s="133"/>
      <c r="B25" s="95" t="s">
        <v>67</v>
      </c>
      <c r="C25" s="96" t="s">
        <v>117</v>
      </c>
      <c r="D25" s="97" t="s">
        <v>10</v>
      </c>
      <c r="E25" s="97">
        <v>0.35</v>
      </c>
      <c r="F25" s="98">
        <f>E25*F17</f>
        <v>37.799999999999997</v>
      </c>
      <c r="G25" s="97"/>
      <c r="H25" s="98"/>
      <c r="I25" s="97"/>
      <c r="J25" s="98"/>
      <c r="K25" s="97"/>
      <c r="L25" s="39"/>
      <c r="M25" s="93"/>
    </row>
    <row r="26" spans="1:13" ht="31.5">
      <c r="A26" s="131">
        <v>4</v>
      </c>
      <c r="B26" s="16" t="s">
        <v>92</v>
      </c>
      <c r="C26" s="2" t="s">
        <v>111</v>
      </c>
      <c r="D26" s="16" t="s">
        <v>93</v>
      </c>
      <c r="E26" s="16"/>
      <c r="F26" s="60">
        <f>(F32+F31)*4.57/1000</f>
        <v>1.1187360000000002</v>
      </c>
      <c r="G26" s="99"/>
      <c r="H26" s="99"/>
      <c r="I26" s="99"/>
      <c r="J26" s="100"/>
      <c r="K26" s="99"/>
      <c r="L26" s="99"/>
      <c r="M26" s="101"/>
    </row>
    <row r="27" spans="1:13" ht="31.5">
      <c r="A27" s="132"/>
      <c r="B27" s="20" t="s">
        <v>19</v>
      </c>
      <c r="C27" s="2" t="s">
        <v>94</v>
      </c>
      <c r="D27" s="2" t="s">
        <v>95</v>
      </c>
      <c r="E27" s="16">
        <v>62.6</v>
      </c>
      <c r="F27" s="2">
        <f>E27*F26</f>
        <v>70.032873600000016</v>
      </c>
      <c r="G27" s="99"/>
      <c r="H27" s="99"/>
      <c r="I27" s="99"/>
      <c r="J27" s="100"/>
      <c r="K27" s="99"/>
      <c r="L27" s="99"/>
      <c r="M27" s="101"/>
    </row>
    <row r="28" spans="1:13" ht="15.75">
      <c r="A28" s="132"/>
      <c r="B28" s="20"/>
      <c r="C28" s="2" t="s">
        <v>96</v>
      </c>
      <c r="D28" s="2" t="s">
        <v>97</v>
      </c>
      <c r="E28" s="16">
        <v>1</v>
      </c>
      <c r="F28" s="2">
        <f>E28*F26</f>
        <v>1.1187360000000002</v>
      </c>
      <c r="G28" s="99"/>
      <c r="H28" s="99"/>
      <c r="I28" s="99"/>
      <c r="J28" s="100"/>
      <c r="K28" s="99"/>
      <c r="L28" s="100"/>
      <c r="M28" s="101"/>
    </row>
    <row r="29" spans="1:13" ht="15.75">
      <c r="A29" s="132"/>
      <c r="B29" s="20"/>
      <c r="C29" s="2" t="s">
        <v>98</v>
      </c>
      <c r="D29" s="2" t="s">
        <v>97</v>
      </c>
      <c r="E29" s="16">
        <v>2.78</v>
      </c>
      <c r="F29" s="2">
        <f>E29*F26</f>
        <v>3.1100860800000003</v>
      </c>
      <c r="G29" s="99"/>
      <c r="H29" s="99"/>
      <c r="I29" s="99"/>
      <c r="J29" s="100"/>
      <c r="K29" s="99"/>
      <c r="L29" s="100"/>
      <c r="M29" s="101"/>
    </row>
    <row r="30" spans="1:13" ht="15.75">
      <c r="A30" s="132"/>
      <c r="B30" s="102" t="s">
        <v>99</v>
      </c>
      <c r="C30" s="2" t="s">
        <v>100</v>
      </c>
      <c r="D30" s="2" t="s">
        <v>101</v>
      </c>
      <c r="E30" s="16" t="s">
        <v>19</v>
      </c>
      <c r="F30" s="2">
        <v>2.2999999999999998</v>
      </c>
      <c r="G30" s="99"/>
      <c r="H30" s="100"/>
      <c r="I30" s="99"/>
      <c r="J30" s="100"/>
      <c r="K30" s="99"/>
      <c r="L30" s="99"/>
      <c r="M30" s="101"/>
    </row>
    <row r="31" spans="1:13" ht="31.5">
      <c r="A31" s="132"/>
      <c r="B31" s="20" t="s">
        <v>103</v>
      </c>
      <c r="C31" s="2" t="s">
        <v>109</v>
      </c>
      <c r="D31" s="2" t="s">
        <v>104</v>
      </c>
      <c r="E31" s="16"/>
      <c r="F31" s="2">
        <f>34*5.2</f>
        <v>176.8</v>
      </c>
      <c r="G31" s="19"/>
      <c r="H31" s="19"/>
      <c r="I31" s="11"/>
      <c r="J31" s="100"/>
      <c r="K31" s="19"/>
      <c r="L31" s="19"/>
      <c r="M31" s="8"/>
    </row>
    <row r="32" spans="1:13" ht="32.25" thickBot="1">
      <c r="A32" s="133"/>
      <c r="B32" s="20" t="s">
        <v>103</v>
      </c>
      <c r="C32" s="2" t="s">
        <v>110</v>
      </c>
      <c r="D32" s="2" t="s">
        <v>104</v>
      </c>
      <c r="E32" s="16"/>
      <c r="F32" s="2">
        <f>34*2</f>
        <v>68</v>
      </c>
      <c r="G32" s="19"/>
      <c r="H32" s="19"/>
      <c r="I32" s="11"/>
      <c r="J32" s="100"/>
      <c r="K32" s="19"/>
      <c r="L32" s="19"/>
      <c r="M32" s="8"/>
    </row>
    <row r="33" spans="1:15" ht="38.25" customHeight="1">
      <c r="A33" s="120"/>
      <c r="B33" s="42" t="s">
        <v>58</v>
      </c>
      <c r="C33" s="123" t="s">
        <v>63</v>
      </c>
      <c r="D33" s="43" t="s">
        <v>10</v>
      </c>
      <c r="E33" s="44"/>
      <c r="F33" s="61">
        <f>F36*0.00022</f>
        <v>4.9720000000000004</v>
      </c>
      <c r="G33" s="44"/>
      <c r="H33" s="45"/>
      <c r="I33" s="46"/>
      <c r="J33" s="44"/>
      <c r="K33" s="47"/>
      <c r="L33" s="47"/>
      <c r="M33" s="48"/>
    </row>
    <row r="34" spans="1:15" ht="18.75" customHeight="1">
      <c r="A34" s="120">
        <v>5</v>
      </c>
      <c r="B34" s="49"/>
      <c r="C34" s="59" t="s">
        <v>5</v>
      </c>
      <c r="D34" s="50" t="s">
        <v>59</v>
      </c>
      <c r="E34" s="51">
        <v>27.6</v>
      </c>
      <c r="F34" s="51">
        <f>F33*E34</f>
        <v>137.22720000000001</v>
      </c>
      <c r="G34" s="51"/>
      <c r="H34" s="52"/>
      <c r="I34" s="52"/>
      <c r="J34" s="51"/>
      <c r="K34" s="53"/>
      <c r="L34" s="53"/>
      <c r="M34" s="54"/>
    </row>
    <row r="35" spans="1:15" ht="19.5" customHeight="1">
      <c r="A35" s="120"/>
      <c r="B35" s="49"/>
      <c r="C35" s="59" t="s">
        <v>11</v>
      </c>
      <c r="D35" s="50" t="s">
        <v>4</v>
      </c>
      <c r="E35" s="51">
        <v>6.8</v>
      </c>
      <c r="F35" s="51">
        <f>F33*E35</f>
        <v>33.809600000000003</v>
      </c>
      <c r="G35" s="51"/>
      <c r="H35" s="52"/>
      <c r="I35" s="52"/>
      <c r="J35" s="51"/>
      <c r="K35" s="53"/>
      <c r="L35" s="53"/>
      <c r="M35" s="54"/>
    </row>
    <row r="36" spans="1:15" ht="22.5" customHeight="1">
      <c r="A36" s="120"/>
      <c r="B36" s="49" t="s">
        <v>64</v>
      </c>
      <c r="C36" s="59" t="s">
        <v>65</v>
      </c>
      <c r="D36" s="50" t="s">
        <v>21</v>
      </c>
      <c r="E36" s="51" t="s">
        <v>19</v>
      </c>
      <c r="F36" s="57">
        <f>F39*20</f>
        <v>22600</v>
      </c>
      <c r="G36" s="51"/>
      <c r="H36" s="52"/>
      <c r="I36" s="55"/>
      <c r="J36" s="51"/>
      <c r="K36" s="53"/>
      <c r="L36" s="53"/>
      <c r="M36" s="54"/>
    </row>
    <row r="37" spans="1:15" ht="19.5" customHeight="1">
      <c r="A37" s="120"/>
      <c r="B37" s="49"/>
      <c r="C37" s="59" t="s">
        <v>60</v>
      </c>
      <c r="D37" s="50" t="s">
        <v>4</v>
      </c>
      <c r="E37" s="51">
        <v>12.2</v>
      </c>
      <c r="F37" s="51">
        <f>F33*E37</f>
        <v>60.6584</v>
      </c>
      <c r="G37" s="51"/>
      <c r="H37" s="52"/>
      <c r="I37" s="52"/>
      <c r="J37" s="51"/>
      <c r="K37" s="53"/>
      <c r="L37" s="53"/>
      <c r="M37" s="54"/>
    </row>
    <row r="38" spans="1:15" ht="21" customHeight="1">
      <c r="A38" s="120"/>
      <c r="B38" s="16" t="s">
        <v>20</v>
      </c>
      <c r="C38" s="2" t="s">
        <v>24</v>
      </c>
      <c r="D38" s="16" t="s">
        <v>22</v>
      </c>
      <c r="E38" s="16" t="s">
        <v>19</v>
      </c>
      <c r="F38" s="16">
        <v>2</v>
      </c>
      <c r="G38" s="16"/>
      <c r="H38" s="1"/>
      <c r="I38" s="16"/>
      <c r="J38" s="1"/>
      <c r="K38" s="16"/>
      <c r="L38" s="1"/>
      <c r="M38" s="1"/>
      <c r="O38" s="40" t="str">
        <f>N114</f>
        <v xml:space="preserve">  </v>
      </c>
    </row>
    <row r="39" spans="1:15" ht="46.5" customHeight="1">
      <c r="A39" s="131">
        <v>6</v>
      </c>
      <c r="B39" s="32"/>
      <c r="C39" s="22" t="s">
        <v>73</v>
      </c>
      <c r="D39" s="11" t="s">
        <v>61</v>
      </c>
      <c r="E39" s="31"/>
      <c r="F39" s="33">
        <v>1130</v>
      </c>
      <c r="G39" s="11"/>
      <c r="H39" s="1"/>
      <c r="I39" s="11"/>
      <c r="J39" s="1"/>
      <c r="K39" s="11"/>
      <c r="L39" s="1"/>
      <c r="M39" s="1"/>
      <c r="O39" s="4" t="s">
        <v>19</v>
      </c>
    </row>
    <row r="40" spans="1:15" ht="18.75" customHeight="1">
      <c r="A40" s="132"/>
      <c r="B40" s="32">
        <v>27.24</v>
      </c>
      <c r="C40" s="30" t="s">
        <v>32</v>
      </c>
      <c r="D40" s="11" t="s">
        <v>26</v>
      </c>
      <c r="E40" s="8">
        <v>0.20699999999999999</v>
      </c>
      <c r="F40" s="8">
        <f>E40*F39</f>
        <v>233.91</v>
      </c>
      <c r="G40" s="11"/>
      <c r="H40" s="1"/>
      <c r="I40" s="18"/>
      <c r="J40" s="1"/>
      <c r="K40" s="11"/>
      <c r="L40" s="1"/>
      <c r="M40" s="1"/>
    </row>
    <row r="41" spans="1:15" ht="18.75" customHeight="1">
      <c r="A41" s="132"/>
      <c r="B41" s="32"/>
      <c r="C41" s="11" t="s">
        <v>33</v>
      </c>
      <c r="D41" s="11" t="s">
        <v>4</v>
      </c>
      <c r="E41" s="11">
        <v>3.2099999999999997E-2</v>
      </c>
      <c r="F41" s="11">
        <f>E41*F39</f>
        <v>36.272999999999996</v>
      </c>
      <c r="G41" s="11"/>
      <c r="H41" s="1"/>
      <c r="I41" s="11"/>
      <c r="J41" s="1"/>
      <c r="K41" s="11"/>
      <c r="L41" s="1"/>
      <c r="M41" s="1"/>
    </row>
    <row r="42" spans="1:15" ht="24.75" customHeight="1">
      <c r="A42" s="132"/>
      <c r="B42" s="16" t="s">
        <v>72</v>
      </c>
      <c r="C42" s="103" t="s">
        <v>69</v>
      </c>
      <c r="D42" s="17" t="s">
        <v>29</v>
      </c>
      <c r="E42" s="16">
        <v>0.1234</v>
      </c>
      <c r="F42" s="16">
        <f>E42*F39</f>
        <v>139.44200000000001</v>
      </c>
      <c r="G42" s="16"/>
      <c r="H42" s="1"/>
      <c r="I42" s="16"/>
      <c r="J42" s="125"/>
      <c r="K42" s="16"/>
      <c r="L42" s="1"/>
      <c r="M42" s="1"/>
    </row>
    <row r="43" spans="1:15" ht="29.25" customHeight="1">
      <c r="A43" s="132"/>
      <c r="B43" s="104" t="s">
        <v>19</v>
      </c>
      <c r="C43" s="105" t="s">
        <v>70</v>
      </c>
      <c r="D43" s="106" t="s">
        <v>38</v>
      </c>
      <c r="E43" s="106">
        <v>2.64E-2</v>
      </c>
      <c r="F43" s="16">
        <f>E43*F39</f>
        <v>29.832000000000001</v>
      </c>
      <c r="G43" s="16"/>
      <c r="H43" s="1"/>
      <c r="I43" s="16"/>
      <c r="J43" s="1"/>
      <c r="K43" s="16"/>
      <c r="L43" s="1"/>
      <c r="M43" s="1"/>
    </row>
    <row r="44" spans="1:15" ht="21.75" hidden="1" customHeight="1">
      <c r="A44" s="132"/>
      <c r="B44" s="1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"/>
    </row>
    <row r="45" spans="1:15" ht="18.75" customHeight="1">
      <c r="A45" s="133"/>
      <c r="B45" s="16"/>
      <c r="C45" s="139" t="s">
        <v>118</v>
      </c>
      <c r="D45" s="140"/>
      <c r="E45" s="141"/>
      <c r="F45" s="107"/>
      <c r="G45" s="107"/>
      <c r="H45" s="107"/>
      <c r="I45" s="107"/>
      <c r="J45" s="107"/>
      <c r="K45" s="16"/>
      <c r="L45" s="1"/>
      <c r="M45" s="1"/>
    </row>
    <row r="46" spans="1:15" ht="105">
      <c r="A46" s="131">
        <v>7</v>
      </c>
      <c r="B46" s="6" t="s">
        <v>75</v>
      </c>
      <c r="C46" s="22" t="s">
        <v>115</v>
      </c>
      <c r="D46" s="11" t="s">
        <v>76</v>
      </c>
      <c r="E46" s="8"/>
      <c r="F46" s="8">
        <v>9.52</v>
      </c>
      <c r="G46" s="8"/>
      <c r="H46" s="8"/>
      <c r="I46" s="8"/>
      <c r="J46" s="8"/>
      <c r="K46" s="8"/>
      <c r="L46" s="8"/>
      <c r="M46" s="9"/>
    </row>
    <row r="47" spans="1:15">
      <c r="A47" s="132"/>
      <c r="B47" s="6"/>
      <c r="C47" s="10" t="s">
        <v>5</v>
      </c>
      <c r="D47" s="11" t="s">
        <v>59</v>
      </c>
      <c r="E47" s="12">
        <v>6.08E-2</v>
      </c>
      <c r="F47" s="8">
        <f>E47*F46</f>
        <v>0.578816</v>
      </c>
      <c r="G47" s="8"/>
      <c r="H47" s="8"/>
      <c r="I47" s="8"/>
      <c r="J47" s="8"/>
      <c r="K47" s="8"/>
      <c r="L47" s="8"/>
      <c r="M47" s="8"/>
    </row>
    <row r="48" spans="1:15">
      <c r="A48" s="132"/>
      <c r="B48" s="6" t="s">
        <v>77</v>
      </c>
      <c r="C48" s="10" t="s">
        <v>78</v>
      </c>
      <c r="D48" s="11" t="s">
        <v>38</v>
      </c>
      <c r="E48" s="13">
        <v>0.14299999999999999</v>
      </c>
      <c r="F48" s="8">
        <f>E48*F46</f>
        <v>1.3613599999999999</v>
      </c>
      <c r="G48" s="8"/>
      <c r="H48" s="8"/>
      <c r="I48" s="8"/>
      <c r="J48" s="8"/>
      <c r="K48" s="8"/>
      <c r="L48" s="8"/>
      <c r="M48" s="8"/>
    </row>
    <row r="49" spans="1:13" ht="15.75" thickBot="1">
      <c r="A49" s="132"/>
      <c r="B49" s="6"/>
      <c r="C49" s="29" t="s">
        <v>11</v>
      </c>
      <c r="D49" s="11" t="s">
        <v>4</v>
      </c>
      <c r="E49" s="14">
        <v>6.8900000000000003E-3</v>
      </c>
      <c r="F49" s="8">
        <f>E49*F46</f>
        <v>6.5592800000000007E-2</v>
      </c>
      <c r="G49" s="8"/>
      <c r="H49" s="8"/>
      <c r="I49" s="8"/>
      <c r="J49" s="8"/>
      <c r="K49" s="65"/>
      <c r="L49" s="65"/>
      <c r="M49" s="65"/>
    </row>
    <row r="50" spans="1:13" ht="18" customHeight="1" thickBot="1">
      <c r="A50" s="133"/>
      <c r="B50" s="66" t="s">
        <v>53</v>
      </c>
      <c r="C50" s="67" t="s">
        <v>79</v>
      </c>
      <c r="D50" s="68" t="s">
        <v>10</v>
      </c>
      <c r="E50" s="69">
        <v>1.7</v>
      </c>
      <c r="F50" s="69">
        <f>E50*F46</f>
        <v>16.183999999999997</v>
      </c>
      <c r="G50" s="69"/>
      <c r="H50" s="69"/>
      <c r="I50" s="69"/>
      <c r="J50" s="69"/>
      <c r="K50" s="8"/>
      <c r="L50" s="8"/>
      <c r="M50" s="8"/>
    </row>
    <row r="51" spans="1:13" ht="60">
      <c r="A51" s="131">
        <v>8</v>
      </c>
      <c r="B51" s="70" t="s">
        <v>105</v>
      </c>
      <c r="C51" s="71" t="s">
        <v>128</v>
      </c>
      <c r="D51" s="72" t="s">
        <v>48</v>
      </c>
      <c r="E51" s="45"/>
      <c r="F51" s="45">
        <f>(17*0.7*0.1)+(17*0.5*0.05*2)</f>
        <v>2.04</v>
      </c>
      <c r="G51" s="45"/>
      <c r="H51" s="45"/>
      <c r="I51" s="45"/>
      <c r="J51" s="45"/>
      <c r="K51" s="73"/>
      <c r="L51" s="73"/>
      <c r="M51" s="74"/>
    </row>
    <row r="52" spans="1:13">
      <c r="A52" s="132"/>
      <c r="B52" s="75"/>
      <c r="C52" s="76" t="s">
        <v>5</v>
      </c>
      <c r="D52" s="77" t="s">
        <v>59</v>
      </c>
      <c r="E52" s="52">
        <v>1.78</v>
      </c>
      <c r="F52" s="52">
        <f>F51*E52</f>
        <v>3.6312000000000002</v>
      </c>
      <c r="G52" s="52"/>
      <c r="H52" s="52"/>
      <c r="I52" s="52"/>
      <c r="J52" s="52"/>
      <c r="K52" s="78"/>
      <c r="L52" s="78"/>
      <c r="M52" s="79"/>
    </row>
    <row r="53" spans="1:13">
      <c r="A53" s="132"/>
      <c r="B53" s="75"/>
      <c r="C53" s="76" t="s">
        <v>11</v>
      </c>
      <c r="D53" s="77" t="s">
        <v>4</v>
      </c>
      <c r="E53" s="52">
        <v>0.11</v>
      </c>
      <c r="F53" s="52">
        <f>F51*E53</f>
        <v>0.22440000000000002</v>
      </c>
      <c r="G53" s="52"/>
      <c r="H53" s="52"/>
      <c r="I53" s="52"/>
      <c r="J53" s="52"/>
      <c r="K53" s="78"/>
      <c r="L53" s="78"/>
      <c r="M53" s="79"/>
    </row>
    <row r="54" spans="1:13">
      <c r="A54" s="132"/>
      <c r="B54" s="75" t="s">
        <v>19</v>
      </c>
      <c r="C54" s="76" t="s">
        <v>106</v>
      </c>
      <c r="D54" s="77" t="s">
        <v>48</v>
      </c>
      <c r="E54" s="52">
        <v>1.01</v>
      </c>
      <c r="F54" s="52">
        <f>F51*E54</f>
        <v>2.0604</v>
      </c>
      <c r="G54" s="52"/>
      <c r="H54" s="52"/>
      <c r="I54" s="52"/>
      <c r="J54" s="52"/>
      <c r="K54" s="78"/>
      <c r="L54" s="78"/>
      <c r="M54" s="79"/>
    </row>
    <row r="55" spans="1:13" ht="31.5">
      <c r="A55" s="132"/>
      <c r="B55" s="17" t="s">
        <v>23</v>
      </c>
      <c r="C55" s="21" t="s">
        <v>107</v>
      </c>
      <c r="D55" s="17" t="s">
        <v>108</v>
      </c>
      <c r="E55" s="17">
        <v>2.7E-2</v>
      </c>
      <c r="F55" s="17">
        <f>E55*F51</f>
        <v>5.5079999999999997E-2</v>
      </c>
      <c r="G55" s="17"/>
      <c r="H55" s="17"/>
      <c r="I55" s="17"/>
      <c r="J55" s="17"/>
      <c r="K55" s="17"/>
      <c r="L55" s="80"/>
      <c r="M55" s="80"/>
    </row>
    <row r="56" spans="1:13" ht="15.75" thickBot="1">
      <c r="A56" s="133"/>
      <c r="B56" s="81" t="s">
        <v>53</v>
      </c>
      <c r="C56" s="82" t="s">
        <v>116</v>
      </c>
      <c r="D56" s="83" t="s">
        <v>10</v>
      </c>
      <c r="E56" s="84">
        <v>1.7</v>
      </c>
      <c r="F56" s="84">
        <f>E56*F51</f>
        <v>3.468</v>
      </c>
      <c r="G56" s="84"/>
      <c r="H56" s="84"/>
      <c r="I56" s="84"/>
      <c r="J56" s="84"/>
      <c r="K56" s="85"/>
      <c r="L56" s="85"/>
      <c r="M56" s="79"/>
    </row>
    <row r="57" spans="1:13" ht="60">
      <c r="A57" s="131">
        <v>9</v>
      </c>
      <c r="B57" s="75" t="s">
        <v>80</v>
      </c>
      <c r="C57" s="87" t="s">
        <v>119</v>
      </c>
      <c r="D57" s="88" t="s">
        <v>21</v>
      </c>
      <c r="E57" s="88"/>
      <c r="F57" s="89">
        <v>17</v>
      </c>
      <c r="G57" s="88"/>
      <c r="H57" s="90"/>
      <c r="I57" s="88"/>
      <c r="J57" s="90"/>
      <c r="K57" s="28"/>
      <c r="L57" s="39"/>
      <c r="M57" s="91"/>
    </row>
    <row r="58" spans="1:13">
      <c r="A58" s="132"/>
      <c r="B58" s="15"/>
      <c r="C58" s="92" t="s">
        <v>5</v>
      </c>
      <c r="D58" s="28" t="s">
        <v>59</v>
      </c>
      <c r="E58" s="28">
        <v>0.84</v>
      </c>
      <c r="F58" s="39">
        <f>F57*E58</f>
        <v>14.28</v>
      </c>
      <c r="G58" s="28"/>
      <c r="H58" s="39"/>
      <c r="I58" s="28"/>
      <c r="J58" s="39"/>
      <c r="K58" s="28"/>
      <c r="L58" s="39"/>
      <c r="M58" s="93"/>
    </row>
    <row r="59" spans="1:13">
      <c r="A59" s="132"/>
      <c r="B59" s="15" t="s">
        <v>81</v>
      </c>
      <c r="C59" s="28" t="s">
        <v>82</v>
      </c>
      <c r="D59" s="28" t="s">
        <v>38</v>
      </c>
      <c r="E59" s="28">
        <v>0.128</v>
      </c>
      <c r="F59" s="39">
        <f>F57*E59</f>
        <v>2.1760000000000002</v>
      </c>
      <c r="G59" s="28"/>
      <c r="H59" s="39"/>
      <c r="I59" s="28"/>
      <c r="J59" s="39"/>
      <c r="K59" s="28"/>
      <c r="L59" s="39"/>
      <c r="M59" s="93"/>
    </row>
    <row r="60" spans="1:13" ht="30">
      <c r="A60" s="132"/>
      <c r="B60" s="15" t="s">
        <v>83</v>
      </c>
      <c r="C60" s="92" t="s">
        <v>84</v>
      </c>
      <c r="D60" s="28" t="s">
        <v>21</v>
      </c>
      <c r="E60" s="28">
        <v>1</v>
      </c>
      <c r="F60" s="39">
        <f>F57*E60</f>
        <v>17</v>
      </c>
      <c r="G60" s="28"/>
      <c r="H60" s="39"/>
      <c r="I60" s="28"/>
      <c r="J60" s="39"/>
      <c r="K60" s="28"/>
      <c r="L60" s="39"/>
      <c r="M60" s="93"/>
    </row>
    <row r="61" spans="1:13" ht="30">
      <c r="A61" s="132"/>
      <c r="B61" s="15" t="s">
        <v>85</v>
      </c>
      <c r="C61" s="92" t="s">
        <v>86</v>
      </c>
      <c r="D61" s="28" t="s">
        <v>48</v>
      </c>
      <c r="E61" s="28">
        <v>1.0200000000000001E-3</v>
      </c>
      <c r="F61" s="94">
        <f>F57*E61</f>
        <v>1.7340000000000001E-2</v>
      </c>
      <c r="G61" s="28"/>
      <c r="H61" s="39"/>
      <c r="I61" s="28"/>
      <c r="J61" s="39"/>
      <c r="K61" s="28"/>
      <c r="L61" s="39"/>
      <c r="M61" s="93"/>
    </row>
    <row r="62" spans="1:13" ht="30">
      <c r="A62" s="132"/>
      <c r="B62" s="15" t="s">
        <v>87</v>
      </c>
      <c r="C62" s="92" t="s">
        <v>88</v>
      </c>
      <c r="D62" s="28" t="s">
        <v>48</v>
      </c>
      <c r="E62" s="28">
        <v>2.2100000000000002E-3</v>
      </c>
      <c r="F62" s="94">
        <f>F57*E62</f>
        <v>3.7570000000000006E-2</v>
      </c>
      <c r="G62" s="28"/>
      <c r="H62" s="39"/>
      <c r="I62" s="28"/>
      <c r="J62" s="39"/>
      <c r="K62" s="28"/>
      <c r="L62" s="39"/>
      <c r="M62" s="93"/>
    </row>
    <row r="63" spans="1:13">
      <c r="A63" s="132"/>
      <c r="B63" s="15"/>
      <c r="C63" s="92" t="s">
        <v>11</v>
      </c>
      <c r="D63" s="28" t="s">
        <v>4</v>
      </c>
      <c r="E63" s="28">
        <v>6.8000000000000005E-2</v>
      </c>
      <c r="F63" s="39">
        <f>F57*E63</f>
        <v>1.1560000000000001</v>
      </c>
      <c r="G63" s="28"/>
      <c r="H63" s="39"/>
      <c r="I63" s="28"/>
      <c r="J63" s="39"/>
      <c r="K63" s="28"/>
      <c r="L63" s="39"/>
      <c r="M63" s="93"/>
    </row>
    <row r="64" spans="1:13">
      <c r="A64" s="132"/>
      <c r="B64" s="15"/>
      <c r="C64" s="92" t="s">
        <v>89</v>
      </c>
      <c r="D64" s="28" t="s">
        <v>4</v>
      </c>
      <c r="E64" s="28">
        <v>8.7999999999999995E-2</v>
      </c>
      <c r="F64" s="39">
        <f>F57*E64</f>
        <v>1.496</v>
      </c>
      <c r="G64" s="28"/>
      <c r="H64" s="39"/>
      <c r="I64" s="28"/>
      <c r="J64" s="39"/>
      <c r="K64" s="28"/>
      <c r="L64" s="39"/>
      <c r="M64" s="93"/>
    </row>
    <row r="65" spans="1:15" ht="50.25" customHeight="1" thickBot="1">
      <c r="A65" s="133"/>
      <c r="B65" s="95" t="s">
        <v>67</v>
      </c>
      <c r="C65" s="96" t="s">
        <v>117</v>
      </c>
      <c r="D65" s="97" t="s">
        <v>10</v>
      </c>
      <c r="E65" s="97">
        <v>0.35</v>
      </c>
      <c r="F65" s="98">
        <f>E65*F57</f>
        <v>5.9499999999999993</v>
      </c>
      <c r="G65" s="97"/>
      <c r="H65" s="98"/>
      <c r="I65" s="97"/>
      <c r="J65" s="98"/>
      <c r="K65" s="97"/>
      <c r="L65" s="39"/>
      <c r="M65" s="93"/>
    </row>
    <row r="66" spans="1:15" ht="33" customHeight="1">
      <c r="A66" s="131">
        <v>10</v>
      </c>
      <c r="B66" s="16" t="s">
        <v>92</v>
      </c>
      <c r="C66" s="2" t="s">
        <v>120</v>
      </c>
      <c r="D66" s="16" t="s">
        <v>93</v>
      </c>
      <c r="E66" s="16"/>
      <c r="F66" s="60">
        <v>0.55900000000000005</v>
      </c>
      <c r="G66" s="99"/>
      <c r="H66" s="99"/>
      <c r="I66" s="99"/>
      <c r="J66" s="100"/>
      <c r="K66" s="99"/>
      <c r="L66" s="99"/>
      <c r="M66" s="101"/>
    </row>
    <row r="67" spans="1:15" ht="18.75" customHeight="1">
      <c r="A67" s="132"/>
      <c r="B67" s="20" t="s">
        <v>19</v>
      </c>
      <c r="C67" s="2" t="s">
        <v>94</v>
      </c>
      <c r="D67" s="2" t="s">
        <v>95</v>
      </c>
      <c r="E67" s="16">
        <v>62.6</v>
      </c>
      <c r="F67" s="2">
        <f>E67*F66</f>
        <v>34.993400000000001</v>
      </c>
      <c r="G67" s="99"/>
      <c r="H67" s="99"/>
      <c r="I67" s="99"/>
      <c r="J67" s="100"/>
      <c r="K67" s="99"/>
      <c r="L67" s="99"/>
      <c r="M67" s="101"/>
    </row>
    <row r="68" spans="1:15" ht="20.25" customHeight="1">
      <c r="A68" s="132"/>
      <c r="B68" s="20"/>
      <c r="C68" s="2" t="s">
        <v>96</v>
      </c>
      <c r="D68" s="2" t="s">
        <v>97</v>
      </c>
      <c r="E68" s="16">
        <v>1</v>
      </c>
      <c r="F68" s="2">
        <f>E68*F66</f>
        <v>0.55900000000000005</v>
      </c>
      <c r="G68" s="99"/>
      <c r="H68" s="99"/>
      <c r="I68" s="99"/>
      <c r="J68" s="100"/>
      <c r="K68" s="99"/>
      <c r="L68" s="100"/>
      <c r="M68" s="101"/>
    </row>
    <row r="69" spans="1:15" ht="20.25" customHeight="1">
      <c r="A69" s="132"/>
      <c r="B69" s="20"/>
      <c r="C69" s="2" t="s">
        <v>98</v>
      </c>
      <c r="D69" s="2" t="s">
        <v>97</v>
      </c>
      <c r="E69" s="16">
        <v>2.78</v>
      </c>
      <c r="F69" s="2">
        <f>E69*F66</f>
        <v>1.55402</v>
      </c>
      <c r="G69" s="99"/>
      <c r="H69" s="99"/>
      <c r="I69" s="99"/>
      <c r="J69" s="100"/>
      <c r="K69" s="99"/>
      <c r="L69" s="100"/>
      <c r="M69" s="101"/>
    </row>
    <row r="70" spans="1:15" ht="15.75">
      <c r="A70" s="132"/>
      <c r="B70" s="102" t="s">
        <v>99</v>
      </c>
      <c r="C70" s="2" t="s">
        <v>100</v>
      </c>
      <c r="D70" s="2" t="s">
        <v>101</v>
      </c>
      <c r="E70" s="16">
        <v>1.04</v>
      </c>
      <c r="F70" s="2">
        <v>0.9</v>
      </c>
      <c r="G70" s="99"/>
      <c r="H70" s="100"/>
      <c r="I70" s="99"/>
      <c r="J70" s="100"/>
      <c r="K70" s="99"/>
      <c r="L70" s="99"/>
      <c r="M70" s="101"/>
    </row>
    <row r="71" spans="1:15" ht="31.5">
      <c r="A71" s="132"/>
      <c r="B71" s="20" t="s">
        <v>102</v>
      </c>
      <c r="C71" s="2" t="s">
        <v>122</v>
      </c>
      <c r="D71" s="2" t="s">
        <v>21</v>
      </c>
      <c r="E71" s="16"/>
      <c r="F71" s="2">
        <f>17*5.2</f>
        <v>88.4</v>
      </c>
      <c r="G71" s="19"/>
      <c r="H71" s="19"/>
      <c r="I71" s="11"/>
      <c r="J71" s="100"/>
      <c r="K71" s="19"/>
      <c r="L71" s="19"/>
      <c r="M71" s="8"/>
    </row>
    <row r="72" spans="1:15" ht="32.25" thickBot="1">
      <c r="A72" s="133"/>
      <c r="B72" s="20" t="s">
        <v>103</v>
      </c>
      <c r="C72" s="2" t="s">
        <v>121</v>
      </c>
      <c r="D72" s="2" t="s">
        <v>104</v>
      </c>
      <c r="E72" s="16"/>
      <c r="F72" s="2">
        <f>17*2</f>
        <v>34</v>
      </c>
      <c r="G72" s="19"/>
      <c r="H72" s="19"/>
      <c r="I72" s="11"/>
      <c r="J72" s="100"/>
      <c r="K72" s="19"/>
      <c r="L72" s="19"/>
      <c r="M72" s="8"/>
    </row>
    <row r="73" spans="1:15" ht="47.25" customHeight="1">
      <c r="A73" s="62">
        <v>11</v>
      </c>
      <c r="B73" s="70" t="s">
        <v>123</v>
      </c>
      <c r="C73" s="71" t="s">
        <v>124</v>
      </c>
      <c r="D73" s="72" t="s">
        <v>48</v>
      </c>
      <c r="E73" s="45"/>
      <c r="F73" s="45">
        <v>4.95</v>
      </c>
      <c r="G73" s="45"/>
      <c r="H73" s="45"/>
      <c r="I73" s="45"/>
      <c r="J73" s="45"/>
      <c r="K73" s="73"/>
      <c r="L73" s="73"/>
      <c r="M73" s="74"/>
    </row>
    <row r="74" spans="1:15" ht="24.75" customHeight="1" thickBot="1">
      <c r="A74" s="62"/>
      <c r="B74" s="108"/>
      <c r="C74" s="82" t="s">
        <v>5</v>
      </c>
      <c r="D74" s="83" t="s">
        <v>59</v>
      </c>
      <c r="E74" s="84">
        <v>2.06</v>
      </c>
      <c r="F74" s="84">
        <f>F73*E74</f>
        <v>10.197000000000001</v>
      </c>
      <c r="G74" s="84"/>
      <c r="H74" s="84"/>
      <c r="I74" s="84"/>
      <c r="J74" s="84"/>
      <c r="K74" s="109"/>
      <c r="L74" s="109"/>
      <c r="M74" s="110"/>
    </row>
    <row r="75" spans="1:15" ht="51.75" customHeight="1">
      <c r="A75" s="129">
        <v>12</v>
      </c>
      <c r="B75" s="15" t="s">
        <v>34</v>
      </c>
      <c r="C75" s="7" t="s">
        <v>132</v>
      </c>
      <c r="D75" s="28" t="s">
        <v>61</v>
      </c>
      <c r="E75" s="28"/>
      <c r="F75" s="37">
        <v>200</v>
      </c>
      <c r="G75" s="28"/>
      <c r="H75" s="28"/>
      <c r="I75" s="28"/>
      <c r="J75" s="28"/>
      <c r="K75" s="28"/>
      <c r="L75" s="28"/>
      <c r="M75" s="1"/>
      <c r="O75" s="4" t="s">
        <v>19</v>
      </c>
    </row>
    <row r="76" spans="1:15" ht="24.75" customHeight="1">
      <c r="A76" s="130"/>
      <c r="B76" s="15"/>
      <c r="C76" s="29" t="s">
        <v>35</v>
      </c>
      <c r="D76" s="28" t="s">
        <v>26</v>
      </c>
      <c r="E76" s="28">
        <v>3.211E-2</v>
      </c>
      <c r="F76" s="38">
        <f>E76*F75</f>
        <v>6.4219999999999997</v>
      </c>
      <c r="G76" s="28"/>
      <c r="H76" s="38"/>
      <c r="I76" s="28"/>
      <c r="J76" s="28"/>
      <c r="K76" s="28"/>
      <c r="L76" s="28"/>
      <c r="M76" s="1"/>
    </row>
    <row r="77" spans="1:15" ht="24.75" customHeight="1">
      <c r="A77" s="130"/>
      <c r="B77" s="15" t="s">
        <v>36</v>
      </c>
      <c r="C77" s="29" t="s">
        <v>37</v>
      </c>
      <c r="D77" s="28" t="s">
        <v>38</v>
      </c>
      <c r="E77" s="28">
        <v>3.8800000000000002E-3</v>
      </c>
      <c r="F77" s="38">
        <f>E77*F75</f>
        <v>0.77600000000000002</v>
      </c>
      <c r="G77" s="28"/>
      <c r="H77" s="28"/>
      <c r="I77" s="28"/>
      <c r="J77" s="39"/>
      <c r="K77" s="28"/>
      <c r="L77" s="39"/>
      <c r="M77" s="1"/>
    </row>
    <row r="78" spans="1:15" ht="24.75" customHeight="1">
      <c r="A78" s="130"/>
      <c r="B78" s="15" t="s">
        <v>39</v>
      </c>
      <c r="C78" s="29" t="s">
        <v>40</v>
      </c>
      <c r="D78" s="28" t="s">
        <v>38</v>
      </c>
      <c r="E78" s="28">
        <v>6.1599999999999997E-3</v>
      </c>
      <c r="F78" s="39">
        <f>F75*E78</f>
        <v>1.232</v>
      </c>
      <c r="G78" s="28"/>
      <c r="H78" s="28"/>
      <c r="I78" s="28"/>
      <c r="J78" s="39"/>
      <c r="K78" s="28"/>
      <c r="L78" s="39"/>
      <c r="M78" s="1"/>
    </row>
    <row r="79" spans="1:15" ht="24.75" customHeight="1">
      <c r="A79" s="130"/>
      <c r="B79" s="15" t="s">
        <v>41</v>
      </c>
      <c r="C79" s="29" t="s">
        <v>42</v>
      </c>
      <c r="D79" s="28" t="s">
        <v>38</v>
      </c>
      <c r="E79" s="28">
        <v>4.5300000000000002E-3</v>
      </c>
      <c r="F79" s="39">
        <f>F75*E79</f>
        <v>0.90600000000000003</v>
      </c>
      <c r="G79" s="28"/>
      <c r="H79" s="28"/>
      <c r="I79" s="28"/>
      <c r="J79" s="39"/>
      <c r="K79" s="28"/>
      <c r="L79" s="39"/>
      <c r="M79" s="1"/>
    </row>
    <row r="80" spans="1:15" ht="30">
      <c r="A80" s="130"/>
      <c r="B80" s="15" t="s">
        <v>43</v>
      </c>
      <c r="C80" s="29" t="s">
        <v>44</v>
      </c>
      <c r="D80" s="28" t="s">
        <v>38</v>
      </c>
      <c r="E80" s="28">
        <v>7.1000000000000004E-3</v>
      </c>
      <c r="F80" s="39">
        <f>F75*E80</f>
        <v>1.4200000000000002</v>
      </c>
      <c r="G80" s="28"/>
      <c r="H80" s="28"/>
      <c r="I80" s="28"/>
      <c r="J80" s="39"/>
      <c r="K80" s="28"/>
      <c r="L80" s="39"/>
      <c r="M80" s="1"/>
    </row>
    <row r="81" spans="1:13" ht="16.5" customHeight="1">
      <c r="A81" s="130"/>
      <c r="B81" s="15" t="s">
        <v>45</v>
      </c>
      <c r="C81" s="29" t="s">
        <v>46</v>
      </c>
      <c r="D81" s="28" t="s">
        <v>38</v>
      </c>
      <c r="E81" s="28">
        <v>2.0699999999999998E-3</v>
      </c>
      <c r="F81" s="39">
        <f>F75*E81</f>
        <v>0.41399999999999998</v>
      </c>
      <c r="G81" s="28"/>
      <c r="H81" s="28"/>
      <c r="I81" s="28"/>
      <c r="J81" s="39"/>
      <c r="K81" s="28"/>
      <c r="L81" s="39"/>
      <c r="M81" s="1"/>
    </row>
    <row r="82" spans="1:13" ht="17.25" customHeight="1">
      <c r="A82" s="130"/>
      <c r="B82" s="15"/>
      <c r="C82" s="29" t="s">
        <v>47</v>
      </c>
      <c r="D82" s="28" t="s">
        <v>48</v>
      </c>
      <c r="E82" s="28">
        <v>1.4999999999999999E-2</v>
      </c>
      <c r="F82" s="39">
        <f>F75*E82</f>
        <v>3</v>
      </c>
      <c r="G82" s="28"/>
      <c r="H82" s="28"/>
      <c r="I82" s="28"/>
      <c r="J82" s="39"/>
      <c r="K82" s="28"/>
      <c r="L82" s="39"/>
      <c r="M82" s="1"/>
    </row>
    <row r="83" spans="1:13" ht="19.5" customHeight="1">
      <c r="A83" s="130"/>
      <c r="B83" s="15"/>
      <c r="C83" s="29" t="s">
        <v>50</v>
      </c>
      <c r="D83" s="28" t="s">
        <v>51</v>
      </c>
      <c r="E83" s="28">
        <v>6.6000000000000003E-2</v>
      </c>
      <c r="F83" s="39">
        <f>E83*F75</f>
        <v>13.200000000000001</v>
      </c>
      <c r="G83" s="28"/>
      <c r="H83" s="28"/>
      <c r="I83" s="28"/>
      <c r="J83" s="39"/>
      <c r="K83" s="28"/>
      <c r="L83" s="39"/>
      <c r="M83" s="1"/>
    </row>
    <row r="84" spans="1:13" ht="29.25" customHeight="1">
      <c r="A84" s="130"/>
      <c r="B84" s="17" t="s">
        <v>23</v>
      </c>
      <c r="C84" s="21" t="s">
        <v>25</v>
      </c>
      <c r="D84" s="17" t="s">
        <v>29</v>
      </c>
      <c r="E84" s="17">
        <v>2.7E-2</v>
      </c>
      <c r="F84" s="35">
        <f>E84*F83</f>
        <v>0.35640000000000005</v>
      </c>
      <c r="G84" s="17"/>
      <c r="H84" s="1"/>
      <c r="I84" s="17"/>
      <c r="J84" s="1"/>
      <c r="K84" s="17"/>
      <c r="L84" s="1"/>
      <c r="M84" s="1"/>
    </row>
    <row r="85" spans="1:13">
      <c r="A85" s="142"/>
      <c r="B85" s="15" t="s">
        <v>53</v>
      </c>
      <c r="C85" s="29" t="s">
        <v>116</v>
      </c>
      <c r="D85" s="28" t="s">
        <v>10</v>
      </c>
      <c r="E85" s="28">
        <v>1.7000000000000001E-2</v>
      </c>
      <c r="F85" s="38">
        <f>F83</f>
        <v>13.200000000000001</v>
      </c>
      <c r="G85" s="28"/>
      <c r="H85" s="28"/>
      <c r="I85" s="28"/>
      <c r="J85" s="39"/>
      <c r="K85" s="28"/>
      <c r="L85" s="39"/>
      <c r="M85" s="1"/>
    </row>
    <row r="86" spans="1:13" ht="30">
      <c r="A86" s="129">
        <v>13</v>
      </c>
      <c r="B86" s="15" t="s">
        <v>52</v>
      </c>
      <c r="C86" s="7" t="s">
        <v>71</v>
      </c>
      <c r="D86" s="28" t="s">
        <v>54</v>
      </c>
      <c r="E86" s="28"/>
      <c r="F86" s="37">
        <f>F75</f>
        <v>200</v>
      </c>
      <c r="G86" s="28"/>
      <c r="H86" s="28"/>
      <c r="I86" s="28"/>
      <c r="J86" s="28"/>
      <c r="K86" s="28"/>
      <c r="L86" s="28"/>
      <c r="M86" s="1"/>
    </row>
    <row r="87" spans="1:13" ht="30">
      <c r="A87" s="130"/>
      <c r="B87" s="15"/>
      <c r="C87" s="29" t="s">
        <v>35</v>
      </c>
      <c r="D87" s="28" t="s">
        <v>26</v>
      </c>
      <c r="E87" s="28">
        <v>0.373</v>
      </c>
      <c r="F87" s="39">
        <f>F86*E87</f>
        <v>74.599999999999994</v>
      </c>
      <c r="G87" s="39"/>
      <c r="H87" s="39"/>
      <c r="I87" s="39"/>
      <c r="J87" s="39"/>
      <c r="K87" s="39"/>
      <c r="L87" s="39"/>
      <c r="M87" s="1"/>
    </row>
    <row r="88" spans="1:13" ht="30">
      <c r="A88" s="130"/>
      <c r="B88" s="15" t="s">
        <v>36</v>
      </c>
      <c r="C88" s="29" t="s">
        <v>37</v>
      </c>
      <c r="D88" s="28" t="s">
        <v>38</v>
      </c>
      <c r="E88" s="28">
        <v>2.238E-3</v>
      </c>
      <c r="F88" s="39">
        <f>F86*E88</f>
        <v>0.4476</v>
      </c>
      <c r="G88" s="39"/>
      <c r="H88" s="39"/>
      <c r="I88" s="39"/>
      <c r="J88" s="39"/>
      <c r="K88" s="39"/>
      <c r="L88" s="39"/>
      <c r="M88" s="1"/>
    </row>
    <row r="89" spans="1:13" ht="30">
      <c r="A89" s="130"/>
      <c r="B89" s="15" t="s">
        <v>39</v>
      </c>
      <c r="C89" s="29" t="s">
        <v>40</v>
      </c>
      <c r="D89" s="28" t="s">
        <v>38</v>
      </c>
      <c r="E89" s="28">
        <v>4.0899999999999999E-3</v>
      </c>
      <c r="F89" s="39">
        <f>F86*E89</f>
        <v>0.81799999999999995</v>
      </c>
      <c r="G89" s="39"/>
      <c r="H89" s="39"/>
      <c r="I89" s="39"/>
      <c r="J89" s="39"/>
      <c r="K89" s="39"/>
      <c r="L89" s="39"/>
      <c r="M89" s="1"/>
    </row>
    <row r="90" spans="1:13" ht="30">
      <c r="A90" s="130"/>
      <c r="B90" s="15" t="s">
        <v>41</v>
      </c>
      <c r="C90" s="29" t="s">
        <v>42</v>
      </c>
      <c r="D90" s="28" t="s">
        <v>38</v>
      </c>
      <c r="E90" s="28">
        <v>4.3700000000000003E-2</v>
      </c>
      <c r="F90" s="39">
        <f>F86*E90</f>
        <v>8.74</v>
      </c>
      <c r="G90" s="39"/>
      <c r="H90" s="39"/>
      <c r="I90" s="39"/>
      <c r="J90" s="39"/>
      <c r="K90" s="39"/>
      <c r="L90" s="39"/>
      <c r="M90" s="1"/>
    </row>
    <row r="91" spans="1:13">
      <c r="A91" s="130"/>
      <c r="B91" s="15" t="s">
        <v>62</v>
      </c>
      <c r="C91" s="29" t="s">
        <v>46</v>
      </c>
      <c r="D91" s="28" t="s">
        <v>38</v>
      </c>
      <c r="E91" s="28">
        <v>1.1199999999999999E-3</v>
      </c>
      <c r="F91" s="39">
        <f>F86*E91</f>
        <v>0.22399999999999998</v>
      </c>
      <c r="G91" s="39"/>
      <c r="H91" s="39"/>
      <c r="I91" s="39"/>
      <c r="J91" s="39"/>
      <c r="K91" s="39"/>
      <c r="L91" s="39"/>
      <c r="M91" s="1"/>
    </row>
    <row r="92" spans="1:13">
      <c r="A92" s="130"/>
      <c r="B92" s="15"/>
      <c r="C92" s="29" t="s">
        <v>47</v>
      </c>
      <c r="D92" s="28" t="s">
        <v>48</v>
      </c>
      <c r="E92" s="28">
        <v>0.08</v>
      </c>
      <c r="F92" s="39">
        <f>F86*E92</f>
        <v>16</v>
      </c>
      <c r="G92" s="39"/>
      <c r="H92" s="39"/>
      <c r="I92" s="39"/>
      <c r="J92" s="39"/>
      <c r="K92" s="39"/>
      <c r="L92" s="39"/>
      <c r="M92" s="1"/>
    </row>
    <row r="93" spans="1:13" ht="30">
      <c r="A93" s="130"/>
      <c r="B93" s="15" t="s">
        <v>49</v>
      </c>
      <c r="C93" s="29" t="s">
        <v>55</v>
      </c>
      <c r="D93" s="28" t="s">
        <v>48</v>
      </c>
      <c r="E93" s="28">
        <v>0.05</v>
      </c>
      <c r="F93" s="39">
        <f>F86*E93</f>
        <v>10</v>
      </c>
      <c r="G93" s="39"/>
      <c r="H93" s="39"/>
      <c r="I93" s="39"/>
      <c r="J93" s="39"/>
      <c r="K93" s="39"/>
      <c r="L93" s="39"/>
      <c r="M93" s="1"/>
    </row>
    <row r="94" spans="1:13" ht="15.75" thickBot="1">
      <c r="A94" s="142"/>
      <c r="B94" s="15" t="s">
        <v>53</v>
      </c>
      <c r="C94" s="29" t="s">
        <v>56</v>
      </c>
      <c r="D94" s="28" t="s">
        <v>10</v>
      </c>
      <c r="E94" s="28">
        <v>2.2000000000000002</v>
      </c>
      <c r="F94" s="39">
        <f>E94*F93</f>
        <v>22</v>
      </c>
      <c r="G94" s="39"/>
      <c r="H94" s="39"/>
      <c r="I94" s="39"/>
      <c r="J94" s="39"/>
      <c r="K94" s="39"/>
      <c r="L94" s="39"/>
      <c r="M94" s="1"/>
    </row>
    <row r="95" spans="1:13" ht="45">
      <c r="A95" s="129">
        <v>14</v>
      </c>
      <c r="B95" s="42" t="s">
        <v>58</v>
      </c>
      <c r="C95" s="58" t="s">
        <v>63</v>
      </c>
      <c r="D95" s="43" t="s">
        <v>10</v>
      </c>
      <c r="E95" s="44"/>
      <c r="F95" s="61">
        <f>F98*0.00022</f>
        <v>0.88</v>
      </c>
      <c r="G95" s="44"/>
      <c r="H95" s="45"/>
      <c r="I95" s="46"/>
      <c r="J95" s="44"/>
      <c r="K95" s="47"/>
      <c r="L95" s="47"/>
      <c r="M95" s="48"/>
    </row>
    <row r="96" spans="1:13" ht="20.25" customHeight="1">
      <c r="A96" s="130"/>
      <c r="B96" s="49"/>
      <c r="C96" s="59" t="s">
        <v>5</v>
      </c>
      <c r="D96" s="50" t="s">
        <v>59</v>
      </c>
      <c r="E96" s="51">
        <v>27.6</v>
      </c>
      <c r="F96" s="51">
        <f>F95*E96</f>
        <v>24.288</v>
      </c>
      <c r="G96" s="51"/>
      <c r="H96" s="52"/>
      <c r="I96" s="52"/>
      <c r="J96" s="51"/>
      <c r="K96" s="53"/>
      <c r="L96" s="53"/>
      <c r="M96" s="54"/>
    </row>
    <row r="97" spans="1:15" ht="19.5" customHeight="1">
      <c r="A97" s="130"/>
      <c r="B97" s="49"/>
      <c r="C97" s="59" t="s">
        <v>11</v>
      </c>
      <c r="D97" s="50" t="s">
        <v>4</v>
      </c>
      <c r="E97" s="51">
        <v>6.8</v>
      </c>
      <c r="F97" s="51">
        <f>F95*E97</f>
        <v>5.984</v>
      </c>
      <c r="G97" s="51"/>
      <c r="H97" s="52"/>
      <c r="I97" s="52"/>
      <c r="J97" s="51"/>
      <c r="K97" s="53"/>
      <c r="L97" s="53"/>
      <c r="M97" s="54"/>
    </row>
    <row r="98" spans="1:15" ht="21" customHeight="1">
      <c r="A98" s="130"/>
      <c r="B98" s="49" t="s">
        <v>64</v>
      </c>
      <c r="C98" s="59" t="s">
        <v>65</v>
      </c>
      <c r="D98" s="50" t="s">
        <v>21</v>
      </c>
      <c r="E98" s="51" t="s">
        <v>19</v>
      </c>
      <c r="F98" s="57">
        <f>F75*20</f>
        <v>4000</v>
      </c>
      <c r="G98" s="51"/>
      <c r="H98" s="52"/>
      <c r="I98" s="55"/>
      <c r="J98" s="51"/>
      <c r="K98" s="53"/>
      <c r="L98" s="53"/>
      <c r="M98" s="54"/>
      <c r="O98" s="4" t="s">
        <v>19</v>
      </c>
    </row>
    <row r="99" spans="1:15" ht="20.25" customHeight="1">
      <c r="A99" s="130"/>
      <c r="B99" s="49"/>
      <c r="C99" s="59" t="s">
        <v>60</v>
      </c>
      <c r="D99" s="50" t="s">
        <v>4</v>
      </c>
      <c r="E99" s="51">
        <v>12.2</v>
      </c>
      <c r="F99" s="51">
        <f>F95*E99</f>
        <v>10.735999999999999</v>
      </c>
      <c r="G99" s="51"/>
      <c r="H99" s="52"/>
      <c r="I99" s="52"/>
      <c r="J99" s="51"/>
      <c r="K99" s="53"/>
      <c r="L99" s="53"/>
      <c r="M99" s="54"/>
    </row>
    <row r="100" spans="1:15" ht="15.75" customHeight="1">
      <c r="A100" s="130"/>
      <c r="B100" s="16" t="s">
        <v>20</v>
      </c>
      <c r="C100" s="2" t="s">
        <v>24</v>
      </c>
      <c r="D100" s="16" t="s">
        <v>22</v>
      </c>
      <c r="E100" s="16" t="s">
        <v>19</v>
      </c>
      <c r="F100" s="16">
        <v>2</v>
      </c>
      <c r="G100" s="16"/>
      <c r="H100" s="1"/>
      <c r="I100" s="16"/>
      <c r="J100" s="1"/>
      <c r="K100" s="16"/>
      <c r="L100" s="1"/>
      <c r="M100" s="1"/>
    </row>
    <row r="101" spans="1:15" ht="33" customHeight="1">
      <c r="A101" s="129">
        <v>15</v>
      </c>
      <c r="B101" s="111">
        <v>27.24</v>
      </c>
      <c r="C101" s="22" t="s">
        <v>114</v>
      </c>
      <c r="D101" s="11" t="s">
        <v>61</v>
      </c>
      <c r="E101" s="31"/>
      <c r="F101" s="33">
        <f>F75</f>
        <v>200</v>
      </c>
      <c r="G101" s="11"/>
      <c r="H101" s="1"/>
      <c r="I101" s="11"/>
      <c r="J101" s="1"/>
      <c r="K101" s="11"/>
      <c r="L101" s="1"/>
      <c r="M101" s="1"/>
    </row>
    <row r="102" spans="1:15" ht="19.5" customHeight="1">
      <c r="A102" s="130"/>
      <c r="B102" s="32">
        <v>27.24</v>
      </c>
      <c r="C102" s="30" t="s">
        <v>32</v>
      </c>
      <c r="D102" s="11" t="s">
        <v>26</v>
      </c>
      <c r="E102" s="8">
        <v>0.20699999999999999</v>
      </c>
      <c r="F102" s="8">
        <f>E102*F101</f>
        <v>41.4</v>
      </c>
      <c r="G102" s="11"/>
      <c r="H102" s="1"/>
      <c r="I102" s="18"/>
      <c r="J102" s="1"/>
      <c r="K102" s="11"/>
      <c r="L102" s="1"/>
      <c r="M102" s="1"/>
    </row>
    <row r="103" spans="1:15" ht="15.75" customHeight="1">
      <c r="A103" s="130"/>
      <c r="B103" s="32"/>
      <c r="C103" s="11" t="s">
        <v>33</v>
      </c>
      <c r="D103" s="11" t="s">
        <v>4</v>
      </c>
      <c r="E103" s="11">
        <v>3.2099999999999997E-2</v>
      </c>
      <c r="F103" s="11">
        <f>E103*F101</f>
        <v>6.419999999999999</v>
      </c>
      <c r="G103" s="11"/>
      <c r="H103" s="1"/>
      <c r="I103" s="11"/>
      <c r="J103" s="1"/>
      <c r="K103" s="11"/>
      <c r="L103" s="1"/>
      <c r="M103" s="1"/>
    </row>
    <row r="104" spans="1:15" ht="22.5" customHeight="1">
      <c r="A104" s="130"/>
      <c r="B104" s="16" t="s">
        <v>72</v>
      </c>
      <c r="C104" s="103" t="s">
        <v>69</v>
      </c>
      <c r="D104" s="17" t="s">
        <v>29</v>
      </c>
      <c r="E104" s="16">
        <v>0.15340000000000001</v>
      </c>
      <c r="F104" s="16">
        <f>E104*F101</f>
        <v>30.680000000000003</v>
      </c>
      <c r="G104" s="16"/>
      <c r="H104" s="1"/>
      <c r="I104" s="16"/>
      <c r="J104" s="1"/>
      <c r="K104" s="16"/>
      <c r="L104" s="1"/>
      <c r="M104" s="1"/>
    </row>
    <row r="105" spans="1:15" ht="31.5" customHeight="1">
      <c r="A105" s="130"/>
      <c r="B105" s="104" t="s">
        <v>19</v>
      </c>
      <c r="C105" s="105" t="s">
        <v>70</v>
      </c>
      <c r="D105" s="106" t="s">
        <v>38</v>
      </c>
      <c r="E105" s="106">
        <v>2.64E-2</v>
      </c>
      <c r="F105" s="16">
        <f>E105*F101</f>
        <v>5.28</v>
      </c>
      <c r="G105" s="16"/>
      <c r="H105" s="1"/>
      <c r="I105" s="16"/>
      <c r="J105" s="1"/>
      <c r="K105" s="16"/>
      <c r="L105" s="1"/>
      <c r="M105" s="1"/>
    </row>
    <row r="106" spans="1:15" ht="17.25" customHeight="1">
      <c r="A106" s="18"/>
      <c r="B106" s="11"/>
      <c r="C106" s="22" t="s">
        <v>6</v>
      </c>
      <c r="D106" s="23"/>
      <c r="E106" s="23"/>
      <c r="F106" s="23"/>
      <c r="G106" s="23"/>
      <c r="H106" s="9"/>
      <c r="I106" s="9"/>
      <c r="J106" s="126"/>
      <c r="K106" s="9"/>
      <c r="L106" s="9"/>
      <c r="M106" s="9"/>
      <c r="N106" s="40" t="s">
        <v>133</v>
      </c>
      <c r="O106" s="4" t="s">
        <v>19</v>
      </c>
    </row>
    <row r="107" spans="1:15" ht="17.25" customHeight="1">
      <c r="A107" s="18"/>
      <c r="B107" s="11"/>
      <c r="C107" s="22" t="s">
        <v>7</v>
      </c>
      <c r="D107" s="36" t="s">
        <v>135</v>
      </c>
      <c r="E107" s="23"/>
      <c r="F107" s="23"/>
      <c r="G107" s="23"/>
      <c r="H107" s="23"/>
      <c r="I107" s="23"/>
      <c r="J107" s="23"/>
      <c r="K107" s="23"/>
      <c r="L107" s="23"/>
      <c r="M107" s="9"/>
    </row>
    <row r="108" spans="1:15" ht="17.25" customHeight="1">
      <c r="A108" s="18"/>
      <c r="B108" s="11"/>
      <c r="C108" s="22" t="s">
        <v>6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9"/>
    </row>
    <row r="109" spans="1:15" ht="17.25" customHeight="1">
      <c r="A109" s="18"/>
      <c r="B109" s="11"/>
      <c r="C109" s="22" t="s">
        <v>8</v>
      </c>
      <c r="D109" s="36" t="s">
        <v>135</v>
      </c>
      <c r="E109" s="23"/>
      <c r="F109" s="23"/>
      <c r="G109" s="23"/>
      <c r="H109" s="23"/>
      <c r="I109" s="23"/>
      <c r="J109" s="23"/>
      <c r="K109" s="23"/>
      <c r="L109" s="23"/>
      <c r="M109" s="9"/>
    </row>
    <row r="110" spans="1:15" ht="17.25" customHeight="1">
      <c r="A110" s="18"/>
      <c r="B110" s="11"/>
      <c r="C110" s="22" t="s">
        <v>6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9"/>
    </row>
    <row r="111" spans="1:15" ht="17.25" customHeight="1">
      <c r="A111" s="18"/>
      <c r="B111" s="11"/>
      <c r="C111" s="22" t="s">
        <v>57</v>
      </c>
      <c r="D111" s="36">
        <v>0.02</v>
      </c>
      <c r="E111" s="23"/>
      <c r="F111" s="23"/>
      <c r="G111" s="23"/>
      <c r="H111" s="23"/>
      <c r="I111" s="23"/>
      <c r="J111" s="23"/>
      <c r="K111" s="23"/>
      <c r="L111" s="23"/>
      <c r="M111" s="9"/>
    </row>
    <row r="112" spans="1:15" ht="17.25" customHeight="1">
      <c r="A112" s="18"/>
      <c r="B112" s="11"/>
      <c r="C112" s="22" t="s">
        <v>6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9"/>
    </row>
    <row r="113" spans="1:15" ht="17.25" customHeight="1">
      <c r="A113" s="18"/>
      <c r="B113" s="11"/>
      <c r="C113" s="22" t="s">
        <v>9</v>
      </c>
      <c r="D113" s="36">
        <v>0.18</v>
      </c>
      <c r="E113" s="23"/>
      <c r="F113" s="23"/>
      <c r="G113" s="23"/>
      <c r="H113" s="23"/>
      <c r="I113" s="23"/>
      <c r="J113" s="23"/>
      <c r="K113" s="23"/>
      <c r="L113" s="23"/>
      <c r="M113" s="9"/>
    </row>
    <row r="114" spans="1:15" ht="17.25" customHeight="1">
      <c r="A114" s="18"/>
      <c r="B114" s="11"/>
      <c r="C114" s="22" t="s">
        <v>6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41"/>
      <c r="N114" s="40" t="s">
        <v>133</v>
      </c>
      <c r="O114" s="4" t="s">
        <v>19</v>
      </c>
    </row>
    <row r="115" spans="1:15" ht="30.75" customHeight="1">
      <c r="A115" s="128" t="s">
        <v>19</v>
      </c>
      <c r="B115" s="128"/>
      <c r="C115" s="128"/>
      <c r="D115" s="119"/>
      <c r="E115" s="119"/>
      <c r="F115" s="119"/>
      <c r="G115" s="119"/>
      <c r="H115" s="128" t="s">
        <v>19</v>
      </c>
      <c r="I115" s="128"/>
      <c r="J115" s="128"/>
      <c r="K115" s="119"/>
      <c r="L115" s="119"/>
      <c r="M115" s="24"/>
    </row>
    <row r="116" spans="1:15">
      <c r="A116" s="24"/>
      <c r="B116" s="25"/>
      <c r="C116" s="26"/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5">
      <c r="A117" s="24"/>
      <c r="B117" s="25"/>
      <c r="C117" s="26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5">
      <c r="A118" s="24"/>
      <c r="B118" s="25"/>
      <c r="C118" s="116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5">
      <c r="A119" s="24"/>
      <c r="B119" s="25"/>
      <c r="C119" s="26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5">
      <c r="A120" s="24"/>
      <c r="B120" s="25"/>
      <c r="C120" s="26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5">
      <c r="A121" s="24"/>
      <c r="B121" s="25"/>
      <c r="C121" s="26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5">
      <c r="A122" s="24"/>
      <c r="B122" s="25"/>
      <c r="C122" s="26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5">
      <c r="A123" s="24"/>
      <c r="B123" s="25"/>
      <c r="C123" s="26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5">
      <c r="A124" s="24"/>
      <c r="B124" s="25"/>
      <c r="C124" s="26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5">
      <c r="A125" s="24"/>
      <c r="B125" s="25"/>
      <c r="C125" s="26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5">
      <c r="A126" s="24"/>
      <c r="B126" s="25"/>
      <c r="C126" s="26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5">
      <c r="A127" s="24"/>
      <c r="B127" s="25"/>
      <c r="C127" s="26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5">
      <c r="A128" s="24"/>
      <c r="B128" s="25"/>
      <c r="C128" s="26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>
      <c r="A129" s="24"/>
      <c r="B129" s="25"/>
      <c r="C129" s="26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>
      <c r="A130" s="24"/>
      <c r="B130" s="25"/>
      <c r="C130" s="26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>
      <c r="A131" s="24"/>
      <c r="B131" s="25"/>
      <c r="C131" s="26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>
      <c r="A132" s="24"/>
      <c r="B132" s="25"/>
      <c r="C132" s="26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>
      <c r="A133" s="24"/>
      <c r="B133" s="25"/>
      <c r="C133" s="26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>
      <c r="A134" s="24"/>
      <c r="B134" s="25"/>
      <c r="C134" s="26"/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>
      <c r="A135" s="24"/>
      <c r="B135" s="25"/>
      <c r="C135" s="26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>
      <c r="A136" s="24"/>
      <c r="B136" s="25"/>
      <c r="C136" s="26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>
      <c r="A137" s="24"/>
      <c r="B137" s="25"/>
      <c r="C137" s="26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>
      <c r="A138" s="24"/>
      <c r="B138" s="25"/>
      <c r="C138" s="26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>
      <c r="A139" s="24"/>
      <c r="B139" s="25"/>
      <c r="C139" s="26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>
      <c r="A140" s="24"/>
      <c r="B140" s="25"/>
      <c r="C140" s="26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1:13">
      <c r="A141" s="24"/>
      <c r="B141" s="25"/>
      <c r="C141" s="26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>
      <c r="A142" s="24"/>
      <c r="B142" s="25"/>
      <c r="C142" s="26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>
      <c r="A143" s="24"/>
      <c r="B143" s="25"/>
      <c r="C143" s="26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>
      <c r="A144" s="24"/>
      <c r="B144" s="25"/>
      <c r="C144" s="26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>
      <c r="A145" s="24"/>
      <c r="B145" s="25"/>
      <c r="C145" s="26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>
      <c r="A146" s="24"/>
      <c r="B146" s="25"/>
      <c r="C146" s="26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>
      <c r="A147" s="24"/>
      <c r="B147" s="25"/>
      <c r="C147" s="26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>
      <c r="A148" s="24"/>
      <c r="B148" s="25"/>
      <c r="C148" s="26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>
      <c r="A149" s="24"/>
      <c r="B149" s="25"/>
      <c r="C149" s="26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>
      <c r="A150" s="24"/>
      <c r="B150" s="25"/>
      <c r="C150" s="26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>
      <c r="A151" s="24"/>
      <c r="B151" s="25"/>
      <c r="C151" s="26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>
      <c r="A152" s="24"/>
      <c r="B152" s="25"/>
      <c r="C152" s="26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>
      <c r="A153" s="24"/>
      <c r="B153" s="25"/>
      <c r="C153" s="26"/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1:13">
      <c r="A154" s="24"/>
      <c r="B154" s="25"/>
      <c r="C154" s="26"/>
      <c r="D154" s="24"/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1:13">
      <c r="A155" s="24"/>
      <c r="B155" s="25"/>
      <c r="C155" s="26"/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>
      <c r="A156" s="24"/>
      <c r="B156" s="25"/>
      <c r="C156" s="26"/>
      <c r="D156" s="24"/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1:13">
      <c r="A157" s="24"/>
      <c r="B157" s="25"/>
      <c r="C157" s="26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3">
      <c r="A158" s="24"/>
      <c r="B158" s="25"/>
      <c r="C158" s="26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>
      <c r="A159" s="24"/>
      <c r="B159" s="25"/>
      <c r="C159" s="26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>
      <c r="A160" s="24"/>
      <c r="B160" s="25"/>
      <c r="C160" s="26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>
      <c r="A161" s="24"/>
      <c r="B161" s="25"/>
      <c r="C161" s="26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>
      <c r="A162" s="24"/>
      <c r="B162" s="25"/>
      <c r="C162" s="26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>
      <c r="A163" s="24"/>
      <c r="B163" s="25"/>
      <c r="C163" s="26"/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1:13">
      <c r="A164" s="24"/>
      <c r="B164" s="25"/>
      <c r="C164" s="26"/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1:13">
      <c r="A165" s="24"/>
      <c r="B165" s="25"/>
      <c r="C165" s="26"/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1:13">
      <c r="A166" s="24"/>
      <c r="B166" s="25"/>
      <c r="C166" s="26"/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1:13">
      <c r="A167" s="24"/>
      <c r="B167" s="25"/>
      <c r="C167" s="26"/>
      <c r="D167" s="24"/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1:13">
      <c r="A168" s="24"/>
      <c r="B168" s="25"/>
      <c r="C168" s="26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>
      <c r="A169" s="24"/>
      <c r="B169" s="25"/>
      <c r="C169" s="26"/>
      <c r="D169" s="24"/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1:13">
      <c r="A170" s="24"/>
      <c r="B170" s="25"/>
      <c r="C170" s="26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1:13">
      <c r="A171" s="24"/>
      <c r="B171" s="25"/>
      <c r="C171" s="26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>
      <c r="A172" s="24"/>
      <c r="B172" s="25"/>
      <c r="C172" s="26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>
      <c r="A173" s="24"/>
      <c r="B173" s="25"/>
      <c r="C173" s="26"/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1:13">
      <c r="A174" s="24"/>
      <c r="B174" s="25"/>
      <c r="C174" s="26"/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1:13">
      <c r="A175" s="24"/>
      <c r="B175" s="25"/>
      <c r="C175" s="26"/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1:13">
      <c r="A176" s="24"/>
      <c r="B176" s="25"/>
      <c r="C176" s="26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1:13">
      <c r="A177" s="24"/>
      <c r="B177" s="25"/>
      <c r="C177" s="26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>
      <c r="A178" s="24"/>
      <c r="B178" s="25"/>
      <c r="C178" s="26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1:13">
      <c r="A179" s="24"/>
      <c r="B179" s="25"/>
      <c r="C179" s="26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>
      <c r="A180" s="24"/>
      <c r="B180" s="25"/>
      <c r="C180" s="26"/>
      <c r="D180" s="24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1:13">
      <c r="A181" s="24"/>
      <c r="B181" s="25"/>
      <c r="C181" s="26"/>
      <c r="D181" s="24"/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1:13">
      <c r="A182" s="24"/>
      <c r="B182" s="25"/>
      <c r="C182" s="26"/>
      <c r="D182" s="24"/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1:13">
      <c r="A183" s="24"/>
      <c r="B183" s="25"/>
      <c r="C183" s="26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1:13">
      <c r="A184" s="24"/>
      <c r="B184" s="25"/>
      <c r="C184" s="26"/>
      <c r="D184" s="24"/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1:13">
      <c r="A185" s="24"/>
      <c r="B185" s="25"/>
      <c r="C185" s="26"/>
      <c r="D185" s="24"/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1:13">
      <c r="A186" s="24"/>
      <c r="B186" s="25"/>
      <c r="C186" s="26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1:13">
      <c r="A187" s="24"/>
      <c r="B187" s="25"/>
      <c r="C187" s="26"/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1:13">
      <c r="A188" s="24"/>
      <c r="B188" s="25"/>
      <c r="C188" s="26"/>
      <c r="D188" s="24"/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1:13">
      <c r="A189" s="24"/>
      <c r="B189" s="25"/>
      <c r="C189" s="26"/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1:13">
      <c r="A190" s="24"/>
      <c r="B190" s="25"/>
      <c r="C190" s="26"/>
      <c r="D190" s="24"/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1:13">
      <c r="A191" s="24"/>
      <c r="B191" s="25"/>
      <c r="C191" s="26"/>
      <c r="D191" s="24"/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1:13">
      <c r="A192" s="24"/>
      <c r="B192" s="25"/>
      <c r="C192" s="26"/>
      <c r="D192" s="24"/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1:13">
      <c r="A193" s="24"/>
      <c r="B193" s="25"/>
      <c r="C193" s="26"/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1:13">
      <c r="A194" s="24"/>
      <c r="B194" s="25"/>
      <c r="C194" s="26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1:13">
      <c r="A195" s="24"/>
      <c r="B195" s="25"/>
      <c r="C195" s="26"/>
      <c r="D195" s="24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1:13">
      <c r="A196" s="24"/>
      <c r="B196" s="25"/>
      <c r="C196" s="26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>
      <c r="A197" s="24"/>
      <c r="B197" s="25"/>
      <c r="C197" s="26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>
      <c r="A198" s="24"/>
      <c r="B198" s="25"/>
      <c r="C198" s="26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>
      <c r="A199" s="24"/>
      <c r="B199" s="25"/>
      <c r="C199" s="26"/>
      <c r="D199" s="24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>
      <c r="A200" s="24"/>
      <c r="B200" s="25"/>
      <c r="C200" s="26"/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>
      <c r="A201" s="24"/>
      <c r="B201" s="25"/>
      <c r="C201" s="26"/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>
      <c r="A202" s="24"/>
      <c r="B202" s="25"/>
      <c r="C202" s="26"/>
      <c r="D202" s="24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>
      <c r="A203" s="24"/>
      <c r="B203" s="25"/>
      <c r="C203" s="26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>
      <c r="A204" s="24"/>
      <c r="B204" s="25"/>
      <c r="C204" s="26"/>
      <c r="D204" s="24"/>
      <c r="E204" s="24"/>
      <c r="F204" s="24"/>
      <c r="G204" s="24"/>
      <c r="H204" s="24"/>
      <c r="I204" s="24"/>
      <c r="J204" s="24"/>
      <c r="K204" s="24"/>
      <c r="L204" s="24"/>
      <c r="M204" s="24"/>
    </row>
    <row r="205" spans="1:13">
      <c r="A205" s="24"/>
      <c r="B205" s="25"/>
      <c r="C205" s="26"/>
      <c r="D205" s="24"/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1:13">
      <c r="A206" s="24"/>
      <c r="B206" s="25"/>
      <c r="C206" s="26"/>
      <c r="D206" s="24"/>
      <c r="E206" s="24"/>
      <c r="F206" s="24"/>
      <c r="G206" s="24"/>
      <c r="H206" s="24"/>
      <c r="I206" s="24"/>
      <c r="J206" s="24"/>
      <c r="K206" s="24"/>
      <c r="L206" s="24"/>
      <c r="M206" s="24"/>
    </row>
    <row r="207" spans="1:13">
      <c r="A207" s="24"/>
      <c r="B207" s="25"/>
      <c r="C207" s="26"/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1:13">
      <c r="A208" s="24"/>
      <c r="B208" s="25"/>
      <c r="C208" s="26"/>
      <c r="D208" s="24"/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1:13">
      <c r="A209" s="24"/>
      <c r="B209" s="25"/>
      <c r="C209" s="26"/>
      <c r="D209" s="24"/>
      <c r="E209" s="24"/>
      <c r="F209" s="24"/>
      <c r="G209" s="24"/>
      <c r="H209" s="24"/>
      <c r="I209" s="24"/>
      <c r="J209" s="24"/>
      <c r="K209" s="24"/>
      <c r="L209" s="24"/>
      <c r="M209" s="24"/>
    </row>
    <row r="210" spans="1:13">
      <c r="A210" s="24"/>
      <c r="B210" s="25"/>
      <c r="C210" s="26"/>
      <c r="D210" s="24"/>
      <c r="E210" s="24"/>
      <c r="F210" s="24"/>
      <c r="G210" s="24"/>
      <c r="H210" s="24"/>
      <c r="I210" s="24"/>
      <c r="J210" s="24"/>
      <c r="K210" s="24"/>
      <c r="L210" s="24"/>
      <c r="M210" s="24"/>
    </row>
    <row r="211" spans="1:13">
      <c r="A211" s="24"/>
      <c r="B211" s="25"/>
      <c r="C211" s="26"/>
      <c r="D211" s="24"/>
      <c r="E211" s="24"/>
      <c r="F211" s="24"/>
      <c r="G211" s="24"/>
      <c r="H211" s="24"/>
      <c r="I211" s="24"/>
      <c r="J211" s="24"/>
      <c r="K211" s="24"/>
      <c r="L211" s="24"/>
      <c r="M211" s="24"/>
    </row>
    <row r="212" spans="1:13">
      <c r="A212" s="24"/>
      <c r="B212" s="25"/>
      <c r="C212" s="26"/>
      <c r="D212" s="24"/>
      <c r="E212" s="24"/>
      <c r="F212" s="24"/>
      <c r="G212" s="24"/>
      <c r="H212" s="24"/>
      <c r="I212" s="24"/>
      <c r="J212" s="24"/>
      <c r="K212" s="24"/>
      <c r="L212" s="24"/>
      <c r="M212" s="24"/>
    </row>
    <row r="213" spans="1:13">
      <c r="A213" s="24"/>
      <c r="B213" s="25"/>
      <c r="C213" s="26"/>
      <c r="D213" s="24"/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1:13">
      <c r="A214" s="24"/>
      <c r="B214" s="25"/>
      <c r="C214" s="26"/>
      <c r="D214" s="24"/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1:13">
      <c r="A215" s="24"/>
      <c r="B215" s="25"/>
      <c r="C215" s="26"/>
      <c r="D215" s="24"/>
      <c r="E215" s="24"/>
      <c r="F215" s="24"/>
      <c r="G215" s="24"/>
      <c r="H215" s="24"/>
      <c r="I215" s="24"/>
      <c r="J215" s="24"/>
      <c r="K215" s="24"/>
      <c r="L215" s="24"/>
      <c r="M215" s="24"/>
    </row>
    <row r="216" spans="1:13">
      <c r="A216" s="24"/>
      <c r="B216" s="25"/>
      <c r="C216" s="26"/>
      <c r="D216" s="24"/>
      <c r="E216" s="24"/>
      <c r="F216" s="24"/>
      <c r="G216" s="24"/>
      <c r="H216" s="24"/>
      <c r="I216" s="24"/>
      <c r="J216" s="24"/>
      <c r="K216" s="24"/>
      <c r="L216" s="24"/>
      <c r="M216" s="24"/>
    </row>
    <row r="217" spans="1:13">
      <c r="A217" s="24"/>
      <c r="B217" s="25"/>
      <c r="C217" s="26"/>
      <c r="D217" s="24"/>
      <c r="E217" s="24"/>
      <c r="F217" s="24"/>
      <c r="G217" s="24"/>
      <c r="H217" s="24"/>
      <c r="I217" s="24"/>
      <c r="J217" s="24"/>
      <c r="K217" s="24"/>
      <c r="L217" s="24"/>
      <c r="M217" s="24"/>
    </row>
    <row r="218" spans="1:13">
      <c r="A218" s="24"/>
      <c r="B218" s="25"/>
      <c r="C218" s="26"/>
      <c r="D218" s="24"/>
      <c r="E218" s="24"/>
      <c r="F218" s="24"/>
      <c r="G218" s="24"/>
      <c r="H218" s="24"/>
      <c r="I218" s="24"/>
      <c r="J218" s="24"/>
      <c r="K218" s="24"/>
      <c r="L218" s="24"/>
      <c r="M218" s="24"/>
    </row>
    <row r="219" spans="1:13">
      <c r="A219" s="24"/>
      <c r="B219" s="25"/>
      <c r="C219" s="26"/>
      <c r="D219" s="24"/>
      <c r="E219" s="24"/>
      <c r="F219" s="24"/>
      <c r="G219" s="24"/>
      <c r="H219" s="24"/>
      <c r="I219" s="24"/>
      <c r="J219" s="24"/>
      <c r="K219" s="24"/>
      <c r="L219" s="24"/>
      <c r="M219" s="24"/>
    </row>
    <row r="220" spans="1:13">
      <c r="A220" s="24"/>
      <c r="B220" s="25"/>
      <c r="C220" s="26"/>
      <c r="D220" s="24"/>
      <c r="E220" s="24"/>
      <c r="F220" s="24"/>
      <c r="G220" s="24"/>
      <c r="H220" s="24"/>
      <c r="I220" s="24"/>
      <c r="J220" s="24"/>
      <c r="K220" s="24"/>
      <c r="L220" s="24"/>
      <c r="M220" s="24"/>
    </row>
    <row r="221" spans="1:13">
      <c r="A221" s="24"/>
      <c r="B221" s="25"/>
      <c r="C221" s="26"/>
      <c r="D221" s="24"/>
      <c r="E221" s="24"/>
      <c r="F221" s="24"/>
      <c r="G221" s="24"/>
      <c r="H221" s="24"/>
      <c r="I221" s="24"/>
      <c r="J221" s="24"/>
      <c r="K221" s="24"/>
      <c r="L221" s="24"/>
      <c r="M221" s="24"/>
    </row>
    <row r="222" spans="1:13">
      <c r="A222" s="24"/>
      <c r="B222" s="25"/>
      <c r="C222" s="26"/>
      <c r="D222" s="24"/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1:13">
      <c r="A223" s="24"/>
      <c r="B223" s="25"/>
      <c r="C223" s="26"/>
      <c r="D223" s="24"/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1:13">
      <c r="A224" s="24"/>
      <c r="B224" s="25"/>
      <c r="C224" s="26"/>
      <c r="D224" s="24"/>
      <c r="E224" s="24"/>
      <c r="F224" s="24"/>
      <c r="G224" s="24"/>
      <c r="H224" s="24"/>
      <c r="I224" s="24"/>
      <c r="J224" s="24"/>
      <c r="K224" s="24"/>
      <c r="L224" s="24"/>
      <c r="M224" s="24"/>
    </row>
    <row r="225" spans="1:13">
      <c r="A225" s="24"/>
      <c r="B225" s="25"/>
      <c r="C225" s="26"/>
      <c r="D225" s="24"/>
      <c r="E225" s="24"/>
      <c r="F225" s="24"/>
      <c r="G225" s="24"/>
      <c r="H225" s="24"/>
      <c r="I225" s="24"/>
      <c r="J225" s="24"/>
      <c r="K225" s="24"/>
      <c r="L225" s="24"/>
      <c r="M225" s="24"/>
    </row>
    <row r="226" spans="1:13">
      <c r="A226" s="24"/>
      <c r="B226" s="25"/>
      <c r="C226" s="26"/>
      <c r="D226" s="24"/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1:13">
      <c r="A227" s="24"/>
      <c r="B227" s="25"/>
      <c r="C227" s="26"/>
      <c r="D227" s="24"/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1:13">
      <c r="A228" s="24"/>
      <c r="B228" s="25"/>
      <c r="C228" s="26"/>
      <c r="D228" s="24"/>
      <c r="E228" s="24"/>
      <c r="F228" s="24"/>
      <c r="G228" s="24"/>
      <c r="H228" s="24"/>
      <c r="I228" s="24"/>
      <c r="J228" s="24"/>
      <c r="K228" s="24"/>
      <c r="L228" s="24"/>
      <c r="M228" s="24"/>
    </row>
    <row r="229" spans="1:13">
      <c r="A229" s="24"/>
      <c r="B229" s="25"/>
      <c r="C229" s="26"/>
      <c r="D229" s="24"/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1:13">
      <c r="A230" s="24"/>
      <c r="B230" s="25"/>
      <c r="C230" s="26"/>
      <c r="D230" s="24"/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1:13">
      <c r="A231" s="24"/>
      <c r="B231" s="25"/>
      <c r="C231" s="26"/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1:13">
      <c r="A232" s="24"/>
      <c r="B232" s="25"/>
      <c r="C232" s="26"/>
      <c r="D232" s="24"/>
      <c r="E232" s="24"/>
      <c r="F232" s="24"/>
      <c r="G232" s="24"/>
      <c r="H232" s="24"/>
      <c r="I232" s="24"/>
      <c r="J232" s="24"/>
      <c r="K232" s="24"/>
      <c r="L232" s="24"/>
      <c r="M232" s="24"/>
    </row>
    <row r="233" spans="1:13">
      <c r="A233" s="24"/>
      <c r="B233" s="25"/>
      <c r="C233" s="26"/>
      <c r="D233" s="24"/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1:13">
      <c r="A234" s="24"/>
      <c r="B234" s="25"/>
      <c r="C234" s="26"/>
      <c r="D234" s="24"/>
      <c r="E234" s="24"/>
      <c r="F234" s="24"/>
      <c r="G234" s="24"/>
      <c r="H234" s="24"/>
      <c r="I234" s="24"/>
      <c r="J234" s="24"/>
      <c r="K234" s="24"/>
      <c r="L234" s="24"/>
      <c r="M234" s="24"/>
    </row>
    <row r="235" spans="1:13">
      <c r="A235" s="24"/>
      <c r="B235" s="25"/>
      <c r="C235" s="26"/>
      <c r="D235" s="24"/>
      <c r="E235" s="24"/>
      <c r="F235" s="24"/>
      <c r="G235" s="24"/>
      <c r="H235" s="24"/>
      <c r="I235" s="24"/>
      <c r="J235" s="24"/>
      <c r="K235" s="24"/>
      <c r="L235" s="24"/>
      <c r="M235" s="24"/>
    </row>
    <row r="236" spans="1:13">
      <c r="A236" s="24"/>
      <c r="B236" s="25"/>
      <c r="C236" s="26"/>
      <c r="D236" s="24"/>
      <c r="E236" s="24"/>
      <c r="F236" s="24"/>
      <c r="G236" s="24"/>
      <c r="H236" s="24"/>
      <c r="I236" s="24"/>
      <c r="J236" s="24"/>
      <c r="K236" s="24"/>
      <c r="L236" s="24"/>
      <c r="M236" s="24"/>
    </row>
    <row r="237" spans="1:13">
      <c r="A237" s="24"/>
      <c r="B237" s="25"/>
      <c r="C237" s="26"/>
      <c r="D237" s="24"/>
      <c r="E237" s="24"/>
      <c r="F237" s="24"/>
      <c r="G237" s="24"/>
      <c r="H237" s="24"/>
      <c r="I237" s="24"/>
      <c r="J237" s="24"/>
      <c r="K237" s="24"/>
      <c r="L237" s="24"/>
      <c r="M237" s="24"/>
    </row>
    <row r="238" spans="1:13">
      <c r="A238" s="24"/>
      <c r="B238" s="25"/>
      <c r="C238" s="26"/>
      <c r="D238" s="24"/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1:13">
      <c r="A239" s="24"/>
      <c r="B239" s="25"/>
      <c r="C239" s="26"/>
      <c r="D239" s="24"/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1:13">
      <c r="A240" s="24"/>
      <c r="B240" s="25"/>
      <c r="C240" s="26"/>
      <c r="D240" s="24"/>
      <c r="E240" s="24"/>
      <c r="F240" s="24"/>
      <c r="G240" s="24"/>
      <c r="H240" s="24"/>
      <c r="I240" s="24"/>
      <c r="J240" s="24"/>
      <c r="K240" s="24"/>
      <c r="L240" s="24"/>
      <c r="M240" s="24"/>
    </row>
    <row r="241" spans="1:13">
      <c r="A241" s="24"/>
      <c r="B241" s="25"/>
      <c r="C241" s="26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1:13">
      <c r="A242" s="24"/>
      <c r="B242" s="25"/>
      <c r="C242" s="26"/>
      <c r="D242" s="24"/>
      <c r="E242" s="24"/>
      <c r="F242" s="24"/>
      <c r="G242" s="24"/>
      <c r="H242" s="24"/>
      <c r="I242" s="24"/>
      <c r="J242" s="24"/>
      <c r="K242" s="24"/>
      <c r="L242" s="24"/>
      <c r="M242" s="24"/>
    </row>
  </sheetData>
  <mergeCells count="26">
    <mergeCell ref="A1:M1"/>
    <mergeCell ref="A2:M2"/>
    <mergeCell ref="A3:A4"/>
    <mergeCell ref="B3:B4"/>
    <mergeCell ref="C3:C4"/>
    <mergeCell ref="D3:D4"/>
    <mergeCell ref="E3:F3"/>
    <mergeCell ref="G3:H3"/>
    <mergeCell ref="H115:J115"/>
    <mergeCell ref="A66:A72"/>
    <mergeCell ref="I3:J3"/>
    <mergeCell ref="K3:L3"/>
    <mergeCell ref="M3:M4"/>
    <mergeCell ref="A6:A10"/>
    <mergeCell ref="A17:A25"/>
    <mergeCell ref="A26:A32"/>
    <mergeCell ref="A39:A45"/>
    <mergeCell ref="C45:E45"/>
    <mergeCell ref="A46:A50"/>
    <mergeCell ref="A51:A56"/>
    <mergeCell ref="A57:A65"/>
    <mergeCell ref="A75:A85"/>
    <mergeCell ref="A86:A94"/>
    <mergeCell ref="A95:A100"/>
    <mergeCell ref="A101:A105"/>
    <mergeCell ref="A115:C1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ხარჯთ</vt:lpstr>
      <vt:lpstr>მოცუ</vt:lpstr>
      <vt:lpstr>Sheet1</vt:lpstr>
      <vt:lpstr>მოცუ!Print_Area</vt:lpstr>
      <vt:lpstr>ხარჯთ!Print_Area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2016-10-25T06:24:13Z</dcterms:modified>
</cp:coreProperties>
</file>