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მოცულობა" sheetId="3" r:id="rId1"/>
  </sheets>
  <definedNames>
    <definedName name="_xlnm.Print_Area" localSheetId="0">მოცულობა!$A$1:$M$147</definedName>
  </definedNames>
  <calcPr calcId="124519"/>
</workbook>
</file>

<file path=xl/calcChain.xml><?xml version="1.0" encoding="utf-8"?>
<calcChain xmlns="http://schemas.openxmlformats.org/spreadsheetml/2006/main">
  <c r="F137" i="3"/>
  <c r="F136"/>
  <c r="F135"/>
  <c r="F133"/>
  <c r="F110"/>
  <c r="F126" s="1"/>
  <c r="F107"/>
  <c r="F109" s="1"/>
  <c r="F106"/>
  <c r="F105"/>
  <c r="O104"/>
  <c r="F104"/>
  <c r="F103"/>
  <c r="F102"/>
  <c r="F101"/>
  <c r="F100"/>
  <c r="F98"/>
  <c r="F97"/>
  <c r="F96"/>
  <c r="F95"/>
  <c r="F94"/>
  <c r="F90"/>
  <c r="F89"/>
  <c r="F88"/>
  <c r="F86"/>
  <c r="F85"/>
  <c r="F84"/>
  <c r="F83"/>
  <c r="F82"/>
  <c r="F80"/>
  <c r="F78"/>
  <c r="F72"/>
  <c r="F71"/>
  <c r="F70"/>
  <c r="F67"/>
  <c r="F66"/>
  <c r="F64"/>
  <c r="F62"/>
  <c r="F61"/>
  <c r="F59"/>
  <c r="F58"/>
  <c r="F57"/>
  <c r="F56"/>
  <c r="F54"/>
  <c r="F53"/>
  <c r="F47"/>
  <c r="F46"/>
  <c r="F45"/>
  <c r="F44"/>
  <c r="F43"/>
  <c r="F42"/>
  <c r="F41"/>
  <c r="F40"/>
  <c r="F34"/>
  <c r="F33"/>
  <c r="F37" s="1"/>
  <c r="F32"/>
  <c r="F31"/>
  <c r="F30"/>
  <c r="F29"/>
  <c r="F26"/>
  <c r="F25"/>
  <c r="F24"/>
  <c r="F23"/>
  <c r="F22"/>
  <c r="F21"/>
  <c r="F20"/>
  <c r="F19"/>
  <c r="F12"/>
  <c r="F16" s="1"/>
  <c r="F11"/>
  <c r="F10"/>
  <c r="F9"/>
  <c r="F8"/>
  <c r="F111" l="1"/>
  <c r="F13"/>
  <c r="F15"/>
  <c r="F17"/>
  <c r="F36"/>
  <c r="F38"/>
  <c r="F14"/>
  <c r="F35"/>
  <c r="F48"/>
  <c r="F130"/>
  <c r="F129"/>
  <c r="F128"/>
  <c r="F127"/>
  <c r="F108"/>
  <c r="F112"/>
  <c r="F114"/>
  <c r="F116"/>
  <c r="F122"/>
  <c r="F113"/>
  <c r="F115"/>
  <c r="F117"/>
  <c r="F118" l="1"/>
  <c r="F119"/>
  <c r="F131"/>
  <c r="F52"/>
  <c r="F50"/>
  <c r="F51"/>
  <c r="F49"/>
  <c r="F123" l="1"/>
  <c r="F121"/>
  <c r="F125"/>
  <c r="F120"/>
  <c r="O93" l="1"/>
  <c r="O68"/>
</calcChain>
</file>

<file path=xl/sharedStrings.xml><?xml version="1.0" encoding="utf-8"?>
<sst xmlns="http://schemas.openxmlformats.org/spreadsheetml/2006/main" count="389" uniqueCount="186">
  <si>
    <t>N</t>
  </si>
  <si>
    <t>გაფას. N</t>
  </si>
  <si>
    <t>სამუშაოს დასახელება</t>
  </si>
  <si>
    <t>განზ.</t>
  </si>
  <si>
    <t>ლარი</t>
  </si>
  <si>
    <t>შრომის დანახარჯი</t>
  </si>
  <si>
    <t>ჯამი</t>
  </si>
  <si>
    <t>ზედნადები ხარჯი</t>
  </si>
  <si>
    <t>გეგმიური დაგროვება</t>
  </si>
  <si>
    <t>დ ღ გ</t>
  </si>
  <si>
    <t>ტ</t>
  </si>
  <si>
    <t>სხვა მანქანები</t>
  </si>
  <si>
    <t>კ/სთ</t>
  </si>
  <si>
    <t>კბ/მ</t>
  </si>
  <si>
    <t>მანქანები</t>
  </si>
  <si>
    <t>სხვა მასალები</t>
  </si>
  <si>
    <t>23-1-3</t>
  </si>
  <si>
    <t>ნორმატიული რესურსი</t>
  </si>
  <si>
    <t>ერთ.</t>
  </si>
  <si>
    <t>სულ</t>
  </si>
  <si>
    <t>ხელფასი</t>
  </si>
  <si>
    <t>მასალა</t>
  </si>
  <si>
    <t>სამშ. მექანიზ.</t>
  </si>
  <si>
    <t>სულ.</t>
  </si>
  <si>
    <t xml:space="preserve"> </t>
  </si>
  <si>
    <t>37,10,1</t>
  </si>
  <si>
    <t>SromiTi resursi</t>
  </si>
  <si>
    <t>kac/sT</t>
  </si>
  <si>
    <t>m3</t>
  </si>
  <si>
    <t>lursmani saamSeneblo</t>
  </si>
  <si>
    <t>kg</t>
  </si>
  <si>
    <t xml:space="preserve"> m2 </t>
  </si>
  <si>
    <t>6,1,22</t>
  </si>
  <si>
    <t>manqanebi</t>
  </si>
  <si>
    <t>manq/sT</t>
  </si>
  <si>
    <t>betoni 250markiani</t>
  </si>
  <si>
    <t>1,10/17</t>
  </si>
  <si>
    <t xml:space="preserve">  m3</t>
  </si>
  <si>
    <t>გრძ/მ</t>
  </si>
  <si>
    <t>4,1/322</t>
  </si>
  <si>
    <t xml:space="preserve"> კბ/მ</t>
  </si>
  <si>
    <t xml:space="preserve">eleqtrodi d=4mm </t>
  </si>
  <si>
    <t>Sekvra</t>
  </si>
  <si>
    <t>შეკვრა</t>
  </si>
  <si>
    <t>გაუთვალისწინებელი ხარჯი</t>
  </si>
  <si>
    <t>შრომითი რესურსი</t>
  </si>
  <si>
    <t>კაც.სთ</t>
  </si>
  <si>
    <t>მ3</t>
  </si>
  <si>
    <t>1.23-8</t>
  </si>
  <si>
    <t>14-121</t>
  </si>
  <si>
    <t>ექსკავატორი V-0.15 კუბ.მ</t>
  </si>
  <si>
    <t>მ/სთ</t>
  </si>
  <si>
    <t>მ2</t>
  </si>
  <si>
    <t>27-7-2</t>
  </si>
  <si>
    <t xml:space="preserve"> m3</t>
  </si>
  <si>
    <t>kac.sT</t>
  </si>
  <si>
    <t>1-22-16.</t>
  </si>
  <si>
    <t>1m3</t>
  </si>
  <si>
    <t xml:space="preserve"> მ3</t>
  </si>
  <si>
    <t>სხვა ხარჯი</t>
  </si>
  <si>
    <t>qviSa xreSis datvirTva eqskavatoriT 0.25m3</t>
  </si>
  <si>
    <t xml:space="preserve">ქვიშა-ხრეშოვანი მასალა  </t>
  </si>
  <si>
    <t>თ-15</t>
  </si>
  <si>
    <t>7-25-7</t>
  </si>
  <si>
    <t>ბეტონის ლატოკი ცალფა არმირებით 0.4*0.4*1.5 მ</t>
  </si>
  <si>
    <t>ბეტონი მ-300</t>
  </si>
  <si>
    <t>4.1-138</t>
  </si>
  <si>
    <t>ამწე 10ტ</t>
  </si>
  <si>
    <t>14-43</t>
  </si>
  <si>
    <t>4.1/324</t>
  </si>
  <si>
    <t>ქვიშა ცემენტის ხსნარი 200მარკიანი</t>
  </si>
  <si>
    <t>4.1/349</t>
  </si>
  <si>
    <t>1.9/15</t>
  </si>
  <si>
    <t>თ.15</t>
  </si>
  <si>
    <t>25.5/7</t>
  </si>
  <si>
    <t>გრუნტის გაზიდვა 1კმ-ზე</t>
  </si>
  <si>
    <t>2.1/106</t>
  </si>
  <si>
    <t>ლითონის მილი დ=426მმ. სისქით4მმ</t>
  </si>
  <si>
    <t>4,1/323</t>
  </si>
  <si>
    <t>1,1/23</t>
  </si>
  <si>
    <t xml:space="preserve">არმატურა aAIII d=12mm (1გრძ/მ-ში12მ) ბიჯი20სმ  </t>
  </si>
  <si>
    <t xml:space="preserve">   თაგვაძეების  უბანში სასოფლო გზაზე  , რკინაბეტონის ღარების "ლატოკების"  მოსაწყობად III-ჯგუფის გრუნტის დამუშავება ექსკავატორით V=0.15 კუბ.მ. დატვიტთვა ავტოთვითმცლელებზე .     2კმ-ზე  გატანით .                                              36*0.7*0.8=20.16</t>
  </si>
  <si>
    <t>ქვიშა-ხრეშის ტრანსპორტირება10 კმ-ზე</t>
  </si>
  <si>
    <t xml:space="preserve">  რკ/ბეტონის ანაკრები არხის  (ლატოკის) მოწყობა  შიდა ზომებით 0.4*0.4 (გადაბმებში ამოლესვით)</t>
  </si>
  <si>
    <t>თავი 1 (თაგვაძეების უბანი)</t>
  </si>
  <si>
    <t>თავი 2 (გორის უბანი)</t>
  </si>
  <si>
    <t>ბეტონის არხების (ლატოკების) ტრანსპორტირება 70 კმ-დან (1გრძ/მ=0.14მ3*2.5ტ=0.35ტ</t>
  </si>
  <si>
    <t>9,4,6</t>
  </si>
  <si>
    <t>1t</t>
  </si>
  <si>
    <t>lari</t>
  </si>
  <si>
    <t>sxva xarji</t>
  </si>
  <si>
    <t>1.3/44</t>
  </si>
  <si>
    <t>1.3/46</t>
  </si>
  <si>
    <t>grZ.m</t>
  </si>
  <si>
    <t>მოეწყოს ცხაური   არხებზე                     (სიგრძე 52მ)</t>
  </si>
  <si>
    <t>კუთხოვანა. 50*.50*5mm.(განივი) ბიჯი0.03m (1გრძ/მ-ში5.2მ) 52*5.2</t>
  </si>
  <si>
    <t>გრუნტის გაზიდვა2კმ-ზე</t>
  </si>
  <si>
    <t>6.1.22</t>
  </si>
  <si>
    <t>სხვამანქანები</t>
  </si>
  <si>
    <t>ბეტონი 250მარკიანი</t>
  </si>
  <si>
    <t xml:space="preserve">არმატურა aAIII d=10mm (1grZ/m-Si 8m) biji-25sm)  </t>
  </si>
  <si>
    <t>მოეწყოს რკინა  ბეტონის ფუნდამენტი20*0.4*0.3(ბეტონის მარკა-250)</t>
  </si>
  <si>
    <t>ფიცარი ჩამოგანილი წიწვოვანი  III-ხარისხის. სისქით 30მმ</t>
  </si>
  <si>
    <t>5,1/19</t>
  </si>
  <si>
    <t>1.9/4</t>
  </si>
  <si>
    <t>არმატურა aAIII d=10mm 20*4</t>
  </si>
  <si>
    <t>1.1/22</t>
  </si>
  <si>
    <t>1,1/22</t>
  </si>
  <si>
    <t>1,9/5</t>
  </si>
  <si>
    <t>2.2/59</t>
  </si>
  <si>
    <t xml:space="preserve">  ლითონის kvadratuli mili   დ=50*50  სისქით2მმ</t>
  </si>
  <si>
    <t xml:space="preserve">Caisxaს rkina betonis kedli                          kedlis sisqe 30sm. ჩატნეული იქნას დ= 50*50 მმ-იანი ლითონის kvadratuli  მილი, ღობის მოსაწყობად ყოველ 1.5მ_ში 14 ცალი სიმაღლით 1.5m (0.5მ. ბეტონში 1m.ბეტონის ზემოთ. (21მ)        (კედელიF20*1*0.3) </t>
  </si>
  <si>
    <t xml:space="preserve"> პ. 106- ზე.  მილხიდის მოწყობა    </t>
  </si>
  <si>
    <t>1.80.3</t>
  </si>
  <si>
    <t>კაც/სთ</t>
  </si>
  <si>
    <t>გაიჭრას გრუნტი ხელით დ=50მმ-პლასტმასის მილების   მოსაწყობად  რეზერუარიდან სოფლის მიმართულებით 300*0.3*0.4</t>
  </si>
  <si>
    <t xml:space="preserve"> g/.m</t>
  </si>
  <si>
    <t>22.8.1</t>
  </si>
  <si>
    <t>manq.sT</t>
  </si>
  <si>
    <t>moewyos polieTilenis d=50mm milebi sisqiT3.7</t>
  </si>
  <si>
    <t>გდამყვანი 50/20</t>
  </si>
  <si>
    <t>ცალი</t>
  </si>
  <si>
    <t>2.5/458</t>
  </si>
  <si>
    <t>mili polietilenis d=50mm. სისქით 2.9.მმ</t>
  </si>
  <si>
    <t>2.5/34</t>
  </si>
  <si>
    <t xml:space="preserve">  რკ/ბეტონის ანაკრები არხის  (ლატოკის) მოწყობა   ცხაურებისა  და ჭიშკრებთან გადასასვლელებისათვის ,შიდა ზომებით 0.4*0.4 (გადაბმებში ამოლესვით)</t>
  </si>
  <si>
    <t>ქვიშა-ხრეშოვანი ნარევი</t>
  </si>
  <si>
    <t>14.1/194</t>
  </si>
  <si>
    <t>ავტოგრეიდერი 79 კვტ 108 ცხ.ძ</t>
  </si>
  <si>
    <t>1.14.215</t>
  </si>
  <si>
    <t>სატკეპნი საგზაო პნევმოსვლაზე 16ტ</t>
  </si>
  <si>
    <t>მოსარწყავ-მოსარეცხი მანქანა 6ტ</t>
  </si>
  <si>
    <t>წყალი</t>
  </si>
  <si>
    <t>არმატურა დ=12მმ.</t>
  </si>
  <si>
    <t>შიფერი თუნუქის მოთუთიებული სისქით 0.55მმ</t>
  </si>
  <si>
    <t>1.1/23</t>
  </si>
  <si>
    <t>1.4/6</t>
  </si>
  <si>
    <t>მოეწყოს რკ/ბ-ის ღობეზე  დ=50მმ-იან მილებზე ორ რიგად არმატურა დ=12მმ-იანი(40გრძ/მ) და მოეწყოს შიფერი თუნუქის  მოთუთიებული. სისქით 0.55მმ-იანი.   20*1=20m2</t>
  </si>
  <si>
    <t>27-8-2</t>
  </si>
  <si>
    <t>შრომის რესურსები</t>
  </si>
  <si>
    <t>14-194</t>
  </si>
  <si>
    <t>ა/გრეიდერი საშ. ტიპის 79 კვტ.               (108 ცხძ)</t>
  </si>
  <si>
    <t>14-212</t>
  </si>
  <si>
    <t>სატკეპნი საგზაო თვითმავალი გლუვი 5ტ</t>
  </si>
  <si>
    <t>14-213</t>
  </si>
  <si>
    <t>სატკეპნი საგზაო თვითმავალი გლუვი 10ტ</t>
  </si>
  <si>
    <t>14-7</t>
  </si>
  <si>
    <t>ტრაქტორი მუხლუხა სვლაზე 79 კვტ. (108 ცხძ)</t>
  </si>
  <si>
    <t>14-222</t>
  </si>
  <si>
    <t>ქვიშა-ხრეში</t>
  </si>
  <si>
    <t>ქვიშა-ხრეშის დატვირთვა ექსკავატორით</t>
  </si>
  <si>
    <r>
      <t>მ</t>
    </r>
    <r>
      <rPr>
        <vertAlign val="superscript"/>
        <sz val="11"/>
        <rFont val="AcadNusx"/>
      </rPr>
      <t>3</t>
    </r>
  </si>
  <si>
    <t xml:space="preserve">  საფარის მოყვანა პროფილზე ქვიშა ხრეშის დამატებით ბეტონის გზის მოსაწყობად                                     </t>
  </si>
  <si>
    <t xml:space="preserve">   moewyos WiSkrebTan გადასასვლელები rkinabetonis filebiთ20grZ/m-ze                       20*1*0,12</t>
  </si>
  <si>
    <t>ხრეშოვანი ბალიშის მოწყობა და  გვერდების შევსება ხრეშით (72*0.7*0.1)+(72*0.5*0.05)*2                          სულ  = 8.64მ3</t>
  </si>
  <si>
    <t>ქვიშა ხრეშის ტრანსპორტირება 10კმ-დან</t>
  </si>
  <si>
    <t>ქვიშა-ხრეშის ტრანსპორტირება 10 კმ-ზე</t>
  </si>
  <si>
    <t>27-10-3</t>
  </si>
  <si>
    <t xml:space="preserve"> კვ.მ</t>
  </si>
  <si>
    <t>13.222</t>
  </si>
  <si>
    <t>საბაზრო</t>
  </si>
  <si>
    <t xml:space="preserve">ფრაქციული ღორღი 5-10 მმ </t>
  </si>
  <si>
    <t>ღორღის ტრანსპორტირება 5 კმ-ზე</t>
  </si>
  <si>
    <t>37-66-2</t>
  </si>
  <si>
    <t>არმატურის ბადის დაყენება რკ/ ბეტონის  გზის  მოსაწყობად  ბიჯი 10*10</t>
  </si>
  <si>
    <t>1.1/13</t>
  </si>
  <si>
    <t>არმატურა ა-1 დ-6მმ   (1მ2-ში-20გრძ/მ)</t>
  </si>
  <si>
    <t>ელექტროდი დ=4მმ</t>
  </si>
  <si>
    <t>სხვა მანქანა</t>
  </si>
  <si>
    <t>4,1/324</t>
  </si>
  <si>
    <t>ბეტონი ბ-22.5 პლასტიფიკატორის დამატებით</t>
  </si>
  <si>
    <t>ცემენტო ბეტონის გამანაწილებელი დამაპროფილებელი მანქანა</t>
  </si>
  <si>
    <t>ბეტონის  ტრანსპორტირება 5კმ-ზე</t>
  </si>
  <si>
    <t xml:space="preserve">საფუძვლის მოწყობა ფრაქციული ღორღით 5-10 მმ .სისქით 4 სმ.  </t>
  </si>
  <si>
    <t xml:space="preserve"> რკ/ბეტონის გზის საფარის  მოწყობა  სისქით 16სმ. ბეტონის მარკა-300                                                      </t>
  </si>
  <si>
    <t>ხრეშოვანი ბალიშის მოწყობა და  გვერდების შევსება ხრეშით (36*0.7*0.1)+(36*0.5*0.05)*2                          სულ  =4.32</t>
  </si>
  <si>
    <r>
      <t xml:space="preserve">    სასოფლო გზაზე  , ღია გრუნტისა  და  რკინაბეტონის ღარების "ლატოკების"  მოსაწყობად III-ჯგუფის გრუნტის დამუშავება ექსკავატორით V=0.15 კუბ.მ. დატვიტთვა ავტოთვითმცლელებზე .     2კმ-ზე  გატანით .                                                               1)ღია გტუნტის არხისათვის:   პ. 0-დან- პ.45-მდე- 45*0.7*0.7</t>
    </r>
    <r>
      <rPr>
        <b/>
        <sz val="11"/>
        <color rgb="FFFF0000"/>
        <rFont val="Calibri"/>
        <family val="2"/>
        <scheme val="minor"/>
      </rPr>
      <t>=22.65.</t>
    </r>
    <r>
      <rPr>
        <b/>
        <sz val="11"/>
        <rFont val="Calibri"/>
        <family val="2"/>
        <charset val="204"/>
        <scheme val="minor"/>
      </rPr>
      <t xml:space="preserve">   გზის  ორივე მხარეს ;414*0.4*0.4=</t>
    </r>
    <r>
      <rPr>
        <b/>
        <sz val="11"/>
        <color rgb="FFFF0000"/>
        <rFont val="Calibri"/>
        <family val="2"/>
        <scheme val="minor"/>
      </rPr>
      <t>66.24</t>
    </r>
    <r>
      <rPr>
        <b/>
        <sz val="11"/>
        <rFont val="Calibri"/>
        <family val="2"/>
        <charset val="204"/>
        <scheme val="minor"/>
      </rPr>
      <t>მ3  2)ცხაურებისათვის და   ჭიშკრებთან გადასასვლელებისათვის.     72*0.7*0.8=</t>
    </r>
    <r>
      <rPr>
        <b/>
        <sz val="11"/>
        <color rgb="FFFF0000"/>
        <rFont val="Calibri"/>
        <family val="2"/>
        <scheme val="minor"/>
      </rPr>
      <t xml:space="preserve"> 40.32  </t>
    </r>
    <r>
      <rPr>
        <b/>
        <sz val="11"/>
        <rFont val="Calibri"/>
        <family val="2"/>
        <charset val="204"/>
        <scheme val="minor"/>
      </rPr>
      <t xml:space="preserve">                                             სულ გრუნთის სამუშაოები  </t>
    </r>
    <r>
      <rPr>
        <b/>
        <sz val="11"/>
        <color rgb="FFFF0000"/>
        <rFont val="Calibri"/>
        <family val="2"/>
        <scheme val="minor"/>
      </rPr>
      <t xml:space="preserve">129.21 </t>
    </r>
  </si>
  <si>
    <t xml:space="preserve">კუთხოვანა. 60*.60mm sisqiT 5mm (sigrZeze)52 *2=104m </t>
  </si>
  <si>
    <t xml:space="preserve"> პ.345-დან პ-365-მდე. საყრდენი კედლის ფუნდამენტის მოსაწყობად III-ჯგუფის გრუნტის დამუშავება ექსკავატორით V=0.15 კუბ.მ. დატვიტთვა ავტოთვითმცლელებზე .     2კმ-ზე  გატანით .                                              20*0.4*0.3=2.4მ3</t>
  </si>
  <si>
    <t>moewyoს qargilebi betonis Casasxamad:(20*1)*2</t>
  </si>
  <si>
    <t xml:space="preserve">არმატურა aAIII d=12mm (1გ/m-ში 4m)  . ბიჯი 25სმ </t>
  </si>
  <si>
    <t xml:space="preserve">      გზის დახრეშვა  (330*4*0.2)=264მ3</t>
  </si>
  <si>
    <t>არმატურის ტრანსპორტირება 71კმ-ზე</t>
  </si>
  <si>
    <t>moculobaTa uwyisi</t>
  </si>
  <si>
    <t>%</t>
  </si>
  <si>
    <t xml:space="preserve">სოფ.ქვ.ცაგერში "გორის უბანში"გზის აღდგენითი სამუშაოების                                                                                                                                            
          ხარჯთაღრიცხვა
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</si>
</sst>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0.0"/>
    <numFmt numFmtId="166" formatCode="0.0000"/>
    <numFmt numFmtId="167" formatCode="0.00000"/>
    <numFmt numFmtId="168" formatCode="#,##0.0000"/>
    <numFmt numFmtId="169" formatCode="#,##0.0"/>
  </numFmts>
  <fonts count="2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cadNusx"/>
      <family val="1"/>
    </font>
    <font>
      <sz val="11"/>
      <name val="Calibri"/>
      <family val="2"/>
      <charset val="204"/>
      <scheme val="minor"/>
    </font>
    <font>
      <b/>
      <sz val="11"/>
      <name val="AcadNusx"/>
    </font>
    <font>
      <b/>
      <sz val="11"/>
      <name val="Calibri"/>
      <family val="2"/>
      <charset val="204"/>
      <scheme val="minor"/>
    </font>
    <font>
      <sz val="11"/>
      <name val="AcadNusx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cadNusx"/>
      <family val="1"/>
    </font>
    <font>
      <sz val="10"/>
      <color theme="1"/>
      <name val="AcadNusx"/>
      <family val="1"/>
    </font>
    <font>
      <u/>
      <sz val="11"/>
      <name val="Calibri"/>
      <family val="2"/>
      <scheme val="minor"/>
    </font>
    <font>
      <sz val="11"/>
      <color theme="1"/>
      <name val="AcadNusx_lb"/>
      <family val="1"/>
    </font>
    <font>
      <sz val="11"/>
      <color theme="1"/>
      <name val="AcadNusx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vertAlign val="superscript"/>
      <sz val="11"/>
      <name val="AcadNusx"/>
    </font>
    <font>
      <sz val="10"/>
      <name val="Calibri"/>
      <family val="2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AcadNusx"/>
      <family val="1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AcadNusx_lb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1" fontId="1" fillId="2" borderId="0" xfId="0" applyNumberFormat="1" applyFont="1" applyFill="1"/>
    <xf numFmtId="49" fontId="1" fillId="2" borderId="16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167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6" fontId="10" fillId="2" borderId="1" xfId="0" applyNumberFormat="1" applyFont="1" applyFill="1" applyBorder="1" applyAlignment="1">
      <alignment horizontal="center" vertical="center"/>
    </xf>
    <xf numFmtId="16" fontId="9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2" fontId="14" fillId="2" borderId="9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2" fontId="15" fillId="2" borderId="14" xfId="0" applyNumberFormat="1" applyFon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left" vertical="center" wrapText="1"/>
    </xf>
    <xf numFmtId="0" fontId="0" fillId="2" borderId="15" xfId="0" applyFill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2" fontId="15" fillId="2" borderId="21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/>
    </xf>
    <xf numFmtId="49" fontId="17" fillId="2" borderId="1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15" fillId="2" borderId="11" xfId="0" applyNumberFormat="1" applyFon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8" fillId="2" borderId="0" xfId="0" applyFont="1" applyFill="1"/>
    <xf numFmtId="169" fontId="1" fillId="2" borderId="7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0"/>
  <sheetViews>
    <sheetView tabSelected="1" topLeftCell="A106" workbookViewId="0">
      <selection activeCell="J132" sqref="J132"/>
    </sheetView>
  </sheetViews>
  <sheetFormatPr defaultRowHeight="15"/>
  <cols>
    <col min="1" max="1" width="6.28515625" style="35" customWidth="1"/>
    <col min="2" max="2" width="8.28515625" style="35" customWidth="1"/>
    <col min="3" max="3" width="38.7109375" style="35" customWidth="1"/>
    <col min="4" max="9" width="9.28515625" style="35" bestFit="1" customWidth="1"/>
    <col min="10" max="10" width="10.42578125" style="35" bestFit="1" customWidth="1"/>
    <col min="11" max="11" width="9.28515625" style="35" bestFit="1" customWidth="1"/>
    <col min="12" max="13" width="10.42578125" style="35" bestFit="1" customWidth="1"/>
    <col min="14" max="16384" width="9.140625" style="35"/>
  </cols>
  <sheetData>
    <row r="1" spans="1:13" ht="15.75" customHeight="1">
      <c r="A1" s="171" t="s">
        <v>185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15.75" customHeight="1">
      <c r="A2" s="172" t="s">
        <v>183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ht="26.25" customHeight="1">
      <c r="A3" s="173" t="s">
        <v>0</v>
      </c>
      <c r="B3" s="173" t="s">
        <v>1</v>
      </c>
      <c r="C3" s="173" t="s">
        <v>2</v>
      </c>
      <c r="D3" s="173" t="s">
        <v>3</v>
      </c>
      <c r="E3" s="167" t="s">
        <v>17</v>
      </c>
      <c r="F3" s="167"/>
      <c r="G3" s="167" t="s">
        <v>20</v>
      </c>
      <c r="H3" s="167"/>
      <c r="I3" s="167" t="s">
        <v>21</v>
      </c>
      <c r="J3" s="167"/>
      <c r="K3" s="167" t="s">
        <v>22</v>
      </c>
      <c r="L3" s="167"/>
      <c r="M3" s="167" t="s">
        <v>19</v>
      </c>
    </row>
    <row r="4" spans="1:13">
      <c r="A4" s="174"/>
      <c r="B4" s="174"/>
      <c r="C4" s="174"/>
      <c r="D4" s="174"/>
      <c r="E4" s="161" t="s">
        <v>18</v>
      </c>
      <c r="F4" s="161" t="s">
        <v>19</v>
      </c>
      <c r="G4" s="161" t="s">
        <v>18</v>
      </c>
      <c r="H4" s="161" t="s">
        <v>19</v>
      </c>
      <c r="I4" s="161" t="s">
        <v>18</v>
      </c>
      <c r="J4" s="161" t="s">
        <v>19</v>
      </c>
      <c r="K4" s="161" t="s">
        <v>18</v>
      </c>
      <c r="L4" s="161" t="s">
        <v>23</v>
      </c>
      <c r="M4" s="167"/>
    </row>
    <row r="5" spans="1:13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</row>
    <row r="6" spans="1:13">
      <c r="A6" s="70"/>
      <c r="B6" s="9"/>
      <c r="C6" s="175" t="s">
        <v>84</v>
      </c>
      <c r="D6" s="176"/>
      <c r="E6" s="176"/>
      <c r="F6" s="176"/>
      <c r="G6" s="176"/>
      <c r="H6" s="176"/>
      <c r="I6" s="176"/>
      <c r="J6" s="177"/>
      <c r="K6" s="9"/>
      <c r="L6" s="9"/>
      <c r="M6" s="9"/>
    </row>
    <row r="7" spans="1:13" ht="135">
      <c r="A7" s="168">
        <v>1</v>
      </c>
      <c r="B7" s="10" t="s">
        <v>48</v>
      </c>
      <c r="C7" s="11" t="s">
        <v>81</v>
      </c>
      <c r="D7" s="12" t="s">
        <v>40</v>
      </c>
      <c r="E7" s="1"/>
      <c r="F7" s="1">
        <v>20.16</v>
      </c>
      <c r="G7" s="1"/>
      <c r="H7" s="1"/>
      <c r="I7" s="1"/>
      <c r="J7" s="1"/>
      <c r="K7" s="1"/>
      <c r="L7" s="1"/>
      <c r="M7" s="13"/>
    </row>
    <row r="8" spans="1:13">
      <c r="A8" s="169"/>
      <c r="B8" s="10"/>
      <c r="C8" s="14" t="s">
        <v>5</v>
      </c>
      <c r="D8" s="12" t="s">
        <v>12</v>
      </c>
      <c r="E8" s="24">
        <v>6.08E-2</v>
      </c>
      <c r="F8" s="1">
        <f>E8*F7</f>
        <v>1.2257279999999999</v>
      </c>
      <c r="G8" s="1"/>
      <c r="H8" s="1"/>
      <c r="I8" s="1"/>
      <c r="J8" s="1"/>
      <c r="K8" s="1"/>
      <c r="L8" s="1"/>
      <c r="M8" s="1"/>
    </row>
    <row r="9" spans="1:13">
      <c r="A9" s="169"/>
      <c r="B9" s="10" t="s">
        <v>49</v>
      </c>
      <c r="C9" s="14" t="s">
        <v>50</v>
      </c>
      <c r="D9" s="12" t="s">
        <v>51</v>
      </c>
      <c r="E9" s="25">
        <v>0.14299999999999999</v>
      </c>
      <c r="F9" s="1">
        <f>E9*F7</f>
        <v>2.8828799999999997</v>
      </c>
      <c r="G9" s="1"/>
      <c r="H9" s="1"/>
      <c r="I9" s="1"/>
      <c r="J9" s="1"/>
      <c r="K9" s="1"/>
      <c r="L9" s="1"/>
      <c r="M9" s="1"/>
    </row>
    <row r="10" spans="1:13" ht="15.75" thickBot="1">
      <c r="A10" s="169"/>
      <c r="B10" s="10"/>
      <c r="C10" s="26" t="s">
        <v>11</v>
      </c>
      <c r="D10" s="12" t="s">
        <v>4</v>
      </c>
      <c r="E10" s="27">
        <v>6.8900000000000003E-3</v>
      </c>
      <c r="F10" s="1">
        <f>E10*F7</f>
        <v>0.13890240000000001</v>
      </c>
      <c r="G10" s="1"/>
      <c r="H10" s="1"/>
      <c r="I10" s="1"/>
      <c r="J10" s="1"/>
      <c r="K10" s="1"/>
      <c r="L10" s="1"/>
      <c r="M10" s="1"/>
    </row>
    <row r="11" spans="1:13" ht="15.75" thickBot="1">
      <c r="A11" s="163"/>
      <c r="B11" s="37" t="s">
        <v>62</v>
      </c>
      <c r="C11" s="38" t="s">
        <v>96</v>
      </c>
      <c r="D11" s="39" t="s">
        <v>10</v>
      </c>
      <c r="E11" s="40">
        <v>1.7</v>
      </c>
      <c r="F11" s="40">
        <f>E11*F7</f>
        <v>34.271999999999998</v>
      </c>
      <c r="G11" s="40"/>
      <c r="H11" s="40"/>
      <c r="I11" s="40"/>
      <c r="J11" s="40"/>
      <c r="K11" s="41"/>
      <c r="L11" s="1"/>
      <c r="M11" s="1"/>
    </row>
    <row r="12" spans="1:13" ht="66" customHeight="1">
      <c r="A12" s="162"/>
      <c r="B12" s="42" t="s">
        <v>16</v>
      </c>
      <c r="C12" s="43" t="s">
        <v>175</v>
      </c>
      <c r="D12" s="44" t="s">
        <v>13</v>
      </c>
      <c r="E12" s="45"/>
      <c r="F12" s="45">
        <f>(36*0.7*0.1)+(36*0.5*0.05*2)</f>
        <v>4.32</v>
      </c>
      <c r="G12" s="45"/>
      <c r="H12" s="45"/>
      <c r="I12" s="45"/>
      <c r="J12" s="45"/>
      <c r="K12" s="46"/>
      <c r="L12" s="46"/>
      <c r="M12" s="47"/>
    </row>
    <row r="13" spans="1:13">
      <c r="A13" s="163">
        <v>2</v>
      </c>
      <c r="B13" s="48"/>
      <c r="C13" s="49" t="s">
        <v>5</v>
      </c>
      <c r="D13" s="164" t="s">
        <v>12</v>
      </c>
      <c r="E13" s="50">
        <v>1.78</v>
      </c>
      <c r="F13" s="50">
        <f>F12*E13</f>
        <v>7.6896000000000004</v>
      </c>
      <c r="G13" s="50"/>
      <c r="H13" s="50"/>
      <c r="I13" s="50"/>
      <c r="J13" s="50"/>
      <c r="K13" s="51"/>
      <c r="L13" s="51"/>
      <c r="M13" s="52"/>
    </row>
    <row r="14" spans="1:13" ht="31.5" customHeight="1">
      <c r="A14" s="163"/>
      <c r="B14" s="48"/>
      <c r="C14" s="49" t="s">
        <v>11</v>
      </c>
      <c r="D14" s="164" t="s">
        <v>4</v>
      </c>
      <c r="E14" s="50">
        <v>0.11</v>
      </c>
      <c r="F14" s="50">
        <f>F12*E14</f>
        <v>0.47520000000000001</v>
      </c>
      <c r="G14" s="50"/>
      <c r="H14" s="50"/>
      <c r="I14" s="50"/>
      <c r="J14" s="50"/>
      <c r="K14" s="51"/>
      <c r="L14" s="51"/>
      <c r="M14" s="52"/>
    </row>
    <row r="15" spans="1:13" ht="18" customHeight="1">
      <c r="A15" s="163"/>
      <c r="B15" s="48" t="s">
        <v>24</v>
      </c>
      <c r="C15" s="49" t="s">
        <v>61</v>
      </c>
      <c r="D15" s="164" t="s">
        <v>13</v>
      </c>
      <c r="E15" s="50">
        <v>1.01</v>
      </c>
      <c r="F15" s="50">
        <f>F12*E15</f>
        <v>4.3632</v>
      </c>
      <c r="G15" s="50"/>
      <c r="H15" s="50"/>
      <c r="I15" s="50"/>
      <c r="J15" s="50"/>
      <c r="K15" s="51"/>
      <c r="L15" s="51"/>
      <c r="M15" s="52"/>
    </row>
    <row r="16" spans="1:13" ht="16.5" customHeight="1">
      <c r="A16" s="163"/>
      <c r="B16" s="20" t="s">
        <v>56</v>
      </c>
      <c r="C16" s="21" t="s">
        <v>60</v>
      </c>
      <c r="D16" s="20" t="s">
        <v>57</v>
      </c>
      <c r="E16" s="20">
        <v>2.7E-2</v>
      </c>
      <c r="F16" s="20">
        <f>E16*F12</f>
        <v>0.11664000000000001</v>
      </c>
      <c r="G16" s="20"/>
      <c r="H16" s="20"/>
      <c r="I16" s="20"/>
      <c r="J16" s="20"/>
      <c r="K16" s="20"/>
      <c r="L16" s="22"/>
      <c r="M16" s="22"/>
    </row>
    <row r="17" spans="1:13" ht="30.75" thickBot="1">
      <c r="A17" s="164"/>
      <c r="B17" s="53" t="s">
        <v>62</v>
      </c>
      <c r="C17" s="54" t="s">
        <v>82</v>
      </c>
      <c r="D17" s="55" t="s">
        <v>10</v>
      </c>
      <c r="E17" s="56">
        <v>1.7</v>
      </c>
      <c r="F17" s="56">
        <f>E17*F12</f>
        <v>7.3440000000000003</v>
      </c>
      <c r="G17" s="56"/>
      <c r="H17" s="56"/>
      <c r="I17" s="56"/>
      <c r="J17" s="56"/>
      <c r="K17" s="57"/>
      <c r="L17" s="57"/>
      <c r="M17" s="52"/>
    </row>
    <row r="18" spans="1:13" ht="60">
      <c r="A18" s="163"/>
      <c r="B18" s="42" t="s">
        <v>63</v>
      </c>
      <c r="C18" s="58" t="s">
        <v>83</v>
      </c>
      <c r="D18" s="59" t="s">
        <v>38</v>
      </c>
      <c r="E18" s="59"/>
      <c r="F18" s="148">
        <v>36</v>
      </c>
      <c r="G18" s="59"/>
      <c r="H18" s="60"/>
      <c r="I18" s="59"/>
      <c r="J18" s="60"/>
      <c r="K18" s="59"/>
      <c r="L18" s="60"/>
      <c r="M18" s="61"/>
    </row>
    <row r="19" spans="1:13">
      <c r="A19" s="163"/>
      <c r="B19" s="19"/>
      <c r="C19" s="62" t="s">
        <v>5</v>
      </c>
      <c r="D19" s="2" t="s">
        <v>12</v>
      </c>
      <c r="E19" s="2">
        <v>0.84</v>
      </c>
      <c r="F19" s="63">
        <f>F18*E19</f>
        <v>30.24</v>
      </c>
      <c r="G19" s="2"/>
      <c r="H19" s="63"/>
      <c r="I19" s="2"/>
      <c r="J19" s="63"/>
      <c r="K19" s="2"/>
      <c r="L19" s="63"/>
      <c r="M19" s="64"/>
    </row>
    <row r="20" spans="1:13">
      <c r="A20" s="163"/>
      <c r="B20" s="19" t="s">
        <v>68</v>
      </c>
      <c r="C20" s="2" t="s">
        <v>67</v>
      </c>
      <c r="D20" s="2" t="s">
        <v>51</v>
      </c>
      <c r="E20" s="2">
        <v>0.128</v>
      </c>
      <c r="F20" s="63">
        <f>F18*E20</f>
        <v>4.6080000000000005</v>
      </c>
      <c r="G20" s="2"/>
      <c r="H20" s="63"/>
      <c r="I20" s="2"/>
      <c r="J20" s="63"/>
      <c r="K20" s="2"/>
      <c r="L20" s="63"/>
      <c r="M20" s="64"/>
    </row>
    <row r="21" spans="1:13" ht="30">
      <c r="A21" s="163"/>
      <c r="B21" s="19" t="s">
        <v>66</v>
      </c>
      <c r="C21" s="62" t="s">
        <v>64</v>
      </c>
      <c r="D21" s="2" t="s">
        <v>38</v>
      </c>
      <c r="E21" s="2">
        <v>1</v>
      </c>
      <c r="F21" s="63">
        <f>F18*E21</f>
        <v>36</v>
      </c>
      <c r="G21" s="2"/>
      <c r="H21" s="63"/>
      <c r="I21" s="2"/>
      <c r="J21" s="63"/>
      <c r="K21" s="2"/>
      <c r="L21" s="63"/>
      <c r="M21" s="64"/>
    </row>
    <row r="22" spans="1:13">
      <c r="A22" s="163"/>
      <c r="B22" s="19" t="s">
        <v>69</v>
      </c>
      <c r="C22" s="62" t="s">
        <v>65</v>
      </c>
      <c r="D22" s="2" t="s">
        <v>13</v>
      </c>
      <c r="E22" s="2">
        <v>1.0200000000000001E-3</v>
      </c>
      <c r="F22" s="65">
        <f>F18*E22</f>
        <v>3.6720000000000003E-2</v>
      </c>
      <c r="G22" s="2"/>
      <c r="H22" s="63"/>
      <c r="I22" s="2"/>
      <c r="J22" s="63"/>
      <c r="K22" s="2"/>
      <c r="L22" s="63"/>
      <c r="M22" s="64"/>
    </row>
    <row r="23" spans="1:13">
      <c r="A23" s="163">
        <v>3</v>
      </c>
      <c r="B23" s="19" t="s">
        <v>71</v>
      </c>
      <c r="C23" s="62" t="s">
        <v>70</v>
      </c>
      <c r="D23" s="2" t="s">
        <v>13</v>
      </c>
      <c r="E23" s="2">
        <v>2.2100000000000002E-3</v>
      </c>
      <c r="F23" s="65">
        <f>F18*E23</f>
        <v>7.9560000000000006E-2</v>
      </c>
      <c r="G23" s="2"/>
      <c r="H23" s="63"/>
      <c r="I23" s="2"/>
      <c r="J23" s="63"/>
      <c r="K23" s="2"/>
      <c r="L23" s="63"/>
      <c r="M23" s="64"/>
    </row>
    <row r="24" spans="1:13">
      <c r="A24" s="163"/>
      <c r="B24" s="19"/>
      <c r="C24" s="62" t="s">
        <v>11</v>
      </c>
      <c r="D24" s="2" t="s">
        <v>4</v>
      </c>
      <c r="E24" s="2">
        <v>6.8000000000000005E-2</v>
      </c>
      <c r="F24" s="63">
        <f>F18*E24</f>
        <v>2.4480000000000004</v>
      </c>
      <c r="G24" s="2"/>
      <c r="H24" s="63"/>
      <c r="I24" s="2"/>
      <c r="J24" s="63"/>
      <c r="K24" s="2"/>
      <c r="L24" s="63"/>
      <c r="M24" s="64"/>
    </row>
    <row r="25" spans="1:13">
      <c r="A25" s="163"/>
      <c r="B25" s="19"/>
      <c r="C25" s="62" t="s">
        <v>15</v>
      </c>
      <c r="D25" s="2" t="s">
        <v>4</v>
      </c>
      <c r="E25" s="2">
        <v>8.7999999999999995E-2</v>
      </c>
      <c r="F25" s="63">
        <f>F18*E25</f>
        <v>3.1679999999999997</v>
      </c>
      <c r="G25" s="2"/>
      <c r="H25" s="63"/>
      <c r="I25" s="2"/>
      <c r="J25" s="63"/>
      <c r="K25" s="2"/>
      <c r="L25" s="63"/>
      <c r="M25" s="64"/>
    </row>
    <row r="26" spans="1:13" ht="45.75" thickBot="1">
      <c r="A26" s="164"/>
      <c r="B26" s="66" t="s">
        <v>73</v>
      </c>
      <c r="C26" s="67" t="s">
        <v>86</v>
      </c>
      <c r="D26" s="68" t="s">
        <v>10</v>
      </c>
      <c r="E26" s="68">
        <v>0.35</v>
      </c>
      <c r="F26" s="69">
        <f>E26*F18</f>
        <v>12.6</v>
      </c>
      <c r="G26" s="68"/>
      <c r="H26" s="69"/>
      <c r="I26" s="68"/>
      <c r="J26" s="69"/>
      <c r="K26" s="68"/>
      <c r="L26" s="63"/>
      <c r="M26" s="64"/>
    </row>
    <row r="27" spans="1:13" ht="15.75">
      <c r="A27" s="12"/>
      <c r="B27" s="4"/>
      <c r="C27" s="178" t="s">
        <v>85</v>
      </c>
      <c r="D27" s="179"/>
      <c r="E27" s="179"/>
      <c r="F27" s="165"/>
      <c r="G27" s="165"/>
      <c r="H27" s="165"/>
      <c r="I27" s="166"/>
      <c r="J27" s="103"/>
      <c r="K27" s="104"/>
      <c r="L27" s="4"/>
      <c r="M27" s="7"/>
    </row>
    <row r="28" spans="1:13" ht="255">
      <c r="A28" s="163">
        <v>4</v>
      </c>
      <c r="B28" s="10" t="s">
        <v>48</v>
      </c>
      <c r="C28" s="11" t="s">
        <v>176</v>
      </c>
      <c r="D28" s="12" t="s">
        <v>40</v>
      </c>
      <c r="E28" s="1"/>
      <c r="F28" s="1">
        <v>129.21</v>
      </c>
      <c r="G28" s="1"/>
      <c r="H28" s="1"/>
      <c r="I28" s="1"/>
      <c r="J28" s="1"/>
      <c r="K28" s="1"/>
      <c r="L28" s="1"/>
      <c r="M28" s="13"/>
    </row>
    <row r="29" spans="1:13">
      <c r="A29" s="163"/>
      <c r="B29" s="10"/>
      <c r="C29" s="14" t="s">
        <v>5</v>
      </c>
      <c r="D29" s="12" t="s">
        <v>12</v>
      </c>
      <c r="E29" s="24">
        <v>6.08E-2</v>
      </c>
      <c r="F29" s="1">
        <f>E29*F28</f>
        <v>7.8559680000000007</v>
      </c>
      <c r="G29" s="1"/>
      <c r="H29" s="1"/>
      <c r="I29" s="1"/>
      <c r="J29" s="1"/>
      <c r="K29" s="1"/>
      <c r="L29" s="1"/>
      <c r="M29" s="1"/>
    </row>
    <row r="30" spans="1:13">
      <c r="A30" s="163"/>
      <c r="B30" s="10" t="s">
        <v>49</v>
      </c>
      <c r="C30" s="14" t="s">
        <v>50</v>
      </c>
      <c r="D30" s="12" t="s">
        <v>51</v>
      </c>
      <c r="E30" s="25">
        <v>0.14299999999999999</v>
      </c>
      <c r="F30" s="1">
        <f>E30*F28</f>
        <v>18.477029999999999</v>
      </c>
      <c r="G30" s="1"/>
      <c r="H30" s="1"/>
      <c r="I30" s="1"/>
      <c r="J30" s="1"/>
      <c r="K30" s="1"/>
      <c r="L30" s="1"/>
      <c r="M30" s="1"/>
    </row>
    <row r="31" spans="1:13">
      <c r="A31" s="163"/>
      <c r="B31" s="71"/>
      <c r="C31" s="72" t="s">
        <v>11</v>
      </c>
      <c r="D31" s="162" t="s">
        <v>4</v>
      </c>
      <c r="E31" s="73">
        <v>6.8900000000000003E-3</v>
      </c>
      <c r="F31" s="74">
        <f>E31*F28</f>
        <v>0.89025690000000013</v>
      </c>
      <c r="G31" s="74"/>
      <c r="H31" s="74"/>
      <c r="I31" s="74"/>
      <c r="J31" s="74"/>
      <c r="K31" s="74"/>
      <c r="L31" s="1"/>
      <c r="M31" s="1"/>
    </row>
    <row r="32" spans="1:13" ht="15.75" thickBot="1">
      <c r="A32" s="164"/>
      <c r="B32" s="75" t="s">
        <v>62</v>
      </c>
      <c r="C32" s="76" t="s">
        <v>75</v>
      </c>
      <c r="D32" s="162" t="s">
        <v>10</v>
      </c>
      <c r="E32" s="74">
        <v>1.7</v>
      </c>
      <c r="F32" s="74">
        <f>E32*F28</f>
        <v>219.65700000000001</v>
      </c>
      <c r="G32" s="74"/>
      <c r="H32" s="74"/>
      <c r="I32" s="74"/>
      <c r="J32" s="74"/>
      <c r="K32" s="74"/>
      <c r="L32" s="74"/>
      <c r="M32" s="74"/>
    </row>
    <row r="33" spans="1:13" ht="60">
      <c r="A33" s="168">
        <v>5</v>
      </c>
      <c r="B33" s="42" t="s">
        <v>16</v>
      </c>
      <c r="C33" s="43" t="s">
        <v>154</v>
      </c>
      <c r="D33" s="44" t="s">
        <v>13</v>
      </c>
      <c r="E33" s="45"/>
      <c r="F33" s="45">
        <f>(72*0.7*0.1)+(72*0.5*0.05*2)</f>
        <v>8.64</v>
      </c>
      <c r="G33" s="45"/>
      <c r="H33" s="45"/>
      <c r="I33" s="45"/>
      <c r="J33" s="45"/>
      <c r="K33" s="46"/>
      <c r="L33" s="46"/>
      <c r="M33" s="47"/>
    </row>
    <row r="34" spans="1:13">
      <c r="A34" s="169"/>
      <c r="B34" s="48"/>
      <c r="C34" s="49" t="s">
        <v>5</v>
      </c>
      <c r="D34" s="164" t="s">
        <v>12</v>
      </c>
      <c r="E34" s="50">
        <v>1.78</v>
      </c>
      <c r="F34" s="50">
        <f t="shared" ref="F34" si="0">F33*E34</f>
        <v>15.379200000000001</v>
      </c>
      <c r="G34" s="50"/>
      <c r="H34" s="50"/>
      <c r="I34" s="50"/>
      <c r="J34" s="50"/>
      <c r="K34" s="51"/>
      <c r="L34" s="51"/>
      <c r="M34" s="52"/>
    </row>
    <row r="35" spans="1:13">
      <c r="A35" s="169"/>
      <c r="B35" s="48"/>
      <c r="C35" s="49" t="s">
        <v>11</v>
      </c>
      <c r="D35" s="164" t="s">
        <v>4</v>
      </c>
      <c r="E35" s="50">
        <v>0.11</v>
      </c>
      <c r="F35" s="50">
        <f t="shared" ref="F35" si="1">F33*E35</f>
        <v>0.95040000000000002</v>
      </c>
      <c r="G35" s="50"/>
      <c r="H35" s="50"/>
      <c r="I35" s="50"/>
      <c r="J35" s="50"/>
      <c r="K35" s="51"/>
      <c r="L35" s="51"/>
      <c r="M35" s="52"/>
    </row>
    <row r="36" spans="1:13">
      <c r="A36" s="169"/>
      <c r="B36" s="48" t="s">
        <v>24</v>
      </c>
      <c r="C36" s="49" t="s">
        <v>61</v>
      </c>
      <c r="D36" s="164" t="s">
        <v>13</v>
      </c>
      <c r="E36" s="50">
        <v>1.01</v>
      </c>
      <c r="F36" s="50">
        <f t="shared" ref="F36" si="2">F33*E36</f>
        <v>8.7263999999999999</v>
      </c>
      <c r="G36" s="50"/>
      <c r="H36" s="50"/>
      <c r="I36" s="50"/>
      <c r="J36" s="50"/>
      <c r="K36" s="51"/>
      <c r="L36" s="51"/>
      <c r="M36" s="52"/>
    </row>
    <row r="37" spans="1:13" ht="31.5">
      <c r="A37" s="169"/>
      <c r="B37" s="20" t="s">
        <v>56</v>
      </c>
      <c r="C37" s="21" t="s">
        <v>60</v>
      </c>
      <c r="D37" s="20" t="s">
        <v>57</v>
      </c>
      <c r="E37" s="20">
        <v>2.7E-2</v>
      </c>
      <c r="F37" s="20">
        <f t="shared" ref="F37" si="3">E37*F33</f>
        <v>0.23328000000000002</v>
      </c>
      <c r="G37" s="20"/>
      <c r="H37" s="20"/>
      <c r="I37" s="20"/>
      <c r="J37" s="20"/>
      <c r="K37" s="20"/>
      <c r="L37" s="22"/>
      <c r="M37" s="22"/>
    </row>
    <row r="38" spans="1:13" ht="30.75" thickBot="1">
      <c r="A38" s="170"/>
      <c r="B38" s="53" t="s">
        <v>62</v>
      </c>
      <c r="C38" s="54" t="s">
        <v>82</v>
      </c>
      <c r="D38" s="55" t="s">
        <v>10</v>
      </c>
      <c r="E38" s="56">
        <v>1.7</v>
      </c>
      <c r="F38" s="56">
        <f t="shared" ref="F38" si="4">E38*F33</f>
        <v>14.688000000000001</v>
      </c>
      <c r="G38" s="56"/>
      <c r="H38" s="56"/>
      <c r="I38" s="56"/>
      <c r="J38" s="56"/>
      <c r="K38" s="77"/>
      <c r="L38" s="77"/>
      <c r="M38" s="78"/>
    </row>
    <row r="39" spans="1:13" ht="90">
      <c r="A39" s="163"/>
      <c r="B39" s="42" t="s">
        <v>63</v>
      </c>
      <c r="C39" s="58" t="s">
        <v>125</v>
      </c>
      <c r="D39" s="59" t="s">
        <v>38</v>
      </c>
      <c r="E39" s="59"/>
      <c r="F39" s="152">
        <v>72</v>
      </c>
      <c r="G39" s="59"/>
      <c r="H39" s="60"/>
      <c r="I39" s="59"/>
      <c r="J39" s="60"/>
      <c r="K39" s="59"/>
      <c r="L39" s="60"/>
      <c r="M39" s="61"/>
    </row>
    <row r="40" spans="1:13">
      <c r="A40" s="163"/>
      <c r="B40" s="19"/>
      <c r="C40" s="62" t="s">
        <v>5</v>
      </c>
      <c r="D40" s="2" t="s">
        <v>12</v>
      </c>
      <c r="E40" s="2">
        <v>0.84</v>
      </c>
      <c r="F40" s="63">
        <f>F39*E40</f>
        <v>60.48</v>
      </c>
      <c r="G40" s="2"/>
      <c r="H40" s="63"/>
      <c r="I40" s="2"/>
      <c r="J40" s="63"/>
      <c r="K40" s="2"/>
      <c r="L40" s="63"/>
      <c r="M40" s="64"/>
    </row>
    <row r="41" spans="1:13">
      <c r="A41" s="163">
        <v>6</v>
      </c>
      <c r="B41" s="19" t="s">
        <v>68</v>
      </c>
      <c r="C41" s="2" t="s">
        <v>67</v>
      </c>
      <c r="D41" s="2" t="s">
        <v>51</v>
      </c>
      <c r="E41" s="2">
        <v>0.128</v>
      </c>
      <c r="F41" s="63">
        <f>F39*E41</f>
        <v>9.2160000000000011</v>
      </c>
      <c r="G41" s="2"/>
      <c r="H41" s="63"/>
      <c r="I41" s="2"/>
      <c r="J41" s="63"/>
      <c r="K41" s="2"/>
      <c r="L41" s="63"/>
      <c r="M41" s="64"/>
    </row>
    <row r="42" spans="1:13" ht="30">
      <c r="A42" s="163"/>
      <c r="B42" s="19" t="s">
        <v>66</v>
      </c>
      <c r="C42" s="62" t="s">
        <v>64</v>
      </c>
      <c r="D42" s="2" t="s">
        <v>38</v>
      </c>
      <c r="E42" s="2">
        <v>1</v>
      </c>
      <c r="F42" s="63">
        <f>F39*E42</f>
        <v>72</v>
      </c>
      <c r="G42" s="2"/>
      <c r="H42" s="63"/>
      <c r="I42" s="2"/>
      <c r="J42" s="63"/>
      <c r="K42" s="2"/>
      <c r="L42" s="63"/>
      <c r="M42" s="64"/>
    </row>
    <row r="43" spans="1:13">
      <c r="A43" s="163"/>
      <c r="B43" s="19" t="s">
        <v>69</v>
      </c>
      <c r="C43" s="62" t="s">
        <v>65</v>
      </c>
      <c r="D43" s="2" t="s">
        <v>13</v>
      </c>
      <c r="E43" s="2">
        <v>1.0200000000000001E-3</v>
      </c>
      <c r="F43" s="65">
        <f>F39*E43</f>
        <v>7.3440000000000005E-2</v>
      </c>
      <c r="G43" s="2"/>
      <c r="H43" s="63"/>
      <c r="I43" s="2"/>
      <c r="J43" s="63"/>
      <c r="K43" s="2"/>
      <c r="L43" s="63"/>
      <c r="M43" s="64"/>
    </row>
    <row r="44" spans="1:13">
      <c r="A44" s="163"/>
      <c r="B44" s="19" t="s">
        <v>71</v>
      </c>
      <c r="C44" s="62" t="s">
        <v>70</v>
      </c>
      <c r="D44" s="2" t="s">
        <v>13</v>
      </c>
      <c r="E44" s="2">
        <v>2.2100000000000002E-3</v>
      </c>
      <c r="F44" s="65">
        <f>F39*E44</f>
        <v>0.15912000000000001</v>
      </c>
      <c r="G44" s="2"/>
      <c r="H44" s="63"/>
      <c r="I44" s="2"/>
      <c r="J44" s="63"/>
      <c r="K44" s="2"/>
      <c r="L44" s="63"/>
      <c r="M44" s="64"/>
    </row>
    <row r="45" spans="1:13">
      <c r="A45" s="163"/>
      <c r="B45" s="19"/>
      <c r="C45" s="62" t="s">
        <v>11</v>
      </c>
      <c r="D45" s="2" t="s">
        <v>4</v>
      </c>
      <c r="E45" s="2">
        <v>6.8000000000000005E-2</v>
      </c>
      <c r="F45" s="63">
        <f>F39*E45</f>
        <v>4.8960000000000008</v>
      </c>
      <c r="G45" s="2"/>
      <c r="H45" s="63"/>
      <c r="I45" s="2"/>
      <c r="J45" s="63"/>
      <c r="K45" s="2"/>
      <c r="L45" s="63"/>
      <c r="M45" s="64"/>
    </row>
    <row r="46" spans="1:13">
      <c r="A46" s="163"/>
      <c r="B46" s="19"/>
      <c r="C46" s="62" t="s">
        <v>15</v>
      </c>
      <c r="D46" s="2" t="s">
        <v>4</v>
      </c>
      <c r="E46" s="2">
        <v>8.7999999999999995E-2</v>
      </c>
      <c r="F46" s="63">
        <f>F39*E46</f>
        <v>6.3359999999999994</v>
      </c>
      <c r="G46" s="2"/>
      <c r="H46" s="63"/>
      <c r="I46" s="2"/>
      <c r="J46" s="63"/>
      <c r="K46" s="2"/>
      <c r="L46" s="63"/>
      <c r="M46" s="64"/>
    </row>
    <row r="47" spans="1:13" ht="45.75" thickBot="1">
      <c r="A47" s="164"/>
      <c r="B47" s="66" t="s">
        <v>73</v>
      </c>
      <c r="C47" s="67" t="s">
        <v>86</v>
      </c>
      <c r="D47" s="68" t="s">
        <v>10</v>
      </c>
      <c r="E47" s="68">
        <v>0.35</v>
      </c>
      <c r="F47" s="69">
        <f>E47*F39</f>
        <v>25.2</v>
      </c>
      <c r="G47" s="68"/>
      <c r="H47" s="69"/>
      <c r="I47" s="68"/>
      <c r="J47" s="69"/>
      <c r="K47" s="68"/>
      <c r="L47" s="63"/>
      <c r="M47" s="64"/>
    </row>
    <row r="48" spans="1:13" ht="31.5">
      <c r="A48" s="162"/>
      <c r="B48" s="79" t="s">
        <v>87</v>
      </c>
      <c r="C48" s="80" t="s">
        <v>94</v>
      </c>
      <c r="D48" s="79" t="s">
        <v>88</v>
      </c>
      <c r="E48" s="79"/>
      <c r="F48" s="153">
        <f>(F53+F54)*4.57/1000</f>
        <v>1.7110080000000003</v>
      </c>
      <c r="G48" s="81"/>
      <c r="H48" s="81"/>
      <c r="I48" s="81"/>
      <c r="J48" s="82"/>
      <c r="K48" s="81"/>
      <c r="L48" s="81"/>
      <c r="M48" s="83"/>
    </row>
    <row r="49" spans="1:13" ht="15.75">
      <c r="A49" s="163"/>
      <c r="B49" s="84" t="s">
        <v>24</v>
      </c>
      <c r="C49" s="80" t="s">
        <v>26</v>
      </c>
      <c r="D49" s="80" t="s">
        <v>55</v>
      </c>
      <c r="E49" s="79">
        <v>62.6</v>
      </c>
      <c r="F49" s="149">
        <f>E49*F48</f>
        <v>107.10910080000002</v>
      </c>
      <c r="G49" s="81"/>
      <c r="H49" s="81"/>
      <c r="I49" s="81"/>
      <c r="J49" s="82"/>
      <c r="K49" s="81"/>
      <c r="L49" s="81"/>
      <c r="M49" s="83"/>
    </row>
    <row r="50" spans="1:13" ht="15.75">
      <c r="A50" s="163"/>
      <c r="B50" s="84"/>
      <c r="C50" s="80" t="s">
        <v>33</v>
      </c>
      <c r="D50" s="80" t="s">
        <v>89</v>
      </c>
      <c r="E50" s="79">
        <v>1</v>
      </c>
      <c r="F50" s="149">
        <f>E50*F48</f>
        <v>1.7110080000000003</v>
      </c>
      <c r="G50" s="81"/>
      <c r="H50" s="81"/>
      <c r="I50" s="81"/>
      <c r="J50" s="82"/>
      <c r="K50" s="81"/>
      <c r="L50" s="82"/>
      <c r="M50" s="83"/>
    </row>
    <row r="51" spans="1:13" ht="15.75">
      <c r="A51" s="163">
        <v>7</v>
      </c>
      <c r="B51" s="84"/>
      <c r="C51" s="80" t="s">
        <v>90</v>
      </c>
      <c r="D51" s="80" t="s">
        <v>89</v>
      </c>
      <c r="E51" s="79">
        <v>2.78</v>
      </c>
      <c r="F51" s="149">
        <f>E51*F48</f>
        <v>4.7566022400000003</v>
      </c>
      <c r="G51" s="81"/>
      <c r="H51" s="81"/>
      <c r="I51" s="81"/>
      <c r="J51" s="82"/>
      <c r="K51" s="81"/>
      <c r="L51" s="82"/>
      <c r="M51" s="83"/>
    </row>
    <row r="52" spans="1:13" ht="15.75">
      <c r="A52" s="163"/>
      <c r="B52" s="85" t="s">
        <v>72</v>
      </c>
      <c r="C52" s="80" t="s">
        <v>41</v>
      </c>
      <c r="D52" s="80" t="s">
        <v>30</v>
      </c>
      <c r="E52" s="79">
        <v>1.04</v>
      </c>
      <c r="F52" s="149">
        <f>E52*F48</f>
        <v>1.7794483200000004</v>
      </c>
      <c r="G52" s="81"/>
      <c r="H52" s="82"/>
      <c r="I52" s="81"/>
      <c r="J52" s="82"/>
      <c r="K52" s="81"/>
      <c r="L52" s="81"/>
      <c r="M52" s="83"/>
    </row>
    <row r="53" spans="1:13" ht="31.5">
      <c r="A53" s="163"/>
      <c r="B53" s="84" t="s">
        <v>91</v>
      </c>
      <c r="C53" s="3" t="s">
        <v>95</v>
      </c>
      <c r="D53" s="80" t="s">
        <v>38</v>
      </c>
      <c r="E53" s="79"/>
      <c r="F53" s="80">
        <f>52*5.2</f>
        <v>270.40000000000003</v>
      </c>
      <c r="G53" s="86"/>
      <c r="H53" s="86"/>
      <c r="I53" s="87"/>
      <c r="J53" s="82"/>
      <c r="K53" s="86"/>
      <c r="L53" s="86"/>
      <c r="M53" s="88"/>
    </row>
    <row r="54" spans="1:13" ht="31.5">
      <c r="A54" s="164"/>
      <c r="B54" s="84" t="s">
        <v>92</v>
      </c>
      <c r="C54" s="3" t="s">
        <v>177</v>
      </c>
      <c r="D54" s="3" t="s">
        <v>93</v>
      </c>
      <c r="E54" s="4"/>
      <c r="F54" s="3">
        <f>52*2</f>
        <v>104</v>
      </c>
      <c r="G54" s="89"/>
      <c r="H54" s="89"/>
      <c r="I54" s="12"/>
      <c r="J54" s="90"/>
      <c r="K54" s="91"/>
      <c r="L54" s="91"/>
      <c r="M54" s="88"/>
    </row>
    <row r="55" spans="1:13" ht="120">
      <c r="A55" s="163">
        <v>8</v>
      </c>
      <c r="B55" s="10" t="s">
        <v>48</v>
      </c>
      <c r="C55" s="11" t="s">
        <v>178</v>
      </c>
      <c r="D55" s="12" t="s">
        <v>40</v>
      </c>
      <c r="E55" s="1"/>
      <c r="F55" s="1">
        <v>2.4</v>
      </c>
      <c r="G55" s="1"/>
      <c r="H55" s="1"/>
      <c r="I55" s="1"/>
      <c r="J55" s="1"/>
      <c r="K55" s="1"/>
      <c r="L55" s="1"/>
      <c r="M55" s="13"/>
    </row>
    <row r="56" spans="1:13">
      <c r="A56" s="163"/>
      <c r="B56" s="10"/>
      <c r="C56" s="14" t="s">
        <v>5</v>
      </c>
      <c r="D56" s="12" t="s">
        <v>12</v>
      </c>
      <c r="E56" s="24">
        <v>6.08E-2</v>
      </c>
      <c r="F56" s="1">
        <f>E56*F55</f>
        <v>0.14591999999999999</v>
      </c>
      <c r="G56" s="1"/>
      <c r="H56" s="1"/>
      <c r="I56" s="1"/>
      <c r="J56" s="1"/>
      <c r="K56" s="1"/>
      <c r="L56" s="1"/>
      <c r="M56" s="1"/>
    </row>
    <row r="57" spans="1:13">
      <c r="A57" s="163"/>
      <c r="B57" s="10" t="s">
        <v>49</v>
      </c>
      <c r="C57" s="14" t="s">
        <v>50</v>
      </c>
      <c r="D57" s="12" t="s">
        <v>51</v>
      </c>
      <c r="E57" s="25">
        <v>0.14299999999999999</v>
      </c>
      <c r="F57" s="1">
        <f>E57*F55</f>
        <v>0.34319999999999995</v>
      </c>
      <c r="G57" s="1"/>
      <c r="H57" s="1"/>
      <c r="I57" s="1"/>
      <c r="J57" s="1"/>
      <c r="K57" s="1"/>
      <c r="L57" s="1"/>
      <c r="M57" s="1"/>
    </row>
    <row r="58" spans="1:13" ht="15.75" thickBot="1">
      <c r="A58" s="163"/>
      <c r="B58" s="10"/>
      <c r="C58" s="26" t="s">
        <v>11</v>
      </c>
      <c r="D58" s="12" t="s">
        <v>4</v>
      </c>
      <c r="E58" s="27">
        <v>6.8900000000000003E-3</v>
      </c>
      <c r="F58" s="1">
        <f>E58*F55</f>
        <v>1.6535999999999999E-2</v>
      </c>
      <c r="G58" s="1"/>
      <c r="H58" s="1"/>
      <c r="I58" s="1"/>
      <c r="J58" s="1"/>
      <c r="K58" s="1"/>
      <c r="L58" s="1"/>
      <c r="M58" s="1"/>
    </row>
    <row r="59" spans="1:13" ht="15.75" thickBot="1">
      <c r="A59" s="164"/>
      <c r="B59" s="37" t="s">
        <v>62</v>
      </c>
      <c r="C59" s="38" t="s">
        <v>96</v>
      </c>
      <c r="D59" s="39" t="s">
        <v>10</v>
      </c>
      <c r="E59" s="40">
        <v>1.7</v>
      </c>
      <c r="F59" s="40">
        <f>E59*F55</f>
        <v>4.08</v>
      </c>
      <c r="G59" s="40"/>
      <c r="H59" s="40"/>
      <c r="I59" s="40"/>
      <c r="J59" s="40"/>
      <c r="K59" s="41"/>
      <c r="L59" s="1"/>
      <c r="M59" s="1"/>
    </row>
    <row r="60" spans="1:13" ht="47.25">
      <c r="A60" s="163"/>
      <c r="B60" s="12" t="s">
        <v>97</v>
      </c>
      <c r="C60" s="8" t="s">
        <v>101</v>
      </c>
      <c r="D60" s="4" t="s">
        <v>58</v>
      </c>
      <c r="E60" s="4"/>
      <c r="F60" s="12">
        <v>2.4</v>
      </c>
      <c r="G60" s="12"/>
      <c r="H60" s="12"/>
      <c r="I60" s="12"/>
      <c r="J60" s="12"/>
      <c r="K60" s="12"/>
      <c r="L60" s="12"/>
      <c r="M60" s="12"/>
    </row>
    <row r="61" spans="1:13" ht="15.75">
      <c r="A61" s="163">
        <v>9</v>
      </c>
      <c r="B61" s="12"/>
      <c r="C61" s="4" t="s">
        <v>45</v>
      </c>
      <c r="D61" s="4" t="s">
        <v>46</v>
      </c>
      <c r="E61" s="4">
        <v>3.78</v>
      </c>
      <c r="F61" s="12">
        <f>E61*F60</f>
        <v>9.0719999999999992</v>
      </c>
      <c r="G61" s="12"/>
      <c r="H61" s="12"/>
      <c r="I61" s="12"/>
      <c r="J61" s="5"/>
      <c r="K61" s="12"/>
      <c r="L61" s="12"/>
      <c r="M61" s="12"/>
    </row>
    <row r="62" spans="1:13" ht="15.75">
      <c r="A62" s="163"/>
      <c r="B62" s="15"/>
      <c r="C62" s="16" t="s">
        <v>98</v>
      </c>
      <c r="D62" s="2" t="s">
        <v>4</v>
      </c>
      <c r="E62" s="2">
        <v>0.92</v>
      </c>
      <c r="F62" s="2">
        <f>E62*F60</f>
        <v>2.2080000000000002</v>
      </c>
      <c r="G62" s="2"/>
      <c r="H62" s="2"/>
      <c r="I62" s="2"/>
      <c r="J62" s="2"/>
      <c r="K62" s="2"/>
      <c r="L62" s="17"/>
      <c r="M62" s="17"/>
    </row>
    <row r="63" spans="1:13" ht="15.75">
      <c r="A63" s="163"/>
      <c r="B63" s="15" t="s">
        <v>106</v>
      </c>
      <c r="C63" s="3" t="s">
        <v>105</v>
      </c>
      <c r="D63" s="2" t="s">
        <v>38</v>
      </c>
      <c r="E63" s="2"/>
      <c r="F63" s="2">
        <v>80</v>
      </c>
      <c r="G63" s="2"/>
      <c r="H63" s="2"/>
      <c r="I63" s="2"/>
      <c r="J63" s="2"/>
      <c r="K63" s="2"/>
      <c r="L63" s="17"/>
      <c r="M63" s="17"/>
    </row>
    <row r="64" spans="1:13" ht="23.25" customHeight="1">
      <c r="A64" s="164"/>
      <c r="B64" s="4" t="s">
        <v>78</v>
      </c>
      <c r="C64" s="2" t="s">
        <v>99</v>
      </c>
      <c r="D64" s="2" t="s">
        <v>47</v>
      </c>
      <c r="E64" s="2">
        <v>1.0149999999999999</v>
      </c>
      <c r="F64" s="2">
        <f>E64*F60</f>
        <v>2.4359999999999995</v>
      </c>
      <c r="G64" s="2"/>
      <c r="H64" s="17"/>
      <c r="I64" s="2"/>
      <c r="J64" s="2"/>
      <c r="K64" s="2"/>
      <c r="L64" s="2"/>
      <c r="M64" s="17"/>
    </row>
    <row r="65" spans="1:15" ht="36" customHeight="1">
      <c r="A65" s="163"/>
      <c r="B65" s="4" t="s">
        <v>25</v>
      </c>
      <c r="C65" s="8" t="s">
        <v>179</v>
      </c>
      <c r="D65" s="4" t="s">
        <v>31</v>
      </c>
      <c r="E65" s="4"/>
      <c r="F65" s="4">
        <v>40</v>
      </c>
      <c r="G65" s="4"/>
      <c r="H65" s="4"/>
      <c r="I65" s="4"/>
      <c r="J65" s="6"/>
      <c r="K65" s="4"/>
      <c r="L65" s="4"/>
      <c r="M65" s="7"/>
    </row>
    <row r="66" spans="1:15" ht="24" customHeight="1">
      <c r="A66" s="163">
        <v>10</v>
      </c>
      <c r="B66" s="4"/>
      <c r="C66" s="3" t="s">
        <v>26</v>
      </c>
      <c r="D66" s="4" t="s">
        <v>27</v>
      </c>
      <c r="E66" s="4">
        <v>0.47</v>
      </c>
      <c r="F66" s="4">
        <f>E66*F65</f>
        <v>18.799999999999997</v>
      </c>
      <c r="G66" s="4"/>
      <c r="H66" s="4"/>
      <c r="I66" s="4"/>
      <c r="J66" s="6"/>
      <c r="K66" s="4"/>
      <c r="L66" s="4"/>
      <c r="M66" s="7"/>
    </row>
    <row r="67" spans="1:15" ht="33" customHeight="1">
      <c r="A67" s="163"/>
      <c r="B67" s="4" t="s">
        <v>103</v>
      </c>
      <c r="C67" s="3" t="s">
        <v>102</v>
      </c>
      <c r="D67" s="4" t="s">
        <v>28</v>
      </c>
      <c r="E67" s="4"/>
      <c r="F67" s="4">
        <f>F65*0.03</f>
        <v>1.2</v>
      </c>
      <c r="G67" s="4"/>
      <c r="H67" s="4"/>
      <c r="I67" s="4"/>
      <c r="J67" s="6"/>
      <c r="K67" s="4"/>
      <c r="L67" s="4"/>
      <c r="M67" s="7"/>
    </row>
    <row r="68" spans="1:15" ht="25.5" customHeight="1">
      <c r="A68" s="92"/>
      <c r="B68" s="4" t="s">
        <v>104</v>
      </c>
      <c r="C68" s="3" t="s">
        <v>29</v>
      </c>
      <c r="D68" s="4" t="s">
        <v>30</v>
      </c>
      <c r="E68" s="4"/>
      <c r="F68" s="150">
        <v>6</v>
      </c>
      <c r="G68" s="4"/>
      <c r="H68" s="4"/>
      <c r="I68" s="4"/>
      <c r="J68" s="6"/>
      <c r="K68" s="4"/>
      <c r="L68" s="4"/>
      <c r="M68" s="7"/>
      <c r="O68" s="36">
        <f>Q136</f>
        <v>0</v>
      </c>
    </row>
    <row r="69" spans="1:15" ht="149.25" customHeight="1">
      <c r="A69" s="168">
        <v>11</v>
      </c>
      <c r="B69" s="4" t="s">
        <v>32</v>
      </c>
      <c r="C69" s="8" t="s">
        <v>111</v>
      </c>
      <c r="D69" s="4" t="s">
        <v>37</v>
      </c>
      <c r="E69" s="4"/>
      <c r="F69" s="4">
        <v>6</v>
      </c>
      <c r="G69" s="4"/>
      <c r="H69" s="4"/>
      <c r="I69" s="4"/>
      <c r="J69" s="6"/>
      <c r="K69" s="4"/>
      <c r="L69" s="4"/>
      <c r="M69" s="7"/>
    </row>
    <row r="70" spans="1:15" ht="23.25" customHeight="1">
      <c r="A70" s="169"/>
      <c r="B70" s="4"/>
      <c r="C70" s="3" t="s">
        <v>26</v>
      </c>
      <c r="D70" s="4" t="s">
        <v>27</v>
      </c>
      <c r="E70" s="4">
        <v>3.78</v>
      </c>
      <c r="F70" s="4">
        <f>E70*F69</f>
        <v>22.68</v>
      </c>
      <c r="G70" s="4"/>
      <c r="H70" s="4"/>
      <c r="I70" s="4"/>
      <c r="J70" s="6"/>
      <c r="K70" s="4"/>
      <c r="L70" s="4"/>
      <c r="M70" s="7"/>
    </row>
    <row r="71" spans="1:15" ht="23.25" customHeight="1">
      <c r="A71" s="169"/>
      <c r="B71" s="4"/>
      <c r="C71" s="3" t="s">
        <v>33</v>
      </c>
      <c r="D71" s="4" t="s">
        <v>34</v>
      </c>
      <c r="E71" s="4">
        <v>0.92</v>
      </c>
      <c r="F71" s="4">
        <f>E71*F69</f>
        <v>5.5200000000000005</v>
      </c>
      <c r="G71" s="4"/>
      <c r="H71" s="4"/>
      <c r="I71" s="4"/>
      <c r="J71" s="6"/>
      <c r="K71" s="4"/>
      <c r="L71" s="6"/>
      <c r="M71" s="7"/>
    </row>
    <row r="72" spans="1:15" ht="23.25" customHeight="1">
      <c r="A72" s="169"/>
      <c r="B72" s="4" t="s">
        <v>39</v>
      </c>
      <c r="C72" s="3" t="s">
        <v>35</v>
      </c>
      <c r="D72" s="4" t="s">
        <v>28</v>
      </c>
      <c r="E72" s="4">
        <v>1.0149999999999999</v>
      </c>
      <c r="F72" s="4">
        <f>E72*F69</f>
        <v>6.09</v>
      </c>
      <c r="G72" s="4"/>
      <c r="H72" s="4"/>
      <c r="I72" s="4"/>
      <c r="J72" s="6"/>
      <c r="K72" s="4"/>
      <c r="L72" s="4"/>
      <c r="M72" s="7"/>
    </row>
    <row r="73" spans="1:15" ht="37.5" customHeight="1">
      <c r="A73" s="169"/>
      <c r="B73" s="4" t="s">
        <v>107</v>
      </c>
      <c r="C73" s="3" t="s">
        <v>100</v>
      </c>
      <c r="D73" s="4" t="s">
        <v>38</v>
      </c>
      <c r="E73" s="4" t="s">
        <v>24</v>
      </c>
      <c r="F73" s="4">
        <v>160</v>
      </c>
      <c r="G73" s="4"/>
      <c r="H73" s="4"/>
      <c r="I73" s="4"/>
      <c r="J73" s="6"/>
      <c r="K73" s="4"/>
      <c r="L73" s="4"/>
      <c r="M73" s="7"/>
    </row>
    <row r="74" spans="1:15" ht="37.5" customHeight="1">
      <c r="A74" s="169"/>
      <c r="B74" s="4" t="s">
        <v>79</v>
      </c>
      <c r="C74" s="3" t="s">
        <v>180</v>
      </c>
      <c r="D74" s="4" t="s">
        <v>38</v>
      </c>
      <c r="E74" s="4" t="s">
        <v>24</v>
      </c>
      <c r="F74" s="4">
        <v>80</v>
      </c>
      <c r="G74" s="4"/>
      <c r="H74" s="4"/>
      <c r="I74" s="4"/>
      <c r="J74" s="6"/>
      <c r="K74" s="4"/>
      <c r="L74" s="4"/>
      <c r="M74" s="7"/>
    </row>
    <row r="75" spans="1:15" ht="23.25" customHeight="1">
      <c r="A75" s="169"/>
      <c r="B75" s="4" t="s">
        <v>108</v>
      </c>
      <c r="C75" s="3" t="s">
        <v>41</v>
      </c>
      <c r="D75" s="4" t="s">
        <v>42</v>
      </c>
      <c r="E75" s="4" t="s">
        <v>24</v>
      </c>
      <c r="F75" s="4">
        <v>0.3</v>
      </c>
      <c r="G75" s="4"/>
      <c r="H75" s="4"/>
      <c r="I75" s="4"/>
      <c r="J75" s="6"/>
      <c r="K75" s="4"/>
      <c r="L75" s="4"/>
      <c r="M75" s="7"/>
    </row>
    <row r="76" spans="1:15" ht="36.75" customHeight="1">
      <c r="A76" s="170"/>
      <c r="B76" s="4" t="s">
        <v>109</v>
      </c>
      <c r="C76" s="3" t="s">
        <v>110</v>
      </c>
      <c r="D76" s="4" t="s">
        <v>38</v>
      </c>
      <c r="E76" s="4"/>
      <c r="F76" s="4">
        <v>21</v>
      </c>
      <c r="G76" s="4"/>
      <c r="H76" s="4"/>
      <c r="I76" s="4"/>
      <c r="J76" s="6"/>
      <c r="K76" s="4"/>
      <c r="L76" s="4"/>
      <c r="M76" s="7"/>
    </row>
    <row r="77" spans="1:15" ht="95.25" customHeight="1">
      <c r="A77" s="162"/>
      <c r="B77" s="4"/>
      <c r="C77" s="8" t="s">
        <v>137</v>
      </c>
      <c r="D77" s="4" t="s">
        <v>52</v>
      </c>
      <c r="E77" s="4"/>
      <c r="F77" s="4">
        <v>20</v>
      </c>
      <c r="G77" s="4"/>
      <c r="H77" s="4"/>
      <c r="I77" s="4"/>
      <c r="J77" s="6"/>
      <c r="K77" s="4"/>
      <c r="L77" s="4"/>
      <c r="M77" s="7"/>
    </row>
    <row r="78" spans="1:15" ht="24" customHeight="1">
      <c r="A78" s="163">
        <v>12</v>
      </c>
      <c r="B78" s="4"/>
      <c r="C78" s="3" t="s">
        <v>45</v>
      </c>
      <c r="D78" s="4" t="s">
        <v>46</v>
      </c>
      <c r="E78" s="4">
        <v>1.2</v>
      </c>
      <c r="F78" s="4">
        <f>E78*F77</f>
        <v>24</v>
      </c>
      <c r="G78" s="4"/>
      <c r="H78" s="4"/>
      <c r="I78" s="4"/>
      <c r="J78" s="6"/>
      <c r="K78" s="4"/>
      <c r="L78" s="4"/>
      <c r="M78" s="7"/>
    </row>
    <row r="79" spans="1:15" ht="24" customHeight="1">
      <c r="A79" s="163"/>
      <c r="B79" s="4" t="s">
        <v>135</v>
      </c>
      <c r="C79" s="3" t="s">
        <v>133</v>
      </c>
      <c r="D79" s="4" t="s">
        <v>38</v>
      </c>
      <c r="E79" s="4"/>
      <c r="F79" s="4">
        <v>40</v>
      </c>
      <c r="G79" s="4"/>
      <c r="H79" s="4"/>
      <c r="I79" s="4"/>
      <c r="J79" s="6"/>
      <c r="K79" s="4"/>
      <c r="L79" s="4"/>
      <c r="M79" s="7"/>
    </row>
    <row r="80" spans="1:15" ht="33.75" customHeight="1" thickBot="1">
      <c r="A80" s="164"/>
      <c r="B80" s="4" t="s">
        <v>136</v>
      </c>
      <c r="C80" s="3" t="s">
        <v>134</v>
      </c>
      <c r="D80" s="4" t="s">
        <v>52</v>
      </c>
      <c r="E80" s="4"/>
      <c r="F80" s="4">
        <f>F77</f>
        <v>20</v>
      </c>
      <c r="G80" s="4"/>
      <c r="H80" s="4"/>
      <c r="I80" s="4"/>
      <c r="J80" s="6"/>
      <c r="K80" s="4"/>
      <c r="L80" s="4"/>
      <c r="M80" s="7"/>
    </row>
    <row r="81" spans="1:15" ht="21" customHeight="1">
      <c r="A81" s="162"/>
      <c r="B81" s="105" t="s">
        <v>74</v>
      </c>
      <c r="C81" s="43" t="s">
        <v>112</v>
      </c>
      <c r="D81" s="44" t="s">
        <v>38</v>
      </c>
      <c r="E81" s="44"/>
      <c r="F81" s="154">
        <v>6</v>
      </c>
      <c r="G81" s="106"/>
      <c r="H81" s="45"/>
      <c r="I81" s="45"/>
      <c r="J81" s="45"/>
      <c r="K81" s="45"/>
      <c r="L81" s="45"/>
      <c r="M81" s="130"/>
    </row>
    <row r="82" spans="1:15" ht="22.5" customHeight="1">
      <c r="A82" s="163"/>
      <c r="B82" s="12"/>
      <c r="C82" s="107" t="s">
        <v>5</v>
      </c>
      <c r="D82" s="12" t="s">
        <v>12</v>
      </c>
      <c r="E82" s="12">
        <v>1.39</v>
      </c>
      <c r="F82" s="1">
        <f>F81*E82</f>
        <v>8.34</v>
      </c>
      <c r="G82" s="1"/>
      <c r="H82" s="1"/>
      <c r="I82" s="1"/>
      <c r="J82" s="1"/>
      <c r="K82" s="1"/>
      <c r="L82" s="1"/>
      <c r="M82" s="78"/>
    </row>
    <row r="83" spans="1:15" ht="19.5" customHeight="1">
      <c r="A83" s="163">
        <v>13</v>
      </c>
      <c r="B83" s="19" t="s">
        <v>68</v>
      </c>
      <c r="C83" s="2" t="s">
        <v>67</v>
      </c>
      <c r="D83" s="2" t="s">
        <v>51</v>
      </c>
      <c r="E83" s="2">
        <v>0.20399999999999999</v>
      </c>
      <c r="F83" s="63">
        <f>F81*E83</f>
        <v>1.224</v>
      </c>
      <c r="G83" s="2"/>
      <c r="H83" s="63"/>
      <c r="I83" s="2"/>
      <c r="J83" s="63"/>
      <c r="K83" s="2"/>
      <c r="L83" s="63"/>
      <c r="M83" s="64"/>
    </row>
    <row r="84" spans="1:15" ht="21" customHeight="1">
      <c r="A84" s="163"/>
      <c r="B84" s="12" t="s">
        <v>76</v>
      </c>
      <c r="C84" s="2" t="s">
        <v>77</v>
      </c>
      <c r="D84" s="12" t="s">
        <v>38</v>
      </c>
      <c r="E84" s="12">
        <v>1</v>
      </c>
      <c r="F84" s="1">
        <f>E84*F81</f>
        <v>6</v>
      </c>
      <c r="G84" s="1"/>
      <c r="H84" s="1"/>
      <c r="I84" s="1"/>
      <c r="J84" s="1"/>
      <c r="K84" s="1"/>
      <c r="L84" s="1"/>
      <c r="M84" s="78"/>
    </row>
    <row r="85" spans="1:15" ht="21" customHeight="1">
      <c r="A85" s="163" t="s">
        <v>24</v>
      </c>
      <c r="B85" s="12"/>
      <c r="C85" s="2" t="s">
        <v>14</v>
      </c>
      <c r="D85" s="12" t="s">
        <v>4</v>
      </c>
      <c r="E85" s="12">
        <v>9.9000000000000005E-2</v>
      </c>
      <c r="F85" s="1">
        <f>F81*E85</f>
        <v>0.59400000000000008</v>
      </c>
      <c r="G85" s="1"/>
      <c r="H85" s="1"/>
      <c r="I85" s="1"/>
      <c r="J85" s="1"/>
      <c r="K85" s="1"/>
      <c r="L85" s="1"/>
      <c r="M85" s="78"/>
    </row>
    <row r="86" spans="1:15" ht="19.5" customHeight="1">
      <c r="A86" s="164"/>
      <c r="B86" s="12"/>
      <c r="C86" s="2" t="s">
        <v>59</v>
      </c>
      <c r="D86" s="12" t="s">
        <v>4</v>
      </c>
      <c r="E86" s="12">
        <v>0.26100000000000001</v>
      </c>
      <c r="F86" s="1">
        <f>F81*E86</f>
        <v>1.5660000000000001</v>
      </c>
      <c r="G86" s="1"/>
      <c r="H86" s="1"/>
      <c r="I86" s="1"/>
      <c r="J86" s="1"/>
      <c r="K86" s="1"/>
      <c r="L86" s="1"/>
      <c r="M86" s="78"/>
    </row>
    <row r="87" spans="1:15" ht="66.75" customHeight="1">
      <c r="A87" s="163"/>
      <c r="B87" s="4" t="s">
        <v>32</v>
      </c>
      <c r="C87" s="8" t="s">
        <v>153</v>
      </c>
      <c r="D87" s="4" t="s">
        <v>54</v>
      </c>
      <c r="E87" s="4"/>
      <c r="F87" s="4">
        <v>2.4</v>
      </c>
      <c r="G87" s="4"/>
      <c r="H87" s="108"/>
      <c r="I87" s="108"/>
      <c r="J87" s="23"/>
      <c r="K87" s="108"/>
      <c r="L87" s="108"/>
      <c r="M87" s="109"/>
    </row>
    <row r="88" spans="1:15" ht="22.5" customHeight="1">
      <c r="A88" s="163"/>
      <c r="B88" s="4"/>
      <c r="C88" s="16" t="s">
        <v>26</v>
      </c>
      <c r="D88" s="108" t="s">
        <v>27</v>
      </c>
      <c r="E88" s="108">
        <v>2.86</v>
      </c>
      <c r="F88" s="108">
        <f>E88*F87</f>
        <v>6.8639999999999999</v>
      </c>
      <c r="G88" s="4"/>
      <c r="H88" s="108"/>
      <c r="I88" s="108"/>
      <c r="J88" s="23"/>
      <c r="K88" s="108"/>
      <c r="L88" s="108"/>
      <c r="M88" s="109"/>
    </row>
    <row r="89" spans="1:15" ht="19.5" customHeight="1">
      <c r="A89" s="163">
        <v>14</v>
      </c>
      <c r="B89" s="108"/>
      <c r="C89" s="16" t="s">
        <v>33</v>
      </c>
      <c r="D89" s="108" t="s">
        <v>34</v>
      </c>
      <c r="E89" s="108">
        <v>0.76</v>
      </c>
      <c r="F89" s="108">
        <f>E89*F87</f>
        <v>1.8239999999999998</v>
      </c>
      <c r="G89" s="4"/>
      <c r="H89" s="108"/>
      <c r="I89" s="108"/>
      <c r="J89" s="23"/>
      <c r="K89" s="108"/>
      <c r="L89" s="110"/>
      <c r="M89" s="109"/>
    </row>
    <row r="90" spans="1:15" ht="24" customHeight="1">
      <c r="A90" s="163"/>
      <c r="B90" s="108" t="s">
        <v>78</v>
      </c>
      <c r="C90" s="16" t="s">
        <v>35</v>
      </c>
      <c r="D90" s="108" t="s">
        <v>28</v>
      </c>
      <c r="E90" s="108">
        <v>1.0149999999999999</v>
      </c>
      <c r="F90" s="110">
        <f>E90*F87</f>
        <v>2.4359999999999995</v>
      </c>
      <c r="G90" s="108"/>
      <c r="H90" s="108"/>
      <c r="I90" s="108"/>
      <c r="J90" s="23"/>
      <c r="K90" s="108"/>
      <c r="L90" s="110"/>
      <c r="M90" s="109"/>
    </row>
    <row r="91" spans="1:15" ht="29.25" customHeight="1">
      <c r="A91" s="163"/>
      <c r="B91" s="4" t="s">
        <v>79</v>
      </c>
      <c r="C91" s="3" t="s">
        <v>80</v>
      </c>
      <c r="D91" s="4" t="s">
        <v>38</v>
      </c>
      <c r="E91" s="4" t="s">
        <v>24</v>
      </c>
      <c r="F91" s="108">
        <v>240</v>
      </c>
      <c r="G91" s="4"/>
      <c r="H91" s="108"/>
      <c r="I91" s="108"/>
      <c r="J91" s="23"/>
      <c r="K91" s="108"/>
      <c r="L91" s="110"/>
      <c r="M91" s="109"/>
    </row>
    <row r="92" spans="1:15" ht="24" customHeight="1" thickBot="1">
      <c r="A92" s="164"/>
      <c r="B92" s="111" t="s">
        <v>72</v>
      </c>
      <c r="C92" s="3" t="s">
        <v>41</v>
      </c>
      <c r="D92" s="3" t="s">
        <v>30</v>
      </c>
      <c r="E92" s="4" t="s">
        <v>24</v>
      </c>
      <c r="F92" s="3">
        <v>1.1000000000000001</v>
      </c>
      <c r="G92" s="104"/>
      <c r="H92" s="103"/>
      <c r="I92" s="104"/>
      <c r="J92" s="103"/>
      <c r="K92" s="104"/>
      <c r="L92" s="104"/>
      <c r="M92" s="112"/>
    </row>
    <row r="93" spans="1:15" ht="35.25" customHeight="1">
      <c r="A93" s="168">
        <v>15</v>
      </c>
      <c r="B93" s="116" t="s">
        <v>53</v>
      </c>
      <c r="C93" s="117" t="s">
        <v>181</v>
      </c>
      <c r="D93" s="118" t="s">
        <v>47</v>
      </c>
      <c r="E93" s="119"/>
      <c r="F93" s="45">
        <v>264</v>
      </c>
      <c r="G93" s="119"/>
      <c r="H93" s="45"/>
      <c r="I93" s="45"/>
      <c r="J93" s="119"/>
      <c r="K93" s="119"/>
      <c r="L93" s="119"/>
      <c r="M93" s="120"/>
      <c r="O93" s="36">
        <f>Q136</f>
        <v>0</v>
      </c>
    </row>
    <row r="94" spans="1:15" ht="24" customHeight="1">
      <c r="A94" s="169"/>
      <c r="B94" s="121"/>
      <c r="C94" s="122" t="s">
        <v>5</v>
      </c>
      <c r="D94" s="87" t="s">
        <v>12</v>
      </c>
      <c r="E94" s="88">
        <v>0.15</v>
      </c>
      <c r="F94" s="88">
        <f>E94*F93</f>
        <v>39.6</v>
      </c>
      <c r="G94" s="88"/>
      <c r="H94" s="1"/>
      <c r="I94" s="1"/>
      <c r="J94" s="88"/>
      <c r="K94" s="88"/>
      <c r="L94" s="88"/>
      <c r="M94" s="123"/>
    </row>
    <row r="95" spans="1:15" ht="24" customHeight="1">
      <c r="A95" s="169"/>
      <c r="B95" s="121"/>
      <c r="C95" s="122" t="s">
        <v>126</v>
      </c>
      <c r="D95" s="87" t="s">
        <v>13</v>
      </c>
      <c r="E95" s="88">
        <v>1.22</v>
      </c>
      <c r="F95" s="88">
        <f>E95*F93</f>
        <v>322.08</v>
      </c>
      <c r="G95" s="88"/>
      <c r="H95" s="1"/>
      <c r="I95" s="1"/>
      <c r="J95" s="88"/>
      <c r="K95" s="88"/>
      <c r="L95" s="88"/>
      <c r="M95" s="123"/>
    </row>
    <row r="96" spans="1:15" ht="24" customHeight="1">
      <c r="A96" s="169"/>
      <c r="B96" s="121" t="s">
        <v>127</v>
      </c>
      <c r="C96" s="122" t="s">
        <v>128</v>
      </c>
      <c r="D96" s="87" t="s">
        <v>51</v>
      </c>
      <c r="E96" s="88">
        <v>2.1600000000000001E-2</v>
      </c>
      <c r="F96" s="88">
        <f>E96*F93</f>
        <v>5.7023999999999999</v>
      </c>
      <c r="G96" s="88"/>
      <c r="H96" s="1"/>
      <c r="I96" s="1"/>
      <c r="J96" s="88"/>
      <c r="K96" s="88"/>
      <c r="L96" s="88"/>
      <c r="M96" s="123"/>
    </row>
    <row r="97" spans="1:15" ht="24" customHeight="1">
      <c r="A97" s="169"/>
      <c r="B97" s="121" t="s">
        <v>129</v>
      </c>
      <c r="C97" s="122" t="s">
        <v>130</v>
      </c>
      <c r="D97" s="87" t="s">
        <v>51</v>
      </c>
      <c r="E97" s="88">
        <v>2.7300000000000001E-2</v>
      </c>
      <c r="F97" s="88">
        <f>E97*F93</f>
        <v>7.2072000000000003</v>
      </c>
      <c r="G97" s="88"/>
      <c r="H97" s="1"/>
      <c r="I97" s="1"/>
      <c r="J97" s="88"/>
      <c r="K97" s="88"/>
      <c r="L97" s="88"/>
      <c r="M97" s="123"/>
    </row>
    <row r="98" spans="1:15" ht="33.75" customHeight="1" thickBot="1">
      <c r="A98" s="170"/>
      <c r="B98" s="124" t="s">
        <v>73</v>
      </c>
      <c r="C98" s="125" t="s">
        <v>155</v>
      </c>
      <c r="D98" s="126" t="s">
        <v>10</v>
      </c>
      <c r="E98" s="127">
        <v>1.7</v>
      </c>
      <c r="F98" s="127">
        <f>E98*F93</f>
        <v>448.8</v>
      </c>
      <c r="G98" s="127"/>
      <c r="H98" s="128"/>
      <c r="I98" s="128"/>
      <c r="J98" s="127"/>
      <c r="K98" s="127"/>
      <c r="L98" s="127"/>
      <c r="M98" s="129"/>
    </row>
    <row r="99" spans="1:15" ht="54" customHeight="1">
      <c r="A99" s="168">
        <v>16</v>
      </c>
      <c r="B99" s="19" t="s">
        <v>138</v>
      </c>
      <c r="C99" s="131" t="s">
        <v>152</v>
      </c>
      <c r="D99" s="2" t="s">
        <v>52</v>
      </c>
      <c r="E99" s="2"/>
      <c r="F99" s="155">
        <v>340</v>
      </c>
      <c r="G99" s="2"/>
      <c r="H99" s="2"/>
      <c r="I99" s="2"/>
      <c r="J99" s="2"/>
      <c r="K99" s="2"/>
      <c r="L99" s="2"/>
      <c r="M99" s="28"/>
    </row>
    <row r="100" spans="1:15" ht="24" customHeight="1">
      <c r="A100" s="169"/>
      <c r="B100" s="19"/>
      <c r="C100" s="26" t="s">
        <v>139</v>
      </c>
      <c r="D100" s="2" t="s">
        <v>114</v>
      </c>
      <c r="E100" s="2">
        <v>3.211E-2</v>
      </c>
      <c r="F100" s="18">
        <f>E100*F99</f>
        <v>10.917400000000001</v>
      </c>
      <c r="G100" s="2"/>
      <c r="H100" s="18"/>
      <c r="I100" s="2"/>
      <c r="J100" s="2"/>
      <c r="K100" s="2"/>
      <c r="L100" s="2"/>
      <c r="M100" s="28"/>
    </row>
    <row r="101" spans="1:15" ht="32.25" customHeight="1">
      <c r="A101" s="169"/>
      <c r="B101" s="19" t="s">
        <v>140</v>
      </c>
      <c r="C101" s="26" t="s">
        <v>141</v>
      </c>
      <c r="D101" s="2" t="s">
        <v>51</v>
      </c>
      <c r="E101" s="2">
        <v>3.8800000000000002E-3</v>
      </c>
      <c r="F101" s="18">
        <f>E101*F99</f>
        <v>1.3192000000000002</v>
      </c>
      <c r="G101" s="2"/>
      <c r="H101" s="2"/>
      <c r="I101" s="2"/>
      <c r="J101" s="63"/>
      <c r="K101" s="2"/>
      <c r="L101" s="63"/>
      <c r="M101" s="28"/>
    </row>
    <row r="102" spans="1:15" ht="33" customHeight="1">
      <c r="A102" s="169"/>
      <c r="B102" s="19" t="s">
        <v>142</v>
      </c>
      <c r="C102" s="26" t="s">
        <v>143</v>
      </c>
      <c r="D102" s="2" t="s">
        <v>51</v>
      </c>
      <c r="E102" s="2">
        <v>6.1599999999999997E-3</v>
      </c>
      <c r="F102" s="63">
        <f>F99*E102</f>
        <v>2.0943999999999998</v>
      </c>
      <c r="G102" s="2"/>
      <c r="H102" s="2"/>
      <c r="I102" s="2"/>
      <c r="J102" s="63"/>
      <c r="K102" s="2"/>
      <c r="L102" s="63"/>
      <c r="M102" s="28"/>
    </row>
    <row r="103" spans="1:15" ht="34.5" customHeight="1">
      <c r="A103" s="169"/>
      <c r="B103" s="19" t="s">
        <v>144</v>
      </c>
      <c r="C103" s="26" t="s">
        <v>145</v>
      </c>
      <c r="D103" s="2" t="s">
        <v>51</v>
      </c>
      <c r="E103" s="2">
        <v>4.5300000000000002E-3</v>
      </c>
      <c r="F103" s="63">
        <f>F99*E103</f>
        <v>1.5402</v>
      </c>
      <c r="G103" s="2"/>
      <c r="H103" s="2"/>
      <c r="I103" s="2"/>
      <c r="J103" s="63"/>
      <c r="K103" s="2"/>
      <c r="L103" s="63"/>
      <c r="M103" s="28"/>
    </row>
    <row r="104" spans="1:15" ht="33" customHeight="1">
      <c r="A104" s="169"/>
      <c r="B104" s="19" t="s">
        <v>146</v>
      </c>
      <c r="C104" s="26" t="s">
        <v>147</v>
      </c>
      <c r="D104" s="2" t="s">
        <v>51</v>
      </c>
      <c r="E104" s="2">
        <v>7.1000000000000004E-3</v>
      </c>
      <c r="F104" s="63">
        <f>F99*E104</f>
        <v>2.4140000000000001</v>
      </c>
      <c r="G104" s="2"/>
      <c r="H104" s="2"/>
      <c r="I104" s="2"/>
      <c r="J104" s="63"/>
      <c r="K104" s="2"/>
      <c r="L104" s="63"/>
      <c r="M104" s="28"/>
      <c r="O104" s="35">
        <f>E107*F99</f>
        <v>22.44</v>
      </c>
    </row>
    <row r="105" spans="1:15" ht="24" customHeight="1">
      <c r="A105" s="169"/>
      <c r="B105" s="19" t="s">
        <v>148</v>
      </c>
      <c r="C105" s="26" t="s">
        <v>131</v>
      </c>
      <c r="D105" s="2" t="s">
        <v>51</v>
      </c>
      <c r="E105" s="2">
        <v>2.0699999999999998E-3</v>
      </c>
      <c r="F105" s="63">
        <f>F99*E105</f>
        <v>0.70379999999999998</v>
      </c>
      <c r="G105" s="2"/>
      <c r="H105" s="2"/>
      <c r="I105" s="2"/>
      <c r="J105" s="63"/>
      <c r="K105" s="2"/>
      <c r="L105" s="63"/>
      <c r="M105" s="28"/>
    </row>
    <row r="106" spans="1:15" ht="18.75" customHeight="1">
      <c r="A106" s="169"/>
      <c r="B106" s="19"/>
      <c r="C106" s="26" t="s">
        <v>132</v>
      </c>
      <c r="D106" s="2" t="s">
        <v>13</v>
      </c>
      <c r="E106" s="2">
        <v>1.4999999999999999E-2</v>
      </c>
      <c r="F106" s="63">
        <f>F99*E106</f>
        <v>5.0999999999999996</v>
      </c>
      <c r="G106" s="2"/>
      <c r="H106" s="2"/>
      <c r="I106" s="2"/>
      <c r="J106" s="63"/>
      <c r="K106" s="2"/>
      <c r="L106" s="63"/>
      <c r="M106" s="28"/>
    </row>
    <row r="107" spans="1:15" ht="19.5" customHeight="1">
      <c r="A107" s="169"/>
      <c r="B107" s="19"/>
      <c r="C107" s="26" t="s">
        <v>149</v>
      </c>
      <c r="D107" s="2" t="s">
        <v>47</v>
      </c>
      <c r="E107" s="2">
        <v>6.6000000000000003E-2</v>
      </c>
      <c r="F107" s="63">
        <f>E107*F99</f>
        <v>22.44</v>
      </c>
      <c r="G107" s="2"/>
      <c r="H107" s="2"/>
      <c r="I107" s="2"/>
      <c r="J107" s="63"/>
      <c r="K107" s="2"/>
      <c r="L107" s="63"/>
      <c r="M107" s="28"/>
    </row>
    <row r="108" spans="1:15" ht="31.5" customHeight="1">
      <c r="A108" s="169"/>
      <c r="B108" s="20" t="s">
        <v>56</v>
      </c>
      <c r="C108" s="21" t="s">
        <v>150</v>
      </c>
      <c r="D108" s="20" t="s">
        <v>151</v>
      </c>
      <c r="E108" s="20">
        <v>2.7E-2</v>
      </c>
      <c r="F108" s="132">
        <f>E108*F107</f>
        <v>0.60587999999999997</v>
      </c>
      <c r="G108" s="20"/>
      <c r="H108" s="28"/>
      <c r="I108" s="20"/>
      <c r="J108" s="28"/>
      <c r="K108" s="20"/>
      <c r="L108" s="28"/>
      <c r="M108" s="28"/>
    </row>
    <row r="109" spans="1:15" ht="39" customHeight="1">
      <c r="A109" s="170"/>
      <c r="B109" s="19" t="s">
        <v>62</v>
      </c>
      <c r="C109" s="26" t="s">
        <v>156</v>
      </c>
      <c r="D109" s="2" t="s">
        <v>10</v>
      </c>
      <c r="E109" s="2">
        <v>1.7000000000000001E-2</v>
      </c>
      <c r="F109" s="18">
        <f>F107</f>
        <v>22.44</v>
      </c>
      <c r="G109" s="2"/>
      <c r="H109" s="2"/>
      <c r="I109" s="2"/>
      <c r="J109" s="63"/>
      <c r="K109" s="2"/>
      <c r="L109" s="63"/>
      <c r="M109" s="28"/>
    </row>
    <row r="110" spans="1:15" ht="40.5" customHeight="1">
      <c r="A110" s="168">
        <v>17</v>
      </c>
      <c r="B110" s="19" t="s">
        <v>157</v>
      </c>
      <c r="C110" s="131" t="s">
        <v>173</v>
      </c>
      <c r="D110" s="2" t="s">
        <v>158</v>
      </c>
      <c r="E110" s="2"/>
      <c r="F110" s="155">
        <f>F99</f>
        <v>340</v>
      </c>
      <c r="G110" s="2"/>
      <c r="H110" s="2"/>
      <c r="I110" s="2"/>
      <c r="J110" s="2"/>
      <c r="K110" s="2"/>
      <c r="L110" s="2"/>
      <c r="M110" s="28"/>
    </row>
    <row r="111" spans="1:15" ht="24" customHeight="1">
      <c r="A111" s="169"/>
      <c r="B111" s="19"/>
      <c r="C111" s="26" t="s">
        <v>139</v>
      </c>
      <c r="D111" s="2" t="s">
        <v>114</v>
      </c>
      <c r="E111" s="2">
        <v>0.373</v>
      </c>
      <c r="F111" s="63">
        <f>F110*E111</f>
        <v>126.82</v>
      </c>
      <c r="G111" s="63"/>
      <c r="H111" s="63"/>
      <c r="I111" s="63"/>
      <c r="J111" s="63"/>
      <c r="K111" s="63"/>
      <c r="L111" s="63"/>
      <c r="M111" s="28"/>
    </row>
    <row r="112" spans="1:15" ht="30">
      <c r="A112" s="169"/>
      <c r="B112" s="19" t="s">
        <v>140</v>
      </c>
      <c r="C112" s="26" t="s">
        <v>141</v>
      </c>
      <c r="D112" s="2" t="s">
        <v>51</v>
      </c>
      <c r="E112" s="2">
        <v>2.238E-3</v>
      </c>
      <c r="F112" s="63">
        <f>F110*E112</f>
        <v>0.76092000000000004</v>
      </c>
      <c r="G112" s="63"/>
      <c r="H112" s="63"/>
      <c r="I112" s="63"/>
      <c r="J112" s="63"/>
      <c r="K112" s="63"/>
      <c r="L112" s="63"/>
      <c r="M112" s="28"/>
    </row>
    <row r="113" spans="1:13" ht="30">
      <c r="A113" s="169"/>
      <c r="B113" s="19" t="s">
        <v>142</v>
      </c>
      <c r="C113" s="26" t="s">
        <v>143</v>
      </c>
      <c r="D113" s="2" t="s">
        <v>51</v>
      </c>
      <c r="E113" s="2">
        <v>4.0899999999999999E-3</v>
      </c>
      <c r="F113" s="63">
        <f>F110*E113</f>
        <v>1.3906000000000001</v>
      </c>
      <c r="G113" s="63"/>
      <c r="H113" s="63"/>
      <c r="I113" s="63"/>
      <c r="J113" s="63"/>
      <c r="K113" s="63"/>
      <c r="L113" s="63"/>
      <c r="M113" s="28"/>
    </row>
    <row r="114" spans="1:13" ht="30">
      <c r="A114" s="169"/>
      <c r="B114" s="19" t="s">
        <v>144</v>
      </c>
      <c r="C114" s="26" t="s">
        <v>145</v>
      </c>
      <c r="D114" s="2" t="s">
        <v>51</v>
      </c>
      <c r="E114" s="2">
        <v>4.3700000000000003E-2</v>
      </c>
      <c r="F114" s="63">
        <f>F110*E114</f>
        <v>14.858000000000001</v>
      </c>
      <c r="G114" s="63"/>
      <c r="H114" s="63"/>
      <c r="I114" s="63"/>
      <c r="J114" s="63"/>
      <c r="K114" s="63"/>
      <c r="L114" s="63"/>
      <c r="M114" s="28"/>
    </row>
    <row r="115" spans="1:13">
      <c r="A115" s="169"/>
      <c r="B115" s="19" t="s">
        <v>159</v>
      </c>
      <c r="C115" s="26" t="s">
        <v>131</v>
      </c>
      <c r="D115" s="2" t="s">
        <v>51</v>
      </c>
      <c r="E115" s="2">
        <v>1.1199999999999999E-3</v>
      </c>
      <c r="F115" s="63">
        <f>F110*E115</f>
        <v>0.38079999999999997</v>
      </c>
      <c r="G115" s="63"/>
      <c r="H115" s="63"/>
      <c r="I115" s="63"/>
      <c r="J115" s="63"/>
      <c r="K115" s="63"/>
      <c r="L115" s="63"/>
      <c r="M115" s="28"/>
    </row>
    <row r="116" spans="1:13">
      <c r="A116" s="169"/>
      <c r="B116" s="19"/>
      <c r="C116" s="26" t="s">
        <v>132</v>
      </c>
      <c r="D116" s="2" t="s">
        <v>13</v>
      </c>
      <c r="E116" s="2">
        <v>0.08</v>
      </c>
      <c r="F116" s="63">
        <f>F110*E116</f>
        <v>27.2</v>
      </c>
      <c r="G116" s="63"/>
      <c r="H116" s="63"/>
      <c r="I116" s="63"/>
      <c r="J116" s="63"/>
      <c r="K116" s="63"/>
      <c r="L116" s="63"/>
      <c r="M116" s="28"/>
    </row>
    <row r="117" spans="1:13" ht="25.5">
      <c r="A117" s="169"/>
      <c r="B117" s="133" t="s">
        <v>160</v>
      </c>
      <c r="C117" s="26" t="s">
        <v>161</v>
      </c>
      <c r="D117" s="2" t="s">
        <v>13</v>
      </c>
      <c r="E117" s="2">
        <v>0.05</v>
      </c>
      <c r="F117" s="63">
        <f>F110*E117</f>
        <v>17</v>
      </c>
      <c r="G117" s="63"/>
      <c r="H117" s="63"/>
      <c r="I117" s="63"/>
      <c r="J117" s="63"/>
      <c r="K117" s="63"/>
      <c r="L117" s="63"/>
      <c r="M117" s="28"/>
    </row>
    <row r="118" spans="1:13" ht="15.75" thickBot="1">
      <c r="A118" s="170"/>
      <c r="B118" s="19" t="s">
        <v>62</v>
      </c>
      <c r="C118" s="26" t="s">
        <v>162</v>
      </c>
      <c r="D118" s="2" t="s">
        <v>10</v>
      </c>
      <c r="E118" s="2">
        <v>2.2000000000000002</v>
      </c>
      <c r="F118" s="63">
        <f>E118*F117</f>
        <v>37.400000000000006</v>
      </c>
      <c r="G118" s="63"/>
      <c r="H118" s="63"/>
      <c r="I118" s="63"/>
      <c r="J118" s="63"/>
      <c r="K118" s="63"/>
      <c r="L118" s="63"/>
      <c r="M118" s="28"/>
    </row>
    <row r="119" spans="1:13" ht="45">
      <c r="A119" s="168">
        <v>18</v>
      </c>
      <c r="B119" s="116" t="s">
        <v>163</v>
      </c>
      <c r="C119" s="117" t="s">
        <v>164</v>
      </c>
      <c r="D119" s="118" t="s">
        <v>10</v>
      </c>
      <c r="E119" s="119"/>
      <c r="F119" s="134">
        <f>F122*0.00022</f>
        <v>1.496</v>
      </c>
      <c r="G119" s="119"/>
      <c r="H119" s="45"/>
      <c r="I119" s="135"/>
      <c r="J119" s="119"/>
      <c r="K119" s="136"/>
      <c r="L119" s="136"/>
      <c r="M119" s="120"/>
    </row>
    <row r="120" spans="1:13">
      <c r="A120" s="169"/>
      <c r="B120" s="137"/>
      <c r="C120" s="138" t="s">
        <v>5</v>
      </c>
      <c r="D120" s="139" t="s">
        <v>12</v>
      </c>
      <c r="E120" s="140">
        <v>27.6</v>
      </c>
      <c r="F120" s="140">
        <f>F119*E120</f>
        <v>41.2896</v>
      </c>
      <c r="G120" s="140"/>
      <c r="H120" s="50"/>
      <c r="I120" s="50"/>
      <c r="J120" s="140"/>
      <c r="K120" s="141"/>
      <c r="L120" s="141"/>
      <c r="M120" s="142"/>
    </row>
    <row r="121" spans="1:13">
      <c r="A121" s="169"/>
      <c r="B121" s="137"/>
      <c r="C121" s="138" t="s">
        <v>11</v>
      </c>
      <c r="D121" s="139" t="s">
        <v>4</v>
      </c>
      <c r="E121" s="140">
        <v>6.8</v>
      </c>
      <c r="F121" s="140">
        <f>F119*E121</f>
        <v>10.172800000000001</v>
      </c>
      <c r="G121" s="140"/>
      <c r="H121" s="50"/>
      <c r="I121" s="50"/>
      <c r="J121" s="140"/>
      <c r="K121" s="141"/>
      <c r="L121" s="141"/>
      <c r="M121" s="142"/>
    </row>
    <row r="122" spans="1:13">
      <c r="A122" s="169"/>
      <c r="B122" s="137" t="s">
        <v>165</v>
      </c>
      <c r="C122" s="138" t="s">
        <v>166</v>
      </c>
      <c r="D122" s="139" t="s">
        <v>38</v>
      </c>
      <c r="E122" s="140" t="s">
        <v>24</v>
      </c>
      <c r="F122" s="143">
        <f>F110*20</f>
        <v>6800</v>
      </c>
      <c r="G122" s="140"/>
      <c r="H122" s="50"/>
      <c r="I122" s="144"/>
      <c r="J122" s="140"/>
      <c r="K122" s="141"/>
      <c r="L122" s="141"/>
      <c r="M122" s="142"/>
    </row>
    <row r="123" spans="1:13">
      <c r="A123" s="169"/>
      <c r="B123" s="137"/>
      <c r="C123" s="138" t="s">
        <v>59</v>
      </c>
      <c r="D123" s="139" t="s">
        <v>4</v>
      </c>
      <c r="E123" s="140">
        <v>12.2</v>
      </c>
      <c r="F123" s="140">
        <f>F119*E123</f>
        <v>18.251199999999997</v>
      </c>
      <c r="G123" s="140"/>
      <c r="H123" s="50"/>
      <c r="I123" s="50"/>
      <c r="J123" s="140"/>
      <c r="K123" s="141"/>
      <c r="L123" s="141"/>
      <c r="M123" s="142"/>
    </row>
    <row r="124" spans="1:13" ht="15.75">
      <c r="A124" s="169"/>
      <c r="B124" s="4" t="s">
        <v>36</v>
      </c>
      <c r="C124" s="3" t="s">
        <v>167</v>
      </c>
      <c r="D124" s="4" t="s">
        <v>43</v>
      </c>
      <c r="E124" s="4" t="s">
        <v>24</v>
      </c>
      <c r="F124" s="4">
        <v>2</v>
      </c>
      <c r="G124" s="4"/>
      <c r="H124" s="28"/>
      <c r="I124" s="4"/>
      <c r="J124" s="28"/>
      <c r="K124" s="4"/>
      <c r="L124" s="28"/>
      <c r="M124" s="28"/>
    </row>
    <row r="125" spans="1:13" ht="31.5">
      <c r="A125" s="170"/>
      <c r="B125" s="4" t="s">
        <v>73</v>
      </c>
      <c r="C125" s="3" t="s">
        <v>182</v>
      </c>
      <c r="D125" s="4" t="s">
        <v>10</v>
      </c>
      <c r="E125" s="4"/>
      <c r="F125" s="145">
        <f>F119</f>
        <v>1.496</v>
      </c>
      <c r="G125" s="4"/>
      <c r="H125" s="28"/>
      <c r="I125" s="4"/>
      <c r="J125" s="28"/>
      <c r="K125" s="4"/>
      <c r="L125" s="28"/>
      <c r="M125" s="28"/>
    </row>
    <row r="126" spans="1:13" ht="45">
      <c r="A126" s="168">
        <v>19</v>
      </c>
      <c r="B126" s="146"/>
      <c r="C126" s="30" t="s">
        <v>174</v>
      </c>
      <c r="D126" s="12" t="s">
        <v>52</v>
      </c>
      <c r="E126" s="147"/>
      <c r="F126" s="156">
        <f>F110</f>
        <v>340</v>
      </c>
      <c r="G126" s="12"/>
      <c r="H126" s="28"/>
      <c r="I126" s="12"/>
      <c r="J126" s="28"/>
      <c r="K126" s="12"/>
      <c r="L126" s="28"/>
      <c r="M126" s="28"/>
    </row>
    <row r="127" spans="1:13" ht="15.75">
      <c r="A127" s="169"/>
      <c r="B127" s="146">
        <v>27.24</v>
      </c>
      <c r="C127" s="16" t="s">
        <v>45</v>
      </c>
      <c r="D127" s="12" t="s">
        <v>114</v>
      </c>
      <c r="E127" s="1">
        <v>0.20699999999999999</v>
      </c>
      <c r="F127" s="1">
        <f>E127*F126</f>
        <v>70.38</v>
      </c>
      <c r="G127" s="12"/>
      <c r="H127" s="28"/>
      <c r="I127" s="29"/>
      <c r="J127" s="28"/>
      <c r="K127" s="12"/>
      <c r="L127" s="28"/>
      <c r="M127" s="28"/>
    </row>
    <row r="128" spans="1:13">
      <c r="A128" s="169"/>
      <c r="B128" s="146"/>
      <c r="C128" s="12" t="s">
        <v>168</v>
      </c>
      <c r="D128" s="12" t="s">
        <v>4</v>
      </c>
      <c r="E128" s="12">
        <v>3.2099999999999997E-2</v>
      </c>
      <c r="F128" s="12">
        <f>E128*F126</f>
        <v>10.914</v>
      </c>
      <c r="G128" s="12"/>
      <c r="H128" s="28"/>
      <c r="I128" s="12"/>
      <c r="J128" s="28"/>
      <c r="K128" s="12"/>
      <c r="L128" s="28"/>
      <c r="M128" s="28"/>
    </row>
    <row r="129" spans="1:17" ht="18">
      <c r="A129" s="169"/>
      <c r="B129" s="4" t="s">
        <v>169</v>
      </c>
      <c r="C129" s="157" t="s">
        <v>170</v>
      </c>
      <c r="D129" s="20" t="s">
        <v>151</v>
      </c>
      <c r="E129" s="4">
        <v>0.16339999999999999</v>
      </c>
      <c r="F129" s="4">
        <f>E129*F126</f>
        <v>55.555999999999997</v>
      </c>
      <c r="G129" s="4"/>
      <c r="H129" s="28"/>
      <c r="I129" s="4"/>
      <c r="J129" s="28"/>
      <c r="K129" s="4"/>
      <c r="L129" s="28"/>
      <c r="M129" s="28"/>
    </row>
    <row r="130" spans="1:17" ht="25.5">
      <c r="A130" s="169"/>
      <c r="B130" s="158" t="s">
        <v>24</v>
      </c>
      <c r="C130" s="159" t="s">
        <v>171</v>
      </c>
      <c r="D130" s="160" t="s">
        <v>51</v>
      </c>
      <c r="E130" s="160">
        <v>2.64E-2</v>
      </c>
      <c r="F130" s="4">
        <f>E130*F126</f>
        <v>8.9759999999999991</v>
      </c>
      <c r="G130" s="4"/>
      <c r="H130" s="28"/>
      <c r="I130" s="4"/>
      <c r="J130" s="28"/>
      <c r="K130" s="4"/>
      <c r="L130" s="28"/>
      <c r="M130" s="28"/>
    </row>
    <row r="131" spans="1:17" ht="15.75">
      <c r="A131" s="170"/>
      <c r="B131" s="4" t="s">
        <v>73</v>
      </c>
      <c r="C131" s="3" t="s">
        <v>172</v>
      </c>
      <c r="D131" s="20" t="s">
        <v>10</v>
      </c>
      <c r="E131" s="4">
        <v>2.4</v>
      </c>
      <c r="F131" s="4">
        <f>F129*E131</f>
        <v>133.33439999999999</v>
      </c>
      <c r="G131" s="4"/>
      <c r="H131" s="28"/>
      <c r="I131" s="4"/>
      <c r="J131" s="28"/>
      <c r="K131" s="4"/>
      <c r="L131" s="28"/>
      <c r="M131" s="28"/>
    </row>
    <row r="132" spans="1:17" ht="78" customHeight="1">
      <c r="A132" s="163">
        <v>20</v>
      </c>
      <c r="B132" s="94" t="s">
        <v>113</v>
      </c>
      <c r="C132" s="180" t="s">
        <v>115</v>
      </c>
      <c r="D132" s="94" t="s">
        <v>58</v>
      </c>
      <c r="E132" s="94"/>
      <c r="F132" s="94">
        <v>36</v>
      </c>
      <c r="G132" s="94"/>
      <c r="H132" s="94"/>
      <c r="I132" s="94"/>
      <c r="J132" s="94"/>
      <c r="K132" s="94"/>
      <c r="L132" s="94"/>
      <c r="M132" s="94"/>
    </row>
    <row r="133" spans="1:17">
      <c r="A133" s="164"/>
      <c r="B133" s="94" t="s">
        <v>24</v>
      </c>
      <c r="C133" s="94" t="s">
        <v>45</v>
      </c>
      <c r="D133" s="94" t="s">
        <v>114</v>
      </c>
      <c r="E133" s="94">
        <v>2.06</v>
      </c>
      <c r="F133" s="94">
        <f>E133*F132</f>
        <v>74.16</v>
      </c>
      <c r="G133" s="94"/>
      <c r="H133" s="94"/>
      <c r="I133" s="94"/>
      <c r="J133" s="94"/>
      <c r="K133" s="94"/>
      <c r="L133" s="94"/>
      <c r="M133" s="94"/>
    </row>
    <row r="134" spans="1:17" ht="31.5">
      <c r="A134" s="100"/>
      <c r="B134" s="95" t="s">
        <v>24</v>
      </c>
      <c r="C134" s="96" t="s">
        <v>119</v>
      </c>
      <c r="D134" s="96" t="s">
        <v>116</v>
      </c>
      <c r="E134" s="97"/>
      <c r="F134" s="97">
        <v>300</v>
      </c>
      <c r="G134" s="98"/>
      <c r="H134" s="98"/>
      <c r="I134" s="97"/>
      <c r="J134" s="97"/>
      <c r="K134" s="97"/>
      <c r="L134" s="97"/>
      <c r="M134" s="99"/>
    </row>
    <row r="135" spans="1:17" ht="15.75">
      <c r="A135" s="163">
        <v>21</v>
      </c>
      <c r="B135" s="95" t="s">
        <v>117</v>
      </c>
      <c r="C135" s="96" t="s">
        <v>26</v>
      </c>
      <c r="D135" s="96" t="s">
        <v>27</v>
      </c>
      <c r="E135" s="97">
        <v>9.5899999999999999E-2</v>
      </c>
      <c r="F135" s="97">
        <f>E135*F134</f>
        <v>28.77</v>
      </c>
      <c r="G135" s="97"/>
      <c r="H135" s="97"/>
      <c r="I135" s="97"/>
      <c r="J135" s="97"/>
      <c r="K135" s="97"/>
      <c r="L135" s="97"/>
      <c r="M135" s="99"/>
    </row>
    <row r="136" spans="1:17" ht="15.75">
      <c r="A136" s="101"/>
      <c r="B136" s="95"/>
      <c r="C136" s="96" t="s">
        <v>33</v>
      </c>
      <c r="D136" s="96" t="s">
        <v>118</v>
      </c>
      <c r="E136" s="97">
        <v>4.5199999999999997E-2</v>
      </c>
      <c r="F136" s="97">
        <f>E136*F134</f>
        <v>13.559999999999999</v>
      </c>
      <c r="G136" s="97"/>
      <c r="H136" s="97"/>
      <c r="I136" s="97"/>
      <c r="J136" s="97"/>
      <c r="K136" s="97"/>
      <c r="L136" s="97"/>
      <c r="M136" s="99"/>
      <c r="Q136" s="36"/>
    </row>
    <row r="137" spans="1:17" ht="31.5">
      <c r="A137" s="101"/>
      <c r="B137" s="95" t="s">
        <v>124</v>
      </c>
      <c r="C137" s="96" t="s">
        <v>123</v>
      </c>
      <c r="D137" s="96" t="s">
        <v>93</v>
      </c>
      <c r="E137" s="97"/>
      <c r="F137" s="97">
        <f>F134</f>
        <v>300</v>
      </c>
      <c r="G137" s="97"/>
      <c r="H137" s="97"/>
      <c r="I137" s="97"/>
      <c r="J137" s="97"/>
      <c r="K137" s="97"/>
      <c r="L137" s="97"/>
      <c r="M137" s="99"/>
    </row>
    <row r="138" spans="1:17" ht="15.75">
      <c r="A138" s="102"/>
      <c r="B138" s="95" t="s">
        <v>122</v>
      </c>
      <c r="C138" s="96" t="s">
        <v>120</v>
      </c>
      <c r="D138" s="96" t="s">
        <v>121</v>
      </c>
      <c r="E138" s="97"/>
      <c r="F138" s="97">
        <v>10</v>
      </c>
      <c r="G138" s="97"/>
      <c r="H138" s="97"/>
      <c r="I138" s="97"/>
      <c r="J138" s="97"/>
      <c r="K138" s="97"/>
      <c r="L138" s="97"/>
      <c r="M138" s="99"/>
    </row>
    <row r="139" spans="1:17">
      <c r="A139" s="93"/>
      <c r="B139" s="164"/>
      <c r="C139" s="113" t="s">
        <v>6</v>
      </c>
      <c r="D139" s="114"/>
      <c r="E139" s="114"/>
      <c r="F139" s="114"/>
      <c r="G139" s="114"/>
      <c r="H139" s="115"/>
      <c r="I139" s="114"/>
      <c r="J139" s="115"/>
      <c r="K139" s="114"/>
      <c r="L139" s="115"/>
      <c r="M139" s="115"/>
    </row>
    <row r="140" spans="1:17">
      <c r="A140" s="29"/>
      <c r="B140" s="12"/>
      <c r="C140" s="30" t="s">
        <v>7</v>
      </c>
      <c r="D140" s="32" t="s">
        <v>184</v>
      </c>
      <c r="E140" s="31"/>
      <c r="F140" s="31"/>
      <c r="G140" s="31"/>
      <c r="H140" s="31"/>
      <c r="I140" s="31"/>
      <c r="J140" s="31"/>
      <c r="K140" s="31"/>
      <c r="L140" s="31"/>
      <c r="M140" s="13"/>
    </row>
    <row r="141" spans="1:17">
      <c r="A141" s="29"/>
      <c r="B141" s="12"/>
      <c r="C141" s="30" t="s">
        <v>6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13"/>
    </row>
    <row r="142" spans="1:17">
      <c r="A142" s="29"/>
      <c r="B142" s="12"/>
      <c r="C142" s="30" t="s">
        <v>8</v>
      </c>
      <c r="D142" s="32" t="s">
        <v>184</v>
      </c>
      <c r="E142" s="31"/>
      <c r="F142" s="31"/>
      <c r="G142" s="31"/>
      <c r="H142" s="31"/>
      <c r="I142" s="31"/>
      <c r="J142" s="31"/>
      <c r="K142" s="31"/>
      <c r="L142" s="31"/>
      <c r="M142" s="13"/>
    </row>
    <row r="143" spans="1:17">
      <c r="A143" s="29"/>
      <c r="B143" s="12"/>
      <c r="C143" s="30" t="s">
        <v>6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3"/>
    </row>
    <row r="144" spans="1:17" ht="16.5" customHeight="1">
      <c r="A144" s="29"/>
      <c r="B144" s="12"/>
      <c r="C144" s="30" t="s">
        <v>44</v>
      </c>
      <c r="D144" s="32">
        <v>0.02</v>
      </c>
      <c r="E144" s="31"/>
      <c r="F144" s="31"/>
      <c r="G144" s="31"/>
      <c r="H144" s="31"/>
      <c r="I144" s="31"/>
      <c r="J144" s="31"/>
      <c r="K144" s="31"/>
      <c r="L144" s="31"/>
      <c r="M144" s="33"/>
    </row>
    <row r="145" spans="1:13" ht="16.5" customHeight="1">
      <c r="A145" s="29"/>
      <c r="B145" s="12"/>
      <c r="C145" s="30" t="s">
        <v>6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3"/>
    </row>
    <row r="146" spans="1:13" ht="16.5" customHeight="1">
      <c r="A146" s="29"/>
      <c r="B146" s="12"/>
      <c r="C146" s="30" t="s">
        <v>9</v>
      </c>
      <c r="D146" s="32">
        <v>0.18</v>
      </c>
      <c r="E146" s="31"/>
      <c r="F146" s="31"/>
      <c r="G146" s="31"/>
      <c r="H146" s="31"/>
      <c r="I146" s="31"/>
      <c r="J146" s="31"/>
      <c r="K146" s="31"/>
      <c r="L146" s="31"/>
      <c r="M146" s="33"/>
    </row>
    <row r="147" spans="1:13" ht="16.5" customHeight="1">
      <c r="A147" s="29"/>
      <c r="B147" s="12"/>
      <c r="C147" s="30" t="s">
        <v>6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4"/>
    </row>
    <row r="150" spans="1:13">
      <c r="C150" s="151"/>
    </row>
  </sheetData>
  <mergeCells count="21">
    <mergeCell ref="A1:M1"/>
    <mergeCell ref="A2:M2"/>
    <mergeCell ref="A3:A4"/>
    <mergeCell ref="B3:B4"/>
    <mergeCell ref="C3:C4"/>
    <mergeCell ref="M3:M4"/>
    <mergeCell ref="D3:D4"/>
    <mergeCell ref="E3:F3"/>
    <mergeCell ref="G3:H3"/>
    <mergeCell ref="I3:J3"/>
    <mergeCell ref="K3:L3"/>
    <mergeCell ref="A99:A109"/>
    <mergeCell ref="A110:A118"/>
    <mergeCell ref="A119:A125"/>
    <mergeCell ref="A126:A131"/>
    <mergeCell ref="A69:A76"/>
    <mergeCell ref="A93:A98"/>
    <mergeCell ref="C6:J6"/>
    <mergeCell ref="A7:A10"/>
    <mergeCell ref="A33:A38"/>
    <mergeCell ref="C27:E27"/>
  </mergeCells>
  <pageMargins left="0.8" right="0.28000000000000003" top="0.33" bottom="0.32" header="0.31496062992125984" footer="0.19"/>
  <pageSetup paperSize="9" scale="80" orientation="landscape" r:id="rId1"/>
  <rowBreaks count="6" manualBreakCount="6">
    <brk id="20" max="12" man="1"/>
    <brk id="38" max="12" man="1"/>
    <brk id="62" max="12" man="1"/>
    <brk id="80" max="12" man="1"/>
    <brk id="103" max="12" man="1"/>
    <brk id="13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მოცულობა</vt:lpstr>
      <vt:lpstr>მოცულობა!Print_Area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2016-10-24T22:03:56Z</dcterms:modified>
</cp:coreProperties>
</file>