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7\PROCUREMENT\32 RDP III\04_Works\05_Sapara - e\BD\"/>
    </mc:Choice>
  </mc:AlternateContent>
  <bookViews>
    <workbookView xWindow="0" yWindow="0" windowWidth="20490" windowHeight="6930" tabRatio="966"/>
  </bookViews>
  <sheets>
    <sheet name="კრებსითი" sheetId="49" r:id="rId1"/>
    <sheet name="დღიური ნაკრები" sheetId="54" r:id="rId2"/>
    <sheet name="დღიური სამუშაოები" sheetId="53" r:id="rId3"/>
    <sheet name="ნაკრები" sheetId="52" r:id="rId4"/>
    <sheet name="პავილიონი N1-1" sheetId="39" r:id="rId5"/>
    <sheet name="წყალი 1-2" sheetId="22" r:id="rId6"/>
    <sheet name="კანალიზაცია 1-3" sheetId="46" r:id="rId7"/>
    <sheet name="მონასტერი N2" sheetId="44" r:id="rId8"/>
  </sheets>
  <definedNames>
    <definedName name="_xlnm.Print_Area" localSheetId="6">'კანალიზაცია 1-3'!$A$1:$F$41</definedName>
    <definedName name="_xlnm.Print_Area" localSheetId="7">'მონასტერი N2'!$A$1:$F$103</definedName>
    <definedName name="_xlnm.Print_Area" localSheetId="4">'პავილიონი N1-1'!$A$1:$F$174</definedName>
    <definedName name="_xlnm.Print_Area" localSheetId="5">'წყალი 1-2'!$A$1:$F$21</definedName>
    <definedName name="_xlnm.Print_Titles" localSheetId="5">'წყალი 1-2'!#REF!</definedName>
  </definedNames>
  <calcPr calcId="152511"/>
</workbook>
</file>

<file path=xl/calcChain.xml><?xml version="1.0" encoding="utf-8"?>
<calcChain xmlns="http://schemas.openxmlformats.org/spreadsheetml/2006/main">
  <c r="D133" i="39" l="1"/>
  <c r="D78" i="44"/>
  <c r="D35" i="44"/>
  <c r="D34" i="44"/>
  <c r="D30" i="44"/>
  <c r="D28" i="44"/>
  <c r="D29" i="44" s="1"/>
  <c r="D24" i="44"/>
  <c r="D13" i="44"/>
  <c r="D12" i="44"/>
  <c r="D85" i="39" l="1"/>
  <c r="D71" i="39"/>
  <c r="D65" i="44" l="1"/>
  <c r="D62" i="44"/>
  <c r="D54" i="44"/>
  <c r="D55" i="44" s="1"/>
  <c r="D50" i="44"/>
  <c r="D51" i="44" s="1"/>
  <c r="D45" i="44"/>
  <c r="D44" i="44"/>
  <c r="D94" i="39"/>
  <c r="D93" i="39"/>
  <c r="D91" i="39"/>
  <c r="D82" i="39"/>
  <c r="D79" i="39"/>
  <c r="D68" i="39"/>
  <c r="D67" i="39"/>
  <c r="D61" i="39"/>
  <c r="D60" i="39"/>
  <c r="D56" i="39"/>
  <c r="D48" i="39"/>
  <c r="D35" i="39"/>
  <c r="D30" i="39"/>
  <c r="D23" i="39"/>
  <c r="D22" i="39"/>
  <c r="D15" i="39"/>
  <c r="D13" i="39"/>
  <c r="D52" i="44" l="1"/>
  <c r="D43" i="44"/>
</calcChain>
</file>

<file path=xl/sharedStrings.xml><?xml version="1.0" encoding="utf-8"?>
<sst xmlns="http://schemas.openxmlformats.org/spreadsheetml/2006/main" count="735" uniqueCount="386">
  <si>
    <t>jami</t>
  </si>
  <si>
    <t>#</t>
  </si>
  <si>
    <t>ganz.</t>
  </si>
  <si>
    <t>kub.m.</t>
  </si>
  <si>
    <t>kv.m.</t>
  </si>
  <si>
    <t>tona</t>
  </si>
  <si>
    <t>Sida wyalsadeni</t>
  </si>
  <si>
    <t>Sida kanalizacia</t>
  </si>
  <si>
    <t>miwis samuSaoebi</t>
  </si>
  <si>
    <t>II kat. gruntis ukuCayra xeliT</t>
  </si>
  <si>
    <t>IIkat. gr. datvirT. avtoTviTm. xeliT</t>
  </si>
  <si>
    <t>konstruqciuli elementebi</t>
  </si>
  <si>
    <t>gruntis transportireba 1km-ze  13X1,75=</t>
  </si>
  <si>
    <t>Casatanebeli det. mowyoba  Cd-1,2,3,4</t>
  </si>
  <si>
    <t>xis konstruqciebis  cecxldacva</t>
  </si>
  <si>
    <t>Werisa da saxuravis xis konstruqciebi</t>
  </si>
  <si>
    <r>
      <t xml:space="preserve">polieTilenis milebis mowyoba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=25mm </t>
    </r>
    <r>
      <rPr>
        <sz val="11"/>
        <rFont val="Calibri"/>
        <family val="2"/>
        <charset val="204"/>
        <scheme val="minor"/>
      </rPr>
      <t>PN-10</t>
    </r>
  </si>
  <si>
    <t>grZ.m.</t>
  </si>
  <si>
    <r>
      <t xml:space="preserve">wyalsadenis milebis mowyoba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=32mm</t>
    </r>
  </si>
  <si>
    <r>
      <t>wyalsadenis milebis mowyoba</t>
    </r>
    <r>
      <rPr>
        <sz val="11"/>
        <rFont val="Calibri"/>
        <family val="2"/>
        <charset val="204"/>
        <scheme val="minor"/>
      </rPr>
      <t xml:space="preserve"> Ø=</t>
    </r>
    <r>
      <rPr>
        <sz val="11"/>
        <rFont val="AcadNusx"/>
      </rPr>
      <t>25mm</t>
    </r>
  </si>
  <si>
    <r>
      <t xml:space="preserve">wyalsadenis milebis mowyoba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=20mm</t>
    </r>
  </si>
  <si>
    <r>
      <t xml:space="preserve"> ventilebis mowyoba 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32 mm-mde</t>
    </r>
  </si>
  <si>
    <t>cali</t>
  </si>
  <si>
    <t xml:space="preserve"> fasonuri nawilebis mowyoba</t>
  </si>
  <si>
    <t>civi wylis Semrevis mowyoba pirsabanisaTvis</t>
  </si>
  <si>
    <r>
      <t>plastmasis sakanalizacio milebis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=100mm mowyoba</t>
    </r>
  </si>
  <si>
    <r>
      <t>plastmasis sakanalizacio milebis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=50mm mowyoba</t>
    </r>
  </si>
  <si>
    <t xml:space="preserve">unitazis mowyoba sifoniT </t>
  </si>
  <si>
    <t>kompl</t>
  </si>
  <si>
    <t>unitazis mowyoba sifoniT gansakuTrebuli saWiroebis mqone pirTaTvis</t>
  </si>
  <si>
    <t>pisuaris mowyoba</t>
  </si>
  <si>
    <t>komp.</t>
  </si>
  <si>
    <t>pirsabanis  mowyoba sifoniT</t>
  </si>
  <si>
    <t>I samSeneblo samuSaoebi</t>
  </si>
  <si>
    <t>tranSeis  damuSaveba xeliT II kategoriis  gruntSi qselis mosawyobad</t>
  </si>
  <si>
    <t xml:space="preserve">kub.m.  </t>
  </si>
  <si>
    <t>zedmeti gruntis datvirTva xeliT avtoT. 6X1,75=</t>
  </si>
  <si>
    <t xml:space="preserve">gruntis transportireba 1km-ze  </t>
  </si>
  <si>
    <t>boZebis Camagreba betoniiT m-150</t>
  </si>
  <si>
    <r>
      <t xml:space="preserve">sainstalacio gofrirebuli  milis </t>
    </r>
    <r>
      <rPr>
        <sz val="11"/>
        <rFont val="Calibri"/>
        <family val="2"/>
        <charset val="204"/>
        <scheme val="minor"/>
      </rPr>
      <t>Ø 40</t>
    </r>
    <r>
      <rPr>
        <sz val="11"/>
        <rFont val="AcadNusx"/>
      </rPr>
      <t>mm</t>
    </r>
    <r>
      <rPr>
        <sz val="12.1"/>
        <rFont val="AcadNusx"/>
      </rPr>
      <t xml:space="preserve"> </t>
    </r>
    <r>
      <rPr>
        <sz val="11"/>
        <rFont val="AcadNusx"/>
      </rPr>
      <t>mowyoba</t>
    </r>
  </si>
  <si>
    <t>grZ.m</t>
  </si>
  <si>
    <t xml:space="preserve"> gruntis ukuCayra xeliT</t>
  </si>
  <si>
    <r>
      <t xml:space="preserve">gamanawilebeli karada  </t>
    </r>
    <r>
      <rPr>
        <b/>
        <sz val="11"/>
        <rFont val="Calibri"/>
        <family val="2"/>
        <charset val="204"/>
        <scheme val="minor"/>
      </rPr>
      <t>MDB</t>
    </r>
  </si>
  <si>
    <t>1.1.</t>
  </si>
  <si>
    <r>
      <t xml:space="preserve">karada </t>
    </r>
    <r>
      <rPr>
        <sz val="11"/>
        <rFont val="Calibri"/>
        <family val="2"/>
        <charset val="204"/>
        <scheme val="minor"/>
      </rPr>
      <t xml:space="preserve">DMB </t>
    </r>
    <r>
      <rPr>
        <sz val="11"/>
        <rFont val="AcadNusx"/>
      </rPr>
      <t xml:space="preserve"> </t>
    </r>
  </si>
  <si>
    <t>fotorele</t>
  </si>
  <si>
    <t>avtomaturi amomrTveli 2a 1polusa</t>
  </si>
  <si>
    <t>avtomaturi amomrTveli 16a 1polusa</t>
  </si>
  <si>
    <t>avtomaturi amomrTveli 25a 1polusa</t>
  </si>
  <si>
    <t>avtomaturi amomrTveli 25a 3polusa</t>
  </si>
  <si>
    <t>avtomaturi amomrTveli 32a 3polusa</t>
  </si>
  <si>
    <t>furnitura</t>
  </si>
  <si>
    <t xml:space="preserve">erTklaviSiani gadamrTveli </t>
  </si>
  <si>
    <t>orklaviSiani CamrTveli</t>
  </si>
  <si>
    <t>orklaviSiani gadamrTveli</t>
  </si>
  <si>
    <t>saStefselo rozeti damiwebis kontaqtiT</t>
  </si>
  <si>
    <t>sanaTebi</t>
  </si>
  <si>
    <t>Weris Cafluli  sanaTi 1X25vt</t>
  </si>
  <si>
    <t>Weris sanaTi 1X60vt</t>
  </si>
  <si>
    <t>Weris sanaTi 1X60vt  ganaTebulobis sensoriT kompleqtSi</t>
  </si>
  <si>
    <r>
      <t>gare ganaTebis metalohalogenuri sanaTi 1X150</t>
    </r>
    <r>
      <rPr>
        <sz val="11"/>
        <rFont val="Calibri"/>
        <family val="2"/>
        <charset val="204"/>
        <scheme val="minor"/>
      </rPr>
      <t xml:space="preserve">W </t>
    </r>
    <r>
      <rPr>
        <sz val="11"/>
        <rFont val="AcadNusx"/>
      </rPr>
      <t>boZiT 4,5m</t>
    </r>
  </si>
  <si>
    <t xml:space="preserve"> samontaJo masala, kabelebi </t>
  </si>
  <si>
    <t>ganmaStoebeli yuTi 100X100X50</t>
  </si>
  <si>
    <t xml:space="preserve">kabelis gatareba sainstalacio milSi  </t>
  </si>
  <si>
    <t>damiwebis konturi</t>
  </si>
  <si>
    <t>foladis naglini mavTuli, 6,0mm kveTiT</t>
  </si>
  <si>
    <r>
      <t xml:space="preserve">damiwebis Rero </t>
    </r>
    <r>
      <rPr>
        <sz val="11"/>
        <rFont val="Calibri"/>
        <family val="2"/>
        <charset val="204"/>
        <scheme val="minor"/>
      </rPr>
      <t xml:space="preserve">L </t>
    </r>
    <r>
      <rPr>
        <sz val="11"/>
        <rFont val="AcadNusx"/>
      </rPr>
      <t xml:space="preserve">= 1,5m </t>
    </r>
  </si>
  <si>
    <t>I+II Tavebis jami</t>
  </si>
  <si>
    <t>sayofacxovrebo Camketi ventilatoris mowyoba</t>
  </si>
  <si>
    <t xml:space="preserve">gare wyalsadeni  </t>
  </si>
  <si>
    <t>tranSeis  damuSaveba xeliT II kategoriis  gruntSi</t>
  </si>
  <si>
    <t>milis Zirze qviSis sagebis mowyoba sisqiT 10sm</t>
  </si>
  <si>
    <r>
      <t>wyalsadenis polieTilenis  milis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 xml:space="preserve">25 mm Cawyoba TxrilSi  </t>
    </r>
  </si>
  <si>
    <r>
      <t xml:space="preserve"> ventilebis mowyoba </t>
    </r>
    <r>
      <rPr>
        <sz val="11"/>
        <rFont val="Calibri"/>
        <family val="2"/>
        <charset val="204"/>
        <scheme val="minor"/>
      </rPr>
      <t xml:space="preserve"> Ø25</t>
    </r>
    <r>
      <rPr>
        <sz val="11"/>
        <rFont val="AcadNusx"/>
      </rPr>
      <t>mm</t>
    </r>
  </si>
  <si>
    <t>milebis Tavze qviSa-xreSis fenilis dayra xeliT, fenobrivi datkepvniT</t>
  </si>
  <si>
    <t>qviSa-xreSis datkepna pnevmomtkepnaviT</t>
  </si>
  <si>
    <r>
      <t xml:space="preserve"> ventilebis mowyoba </t>
    </r>
    <r>
      <rPr>
        <sz val="11"/>
        <rFont val="Calibri"/>
        <family val="2"/>
        <charset val="204"/>
        <scheme val="minor"/>
      </rPr>
      <t xml:space="preserve"> Ø50</t>
    </r>
    <r>
      <rPr>
        <sz val="11"/>
        <rFont val="AcadNusx"/>
      </rPr>
      <t>mm</t>
    </r>
  </si>
  <si>
    <t>gare kanalizacia</t>
  </si>
  <si>
    <t>I gare kanalizacia</t>
  </si>
  <si>
    <t>II kat. gruntis damuSaveba eqskavatoriT muxluxa svlaze, CamCis moc. 0,25kub.m.</t>
  </si>
  <si>
    <r>
      <t xml:space="preserve">kanalizaciis plastmasis milebis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=100mm mowyoba</t>
    </r>
  </si>
  <si>
    <r>
      <t xml:space="preserve">kanalizaciis plastmasis gofrirebuli milebis Calageba  TxrilSi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=150mm</t>
    </r>
  </si>
  <si>
    <r>
      <t xml:space="preserve">kanalizaciis Wa r/b rgolebis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=1000mm, Ziris filiT da Tujis xufi betonis CarCoTi(3 cali)</t>
    </r>
  </si>
  <si>
    <t xml:space="preserve">Txrilis amovseba adgilobrivi gruntiT buldozeriT </t>
  </si>
  <si>
    <t>Txrilis amovseba adgilobrivi gruntiT xeliT</t>
  </si>
  <si>
    <t xml:space="preserve">zedmeti gruntis transportireba 1km-ze   </t>
  </si>
  <si>
    <r>
      <t>biologiuri gamwmendis mowyoba warmadobiT</t>
    </r>
    <r>
      <rPr>
        <sz val="11"/>
        <rFont val="Calibri"/>
        <family val="2"/>
        <charset val="204"/>
        <scheme val="minor"/>
      </rPr>
      <t xml:space="preserve"> G</t>
    </r>
    <r>
      <rPr>
        <sz val="10.45"/>
        <rFont val="AcadNusx"/>
      </rPr>
      <t>=8,0m</t>
    </r>
    <r>
      <rPr>
        <sz val="10.45"/>
        <rFont val="Calibri"/>
        <family val="2"/>
        <charset val="204"/>
        <scheme val="minor"/>
      </rPr>
      <t>³</t>
    </r>
    <r>
      <rPr>
        <sz val="9.9499999999999993"/>
        <rFont val="AcadNusx"/>
      </rPr>
      <t>dRe/Ram</t>
    </r>
    <r>
      <rPr>
        <sz val="11"/>
        <rFont val="AcadNusx"/>
      </rPr>
      <t xml:space="preserve"> </t>
    </r>
  </si>
  <si>
    <t xml:space="preserve">gruntis transportireba 1km-ze   </t>
  </si>
  <si>
    <t xml:space="preserve">wyarosTan misaerTebeli samontaJo masalebi (samkapebi, muxlebi, quroebi) </t>
  </si>
  <si>
    <t>avtomaturi amomrTveli 32a 2polusa</t>
  </si>
  <si>
    <t xml:space="preserve">kedlis sanaTi 1X60vt </t>
  </si>
  <si>
    <t>blokis tixrebis mowyoba  sisq. 10sm</t>
  </si>
  <si>
    <t>kv.m</t>
  </si>
  <si>
    <t xml:space="preserve"> tualetis kabinebis laminirebuli tixrebis mowyoba karebiT</t>
  </si>
  <si>
    <t xml:space="preserve"> iatakze cementis moWimva sisq. 30mm </t>
  </si>
  <si>
    <t>iatakze   keramogranitis filebis dageba</t>
  </si>
  <si>
    <t>kedlebis da tixrebis lesva qv/cementis xsnariT</t>
  </si>
  <si>
    <r>
      <t xml:space="preserve">kedlebis mopirkeTeba  keramikuli filebiT </t>
    </r>
    <r>
      <rPr>
        <sz val="11"/>
        <rFont val="Calibri"/>
        <family val="2"/>
        <charset val="204"/>
        <scheme val="minor"/>
      </rPr>
      <t/>
    </r>
  </si>
  <si>
    <t>nestgamZle TabaSirmuyaos Sekiduli Weris mowyoba</t>
  </si>
  <si>
    <t>TabaSirmuyaos Weris SeRebva wyalemulsiuri saRebaviT</t>
  </si>
  <si>
    <t>kedlebi</t>
  </si>
  <si>
    <t>kar-fanjrebi</t>
  </si>
  <si>
    <t xml:space="preserve">iataki </t>
  </si>
  <si>
    <t xml:space="preserve">saxuravi </t>
  </si>
  <si>
    <t>Sida mosaxva</t>
  </si>
  <si>
    <t>gare mosaxva</t>
  </si>
  <si>
    <t>II kat. gruntis damuSaveba  qvabulSi eqskavatoriT muxluxa  svlaze, CamCis moc. 0,5kub.m. avtoTviTmclelebze datvirTviT</t>
  </si>
  <si>
    <t>II kat.gruntis mosworeba nayarze</t>
  </si>
  <si>
    <t>Txevadi biTumis mosxma 0,3kg/m²</t>
  </si>
  <si>
    <t>Txevadi biTumis mosxma 0,6kg/m²</t>
  </si>
  <si>
    <t>II kat. gruntis damuSaveba xeliT</t>
  </si>
  <si>
    <t xml:space="preserve"> kedlebis wyoba  blokiT sisq.40sm.                </t>
  </si>
  <si>
    <t xml:space="preserve">saxuravis mowyoba metalokramitiT </t>
  </si>
  <si>
    <t>aluminis fanjrebis  mowyoba (f - 1)</t>
  </si>
  <si>
    <t xml:space="preserve"> liTonis karis mowyoba (k-2)</t>
  </si>
  <si>
    <t>liTonis karis SeRebva zeTovani saRebaviT</t>
  </si>
  <si>
    <t xml:space="preserve"> `m.d.f.~-is  karebis mowyoba (k-6)</t>
  </si>
  <si>
    <t>terasis  da pandusis mopirkeTeba bazaltis filebiT</t>
  </si>
  <si>
    <t xml:space="preserve"> TabaSirmuyaos Sekiduli Weris mowyoba</t>
  </si>
  <si>
    <t>kedlebis  SeRebva wyalmedegi wyalemulsiuri saRebaviT</t>
  </si>
  <si>
    <t>fasadis mopirkeTeba adgilobrivi fleTili qviT</t>
  </si>
  <si>
    <t>xis svetebis Zirebis mopirkeTeba adgilobrivi fleTili qviT</t>
  </si>
  <si>
    <t>terasis moajiris wyoba adgilobrivi qviT</t>
  </si>
  <si>
    <t>terasis qvis moajirze xis saxeluris mowyoba</t>
  </si>
  <si>
    <t>terasis xis moajiris mowyoba</t>
  </si>
  <si>
    <t>terasis xis svetebis  mowyoba</t>
  </si>
  <si>
    <t>xis svetebis, dekoratiuli koWebis, moajiris da saxeluris momzadeba gasalaqad</t>
  </si>
  <si>
    <t>xis svetebis, dekoratiuli koWebis, moajiris da saxeluris galaqva 2-jer</t>
  </si>
  <si>
    <t>terasis Werze xis lamfis mowyoba</t>
  </si>
  <si>
    <t>terasis  Weris xis lamfis momzadeba gasalaqad</t>
  </si>
  <si>
    <t>keTilmowyobis samuSaoebi</t>
  </si>
  <si>
    <t>bazaltis CaZiruli bordiuris mowyoba betonis safuZvelze</t>
  </si>
  <si>
    <t>bazaltis  bordiuris mowyoba betonis safuZvelze</t>
  </si>
  <si>
    <t xml:space="preserve">RorRis  safuZvelis mowyoba sisq. 20sm </t>
  </si>
  <si>
    <t>gruntis transportireba 20km-ze  523X1,75=</t>
  </si>
  <si>
    <t>xis svetis  liTonis javSanis montaJi lj-1</t>
  </si>
  <si>
    <t>terasis Weris xis lamfis galaqva 2-jer</t>
  </si>
  <si>
    <t>karibWe</t>
  </si>
  <si>
    <t xml:space="preserve">arsebuli liTonis WiSkris demontaJi </t>
  </si>
  <si>
    <t>arsebuli orfrTiani xis karis demontaJi</t>
  </si>
  <si>
    <t>gruntis transportireba 20km-ze  163,30X1,75=</t>
  </si>
  <si>
    <t>kibis baqnebis mopirkeTeba adgilobrivi fleTili qviT</t>
  </si>
  <si>
    <t>kibis safexurebis mopirkeTeba adgilobrivi fleTili qviT</t>
  </si>
  <si>
    <t>kibis  moajiris wyoba adgilobrivi qviT</t>
  </si>
  <si>
    <t>kibis qvis moajirze xis lagebis mowyoba sisq.40mm.</t>
  </si>
  <si>
    <t>xis lagebis galaqva 2-jer</t>
  </si>
  <si>
    <t>xis WiSkaris mowyoba Weduri elementebiT arsebul dgarebze         (ix. proeqti)</t>
  </si>
  <si>
    <t>xis orfrTiani yru karis mowyoba Weduri elementebiT (ix. proeqti)</t>
  </si>
  <si>
    <t>xis karis da WiSkaris momzadeba gasalaqad k=2,4</t>
  </si>
  <si>
    <t>xis karis da WiSkaris galaqva (daburuli) 2-jer k=2,4</t>
  </si>
  <si>
    <t>saval nawilze RorRis safuZvelis mowyoba sisq. 50mm</t>
  </si>
  <si>
    <t>galavnis arsebuli qvis wyobis gadawyoba</t>
  </si>
  <si>
    <t>arsebuli  xis karebis demontaJi</t>
  </si>
  <si>
    <t>qvis kedlis amongreva Riobis mosawyobad</t>
  </si>
  <si>
    <t>arsebuli iatakis demontaJi</t>
  </si>
  <si>
    <t>teritoriis gasufTaveba samSeneblo  nagvisgan</t>
  </si>
  <si>
    <t>nagvis datvirTva avtoTviTm. xeliT</t>
  </si>
  <si>
    <t>kub.m</t>
  </si>
  <si>
    <t xml:space="preserve">liTonis sayrdeni dgaris mowyoba </t>
  </si>
  <si>
    <t>xis framugis mowyoba</t>
  </si>
  <si>
    <t>framugis   Seminva  4mm-iani miniT</t>
  </si>
  <si>
    <t xml:space="preserve"> xis framugis momzadeba SesaRebad   k=1,5 </t>
  </si>
  <si>
    <t>xis framugis galaqva 2-jer  k=1,5</t>
  </si>
  <si>
    <t>xis Seminuli karebis mowyoba</t>
  </si>
  <si>
    <t>xis karebis momzadeba gasalaqad    k=2,1</t>
  </si>
  <si>
    <t>xis karebis galaqva 2-jer  k=2,1</t>
  </si>
  <si>
    <t xml:space="preserve"> iatakze cementis moWimva sisq. 50mm </t>
  </si>
  <si>
    <t>iatakis mopirkeTeba adgilobrivi fleTili qviT</t>
  </si>
  <si>
    <t>kedlis mopirkeTeba adgilobrivi fleTili qviT liTonis sayrdeni dgaris saproeqcio areSi</t>
  </si>
  <si>
    <t>kedlebis Semosva xiT r/betonis dgarebis saproeqcio areSi</t>
  </si>
  <si>
    <t>saxuravze cementis moWimva sisq.20mm</t>
  </si>
  <si>
    <t>saxuravze ori fena praimeris mowyoba</t>
  </si>
  <si>
    <t>saxuravze miwis dayra sisq.12sm.</t>
  </si>
  <si>
    <t>balaxis daTesva xeliT</t>
  </si>
  <si>
    <t>fasadze arsebuli liTonis milis SefuTva xiT</t>
  </si>
  <si>
    <t>gare kedlis arsebuli qvis wyobis gadawyoba</t>
  </si>
  <si>
    <t xml:space="preserve"> gare kedlis wyoba adgilobrivi qviT (konservaciisTvis)</t>
  </si>
  <si>
    <t>xis stelaJebis mowyoba</t>
  </si>
  <si>
    <t>saxuravze pemzis fenis mowyoba sisq. 20÷40mm.</t>
  </si>
  <si>
    <t>saxuravze cementis moWimva sisq.  saSualod 20÷70mm</t>
  </si>
  <si>
    <t>sxvenis daTbuneba qvabambiT sisq. 10sm.</t>
  </si>
  <si>
    <r>
      <t xml:space="preserve">trapis gverdiTa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=50mm mowyoba</t>
    </r>
  </si>
  <si>
    <t>qviSis sawolis momzadeba kabelis gasayvanad</t>
  </si>
  <si>
    <r>
      <t xml:space="preserve">karada </t>
    </r>
    <r>
      <rPr>
        <sz val="11"/>
        <rFont val="Calibri"/>
        <family val="2"/>
        <charset val="204"/>
        <scheme val="minor"/>
      </rPr>
      <t xml:space="preserve">DMB </t>
    </r>
    <r>
      <rPr>
        <sz val="11"/>
        <rFont val="AcadNusx"/>
      </rPr>
      <t xml:space="preserve"> mowyoba (proeqtis mixedviT)</t>
    </r>
  </si>
  <si>
    <r>
      <t xml:space="preserve">kabelis montaJi( kabeli (mrgvali) </t>
    </r>
    <r>
      <rPr>
        <sz val="11"/>
        <rFont val="Calibri"/>
        <family val="2"/>
        <scheme val="minor"/>
      </rPr>
      <t xml:space="preserve">NAYY-J 3X10+1X6mm2      </t>
    </r>
    <r>
      <rPr>
        <sz val="11"/>
        <rFont val="AcadMtavr"/>
      </rPr>
      <t>kabeli (mrgvali)</t>
    </r>
    <r>
      <rPr>
        <sz val="11"/>
        <rFont val="Calibri"/>
        <family val="2"/>
        <scheme val="minor"/>
      </rPr>
      <t xml:space="preserve"> NYM-J  3X2,5mm2 </t>
    </r>
    <r>
      <rPr>
        <sz val="11"/>
        <rFont val="AcadMtavr"/>
      </rPr>
      <t>kabeli (mrgvali)</t>
    </r>
    <r>
      <rPr>
        <sz val="11"/>
        <rFont val="Calibri"/>
        <family val="2"/>
        <scheme val="minor"/>
      </rPr>
      <t xml:space="preserve"> NYM-J  3X1,5mm2 (პროექტით)</t>
    </r>
  </si>
  <si>
    <r>
      <t xml:space="preserve">mon. r/b lenturi saZirkvlis mowyoba </t>
    </r>
    <r>
      <rPr>
        <sz val="11"/>
        <rFont val="Calibri"/>
        <family val="2"/>
        <scheme val="minor"/>
      </rPr>
      <t xml:space="preserve">~B20W6~ </t>
    </r>
    <r>
      <rPr>
        <sz val="11"/>
        <rFont val="AcadNusx"/>
      </rPr>
      <t>a-I da a-III klasis armaturis gamoyenebiT</t>
    </r>
  </si>
  <si>
    <r>
      <t xml:space="preserve">mon. wertilovani saZirkvlebi  (11cali) </t>
    </r>
    <r>
      <rPr>
        <sz val="11"/>
        <rFont val="Calibri"/>
        <family val="2"/>
        <scheme val="minor"/>
      </rPr>
      <t>"B20W6"</t>
    </r>
  </si>
  <si>
    <t>mon. r/b CarCo mC-2 da Cd-3 mowyoba a-I da a-III klasis armaturis gamoyenebiT (proeqtis mixedviT)</t>
  </si>
  <si>
    <t>mon. r/b gadaxurvis filebis mowyoba В20 a-I da a-III klasis armaturis gamoyenebiT (proeqtis mixedviT)</t>
  </si>
  <si>
    <t xml:space="preserve">liTonis elementebis SeRebva antikoroziuli laqiT </t>
  </si>
  <si>
    <t>mon. r/betonis antiseismuri  sartyeli ass-1 mowyoba В20 a-I da a-III klasis armaturis gamoyenebiT (proeqtis mixedviT)</t>
  </si>
  <si>
    <t>mon. r/betonis antiseismuri  sartyeli ass-2 mowyoba В20 a-I da a-III klasis armaturis gamoyenebiT (proeqtis mixedviT)</t>
  </si>
  <si>
    <t>terasis mon. r/b fila mowyoba В20 a-III klasis armaturis gamoyenebiT (proeqtis mixedviT)</t>
  </si>
  <si>
    <t>monoliTuri r/b cokolis mowyoba ~m300~ a-III klasis armaturis gamoyenebiT (proqetis mixedviT)</t>
  </si>
  <si>
    <r>
      <t xml:space="preserve">milebis Tboizolacia </t>
    </r>
    <r>
      <rPr>
        <sz val="11"/>
        <rFont val="Calibri"/>
        <family val="2"/>
        <scheme val="minor"/>
      </rPr>
      <t xml:space="preserve">Ø32 Ø25 Ø20 </t>
    </r>
    <r>
      <rPr>
        <sz val="11"/>
        <rFont val="AcadNusx"/>
      </rPr>
      <t xml:space="preserve">milebisaTvis </t>
    </r>
  </si>
  <si>
    <t xml:space="preserve"> fasonuri nawilebis mowyoba proeqtis mixedviT</t>
  </si>
  <si>
    <t>samkapebis mowyoba proeqtis mixedviT</t>
  </si>
  <si>
    <t>jvaredinis mowyoba  proeqtis mixedviT</t>
  </si>
  <si>
    <t>fasonuri nawilebis  (muxli, gadamyvani, sacobi, revizia) mowyoba  proeqtis mixedviT</t>
  </si>
  <si>
    <r>
      <t xml:space="preserve">kontaqtori </t>
    </r>
    <r>
      <rPr>
        <sz val="11"/>
        <rFont val="Calibri"/>
        <family val="2"/>
        <scheme val="minor"/>
      </rPr>
      <t>1NO/5kW/AC220 , 1NO+1NC</t>
    </r>
    <r>
      <rPr>
        <sz val="11"/>
        <rFont val="AcadNusx"/>
      </rPr>
      <t xml:space="preserve"> damxmare kontaqtiT</t>
    </r>
  </si>
  <si>
    <r>
      <t xml:space="preserve">kontaqtori </t>
    </r>
    <r>
      <rPr>
        <sz val="11"/>
        <rFont val="Calibri"/>
        <family val="2"/>
        <scheme val="minor"/>
      </rPr>
      <t>3P/ 3.0 kW/230VAC</t>
    </r>
  </si>
  <si>
    <r>
      <t xml:space="preserve">samkapebis mowyoba </t>
    </r>
    <r>
      <rPr>
        <sz val="11"/>
        <rFont val="Calibri"/>
        <family val="2"/>
        <scheme val="minor"/>
      </rPr>
      <t xml:space="preserve">Ø100X100  90° </t>
    </r>
  </si>
  <si>
    <r>
      <t xml:space="preserve">muxlis mowyoba </t>
    </r>
    <r>
      <rPr>
        <sz val="11"/>
        <rFont val="Calibri"/>
        <family val="2"/>
        <scheme val="minor"/>
      </rPr>
      <t xml:space="preserve"> Ø100  90° </t>
    </r>
  </si>
  <si>
    <t>mon. r/b kibis baqnebis da safexurebis mowyoba ~m300~ a-III klasis armaturis gamoyenebiT (proeqtis mixedviT)</t>
  </si>
  <si>
    <t>bazaltis CaZiruli bordiuris 15X20sm. mowyoba betonis safuZvelze</t>
  </si>
  <si>
    <t>samSeneblo nagvis transportireba 10km-ze</t>
  </si>
  <si>
    <t>amongreul RiobSi r/betonis В 20~ dgarebis mowyoba a-III klasis armaturis gamoyenebiT</t>
  </si>
  <si>
    <r>
      <t>kabelis montaJi:  kabeli</t>
    </r>
    <r>
      <rPr>
        <sz val="11"/>
        <rFont val="Calibri"/>
        <family val="2"/>
        <scheme val="minor"/>
      </rPr>
      <t xml:space="preserve"> (mrgvali) NYM-J 3X4mm2       NYM-J  3X2,5mm2 NYM-J  3X1,5mm2</t>
    </r>
    <r>
      <rPr>
        <sz val="11"/>
        <rFont val="AcadNusx"/>
      </rPr>
      <t xml:space="preserve"> proeqtis mixedviT</t>
    </r>
  </si>
  <si>
    <r>
      <t xml:space="preserve">kabelis gayvana tranSeaSi </t>
    </r>
    <r>
      <rPr>
        <sz val="11"/>
        <rFont val="Calibri"/>
        <family val="2"/>
        <scheme val="minor"/>
      </rPr>
      <t xml:space="preserve">NAYY-J  3X16+1X10mm2  </t>
    </r>
  </si>
  <si>
    <r>
      <t xml:space="preserve">kabelis gatareba </t>
    </r>
    <r>
      <rPr>
        <sz val="11"/>
        <rFont val="Calibri"/>
        <family val="2"/>
        <scheme val="minor"/>
      </rPr>
      <t xml:space="preserve"> NYM-J  3X2,5mm2</t>
    </r>
  </si>
  <si>
    <t>xelfasi</t>
  </si>
  <si>
    <t>samuSaos dasaxeleba</t>
  </si>
  <si>
    <t xml:space="preserve"> kub.m.</t>
  </si>
  <si>
    <t>erT fasi</t>
  </si>
  <si>
    <t xml:space="preserve"> II Tavis jami</t>
  </si>
  <si>
    <t xml:space="preserve">rezervuaris liTonis elementebis SeRebava antikoroziuli laqiT </t>
  </si>
  <si>
    <r>
      <t xml:space="preserve"> ventilebis mowyoba 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32 mm</t>
    </r>
  </si>
  <si>
    <t>avtomaturi Camketi tivtivaTi (rezervuarisaTvis)</t>
  </si>
  <si>
    <t>safarTovebeli avzis mowyoba</t>
  </si>
  <si>
    <r>
      <t xml:space="preserve">filtris mowyoba </t>
    </r>
    <r>
      <rPr>
        <sz val="11"/>
        <rFont val="Calibri"/>
        <family val="2"/>
        <charset val="204"/>
      </rPr>
      <t>Ø</t>
    </r>
    <r>
      <rPr>
        <sz val="10"/>
        <rFont val="AcadNusx"/>
      </rPr>
      <t>32mm</t>
    </r>
  </si>
  <si>
    <r>
      <t xml:space="preserve">ukusarqvelis mowyoba 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32 mm</t>
    </r>
  </si>
  <si>
    <t>gare ganaTebis sanaTi erTi lampioniT 1X250vt naTuriT(montaJi boZze)</t>
  </si>
  <si>
    <t>minaplastikis urna</t>
  </si>
  <si>
    <t>saventilacio Saxtis kedlebis mowyoba blokiT sisq. 10sm</t>
  </si>
  <si>
    <t>metalokramitis qolgis mowyoba saventilacio Saxtaze</t>
  </si>
  <si>
    <t>saventilacio Saxtis lesva qv/cementis  xsnariT</t>
  </si>
  <si>
    <t>saventilacio Saxtis SeRebva wyalmedegi saReb.</t>
  </si>
  <si>
    <t>sxvadasxva samuSaoebi</t>
  </si>
  <si>
    <t>civi wylis Semrevis mowyoba niJarisaTvis</t>
  </si>
  <si>
    <t>ganmaStoebeli yuTi hermetuli Sesrulebis</t>
  </si>
  <si>
    <t>kibis mon. betonis moajiris mowyoba</t>
  </si>
  <si>
    <t>kibis baqnebis mopirkeTeba granitis filebiT</t>
  </si>
  <si>
    <t>kibis  safexurebis mopirkeTeba granitiT</t>
  </si>
  <si>
    <t>betonis moajiris mopirkeTeba adgilobrivi fleTili qviT</t>
  </si>
  <si>
    <t>savali nawilis mokirwyvla granitis filebiT</t>
  </si>
  <si>
    <t>gamwmendi nagebobis konstruqciuli elementebi</t>
  </si>
  <si>
    <t>RorRis safuZvlis mowyoba</t>
  </si>
  <si>
    <t>betonis momzadeba sisq. 10sm</t>
  </si>
  <si>
    <t xml:space="preserve"> mon. r/b Ziris fila</t>
  </si>
  <si>
    <t xml:space="preserve"> r/b rgolebis mowyoba d=2,0m</t>
  </si>
  <si>
    <t xml:space="preserve">liTonis koWebis mowyoba </t>
  </si>
  <si>
    <t>mon. r/b gadaxurvis fila</t>
  </si>
  <si>
    <t>liTonis xufis mowyoba</t>
  </si>
  <si>
    <t xml:space="preserve"> I Tavis jami</t>
  </si>
  <si>
    <t xml:space="preserve">ჩasatanebeli det. mowyoba </t>
  </si>
  <si>
    <r>
      <t>ormoebis amoTxra boZebisaTvis II kat. gruntSi (</t>
    </r>
    <r>
      <rPr>
        <sz val="11"/>
        <rFont val="Calibri"/>
        <family val="2"/>
        <charset val="204"/>
      </rPr>
      <t>H</t>
    </r>
    <r>
      <rPr>
        <sz val="11"/>
        <rFont val="AcadNusx"/>
      </rPr>
      <t>=1,5m)</t>
    </r>
  </si>
  <si>
    <t>minaplastikis uრna</t>
  </si>
  <si>
    <r>
      <t>gare ganaTebis metalohalogenuri sanaTi 1X150</t>
    </r>
    <r>
      <rPr>
        <sz val="11"/>
        <rFont val="Calibri"/>
        <family val="2"/>
        <charset val="204"/>
        <scheme val="minor"/>
      </rPr>
      <t xml:space="preserve">W </t>
    </r>
    <r>
      <rPr>
        <sz val="11"/>
        <rFont val="AcadNusx"/>
      </rPr>
      <t>boZiT 3,5m</t>
    </r>
  </si>
  <si>
    <t>zedmeti gruntis datvirTva xeliT avtoT. 28,2X1,75=</t>
  </si>
  <si>
    <t>კრებსითი ხარჯთაღრიცხვა</t>
  </si>
  <si>
    <t>dasaxeleba</t>
  </si>
  <si>
    <t>Rirebuleba</t>
  </si>
  <si>
    <t>დღიური სამუშაოები</t>
  </si>
  <si>
    <t>ჯამი</t>
  </si>
  <si>
    <t>დღგ 18%</t>
  </si>
  <si>
    <t>სულ</t>
  </si>
  <si>
    <t xml:space="preserve">  </t>
  </si>
  <si>
    <r>
      <rPr>
        <b/>
        <sz val="12"/>
        <color indexed="8"/>
        <rFont val="Arial"/>
        <family val="2"/>
      </rPr>
      <t>D</t>
    </r>
    <r>
      <rPr>
        <b/>
        <sz val="12"/>
        <color indexed="8"/>
        <rFont val="AcadNusx"/>
      </rPr>
      <t xml:space="preserve"> ქვეთავის ნაკრები ხარჯთაღრიცხვა</t>
    </r>
  </si>
  <si>
    <t>qveTavi</t>
  </si>
  <si>
    <t>D -1</t>
  </si>
  <si>
    <t>muSaxeli</t>
  </si>
  <si>
    <t>D -2</t>
  </si>
  <si>
    <t>masalebi</t>
  </si>
  <si>
    <t>D -3</t>
  </si>
  <si>
    <t>samSeneblo meqanizmebi</t>
  </si>
  <si>
    <t xml:space="preserve">qveTavi D _ dRiuri samuSaoebi    </t>
  </si>
  <si>
    <t>naw.</t>
  </si>
  <si>
    <t>raod.</t>
  </si>
  <si>
    <t>erT. ფasი</t>
  </si>
  <si>
    <t xml:space="preserve"> lari</t>
  </si>
  <si>
    <t>D - 1</t>
  </si>
  <si>
    <t>D 1-1</t>
  </si>
  <si>
    <t>brigadiri</t>
  </si>
  <si>
    <t>sT</t>
  </si>
  <si>
    <t>D 1-2</t>
  </si>
  <si>
    <t>kvalificirebuli muSa</t>
  </si>
  <si>
    <t>D 1-3</t>
  </si>
  <si>
    <t>arakvalificirebuli muSa</t>
  </si>
  <si>
    <t>D 1-4</t>
  </si>
  <si>
    <t>mZRoli</t>
  </si>
  <si>
    <t>D 1-5</t>
  </si>
  <si>
    <t>eqskavatoris an buldozeris operatori</t>
  </si>
  <si>
    <t>D - 2</t>
  </si>
  <si>
    <t>D 2-1</t>
  </si>
  <si>
    <t>D 2-2</t>
  </si>
  <si>
    <t>RorRi</t>
  </si>
  <si>
    <t>D 2-3</t>
  </si>
  <si>
    <t>armatura a-I, A</t>
  </si>
  <si>
    <t>t</t>
  </si>
  <si>
    <t>D 2-4</t>
  </si>
  <si>
    <t>armatura a-III, A</t>
  </si>
  <si>
    <t>D 2-5</t>
  </si>
  <si>
    <t>ც</t>
  </si>
  <si>
    <t>D 2-6</t>
  </si>
  <si>
    <t>ქვიშა</t>
  </si>
  <si>
    <t>ტ</t>
  </si>
  <si>
    <t>D 2-7</t>
  </si>
  <si>
    <t>ცემენტი</t>
  </si>
  <si>
    <t>D 2-8</t>
  </si>
  <si>
    <t>ლითონის კონსტრუქციები</t>
  </si>
  <si>
    <t>D 2-9</t>
  </si>
  <si>
    <t>D 2-10</t>
  </si>
  <si>
    <t>D 2-11</t>
  </si>
  <si>
    <t>kedlis keramikuli filebi</t>
  </si>
  <si>
    <t>D 2-12</t>
  </si>
  <si>
    <t>D 2-13</t>
  </si>
  <si>
    <t>D 2-14</t>
  </si>
  <si>
    <t>D 2-15</t>
  </si>
  <si>
    <t>nestgamZle TabaSir-muyaos filebi</t>
  </si>
  <si>
    <t>xis masalა</t>
  </si>
  <si>
    <r>
      <t>jami</t>
    </r>
    <r>
      <rPr>
        <b/>
        <sz val="12"/>
        <rFont val="Times New Roman"/>
        <family val="1"/>
        <charset val="204"/>
      </rPr>
      <t xml:space="preserve"> D-2</t>
    </r>
  </si>
  <si>
    <t>D - 3</t>
  </si>
  <si>
    <t>meqanizmebi</t>
  </si>
  <si>
    <t xml:space="preserve"> D 3-1</t>
  </si>
  <si>
    <t xml:space="preserve">buldozeri </t>
  </si>
  <si>
    <t xml:space="preserve"> D 3-2</t>
  </si>
  <si>
    <t>avtoTviTmcvleli 10 t</t>
  </si>
  <si>
    <t xml:space="preserve"> D 3-3</t>
  </si>
  <si>
    <t>satvirTo manqana 10 t</t>
  </si>
  <si>
    <t xml:space="preserve"> D 3-4</t>
  </si>
  <si>
    <t>sangrevi CaquCi</t>
  </si>
  <si>
    <r>
      <t>jami</t>
    </r>
    <r>
      <rPr>
        <b/>
        <sz val="12"/>
        <rFont val="Times New Roman"/>
        <family val="1"/>
        <charset val="204"/>
      </rPr>
      <t xml:space="preserve"> D-3</t>
    </r>
  </si>
  <si>
    <t>№</t>
  </si>
  <si>
    <t>დასახელება</t>
  </si>
  <si>
    <t>N1-1</t>
  </si>
  <si>
    <t>N1-2</t>
  </si>
  <si>
    <t>N1-3</t>
  </si>
  <si>
    <t>ვენტილაცია</t>
  </si>
  <si>
    <t xml:space="preserve">metaloplastikis framugebis mowyoba </t>
  </si>
  <si>
    <t>raoden.</t>
  </si>
  <si>
    <t>ელ.მომარაგება და გარე განათება</t>
  </si>
  <si>
    <t>metaloplastikis yru karebis mowyoba</t>
  </si>
  <si>
    <t>aluminis Seminuli karis  mowyoba</t>
  </si>
  <si>
    <t>თავების ჯამი</t>
  </si>
  <si>
    <t>`arko~-s ventilebis mowyoba (`arko`-s ventili1/2-1/2;1/2-3/8 )</t>
  </si>
  <si>
    <t xml:space="preserve"> monastris karibWe, yofili boseli da mimdebare teritoria</t>
  </si>
  <si>
    <t>yofili boseli</t>
  </si>
  <si>
    <t>el. momarageba</t>
  </si>
  <si>
    <t>lokaluri xarjTaRricxva #2</t>
  </si>
  <si>
    <t>პავილიონი და საზ. ტუალეტი</t>
  </si>
  <si>
    <t>პავილიონის გარე წყალსადენი</t>
  </si>
  <si>
    <t>პავილიონის გარე კანალიზაცია</t>
  </si>
  <si>
    <t>N2</t>
  </si>
  <si>
    <t>მონასტრის კარიბჭე, ყოფილი ბოსელი და მიმდებარე ტერიტორია</t>
  </si>
  <si>
    <t xml:space="preserve"> ხარჯთ.</t>
  </si>
  <si>
    <t>სამშენებლო სარეაბილიტაციო სამუშაოები</t>
  </si>
  <si>
    <r>
      <t>jami</t>
    </r>
    <r>
      <rPr>
        <b/>
        <sz val="12"/>
        <rFont val="Times New Roman"/>
        <family val="1"/>
        <charset val="204"/>
      </rPr>
      <t xml:space="preserve"> D - 1</t>
    </r>
  </si>
  <si>
    <r>
      <t>betoni B</t>
    </r>
    <r>
      <rPr>
        <sz val="12"/>
        <rFont val="Times New Roman"/>
        <family val="1"/>
      </rPr>
      <t>B</t>
    </r>
    <r>
      <rPr>
        <sz val="12"/>
        <rFont val="AcadNusx"/>
      </rPr>
      <t>-20</t>
    </r>
  </si>
  <si>
    <r>
      <t>m</t>
    </r>
    <r>
      <rPr>
        <vertAlign val="superscript"/>
        <sz val="12"/>
        <rFont val="LitNusx"/>
      </rPr>
      <t>3</t>
    </r>
  </si>
  <si>
    <t>ბლოკი</t>
  </si>
  <si>
    <t>პემზა</t>
  </si>
  <si>
    <r>
      <t>m</t>
    </r>
    <r>
      <rPr>
        <vertAlign val="superscript"/>
        <sz val="10"/>
        <rFont val="AcadNusx"/>
      </rPr>
      <t>2</t>
    </r>
  </si>
  <si>
    <t>ბაზალტის ფილები</t>
  </si>
  <si>
    <r>
      <t>m</t>
    </r>
    <r>
      <rPr>
        <vertAlign val="superscript"/>
        <sz val="12"/>
        <rFont val="LitNusx"/>
      </rPr>
      <t>2</t>
    </r>
  </si>
  <si>
    <t>metalo-plastmasis fanjrebi</t>
  </si>
  <si>
    <t>metalo-plastmasis კაrebi</t>
  </si>
  <si>
    <t>D 2-16</t>
  </si>
  <si>
    <t>ადგილობრივი ფლეთილი ქვა</t>
  </si>
  <si>
    <t>II. biologiuri gamwmendi</t>
  </si>
  <si>
    <t>სარეაბილიტაციო-სამშენებლო სამუშაოების ნაკრები</t>
  </si>
  <si>
    <t>lokaluri xarjTaRricxva # 1-1</t>
  </si>
  <si>
    <t>lokaluri xarjTaRricxva # 1-2</t>
  </si>
  <si>
    <t>lokaluri xarjTaRricxva # 1-3</t>
  </si>
  <si>
    <t>pavilioni da saz. tualeti.</t>
  </si>
  <si>
    <t>samSeneblo samuSaoebi</t>
  </si>
  <si>
    <t>zedmeti gruntis datvirTva xeliT avtoTv.</t>
  </si>
  <si>
    <t>tualetis inventaris mowyoba unarSezRudulTaTvis (saxelurebi da sxva)</t>
  </si>
  <si>
    <t>kompl.</t>
  </si>
  <si>
    <r>
      <t xml:space="preserve">Senobis SigniT wylis uJangavi liTonis rezervuaris mowyoba avtomaturi Camketi tivtivaTi da qvesadgamiT. </t>
    </r>
    <r>
      <rPr>
        <sz val="11"/>
        <rFont val="Arial"/>
        <family val="2"/>
      </rPr>
      <t>V=1.0</t>
    </r>
    <r>
      <rPr>
        <sz val="11"/>
        <rFont val="AcadNusx"/>
      </rPr>
      <t>t</t>
    </r>
  </si>
  <si>
    <t xml:space="preserve">galavnis kedlis zeda wyobis  kirxsnariT gadalesva </t>
  </si>
  <si>
    <t>saval nawilze qviSa-cementis mSrali narevis mowyoba sisqiT 50mm;  6:1 datkepnili</t>
  </si>
  <si>
    <r>
      <t xml:space="preserve">sasmel-sameurneo tumbo, safarToebeli avziT, avtomatizirbeuli </t>
    </r>
    <r>
      <rPr>
        <sz val="11"/>
        <rFont val="Arial"/>
        <family val="2"/>
      </rPr>
      <t>Q=3.0</t>
    </r>
    <r>
      <rPr>
        <sz val="11"/>
        <rFont val="AcadNusx"/>
      </rPr>
      <t>m</t>
    </r>
    <r>
      <rPr>
        <sz val="11"/>
        <rFont val="Arial"/>
        <family val="2"/>
      </rPr>
      <t>3/</t>
    </r>
    <r>
      <rPr>
        <sz val="11"/>
        <rFont val="AcadNusx"/>
      </rPr>
      <t xml:space="preserve">sT </t>
    </r>
    <r>
      <rPr>
        <sz val="11"/>
        <rFont val="Arial"/>
        <family val="2"/>
      </rPr>
      <t>H=30</t>
    </r>
    <r>
      <rPr>
        <sz val="11"/>
        <rFont val="AcadNusx"/>
      </rPr>
      <t>m</t>
    </r>
  </si>
  <si>
    <r>
      <t xml:space="preserve">msxvilmarcvlovani  a/b fenis mowyoba </t>
    </r>
    <r>
      <rPr>
        <sz val="11"/>
        <rFont val="Cambria"/>
        <family val="1"/>
        <charset val="204"/>
        <scheme val="major"/>
      </rPr>
      <t xml:space="preserve"> h</t>
    </r>
    <r>
      <rPr>
        <sz val="10.45"/>
        <rFont val="AcadNusx"/>
      </rPr>
      <t>=6sm</t>
    </r>
  </si>
  <si>
    <r>
      <t xml:space="preserve">wvrilmarcvlovani mkvrivi a/bfenilis mowyobai,  </t>
    </r>
    <r>
      <rPr>
        <sz val="11"/>
        <rFont val="Cambria"/>
        <family val="1"/>
        <charset val="204"/>
        <scheme val="major"/>
      </rPr>
      <t>h</t>
    </r>
    <r>
      <rPr>
        <sz val="10.45"/>
        <rFont val="AcadNusx"/>
      </rPr>
      <t>=4sm</t>
    </r>
  </si>
  <si>
    <t xml:space="preserve"> a-I klasis armatura</t>
  </si>
  <si>
    <t xml:space="preserve"> a-III klasis armatura</t>
  </si>
  <si>
    <t xml:space="preserve">galavnis kedlis zeda nawilebis aRdgena da sakonservacio fenis mowyoba  adgilobrivi qviT </t>
  </si>
  <si>
    <t>betonis moajirze granitis 50 mm sisqis qudis mowyoba</t>
  </si>
  <si>
    <t>a-III klasis armatura</t>
  </si>
  <si>
    <t xml:space="preserve">Txrilis amovseba adgilobrivi gruntiT  </t>
  </si>
  <si>
    <t>zedmeti gruntis datvirTva xeliT avtoT. 28,8X1,75=</t>
  </si>
  <si>
    <t>„1</t>
  </si>
  <si>
    <t>ელ. გამანაწილებელ ქსელზე მიერთების საფასური სემეკი-ს #20 დადგენილების მიხედვით (ორ ობიექტზე)</t>
  </si>
  <si>
    <t>ასფალტობეტონის საფარის ჩაჭრა მექანიზირებული წესით</t>
  </si>
  <si>
    <t>კვ.მ.</t>
  </si>
  <si>
    <t>ტურისტული ინფრასტრუქტურის მოწყობა საფარას მონასტერთან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</si>
</sst>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"/>
    <numFmt numFmtId="167" formatCode="_-* #,##0.00_р_._-;\-* #,##0.00_р_._-;_-* &quot;-&quot;??_р_._-;_-@_-"/>
    <numFmt numFmtId="168" formatCode="_-* #,##0.000_-;\-* #,##0.000_-;_-* &quot;-&quot;??_-;_-@_-"/>
    <numFmt numFmtId="169" formatCode="_-* #,##0.0000_-;\-* #,##0.0000_-;_-* &quot;-&quot;??_-;_-@_-"/>
    <numFmt numFmtId="170" formatCode="_-* #,##0.00\ _L_a_r_i_-;\-* #,##0.00\ _L_a_r_i_-;_-* &quot;-&quot;??\ _L_a_r_i_-;_-@_-"/>
    <numFmt numFmtId="171" formatCode="#,##0.0000000000"/>
    <numFmt numFmtId="172" formatCode="_(* #,##0_);_(* \(#,##0\);_(* &quot;-&quot;??_);_(@_)"/>
    <numFmt numFmtId="173" formatCode="#,##0.000"/>
  </numFmts>
  <fonts count="87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hveuNusx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AcadNusx"/>
    </font>
    <font>
      <sz val="12"/>
      <name val="AcadNusx"/>
    </font>
    <font>
      <sz val="10"/>
      <name val="AcadNusx"/>
    </font>
    <font>
      <sz val="11"/>
      <name val="Calibri"/>
      <family val="2"/>
      <charset val="204"/>
      <scheme val="minor"/>
    </font>
    <font>
      <sz val="11"/>
      <color theme="1"/>
      <name val="AcadNusx"/>
    </font>
    <font>
      <b/>
      <sz val="11"/>
      <name val="AcadNusx"/>
    </font>
    <font>
      <b/>
      <sz val="10"/>
      <name val="AcadNusx"/>
    </font>
    <font>
      <sz val="12.1"/>
      <name val="AcadNusx"/>
    </font>
    <font>
      <b/>
      <sz val="11"/>
      <name val="Calibri"/>
      <family val="2"/>
      <charset val="204"/>
      <scheme val="minor"/>
    </font>
    <font>
      <sz val="10.45"/>
      <name val="AcadNusx"/>
    </font>
    <font>
      <sz val="10.45"/>
      <name val="Calibri"/>
      <family val="2"/>
      <charset val="204"/>
      <scheme val="minor"/>
    </font>
    <font>
      <sz val="9.9499999999999993"/>
      <name val="AcadNusx"/>
    </font>
    <font>
      <b/>
      <sz val="12"/>
      <name val="AcadNusx"/>
    </font>
    <font>
      <sz val="11"/>
      <name val="Calibri"/>
      <family val="2"/>
      <scheme val="minor"/>
    </font>
    <font>
      <sz val="11"/>
      <name val="AcadMtavr"/>
    </font>
    <font>
      <b/>
      <sz val="11"/>
      <color theme="1"/>
      <name val="AcadNusx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</font>
    <font>
      <sz val="11"/>
      <name val="Arial"/>
      <family val="2"/>
      <charset val="204"/>
    </font>
    <font>
      <b/>
      <sz val="12"/>
      <name val="AcadMtavr"/>
    </font>
    <font>
      <b/>
      <i/>
      <sz val="11"/>
      <name val="Times New Roman"/>
      <family val="1"/>
      <charset val="204"/>
    </font>
    <font>
      <sz val="10"/>
      <name val="AcadMtavr"/>
    </font>
    <font>
      <b/>
      <sz val="11"/>
      <name val="AcadMtavr"/>
    </font>
    <font>
      <b/>
      <sz val="11"/>
      <name val="Arial"/>
      <family val="2"/>
    </font>
    <font>
      <b/>
      <sz val="10"/>
      <name val="AcadMtavr"/>
    </font>
    <font>
      <b/>
      <sz val="12"/>
      <name val="Arial"/>
      <family val="2"/>
    </font>
    <font>
      <b/>
      <i/>
      <sz val="10"/>
      <color theme="1"/>
      <name val="Calibri"/>
      <family val="2"/>
      <charset val="204"/>
      <scheme val="minor"/>
    </font>
    <font>
      <b/>
      <sz val="12"/>
      <color indexed="8"/>
      <name val="AcadNusx"/>
    </font>
    <font>
      <b/>
      <sz val="12"/>
      <name val="Time "/>
    </font>
    <font>
      <b/>
      <sz val="12"/>
      <color indexed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LitNusx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name val="LitNusx"/>
    </font>
    <font>
      <vertAlign val="superscript"/>
      <sz val="12"/>
      <name val="LitNusx"/>
    </font>
    <font>
      <vertAlign val="superscript"/>
      <sz val="10"/>
      <name val="AcadNusx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.5"/>
      <name val="AcadNusx"/>
    </font>
    <font>
      <sz val="11"/>
      <name val="Arial"/>
      <family val="2"/>
    </font>
    <font>
      <sz val="11"/>
      <color rgb="FFFF0000"/>
      <name val="AcadNusx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40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5" fillId="0" borderId="0"/>
    <xf numFmtId="0" fontId="23" fillId="0" borderId="0"/>
    <xf numFmtId="0" fontId="23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5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31" fillId="0" borderId="0"/>
    <xf numFmtId="0" fontId="5" fillId="0" borderId="0"/>
    <xf numFmtId="0" fontId="3" fillId="0" borderId="0"/>
    <xf numFmtId="0" fontId="32" fillId="0" borderId="0"/>
    <xf numFmtId="0" fontId="6" fillId="0" borderId="0"/>
    <xf numFmtId="0" fontId="33" fillId="26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5" fillId="0" borderId="0"/>
    <xf numFmtId="167" fontId="14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4" fillId="0" borderId="0"/>
    <xf numFmtId="43" fontId="14" fillId="0" borderId="0" applyFont="0" applyFill="0" applyBorder="0" applyAlignment="0" applyProtection="0"/>
    <xf numFmtId="0" fontId="31" fillId="0" borderId="0"/>
    <xf numFmtId="0" fontId="14" fillId="0" borderId="0"/>
    <xf numFmtId="0" fontId="5" fillId="0" borderId="0"/>
    <xf numFmtId="0" fontId="6" fillId="0" borderId="0"/>
    <xf numFmtId="43" fontId="14" fillId="0" borderId="0" applyFont="0" applyFill="0" applyBorder="0" applyAlignment="0" applyProtection="0"/>
    <xf numFmtId="0" fontId="23" fillId="0" borderId="0"/>
  </cellStyleXfs>
  <cellXfs count="519">
    <xf numFmtId="0" fontId="0" fillId="0" borderId="0" xfId="0"/>
    <xf numFmtId="0" fontId="35" fillId="0" borderId="0" xfId="825" applyFont="1" applyBorder="1" applyAlignment="1">
      <alignment horizontal="center" vertical="center" wrapText="1"/>
    </xf>
    <xf numFmtId="0" fontId="36" fillId="0" borderId="0" xfId="595" applyFont="1" applyAlignment="1">
      <alignment horizontal="center" vertical="center" wrapText="1"/>
    </xf>
    <xf numFmtId="0" fontId="36" fillId="0" borderId="0" xfId="580" applyFont="1" applyBorder="1" applyAlignment="1">
      <alignment horizontal="center" vertical="center" wrapText="1"/>
    </xf>
    <xf numFmtId="0" fontId="36" fillId="0" borderId="0" xfId="580" applyFont="1" applyAlignment="1">
      <alignment horizontal="center" vertical="center" wrapText="1"/>
    </xf>
    <xf numFmtId="0" fontId="35" fillId="0" borderId="0" xfId="579" applyFont="1" applyAlignment="1">
      <alignment vertical="center" wrapText="1"/>
    </xf>
    <xf numFmtId="0" fontId="35" fillId="0" borderId="0" xfId="672" applyFont="1" applyAlignment="1">
      <alignment horizontal="center" vertical="center" wrapText="1"/>
    </xf>
    <xf numFmtId="0" fontId="35" fillId="0" borderId="0" xfId="812" applyFont="1" applyAlignment="1">
      <alignment horizontal="center" vertical="center" wrapText="1"/>
    </xf>
    <xf numFmtId="0" fontId="36" fillId="0" borderId="0" xfId="608" applyFont="1" applyAlignment="1">
      <alignment horizontal="center" vertical="center"/>
    </xf>
    <xf numFmtId="0" fontId="36" fillId="0" borderId="0" xfId="658" applyFont="1" applyAlignment="1">
      <alignment horizontal="center" vertical="center" wrapText="1"/>
    </xf>
    <xf numFmtId="0" fontId="35" fillId="0" borderId="0" xfId="827" applyFont="1" applyAlignment="1">
      <alignment horizontal="center" vertical="center" wrapText="1"/>
    </xf>
    <xf numFmtId="0" fontId="36" fillId="0" borderId="0" xfId="767" applyFont="1" applyAlignment="1">
      <alignment horizontal="center" vertical="center" wrapText="1"/>
    </xf>
    <xf numFmtId="0" fontId="35" fillId="0" borderId="0" xfId="761" applyFont="1" applyBorder="1" applyAlignment="1">
      <alignment horizontal="center" vertical="center"/>
    </xf>
    <xf numFmtId="0" fontId="36" fillId="0" borderId="0" xfId="825" applyFont="1" applyBorder="1" applyAlignment="1">
      <alignment horizontal="center" vertical="center" wrapText="1"/>
    </xf>
    <xf numFmtId="0" fontId="35" fillId="0" borderId="0" xfId="580" applyFont="1" applyBorder="1" applyAlignment="1">
      <alignment horizontal="center" vertical="center"/>
    </xf>
    <xf numFmtId="0" fontId="36" fillId="0" borderId="0" xfId="827" applyFont="1" applyBorder="1" applyAlignment="1">
      <alignment horizontal="center" vertical="center" wrapText="1"/>
    </xf>
    <xf numFmtId="0" fontId="36" fillId="0" borderId="0" xfId="827" applyFont="1" applyAlignment="1">
      <alignment horizontal="center" vertical="center" wrapText="1"/>
    </xf>
    <xf numFmtId="0" fontId="35" fillId="0" borderId="7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7" xfId="3" applyFont="1" applyFill="1" applyBorder="1" applyAlignment="1">
      <alignment horizontal="center" vertical="center"/>
    </xf>
    <xf numFmtId="0" fontId="40" fillId="0" borderId="7" xfId="3" applyFont="1" applyFill="1" applyBorder="1" applyAlignment="1">
      <alignment horizontal="center" vertical="center"/>
    </xf>
    <xf numFmtId="0" fontId="36" fillId="0" borderId="8" xfId="3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3" applyFont="1" applyFill="1" applyBorder="1" applyAlignment="1">
      <alignment horizontal="center" vertical="center" wrapText="1"/>
    </xf>
    <xf numFmtId="0" fontId="35" fillId="0" borderId="8" xfId="3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" xfId="3" applyFont="1" applyFill="1" applyBorder="1" applyAlignment="1">
      <alignment horizontal="center" vertical="center"/>
    </xf>
    <xf numFmtId="2" fontId="35" fillId="0" borderId="7" xfId="3" applyNumberFormat="1" applyFont="1" applyFill="1" applyBorder="1" applyAlignment="1">
      <alignment horizontal="center" vertical="center"/>
    </xf>
    <xf numFmtId="0" fontId="35" fillId="0" borderId="7" xfId="807" applyFont="1" applyFill="1" applyBorder="1" applyAlignment="1">
      <alignment horizontal="center" vertical="center" wrapText="1"/>
    </xf>
    <xf numFmtId="0" fontId="35" fillId="0" borderId="7" xfId="596" applyFont="1" applyFill="1" applyBorder="1" applyAlignment="1">
      <alignment horizontal="center" vertical="center" wrapText="1"/>
    </xf>
    <xf numFmtId="0" fontId="37" fillId="0" borderId="7" xfId="812" applyFont="1" applyFill="1" applyBorder="1" applyAlignment="1">
      <alignment horizontal="center" vertical="center" wrapText="1"/>
    </xf>
    <xf numFmtId="0" fontId="35" fillId="0" borderId="7" xfId="807" applyFont="1" applyFill="1" applyBorder="1" applyAlignment="1">
      <alignment horizontal="center" vertical="center"/>
    </xf>
    <xf numFmtId="2" fontId="35" fillId="0" borderId="7" xfId="807" applyNumberFormat="1" applyFont="1" applyFill="1" applyBorder="1" applyAlignment="1">
      <alignment horizontal="center" vertical="center"/>
    </xf>
    <xf numFmtId="0" fontId="35" fillId="0" borderId="7" xfId="807" applyFont="1" applyFill="1" applyBorder="1" applyAlignment="1">
      <alignment horizontal="center"/>
    </xf>
    <xf numFmtId="0" fontId="35" fillId="0" borderId="7" xfId="825" applyFont="1" applyFill="1" applyBorder="1" applyAlignment="1">
      <alignment horizontal="center" vertical="center" wrapText="1"/>
    </xf>
    <xf numFmtId="2" fontId="35" fillId="0" borderId="7" xfId="825" applyNumberFormat="1" applyFont="1" applyFill="1" applyBorder="1" applyAlignment="1">
      <alignment horizontal="center" vertical="center" wrapText="1"/>
    </xf>
    <xf numFmtId="0" fontId="35" fillId="0" borderId="0" xfId="825" applyFont="1" applyFill="1" applyBorder="1" applyAlignment="1">
      <alignment horizontal="center" vertical="center" wrapText="1"/>
    </xf>
    <xf numFmtId="0" fontId="35" fillId="0" borderId="7" xfId="825" applyFont="1" applyFill="1" applyBorder="1" applyAlignment="1">
      <alignment horizontal="center" vertical="center"/>
    </xf>
    <xf numFmtId="2" fontId="35" fillId="0" borderId="7" xfId="825" applyNumberFormat="1" applyFont="1" applyFill="1" applyBorder="1" applyAlignment="1">
      <alignment horizontal="center" vertical="center"/>
    </xf>
    <xf numFmtId="0" fontId="35" fillId="0" borderId="7" xfId="654" applyFont="1" applyFill="1" applyBorder="1" applyAlignment="1">
      <alignment horizontal="center" vertical="center" wrapText="1"/>
    </xf>
    <xf numFmtId="0" fontId="35" fillId="0" borderId="7" xfId="812" applyFont="1" applyFill="1" applyBorder="1" applyAlignment="1">
      <alignment horizontal="center" vertical="center" wrapText="1"/>
    </xf>
    <xf numFmtId="0" fontId="35" fillId="0" borderId="7" xfId="658" applyFont="1" applyFill="1" applyBorder="1" applyAlignment="1">
      <alignment horizontal="center" vertical="center" wrapText="1"/>
    </xf>
    <xf numFmtId="0" fontId="35" fillId="0" borderId="7" xfId="580" applyFont="1" applyFill="1" applyBorder="1" applyAlignment="1">
      <alignment horizontal="center" vertical="center" wrapText="1"/>
    </xf>
    <xf numFmtId="2" fontId="35" fillId="0" borderId="7" xfId="580" applyNumberFormat="1" applyFont="1" applyFill="1" applyBorder="1" applyAlignment="1">
      <alignment horizontal="center" vertical="center" wrapText="1"/>
    </xf>
    <xf numFmtId="0" fontId="35" fillId="0" borderId="7" xfId="664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/>
    </xf>
    <xf numFmtId="9" fontId="40" fillId="0" borderId="7" xfId="718" applyFont="1" applyFill="1" applyBorder="1" applyAlignment="1">
      <alignment horizontal="center"/>
    </xf>
    <xf numFmtId="166" fontId="35" fillId="0" borderId="7" xfId="658" applyNumberFormat="1" applyFont="1" applyFill="1" applyBorder="1" applyAlignment="1">
      <alignment horizontal="center" vertical="center" wrapText="1"/>
    </xf>
    <xf numFmtId="2" fontId="35" fillId="0" borderId="7" xfId="658" applyNumberFormat="1" applyFont="1" applyFill="1" applyBorder="1" applyAlignment="1">
      <alignment horizontal="center" vertical="center" wrapText="1"/>
    </xf>
    <xf numFmtId="0" fontId="40" fillId="0" borderId="7" xfId="767" applyFont="1" applyFill="1" applyBorder="1" applyAlignment="1">
      <alignment horizontal="center" vertical="center" wrapText="1"/>
    </xf>
    <xf numFmtId="0" fontId="35" fillId="0" borderId="7" xfId="767" applyFont="1" applyFill="1" applyBorder="1" applyAlignment="1">
      <alignment horizontal="center" vertical="center" wrapText="1"/>
    </xf>
    <xf numFmtId="0" fontId="40" fillId="0" borderId="7" xfId="761" applyFont="1" applyFill="1" applyBorder="1" applyAlignment="1">
      <alignment horizontal="center" vertical="center"/>
    </xf>
    <xf numFmtId="0" fontId="35" fillId="0" borderId="8" xfId="761" applyFont="1" applyFill="1" applyBorder="1" applyAlignment="1">
      <alignment horizontal="center" vertical="center"/>
    </xf>
    <xf numFmtId="0" fontId="40" fillId="0" borderId="7" xfId="827" applyFont="1" applyFill="1" applyBorder="1" applyAlignment="1">
      <alignment horizontal="center" vertical="center" wrapText="1"/>
    </xf>
    <xf numFmtId="0" fontId="35" fillId="0" borderId="7" xfId="827" applyFont="1" applyFill="1" applyBorder="1" applyAlignment="1">
      <alignment horizontal="center" vertical="center" wrapText="1"/>
    </xf>
    <xf numFmtId="166" fontId="35" fillId="0" borderId="7" xfId="658" applyNumberFormat="1" applyFont="1" applyFill="1" applyBorder="1" applyAlignment="1">
      <alignment horizontal="center" vertical="center"/>
    </xf>
    <xf numFmtId="166" fontId="35" fillId="0" borderId="7" xfId="767" applyNumberFormat="1" applyFont="1" applyFill="1" applyBorder="1" applyAlignment="1">
      <alignment horizontal="center" vertical="center"/>
    </xf>
    <xf numFmtId="0" fontId="37" fillId="0" borderId="7" xfId="826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2" fontId="35" fillId="0" borderId="8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vertical="center" wrapText="1"/>
    </xf>
    <xf numFmtId="0" fontId="37" fillId="0" borderId="8" xfId="0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/>
    </xf>
    <xf numFmtId="0" fontId="35" fillId="0" borderId="7" xfId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8" xfId="3" applyFont="1" applyFill="1" applyBorder="1" applyAlignment="1">
      <alignment horizontal="center" vertical="center"/>
    </xf>
    <xf numFmtId="0" fontId="35" fillId="0" borderId="7" xfId="4" applyFont="1" applyFill="1" applyBorder="1" applyAlignment="1">
      <alignment horizontal="center" vertical="center" wrapText="1"/>
    </xf>
    <xf numFmtId="0" fontId="35" fillId="0" borderId="8" xfId="4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0" fontId="35" fillId="0" borderId="7" xfId="811" applyFont="1" applyFill="1" applyBorder="1" applyAlignment="1">
      <alignment horizontal="center" vertical="center" wrapText="1"/>
    </xf>
    <xf numFmtId="0" fontId="35" fillId="0" borderId="7" xfId="579" applyFont="1" applyFill="1" applyBorder="1" applyAlignment="1">
      <alignment horizontal="center" vertical="center" wrapText="1"/>
    </xf>
    <xf numFmtId="2" fontId="35" fillId="0" borderId="7" xfId="579" applyNumberFormat="1" applyFont="1" applyFill="1" applyBorder="1" applyAlignment="1">
      <alignment horizontal="center" vertical="center" wrapText="1"/>
    </xf>
    <xf numFmtId="0" fontId="35" fillId="0" borderId="7" xfId="658" applyFont="1" applyFill="1" applyBorder="1" applyAlignment="1">
      <alignment horizontal="center" vertical="center"/>
    </xf>
    <xf numFmtId="0" fontId="35" fillId="0" borderId="7" xfId="767" applyFont="1" applyFill="1" applyBorder="1" applyAlignment="1">
      <alignment horizontal="center" vertical="center"/>
    </xf>
    <xf numFmtId="0" fontId="35" fillId="0" borderId="7" xfId="827" applyFont="1" applyFill="1" applyBorder="1" applyAlignment="1">
      <alignment horizontal="center" vertical="center"/>
    </xf>
    <xf numFmtId="0" fontId="37" fillId="0" borderId="7" xfId="767" applyFont="1" applyFill="1" applyBorder="1" applyAlignment="1">
      <alignment horizontal="center" vertical="center"/>
    </xf>
    <xf numFmtId="0" fontId="40" fillId="0" borderId="7" xfId="767" applyFont="1" applyFill="1" applyBorder="1" applyAlignment="1">
      <alignment horizontal="center" vertical="center"/>
    </xf>
    <xf numFmtId="0" fontId="35" fillId="0" borderId="7" xfId="761" applyFont="1" applyFill="1" applyBorder="1" applyAlignment="1">
      <alignment horizontal="center" vertical="center"/>
    </xf>
    <xf numFmtId="0" fontId="37" fillId="0" borderId="7" xfId="827" applyFont="1" applyFill="1" applyBorder="1" applyAlignment="1">
      <alignment horizontal="center" vertical="center" wrapText="1"/>
    </xf>
    <xf numFmtId="0" fontId="35" fillId="0" borderId="7" xfId="660" applyFont="1" applyFill="1" applyBorder="1" applyAlignment="1">
      <alignment horizontal="center" vertical="center" wrapText="1"/>
    </xf>
    <xf numFmtId="0" fontId="35" fillId="0" borderId="8" xfId="660" applyFont="1" applyFill="1" applyBorder="1" applyAlignment="1">
      <alignment horizontal="center" vertical="center" wrapText="1"/>
    </xf>
    <xf numFmtId="0" fontId="35" fillId="0" borderId="7" xfId="761" applyFont="1" applyFill="1" applyBorder="1" applyAlignment="1">
      <alignment horizontal="center" vertical="center" wrapText="1"/>
    </xf>
    <xf numFmtId="0" fontId="35" fillId="0" borderId="7" xfId="660" applyFont="1" applyFill="1" applyBorder="1" applyAlignment="1">
      <alignment horizontal="center" vertical="center"/>
    </xf>
    <xf numFmtId="0" fontId="35" fillId="0" borderId="7" xfId="766" applyFont="1" applyFill="1" applyBorder="1" applyAlignment="1">
      <alignment horizontal="center" vertical="center"/>
    </xf>
    <xf numFmtId="1" fontId="35" fillId="0" borderId="7" xfId="825" applyNumberFormat="1" applyFont="1" applyFill="1" applyBorder="1" applyAlignment="1">
      <alignment horizontal="center" vertical="center" wrapText="1"/>
    </xf>
    <xf numFmtId="1" fontId="35" fillId="0" borderId="7" xfId="579" applyNumberFormat="1" applyFont="1" applyFill="1" applyBorder="1" applyAlignment="1">
      <alignment horizontal="center" vertical="center" wrapText="1"/>
    </xf>
    <xf numFmtId="1" fontId="35" fillId="0" borderId="7" xfId="825" applyNumberFormat="1" applyFont="1" applyFill="1" applyBorder="1" applyAlignment="1">
      <alignment horizontal="center" vertical="center"/>
    </xf>
    <xf numFmtId="1" fontId="35" fillId="0" borderId="7" xfId="580" applyNumberFormat="1" applyFont="1" applyFill="1" applyBorder="1" applyAlignment="1">
      <alignment horizontal="center" vertical="center" wrapText="1"/>
    </xf>
    <xf numFmtId="0" fontId="40" fillId="0" borderId="7" xfId="826" applyFont="1" applyFill="1" applyBorder="1" applyAlignment="1">
      <alignment horizontal="center" vertical="center"/>
    </xf>
    <xf numFmtId="0" fontId="40" fillId="0" borderId="7" xfId="658" applyFont="1" applyFill="1" applyBorder="1" applyAlignment="1">
      <alignment horizontal="center" vertical="center" wrapText="1"/>
    </xf>
    <xf numFmtId="0" fontId="35" fillId="0" borderId="7" xfId="828" applyFont="1" applyFill="1" applyBorder="1" applyAlignment="1">
      <alignment horizontal="center" vertical="center" wrapText="1"/>
    </xf>
    <xf numFmtId="2" fontId="35" fillId="0" borderId="7" xfId="828" applyNumberFormat="1" applyFont="1" applyFill="1" applyBorder="1" applyAlignment="1">
      <alignment horizontal="center" vertical="center" wrapText="1"/>
    </xf>
    <xf numFmtId="2" fontId="41" fillId="0" borderId="0" xfId="1" applyNumberFormat="1" applyFont="1" applyFill="1" applyBorder="1" applyAlignment="1">
      <alignment horizontal="center"/>
    </xf>
    <xf numFmtId="0" fontId="37" fillId="0" borderId="7" xfId="825" applyFont="1" applyFill="1" applyBorder="1" applyAlignment="1">
      <alignment horizontal="center" vertical="center"/>
    </xf>
    <xf numFmtId="0" fontId="35" fillId="0" borderId="0" xfId="580" applyFont="1" applyBorder="1" applyAlignment="1">
      <alignment horizontal="center" vertical="center" wrapText="1"/>
    </xf>
    <xf numFmtId="0" fontId="35" fillId="0" borderId="0" xfId="3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807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/>
    </xf>
    <xf numFmtId="0" fontId="36" fillId="0" borderId="0" xfId="808" applyFont="1" applyFill="1" applyAlignment="1">
      <alignment horizontal="center"/>
    </xf>
    <xf numFmtId="0" fontId="36" fillId="0" borderId="0" xfId="808" applyFont="1" applyFill="1" applyBorder="1" applyAlignment="1">
      <alignment horizontal="center"/>
    </xf>
    <xf numFmtId="0" fontId="37" fillId="0" borderId="0" xfId="809" applyFont="1" applyFill="1" applyAlignment="1">
      <alignment horizontal="center"/>
    </xf>
    <xf numFmtId="0" fontId="37" fillId="0" borderId="0" xfId="809" applyFont="1" applyFill="1"/>
    <xf numFmtId="0" fontId="36" fillId="0" borderId="0" xfId="809" applyFont="1" applyFill="1" applyAlignment="1">
      <alignment horizontal="left"/>
    </xf>
    <xf numFmtId="0" fontId="37" fillId="0" borderId="0" xfId="809" applyFont="1" applyFill="1" applyBorder="1"/>
    <xf numFmtId="0" fontId="35" fillId="0" borderId="0" xfId="808" applyFont="1" applyFill="1" applyAlignment="1">
      <alignment horizontal="center"/>
    </xf>
    <xf numFmtId="0" fontId="35" fillId="0" borderId="0" xfId="808" applyFont="1" applyFill="1" applyBorder="1" applyAlignment="1">
      <alignment horizontal="center"/>
    </xf>
    <xf numFmtId="0" fontId="36" fillId="0" borderId="0" xfId="766" applyFont="1" applyFill="1" applyBorder="1" applyAlignment="1">
      <alignment horizontal="center"/>
    </xf>
    <xf numFmtId="0" fontId="40" fillId="0" borderId="0" xfId="1" applyFont="1" applyFill="1" applyBorder="1" applyAlignment="1">
      <alignment horizontal="center"/>
    </xf>
    <xf numFmtId="165" fontId="40" fillId="0" borderId="0" xfId="1" applyNumberFormat="1" applyFont="1" applyFill="1" applyBorder="1" applyAlignment="1">
      <alignment horizontal="center"/>
    </xf>
    <xf numFmtId="2" fontId="40" fillId="0" borderId="0" xfId="1" applyNumberFormat="1" applyFont="1" applyFill="1" applyBorder="1" applyAlignment="1">
      <alignment horizontal="center"/>
    </xf>
    <xf numFmtId="0" fontId="36" fillId="0" borderId="0" xfId="766" applyFont="1" applyFill="1" applyBorder="1" applyAlignment="1">
      <alignment horizontal="center" vertical="center" wrapText="1"/>
    </xf>
    <xf numFmtId="9" fontId="40" fillId="0" borderId="0" xfId="718" applyFont="1" applyFill="1" applyBorder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35" fillId="0" borderId="0" xfId="1" applyFont="1" applyFill="1" applyAlignment="1">
      <alignment horizontal="center"/>
    </xf>
    <xf numFmtId="0" fontId="36" fillId="0" borderId="0" xfId="580" applyFont="1" applyFill="1" applyBorder="1" applyAlignment="1">
      <alignment horizontal="center" vertical="center" wrapText="1"/>
    </xf>
    <xf numFmtId="0" fontId="36" fillId="0" borderId="0" xfId="580" applyFont="1" applyFill="1" applyAlignment="1">
      <alignment horizontal="center" vertical="center" wrapText="1"/>
    </xf>
    <xf numFmtId="0" fontId="35" fillId="0" borderId="0" xfId="579" applyFont="1" applyFill="1" applyAlignment="1">
      <alignment vertical="center" wrapText="1"/>
    </xf>
    <xf numFmtId="0" fontId="35" fillId="0" borderId="0" xfId="672" applyFont="1" applyFill="1" applyAlignment="1">
      <alignment horizontal="center" vertical="center" wrapText="1"/>
    </xf>
    <xf numFmtId="0" fontId="35" fillId="0" borderId="0" xfId="812" applyFont="1" applyFill="1" applyAlignment="1">
      <alignment horizontal="center" vertical="center" wrapText="1"/>
    </xf>
    <xf numFmtId="0" fontId="36" fillId="0" borderId="0" xfId="608" applyFont="1" applyFill="1" applyAlignment="1">
      <alignment horizontal="center" vertical="center"/>
    </xf>
    <xf numFmtId="0" fontId="36" fillId="0" borderId="0" xfId="658" applyFont="1" applyFill="1" applyAlignment="1">
      <alignment horizontal="center" vertical="center" wrapText="1"/>
    </xf>
    <xf numFmtId="0" fontId="36" fillId="0" borderId="0" xfId="767" applyFont="1" applyFill="1" applyAlignment="1">
      <alignment horizontal="center" vertical="center" wrapText="1"/>
    </xf>
    <xf numFmtId="0" fontId="35" fillId="0" borderId="0" xfId="761" applyFont="1" applyFill="1" applyBorder="1" applyAlignment="1">
      <alignment horizontal="center" vertical="center"/>
    </xf>
    <xf numFmtId="0" fontId="36" fillId="0" borderId="0" xfId="825" applyFont="1" applyFill="1" applyAlignment="1">
      <alignment horizontal="center" vertical="center" wrapText="1"/>
    </xf>
    <xf numFmtId="0" fontId="35" fillId="0" borderId="0" xfId="827" applyFont="1" applyFill="1" applyAlignment="1">
      <alignment horizontal="center" vertical="center" wrapText="1"/>
    </xf>
    <xf numFmtId="0" fontId="36" fillId="0" borderId="0" xfId="827" applyFont="1" applyFill="1" applyBorder="1" applyAlignment="1">
      <alignment horizontal="center" vertical="center" wrapText="1"/>
    </xf>
    <xf numFmtId="0" fontId="36" fillId="0" borderId="0" xfId="827" applyFont="1" applyFill="1" applyAlignment="1">
      <alignment horizontal="center" vertical="center" wrapText="1"/>
    </xf>
    <xf numFmtId="0" fontId="35" fillId="0" borderId="0" xfId="58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/>
    </xf>
    <xf numFmtId="0" fontId="40" fillId="0" borderId="7" xfId="608" applyFont="1" applyFill="1" applyBorder="1" applyAlignment="1">
      <alignment horizontal="center"/>
    </xf>
    <xf numFmtId="0" fontId="35" fillId="0" borderId="0" xfId="608" applyFont="1" applyFill="1" applyBorder="1" applyAlignment="1">
      <alignment horizontal="center"/>
    </xf>
    <xf numFmtId="0" fontId="36" fillId="0" borderId="0" xfId="1" applyFont="1" applyFill="1" applyBorder="1"/>
    <xf numFmtId="0" fontId="36" fillId="0" borderId="0" xfId="3" applyFont="1" applyFill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4" applyFont="1" applyFill="1" applyAlignment="1">
      <alignment horizontal="center" vertical="center" wrapText="1"/>
    </xf>
    <xf numFmtId="0" fontId="35" fillId="0" borderId="0" xfId="4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831" applyFont="1" applyFill="1" applyBorder="1" applyAlignment="1">
      <alignment horizontal="center" vertical="center" wrapText="1"/>
    </xf>
    <xf numFmtId="0" fontId="37" fillId="0" borderId="0" xfId="827" applyFont="1" applyFill="1" applyBorder="1" applyAlignment="1">
      <alignment horizontal="center" vertical="center" wrapText="1"/>
    </xf>
    <xf numFmtId="0" fontId="35" fillId="0" borderId="0" xfId="660" applyFont="1" applyFill="1" applyBorder="1" applyAlignment="1">
      <alignment vertical="center" wrapText="1"/>
    </xf>
    <xf numFmtId="0" fontId="35" fillId="0" borderId="0" xfId="660" applyFont="1" applyFill="1" applyAlignment="1">
      <alignment vertical="center" wrapText="1"/>
    </xf>
    <xf numFmtId="0" fontId="35" fillId="0" borderId="0" xfId="761" applyFont="1" applyFill="1" applyAlignment="1">
      <alignment horizontal="center" vertical="center"/>
    </xf>
    <xf numFmtId="0" fontId="35" fillId="0" borderId="0" xfId="660" applyFont="1" applyFill="1" applyBorder="1" applyAlignment="1">
      <alignment horizontal="center" vertical="center" wrapText="1"/>
    </xf>
    <xf numFmtId="0" fontId="35" fillId="0" borderId="0" xfId="761" applyFont="1" applyFill="1" applyBorder="1" applyAlignment="1">
      <alignment vertical="center" wrapText="1"/>
    </xf>
    <xf numFmtId="0" fontId="35" fillId="0" borderId="0" xfId="761" applyFont="1" applyFill="1" applyAlignment="1">
      <alignment vertical="center" wrapText="1"/>
    </xf>
    <xf numFmtId="0" fontId="35" fillId="0" borderId="0" xfId="825" applyFont="1" applyFill="1" applyAlignment="1">
      <alignment vertical="center"/>
    </xf>
    <xf numFmtId="0" fontId="36" fillId="0" borderId="0" xfId="828" applyFont="1" applyFill="1" applyAlignment="1">
      <alignment horizontal="center" vertical="center" wrapText="1"/>
    </xf>
    <xf numFmtId="0" fontId="35" fillId="0" borderId="0" xfId="825" applyFont="1" applyFill="1" applyAlignment="1">
      <alignment vertical="center" wrapText="1"/>
    </xf>
    <xf numFmtId="0" fontId="35" fillId="0" borderId="0" xfId="579" applyFont="1" applyFill="1" applyBorder="1" applyAlignment="1">
      <alignment horizontal="center" vertical="center" wrapText="1"/>
    </xf>
    <xf numFmtId="0" fontId="35" fillId="0" borderId="0" xfId="825" applyFont="1" applyFill="1" applyAlignment="1">
      <alignment horizontal="center" vertical="center" wrapText="1"/>
    </xf>
    <xf numFmtId="9" fontId="35" fillId="0" borderId="0" xfId="718" applyFont="1" applyFill="1" applyBorder="1" applyAlignment="1">
      <alignment horizontal="center"/>
    </xf>
    <xf numFmtId="166" fontId="35" fillId="0" borderId="0" xfId="808" applyNumberFormat="1" applyFont="1" applyFill="1" applyBorder="1" applyAlignment="1">
      <alignment horizontal="center"/>
    </xf>
    <xf numFmtId="0" fontId="36" fillId="0" borderId="0" xfId="579" applyFont="1" applyFill="1" applyBorder="1" applyAlignment="1">
      <alignment horizontal="center" vertical="center" wrapText="1"/>
    </xf>
    <xf numFmtId="0" fontId="36" fillId="0" borderId="0" xfId="3" applyFont="1" applyFill="1" applyAlignment="1">
      <alignment horizontal="center" vertical="center" wrapText="1"/>
    </xf>
    <xf numFmtId="0" fontId="36" fillId="0" borderId="0" xfId="579" applyFont="1" applyFill="1" applyAlignment="1">
      <alignment horizontal="center" vertical="center" wrapText="1"/>
    </xf>
    <xf numFmtId="0" fontId="41" fillId="0" borderId="7" xfId="813" applyFont="1" applyFill="1" applyBorder="1" applyAlignment="1">
      <alignment horizontal="center"/>
    </xf>
    <xf numFmtId="0" fontId="37" fillId="0" borderId="7" xfId="813" applyFont="1" applyFill="1" applyBorder="1" applyAlignment="1">
      <alignment horizontal="center"/>
    </xf>
    <xf numFmtId="0" fontId="36" fillId="0" borderId="0" xfId="1" applyFont="1" applyFill="1" applyAlignment="1">
      <alignment vertical="center" wrapText="1"/>
    </xf>
    <xf numFmtId="0" fontId="35" fillId="0" borderId="7" xfId="807" applyFont="1" applyFill="1" applyBorder="1" applyAlignment="1">
      <alignment horizontal="left" vertical="center" wrapText="1"/>
    </xf>
    <xf numFmtId="0" fontId="35" fillId="0" borderId="7" xfId="596" applyFont="1" applyFill="1" applyBorder="1" applyAlignment="1">
      <alignment horizontal="left" vertical="center" wrapText="1"/>
    </xf>
    <xf numFmtId="0" fontId="35" fillId="0" borderId="3" xfId="807" applyFont="1" applyFill="1" applyBorder="1" applyAlignment="1">
      <alignment horizontal="left" vertical="center" wrapText="1"/>
    </xf>
    <xf numFmtId="0" fontId="35" fillId="0" borderId="7" xfId="825" applyFont="1" applyFill="1" applyBorder="1" applyAlignment="1">
      <alignment horizontal="left" vertical="center" wrapText="1"/>
    </xf>
    <xf numFmtId="0" fontId="52" fillId="0" borderId="0" xfId="658" applyFont="1" applyFill="1" applyAlignment="1">
      <alignment horizontal="center" vertical="center"/>
    </xf>
    <xf numFmtId="0" fontId="53" fillId="0" borderId="0" xfId="658" applyFont="1" applyFill="1" applyAlignment="1">
      <alignment vertical="center"/>
    </xf>
    <xf numFmtId="0" fontId="55" fillId="0" borderId="0" xfId="832" applyNumberFormat="1" applyFont="1" applyBorder="1" applyAlignment="1">
      <alignment horizontal="center" vertical="center" wrapText="1"/>
    </xf>
    <xf numFmtId="0" fontId="54" fillId="0" borderId="0" xfId="832" applyFill="1" applyAlignment="1">
      <alignment vertical="center"/>
    </xf>
    <xf numFmtId="0" fontId="57" fillId="0" borderId="0" xfId="832" applyFont="1" applyFill="1" applyAlignment="1">
      <alignment vertical="center"/>
    </xf>
    <xf numFmtId="0" fontId="58" fillId="0" borderId="0" xfId="832" applyFont="1" applyFill="1" applyAlignment="1">
      <alignment horizontal="center" vertical="center" wrapText="1"/>
    </xf>
    <xf numFmtId="0" fontId="58" fillId="0" borderId="0" xfId="832" applyFont="1" applyFill="1" applyAlignment="1">
      <alignment vertical="center" wrapText="1"/>
    </xf>
    <xf numFmtId="0" fontId="49" fillId="0" borderId="18" xfId="832" applyFont="1" applyFill="1" applyBorder="1" applyAlignment="1">
      <alignment horizontal="center" vertical="center" wrapText="1"/>
    </xf>
    <xf numFmtId="0" fontId="49" fillId="0" borderId="19" xfId="832" applyFont="1" applyFill="1" applyBorder="1" applyAlignment="1">
      <alignment horizontal="left" vertical="center" wrapText="1"/>
    </xf>
    <xf numFmtId="4" fontId="60" fillId="2" borderId="24" xfId="832" applyNumberFormat="1" applyFont="1" applyFill="1" applyBorder="1" applyAlignment="1">
      <alignment horizontal="right" vertical="center" wrapText="1"/>
    </xf>
    <xf numFmtId="0" fontId="61" fillId="0" borderId="25" xfId="832" applyFont="1" applyFill="1" applyBorder="1" applyAlignment="1">
      <alignment horizontal="center" vertical="center" wrapText="1"/>
    </xf>
    <xf numFmtId="0" fontId="59" fillId="0" borderId="18" xfId="832" applyFont="1" applyFill="1" applyBorder="1" applyAlignment="1">
      <alignment horizontal="left" vertical="center" wrapText="1"/>
    </xf>
    <xf numFmtId="2" fontId="31" fillId="0" borderId="0" xfId="832" applyNumberFormat="1" applyFont="1" applyFill="1" applyAlignment="1">
      <alignment vertical="center"/>
    </xf>
    <xf numFmtId="0" fontId="58" fillId="0" borderId="26" xfId="832" applyFont="1" applyFill="1" applyBorder="1" applyAlignment="1">
      <alignment horizontal="center" vertical="center" wrapText="1"/>
    </xf>
    <xf numFmtId="3" fontId="57" fillId="0" borderId="0" xfId="832" applyNumberFormat="1" applyFont="1" applyFill="1" applyAlignment="1">
      <alignment vertical="center"/>
    </xf>
    <xf numFmtId="0" fontId="63" fillId="0" borderId="0" xfId="658" applyFont="1" applyFill="1" applyAlignment="1">
      <alignment horizontal="left" vertical="center"/>
    </xf>
    <xf numFmtId="4" fontId="54" fillId="0" borderId="0" xfId="832" applyNumberFormat="1" applyFill="1" applyAlignment="1">
      <alignment vertical="center"/>
    </xf>
    <xf numFmtId="0" fontId="54" fillId="0" borderId="0" xfId="832" applyFont="1" applyFill="1" applyAlignment="1">
      <alignment vertical="center"/>
    </xf>
    <xf numFmtId="0" fontId="65" fillId="0" borderId="0" xfId="836" applyFont="1" applyAlignment="1">
      <alignment horizontal="center"/>
    </xf>
    <xf numFmtId="0" fontId="65" fillId="0" borderId="0" xfId="836" applyFont="1"/>
    <xf numFmtId="0" fontId="5" fillId="0" borderId="0" xfId="836"/>
    <xf numFmtId="0" fontId="67" fillId="0" borderId="0" xfId="836" applyFont="1" applyAlignment="1">
      <alignment horizontal="center"/>
    </xf>
    <xf numFmtId="0" fontId="68" fillId="0" borderId="0" xfId="836" applyFont="1"/>
    <xf numFmtId="0" fontId="68" fillId="0" borderId="19" xfId="836" applyFont="1" applyBorder="1" applyAlignment="1">
      <alignment horizontal="center" vertical="center" wrapText="1"/>
    </xf>
    <xf numFmtId="0" fontId="36" fillId="0" borderId="19" xfId="835" applyFont="1" applyBorder="1" applyAlignment="1">
      <alignment horizontal="left" vertical="center"/>
    </xf>
    <xf numFmtId="0" fontId="68" fillId="0" borderId="7" xfId="836" applyFont="1" applyBorder="1" applyAlignment="1">
      <alignment horizontal="center" vertical="center" wrapText="1"/>
    </xf>
    <xf numFmtId="0" fontId="36" fillId="0" borderId="7" xfId="835" applyFont="1" applyBorder="1" applyAlignment="1">
      <alignment horizontal="left" vertical="center"/>
    </xf>
    <xf numFmtId="0" fontId="36" fillId="0" borderId="7" xfId="835" applyFont="1" applyBorder="1" applyAlignment="1">
      <alignment horizontal="left" vertical="center" wrapText="1"/>
    </xf>
    <xf numFmtId="0" fontId="56" fillId="0" borderId="6" xfId="836" applyFont="1" applyBorder="1" applyAlignment="1">
      <alignment vertical="center"/>
    </xf>
    <xf numFmtId="1" fontId="5" fillId="0" borderId="0" xfId="836" applyNumberFormat="1"/>
    <xf numFmtId="0" fontId="69" fillId="0" borderId="0" xfId="836" applyFont="1"/>
    <xf numFmtId="0" fontId="40" fillId="0" borderId="0" xfId="837" applyFont="1" applyAlignment="1">
      <alignment horizontal="center" vertical="center"/>
    </xf>
    <xf numFmtId="0" fontId="6" fillId="0" borderId="0" xfId="837"/>
    <xf numFmtId="171" fontId="31" fillId="0" borderId="0" xfId="834" applyNumberFormat="1" applyFill="1" applyAlignment="1">
      <alignment vertical="center"/>
    </xf>
    <xf numFmtId="0" fontId="68" fillId="0" borderId="7" xfId="837" applyFont="1" applyFill="1" applyBorder="1" applyAlignment="1">
      <alignment horizontal="left" vertical="center" wrapText="1"/>
    </xf>
    <xf numFmtId="0" fontId="47" fillId="0" borderId="7" xfId="837" applyFont="1" applyFill="1" applyBorder="1" applyAlignment="1">
      <alignment horizontal="left" vertical="center"/>
    </xf>
    <xf numFmtId="0" fontId="68" fillId="0" borderId="7" xfId="837" applyFont="1" applyFill="1" applyBorder="1" applyAlignment="1">
      <alignment horizontal="center" vertical="center" wrapText="1"/>
    </xf>
    <xf numFmtId="0" fontId="36" fillId="0" borderId="7" xfId="837" applyFont="1" applyFill="1" applyBorder="1" applyAlignment="1">
      <alignment horizontal="center" vertical="center" wrapText="1"/>
    </xf>
    <xf numFmtId="0" fontId="36" fillId="0" borderId="6" xfId="837" applyFont="1" applyFill="1" applyBorder="1" applyAlignment="1">
      <alignment horizontal="left" vertical="center" wrapText="1"/>
    </xf>
    <xf numFmtId="0" fontId="70" fillId="0" borderId="6" xfId="837" applyFont="1" applyFill="1" applyBorder="1" applyAlignment="1">
      <alignment horizontal="left" vertical="center" wrapText="1"/>
    </xf>
    <xf numFmtId="172" fontId="6" fillId="0" borderId="0" xfId="837" applyNumberFormat="1"/>
    <xf numFmtId="0" fontId="35" fillId="0" borderId="7" xfId="658" applyFont="1" applyFill="1" applyBorder="1" applyAlignment="1">
      <alignment horizontal="left" vertical="center" wrapText="1"/>
    </xf>
    <xf numFmtId="4" fontId="35" fillId="0" borderId="7" xfId="658" applyNumberFormat="1" applyFont="1" applyFill="1" applyBorder="1" applyAlignment="1">
      <alignment horizontal="right" vertical="center" wrapText="1"/>
    </xf>
    <xf numFmtId="0" fontId="35" fillId="0" borderId="7" xfId="761" applyFont="1" applyFill="1" applyBorder="1" applyAlignment="1">
      <alignment horizontal="left" vertical="center" wrapText="1"/>
    </xf>
    <xf numFmtId="0" fontId="62" fillId="0" borderId="7" xfId="837" applyFont="1" applyBorder="1" applyAlignment="1">
      <alignment vertical="center"/>
    </xf>
    <xf numFmtId="0" fontId="6" fillId="0" borderId="7" xfId="837" applyBorder="1"/>
    <xf numFmtId="39" fontId="6" fillId="0" borderId="0" xfId="837" applyNumberFormat="1"/>
    <xf numFmtId="43" fontId="6" fillId="0" borderId="0" xfId="837" applyNumberFormat="1"/>
    <xf numFmtId="0" fontId="6" fillId="0" borderId="0" xfId="837" applyAlignment="1"/>
    <xf numFmtId="0" fontId="23" fillId="0" borderId="0" xfId="658" applyAlignment="1">
      <alignment vertical="center"/>
    </xf>
    <xf numFmtId="0" fontId="50" fillId="0" borderId="0" xfId="658" applyFont="1" applyAlignment="1">
      <alignment horizontal="center" vertical="center" wrapText="1"/>
    </xf>
    <xf numFmtId="0" fontId="60" fillId="0" borderId="28" xfId="658" applyFont="1" applyFill="1" applyBorder="1" applyAlignment="1">
      <alignment horizontal="center" vertical="center"/>
    </xf>
    <xf numFmtId="0" fontId="60" fillId="0" borderId="29" xfId="658" applyFont="1" applyFill="1" applyBorder="1" applyAlignment="1">
      <alignment horizontal="center" vertical="center" wrapText="1"/>
    </xf>
    <xf numFmtId="0" fontId="60" fillId="0" borderId="30" xfId="658" applyFont="1" applyFill="1" applyBorder="1" applyAlignment="1">
      <alignment horizontal="center" vertical="center" wrapText="1"/>
    </xf>
    <xf numFmtId="0" fontId="60" fillId="0" borderId="0" xfId="658" applyFont="1" applyFill="1" applyAlignment="1">
      <alignment vertical="center"/>
    </xf>
    <xf numFmtId="0" fontId="23" fillId="0" borderId="7" xfId="658" applyFont="1" applyBorder="1" applyAlignment="1">
      <alignment horizontal="center" vertical="center"/>
    </xf>
    <xf numFmtId="0" fontId="71" fillId="0" borderId="7" xfId="658" applyFont="1" applyBorder="1" applyAlignment="1">
      <alignment horizontal="center" vertical="center" wrapText="1"/>
    </xf>
    <xf numFmtId="0" fontId="39" fillId="0" borderId="7" xfId="658" applyFont="1" applyBorder="1" applyAlignment="1">
      <alignment vertical="center" wrapText="1"/>
    </xf>
    <xf numFmtId="4" fontId="72" fillId="0" borderId="0" xfId="658" applyNumberFormat="1" applyFont="1" applyAlignment="1">
      <alignment vertical="center"/>
    </xf>
    <xf numFmtId="0" fontId="72" fillId="0" borderId="0" xfId="658" applyFont="1" applyAlignment="1">
      <alignment vertical="center"/>
    </xf>
    <xf numFmtId="0" fontId="72" fillId="0" borderId="28" xfId="658" applyFont="1" applyBorder="1" applyAlignment="1">
      <alignment vertical="center"/>
    </xf>
    <xf numFmtId="0" fontId="72" fillId="0" borderId="29" xfId="658" applyFont="1" applyBorder="1" applyAlignment="1">
      <alignment vertical="center"/>
    </xf>
    <xf numFmtId="0" fontId="50" fillId="0" borderId="29" xfId="658" applyFont="1" applyBorder="1" applyAlignment="1">
      <alignment horizontal="left" vertical="center" wrapText="1"/>
    </xf>
    <xf numFmtId="0" fontId="40" fillId="0" borderId="7" xfId="1" applyFont="1" applyFill="1" applyBorder="1" applyAlignment="1">
      <alignment horizontal="left" vertical="center"/>
    </xf>
    <xf numFmtId="0" fontId="36" fillId="0" borderId="0" xfId="766" applyFont="1" applyBorder="1" applyAlignment="1">
      <alignment horizontal="center" vertical="center"/>
    </xf>
    <xf numFmtId="0" fontId="35" fillId="0" borderId="0" xfId="808" applyFont="1" applyBorder="1" applyAlignment="1">
      <alignment horizontal="center" vertical="center"/>
    </xf>
    <xf numFmtId="0" fontId="35" fillId="0" borderId="0" xfId="808" applyFont="1" applyAlignment="1">
      <alignment horizontal="center" vertical="center"/>
    </xf>
    <xf numFmtId="0" fontId="35" fillId="0" borderId="0" xfId="766" applyFont="1" applyBorder="1" applyAlignment="1">
      <alignment horizontal="center" vertical="center"/>
    </xf>
    <xf numFmtId="0" fontId="35" fillId="0" borderId="7" xfId="0" applyFont="1" applyFill="1" applyBorder="1" applyAlignment="1">
      <alignment horizontal="left" vertical="center"/>
    </xf>
    <xf numFmtId="0" fontId="35" fillId="0" borderId="0" xfId="808" applyFont="1" applyFill="1" applyAlignment="1">
      <alignment horizontal="center" vertical="center"/>
    </xf>
    <xf numFmtId="0" fontId="35" fillId="0" borderId="0" xfId="808" applyFont="1" applyFill="1" applyBorder="1" applyAlignment="1">
      <alignment horizontal="center" vertical="center"/>
    </xf>
    <xf numFmtId="0" fontId="36" fillId="0" borderId="0" xfId="766" applyFont="1" applyFill="1" applyBorder="1" applyAlignment="1">
      <alignment horizontal="center" vertical="center"/>
    </xf>
    <xf numFmtId="0" fontId="36" fillId="0" borderId="0" xfId="825" applyFont="1" applyFill="1" applyAlignment="1">
      <alignment horizontal="center" vertical="center"/>
    </xf>
    <xf numFmtId="0" fontId="35" fillId="0" borderId="0" xfId="766" applyFont="1" applyFill="1" applyBorder="1" applyAlignment="1">
      <alignment horizontal="center" vertical="center"/>
    </xf>
    <xf numFmtId="0" fontId="35" fillId="0" borderId="0" xfId="825" applyFont="1" applyFill="1" applyAlignment="1">
      <alignment horizontal="center" vertical="center"/>
    </xf>
    <xf numFmtId="0" fontId="35" fillId="0" borderId="0" xfId="658" applyFont="1" applyFill="1" applyBorder="1" applyAlignment="1">
      <alignment horizontal="center" vertical="center"/>
    </xf>
    <xf numFmtId="0" fontId="36" fillId="0" borderId="0" xfId="767" applyFont="1" applyFill="1" applyAlignment="1">
      <alignment horizontal="center" vertical="center"/>
    </xf>
    <xf numFmtId="0" fontId="35" fillId="0" borderId="0" xfId="827" applyFont="1" applyFill="1" applyAlignment="1">
      <alignment horizontal="center"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0" fontId="35" fillId="0" borderId="3" xfId="3" applyFont="1" applyFill="1" applyBorder="1" applyAlignment="1">
      <alignment horizontal="left" vertical="center" wrapText="1"/>
    </xf>
    <xf numFmtId="0" fontId="35" fillId="0" borderId="7" xfId="599" applyFont="1" applyFill="1" applyBorder="1" applyAlignment="1">
      <alignment horizontal="left" vertical="center" wrapText="1"/>
    </xf>
    <xf numFmtId="0" fontId="35" fillId="0" borderId="7" xfId="654" applyFont="1" applyFill="1" applyBorder="1" applyAlignment="1">
      <alignment horizontal="left" vertical="center" wrapText="1"/>
    </xf>
    <xf numFmtId="0" fontId="35" fillId="0" borderId="7" xfId="812" applyFont="1" applyFill="1" applyBorder="1" applyAlignment="1">
      <alignment horizontal="left" vertical="center" wrapText="1"/>
    </xf>
    <xf numFmtId="0" fontId="35" fillId="0" borderId="7" xfId="825" applyFont="1" applyFill="1" applyBorder="1" applyAlignment="1">
      <alignment horizontal="left" vertical="center"/>
    </xf>
    <xf numFmtId="0" fontId="35" fillId="0" borderId="7" xfId="580" applyFont="1" applyFill="1" applyBorder="1" applyAlignment="1">
      <alignment horizontal="left" vertical="center" wrapText="1"/>
    </xf>
    <xf numFmtId="0" fontId="35" fillId="0" borderId="7" xfId="608" applyFont="1" applyFill="1" applyBorder="1" applyAlignment="1">
      <alignment horizontal="left" vertical="center" wrapText="1"/>
    </xf>
    <xf numFmtId="0" fontId="35" fillId="0" borderId="7" xfId="767" applyFont="1" applyFill="1" applyBorder="1" applyAlignment="1">
      <alignment horizontal="left" vertical="center"/>
    </xf>
    <xf numFmtId="0" fontId="35" fillId="0" borderId="7" xfId="767" applyFont="1" applyFill="1" applyBorder="1" applyAlignment="1">
      <alignment horizontal="left" vertical="center" wrapText="1"/>
    </xf>
    <xf numFmtId="0" fontId="35" fillId="0" borderId="7" xfId="827" applyFont="1" applyFill="1" applyBorder="1" applyAlignment="1">
      <alignment horizontal="left" vertical="center" wrapText="1"/>
    </xf>
    <xf numFmtId="4" fontId="35" fillId="0" borderId="7" xfId="0" applyNumberFormat="1" applyFont="1" applyFill="1" applyBorder="1" applyAlignment="1">
      <alignment horizontal="right" vertical="center"/>
    </xf>
    <xf numFmtId="4" fontId="35" fillId="0" borderId="7" xfId="0" applyNumberFormat="1" applyFont="1" applyFill="1" applyBorder="1" applyAlignment="1">
      <alignment horizontal="right" vertical="center" wrapText="1"/>
    </xf>
    <xf numFmtId="4" fontId="36" fillId="0" borderId="7" xfId="3" applyNumberFormat="1" applyFont="1" applyFill="1" applyBorder="1" applyAlignment="1">
      <alignment horizontal="right" vertical="center"/>
    </xf>
    <xf numFmtId="4" fontId="35" fillId="0" borderId="7" xfId="802" applyNumberFormat="1" applyFont="1" applyFill="1" applyBorder="1" applyAlignment="1">
      <alignment horizontal="right" vertical="center"/>
    </xf>
    <xf numFmtId="4" fontId="35" fillId="0" borderId="7" xfId="802" applyNumberFormat="1" applyFont="1" applyFill="1" applyBorder="1" applyAlignment="1">
      <alignment horizontal="right" vertical="center" wrapText="1"/>
    </xf>
    <xf numFmtId="4" fontId="35" fillId="0" borderId="7" xfId="3" applyNumberFormat="1" applyFont="1" applyFill="1" applyBorder="1" applyAlignment="1">
      <alignment horizontal="right" vertical="center" wrapText="1"/>
    </xf>
    <xf numFmtId="4" fontId="35" fillId="0" borderId="7" xfId="2" applyNumberFormat="1" applyFont="1" applyFill="1" applyBorder="1" applyAlignment="1">
      <alignment horizontal="right" vertical="center" wrapText="1"/>
    </xf>
    <xf numFmtId="4" fontId="35" fillId="0" borderId="7" xfId="5" applyNumberFormat="1" applyFont="1" applyFill="1" applyBorder="1" applyAlignment="1">
      <alignment horizontal="right" vertical="center" wrapText="1"/>
    </xf>
    <xf numFmtId="4" fontId="35" fillId="0" borderId="7" xfId="4" applyNumberFormat="1" applyFont="1" applyFill="1" applyBorder="1" applyAlignment="1">
      <alignment horizontal="right" vertical="center" wrapText="1"/>
    </xf>
    <xf numFmtId="4" fontId="35" fillId="0" borderId="7" xfId="2" applyNumberFormat="1" applyFont="1" applyFill="1" applyBorder="1" applyAlignment="1">
      <alignment horizontal="right" vertical="center"/>
    </xf>
    <xf numFmtId="4" fontId="35" fillId="0" borderId="7" xfId="3" applyNumberFormat="1" applyFont="1" applyFill="1" applyBorder="1" applyAlignment="1">
      <alignment horizontal="right" vertical="center"/>
    </xf>
    <xf numFmtId="4" fontId="35" fillId="0" borderId="7" xfId="5" applyNumberFormat="1" applyFont="1" applyFill="1" applyBorder="1" applyAlignment="1">
      <alignment horizontal="right" vertical="center"/>
    </xf>
    <xf numFmtId="4" fontId="35" fillId="0" borderId="7" xfId="807" applyNumberFormat="1" applyFont="1" applyFill="1" applyBorder="1" applyAlignment="1">
      <alignment horizontal="right" vertical="center" wrapText="1"/>
    </xf>
    <xf numFmtId="4" fontId="35" fillId="0" borderId="7" xfId="596" applyNumberFormat="1" applyFont="1" applyFill="1" applyBorder="1" applyAlignment="1">
      <alignment horizontal="right" vertical="center" wrapText="1"/>
    </xf>
    <xf numFmtId="4" fontId="35" fillId="0" borderId="7" xfId="807" applyNumberFormat="1" applyFont="1" applyFill="1" applyBorder="1" applyAlignment="1">
      <alignment horizontal="right" vertical="center"/>
    </xf>
    <xf numFmtId="4" fontId="35" fillId="0" borderId="7" xfId="825" applyNumberFormat="1" applyFont="1" applyFill="1" applyBorder="1" applyAlignment="1">
      <alignment horizontal="right" vertical="center" wrapText="1"/>
    </xf>
    <xf numFmtId="4" fontId="40" fillId="0" borderId="7" xfId="1" applyNumberFormat="1" applyFont="1" applyFill="1" applyBorder="1" applyAlignment="1">
      <alignment horizontal="right" vertical="center"/>
    </xf>
    <xf numFmtId="4" fontId="41" fillId="0" borderId="7" xfId="1" applyNumberFormat="1" applyFont="1" applyFill="1" applyBorder="1" applyAlignment="1">
      <alignment horizontal="right" vertical="center"/>
    </xf>
    <xf numFmtId="4" fontId="35" fillId="0" borderId="7" xfId="825" applyNumberFormat="1" applyFont="1" applyFill="1" applyBorder="1" applyAlignment="1">
      <alignment horizontal="right" vertical="center"/>
    </xf>
    <xf numFmtId="4" fontId="35" fillId="0" borderId="7" xfId="654" applyNumberFormat="1" applyFont="1" applyFill="1" applyBorder="1" applyAlignment="1">
      <alignment horizontal="right" vertical="center" wrapText="1"/>
    </xf>
    <xf numFmtId="4" fontId="35" fillId="0" borderId="7" xfId="812" applyNumberFormat="1" applyFont="1" applyFill="1" applyBorder="1" applyAlignment="1">
      <alignment horizontal="right" vertical="center" wrapText="1"/>
    </xf>
    <xf numFmtId="4" fontId="35" fillId="0" borderId="7" xfId="595" applyNumberFormat="1" applyFont="1" applyFill="1" applyBorder="1" applyAlignment="1">
      <alignment horizontal="right" vertical="center" wrapText="1"/>
    </xf>
    <xf numFmtId="4" fontId="35" fillId="0" borderId="7" xfId="579" applyNumberFormat="1" applyFont="1" applyFill="1" applyBorder="1" applyAlignment="1">
      <alignment horizontal="right" vertical="center" wrapText="1"/>
    </xf>
    <xf numFmtId="4" fontId="35" fillId="0" borderId="7" xfId="810" applyNumberFormat="1" applyFont="1" applyFill="1" applyBorder="1" applyAlignment="1">
      <alignment horizontal="right" vertical="center"/>
    </xf>
    <xf numFmtId="4" fontId="35" fillId="0" borderId="7" xfId="580" applyNumberFormat="1" applyFont="1" applyFill="1" applyBorder="1" applyAlignment="1">
      <alignment horizontal="right" vertical="center" wrapText="1"/>
    </xf>
    <xf numFmtId="4" fontId="35" fillId="0" borderId="7" xfId="664" applyNumberFormat="1" applyFont="1" applyFill="1" applyBorder="1" applyAlignment="1">
      <alignment horizontal="right" vertical="center" wrapText="1"/>
    </xf>
    <xf numFmtId="4" fontId="37" fillId="0" borderId="7" xfId="826" applyNumberFormat="1" applyFont="1" applyFill="1" applyBorder="1" applyAlignment="1">
      <alignment horizontal="right" vertical="center"/>
    </xf>
    <xf numFmtId="4" fontId="35" fillId="0" borderId="7" xfId="658" applyNumberFormat="1" applyFont="1" applyFill="1" applyBorder="1" applyAlignment="1">
      <alignment horizontal="right" vertical="center"/>
    </xf>
    <xf numFmtId="4" fontId="35" fillId="0" borderId="7" xfId="767" applyNumberFormat="1" applyFont="1" applyFill="1" applyBorder="1" applyAlignment="1">
      <alignment horizontal="right" vertical="center"/>
    </xf>
    <xf numFmtId="4" fontId="35" fillId="0" borderId="7" xfId="827" applyNumberFormat="1" applyFont="1" applyFill="1" applyBorder="1" applyAlignment="1">
      <alignment horizontal="right" vertical="center"/>
    </xf>
    <xf numFmtId="4" fontId="35" fillId="0" borderId="7" xfId="767" applyNumberFormat="1" applyFont="1" applyFill="1" applyBorder="1" applyAlignment="1">
      <alignment horizontal="right" vertical="center" wrapText="1"/>
    </xf>
    <xf numFmtId="4" fontId="35" fillId="0" borderId="7" xfId="761" applyNumberFormat="1" applyFont="1" applyFill="1" applyBorder="1" applyAlignment="1">
      <alignment horizontal="right" vertical="center"/>
    </xf>
    <xf numFmtId="4" fontId="35" fillId="0" borderId="7" xfId="827" applyNumberFormat="1" applyFont="1" applyFill="1" applyBorder="1" applyAlignment="1">
      <alignment horizontal="right" vertical="center" wrapText="1"/>
    </xf>
    <xf numFmtId="0" fontId="40" fillId="0" borderId="7" xfId="2" applyFont="1" applyFill="1" applyBorder="1" applyAlignment="1">
      <alignment horizontal="center" vertical="center"/>
    </xf>
    <xf numFmtId="0" fontId="37" fillId="0" borderId="7" xfId="2" applyFont="1" applyFill="1" applyBorder="1" applyAlignment="1">
      <alignment horizontal="center" vertical="center"/>
    </xf>
    <xf numFmtId="0" fontId="37" fillId="0" borderId="7" xfId="2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 vertical="center" wrapText="1"/>
    </xf>
    <xf numFmtId="0" fontId="35" fillId="0" borderId="7" xfId="1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/>
    </xf>
    <xf numFmtId="4" fontId="35" fillId="0" borderId="5" xfId="0" applyNumberFormat="1" applyFont="1" applyFill="1" applyBorder="1" applyAlignment="1">
      <alignment horizontal="right" vertical="center" wrapText="1"/>
    </xf>
    <xf numFmtId="4" fontId="35" fillId="0" borderId="7" xfId="1" applyNumberFormat="1" applyFont="1" applyFill="1" applyBorder="1" applyAlignment="1">
      <alignment horizontal="right"/>
    </xf>
    <xf numFmtId="4" fontId="35" fillId="0" borderId="7" xfId="1" applyNumberFormat="1" applyFont="1" applyFill="1" applyBorder="1" applyAlignment="1">
      <alignment horizontal="right" vertical="center" wrapText="1"/>
    </xf>
    <xf numFmtId="4" fontId="35" fillId="0" borderId="7" xfId="810" applyNumberFormat="1" applyFont="1" applyFill="1" applyBorder="1" applyAlignment="1">
      <alignment horizontal="right" vertical="center" wrapText="1"/>
    </xf>
    <xf numFmtId="4" fontId="41" fillId="0" borderId="7" xfId="1" applyNumberFormat="1" applyFont="1" applyFill="1" applyBorder="1" applyAlignment="1">
      <alignment horizontal="right"/>
    </xf>
    <xf numFmtId="0" fontId="40" fillId="0" borderId="7" xfId="1" applyFont="1" applyFill="1" applyBorder="1" applyAlignment="1">
      <alignment horizontal="left"/>
    </xf>
    <xf numFmtId="0" fontId="35" fillId="0" borderId="7" xfId="1" applyFont="1" applyFill="1" applyBorder="1" applyAlignment="1">
      <alignment horizontal="left" vertical="center"/>
    </xf>
    <xf numFmtId="0" fontId="35" fillId="0" borderId="7" xfId="4" applyFont="1" applyFill="1" applyBorder="1" applyAlignment="1">
      <alignment horizontal="left" vertical="center" wrapText="1"/>
    </xf>
    <xf numFmtId="2" fontId="35" fillId="0" borderId="7" xfId="0" applyNumberFormat="1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807" applyFont="1" applyFill="1" applyBorder="1" applyAlignment="1">
      <alignment horizontal="left" vertical="center"/>
    </xf>
    <xf numFmtId="0" fontId="35" fillId="0" borderId="7" xfId="811" applyFont="1" applyFill="1" applyBorder="1" applyAlignment="1">
      <alignment horizontal="left" vertical="center" wrapText="1"/>
    </xf>
    <xf numFmtId="0" fontId="35" fillId="0" borderId="7" xfId="579" applyFont="1" applyFill="1" applyBorder="1" applyAlignment="1">
      <alignment horizontal="left" vertical="center" wrapText="1"/>
    </xf>
    <xf numFmtId="0" fontId="35" fillId="0" borderId="7" xfId="658" applyFont="1" applyFill="1" applyBorder="1" applyAlignment="1">
      <alignment horizontal="left" vertical="center"/>
    </xf>
    <xf numFmtId="0" fontId="35" fillId="0" borderId="3" xfId="831" applyFont="1" applyFill="1" applyBorder="1" applyAlignment="1">
      <alignment horizontal="left" vertical="center" wrapText="1"/>
    </xf>
    <xf numFmtId="0" fontId="35" fillId="0" borderId="3" xfId="827" applyFont="1" applyFill="1" applyBorder="1" applyAlignment="1">
      <alignment horizontal="left" vertical="center" wrapText="1"/>
    </xf>
    <xf numFmtId="0" fontId="36" fillId="0" borderId="0" xfId="1" applyFont="1" applyFill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35" fillId="0" borderId="0" xfId="761" applyFont="1" applyFill="1" applyAlignment="1">
      <alignment vertical="center"/>
    </xf>
    <xf numFmtId="0" fontId="35" fillId="0" borderId="0" xfId="3" applyFont="1" applyFill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47" fillId="0" borderId="7" xfId="1" applyFont="1" applyFill="1" applyBorder="1" applyAlignment="1">
      <alignment horizontal="center" vertical="center"/>
    </xf>
    <xf numFmtId="0" fontId="36" fillId="0" borderId="0" xfId="825" applyFont="1" applyAlignment="1">
      <alignment horizontal="center" vertical="center"/>
    </xf>
    <xf numFmtId="0" fontId="40" fillId="0" borderId="7" xfId="1" applyFont="1" applyBorder="1" applyAlignment="1">
      <alignment horizontal="center" vertical="center"/>
    </xf>
    <xf numFmtId="0" fontId="40" fillId="0" borderId="7" xfId="1" applyFont="1" applyBorder="1" applyAlignment="1">
      <alignment horizontal="left" vertical="center"/>
    </xf>
    <xf numFmtId="0" fontId="37" fillId="0" borderId="7" xfId="810" applyFont="1" applyFill="1" applyBorder="1" applyAlignment="1">
      <alignment horizontal="center" vertical="center"/>
    </xf>
    <xf numFmtId="0" fontId="40" fillId="0" borderId="7" xfId="810" applyFont="1" applyFill="1" applyBorder="1" applyAlignment="1">
      <alignment horizontal="center" vertical="center"/>
    </xf>
    <xf numFmtId="0" fontId="36" fillId="0" borderId="0" xfId="766" applyFont="1" applyFill="1" applyAlignment="1">
      <alignment horizontal="center" vertical="center"/>
    </xf>
    <xf numFmtId="9" fontId="40" fillId="0" borderId="7" xfId="718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horizontal="right" vertical="center" wrapText="1"/>
    </xf>
    <xf numFmtId="4" fontId="35" fillId="0" borderId="7" xfId="1" applyNumberFormat="1" applyFont="1" applyFill="1" applyBorder="1" applyAlignment="1">
      <alignment horizontal="right" vertical="center"/>
    </xf>
    <xf numFmtId="4" fontId="35" fillId="0" borderId="7" xfId="811" applyNumberFormat="1" applyFont="1" applyFill="1" applyBorder="1" applyAlignment="1">
      <alignment horizontal="right" vertical="center" wrapText="1"/>
    </xf>
    <xf numFmtId="4" fontId="36" fillId="0" borderId="7" xfId="1" applyNumberFormat="1" applyFont="1" applyFill="1" applyBorder="1" applyAlignment="1">
      <alignment horizontal="right" vertical="center"/>
    </xf>
    <xf numFmtId="4" fontId="36" fillId="0" borderId="7" xfId="825" applyNumberFormat="1" applyFont="1" applyFill="1" applyBorder="1" applyAlignment="1">
      <alignment horizontal="right" vertical="center" wrapText="1"/>
    </xf>
    <xf numFmtId="4" fontId="40" fillId="0" borderId="7" xfId="1" applyNumberFormat="1" applyFont="1" applyBorder="1" applyAlignment="1">
      <alignment horizontal="right" vertical="center"/>
    </xf>
    <xf numFmtId="4" fontId="41" fillId="0" borderId="7" xfId="1" applyNumberFormat="1" applyFont="1" applyBorder="1" applyAlignment="1">
      <alignment horizontal="right" vertical="center"/>
    </xf>
    <xf numFmtId="4" fontId="37" fillId="0" borderId="7" xfId="810" applyNumberFormat="1" applyFont="1" applyFill="1" applyBorder="1" applyAlignment="1">
      <alignment horizontal="right" vertical="center"/>
    </xf>
    <xf numFmtId="4" fontId="47" fillId="0" borderId="7" xfId="1" applyNumberFormat="1" applyFont="1" applyFill="1" applyBorder="1" applyAlignment="1">
      <alignment horizontal="right" vertical="center"/>
    </xf>
    <xf numFmtId="0" fontId="47" fillId="0" borderId="7" xfId="1" applyFont="1" applyFill="1" applyBorder="1" applyAlignment="1">
      <alignment horizontal="left" vertical="center"/>
    </xf>
    <xf numFmtId="0" fontId="35" fillId="0" borderId="7" xfId="660" applyFont="1" applyFill="1" applyBorder="1" applyAlignment="1">
      <alignment horizontal="left" vertical="center" wrapText="1"/>
    </xf>
    <xf numFmtId="0" fontId="35" fillId="0" borderId="7" xfId="660" applyFont="1" applyFill="1" applyBorder="1" applyAlignment="1">
      <alignment horizontal="left" vertical="center"/>
    </xf>
    <xf numFmtId="0" fontId="35" fillId="0" borderId="7" xfId="766" applyFont="1" applyFill="1" applyBorder="1" applyAlignment="1">
      <alignment horizontal="left" vertical="center" wrapText="1"/>
    </xf>
    <xf numFmtId="2" fontId="35" fillId="0" borderId="7" xfId="825" applyNumberFormat="1" applyFont="1" applyFill="1" applyBorder="1" applyAlignment="1">
      <alignment horizontal="left" vertical="center" wrapText="1"/>
    </xf>
    <xf numFmtId="0" fontId="35" fillId="0" borderId="3" xfId="825" applyFont="1" applyBorder="1" applyAlignment="1">
      <alignment horizontal="left" vertical="center" wrapText="1"/>
    </xf>
    <xf numFmtId="2" fontId="35" fillId="0" borderId="7" xfId="579" applyNumberFormat="1" applyFont="1" applyFill="1" applyBorder="1" applyAlignment="1">
      <alignment horizontal="left" vertical="center" wrapText="1"/>
    </xf>
    <xf numFmtId="2" fontId="35" fillId="0" borderId="7" xfId="825" applyNumberFormat="1" applyFont="1" applyFill="1" applyBorder="1" applyAlignment="1">
      <alignment horizontal="left" vertical="center"/>
    </xf>
    <xf numFmtId="2" fontId="35" fillId="0" borderId="7" xfId="580" applyNumberFormat="1" applyFont="1" applyFill="1" applyBorder="1" applyAlignment="1">
      <alignment horizontal="left" vertical="center" wrapText="1"/>
    </xf>
    <xf numFmtId="0" fontId="35" fillId="0" borderId="3" xfId="580" applyFont="1" applyBorder="1" applyAlignment="1">
      <alignment horizontal="left" vertical="center" wrapText="1"/>
    </xf>
    <xf numFmtId="0" fontId="41" fillId="0" borderId="7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0" xfId="766" applyFont="1" applyFill="1" applyBorder="1" applyAlignment="1">
      <alignment horizontal="center" vertical="center"/>
    </xf>
    <xf numFmtId="0" fontId="35" fillId="0" borderId="0" xfId="660" applyFont="1" applyFill="1" applyBorder="1" applyAlignment="1">
      <alignment horizontal="center" vertical="center"/>
    </xf>
    <xf numFmtId="0" fontId="37" fillId="3" borderId="7" xfId="810" applyFont="1" applyFill="1" applyBorder="1" applyAlignment="1">
      <alignment horizontal="center" vertical="center"/>
    </xf>
    <xf numFmtId="0" fontId="40" fillId="3" borderId="7" xfId="810" applyFont="1" applyFill="1" applyBorder="1" applyAlignment="1">
      <alignment horizontal="center" vertical="center"/>
    </xf>
    <xf numFmtId="0" fontId="36" fillId="0" borderId="0" xfId="766" applyFont="1" applyAlignment="1">
      <alignment horizontal="center" vertical="center"/>
    </xf>
    <xf numFmtId="0" fontId="35" fillId="0" borderId="0" xfId="825" applyFont="1" applyAlignment="1">
      <alignment vertical="center"/>
    </xf>
    <xf numFmtId="0" fontId="35" fillId="0" borderId="0" xfId="825" applyFont="1" applyAlignment="1">
      <alignment horizontal="center" vertical="center"/>
    </xf>
    <xf numFmtId="166" fontId="37" fillId="0" borderId="7" xfId="767" applyNumberFormat="1" applyFont="1" applyFill="1" applyBorder="1" applyAlignment="1">
      <alignment horizontal="center" vertical="center"/>
    </xf>
    <xf numFmtId="0" fontId="36" fillId="0" borderId="0" xfId="767" applyFont="1" applyAlignment="1">
      <alignment horizontal="center" vertical="center"/>
    </xf>
    <xf numFmtId="0" fontId="35" fillId="0" borderId="0" xfId="827" applyFont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35" fillId="0" borderId="7" xfId="828" applyFont="1" applyFill="1" applyBorder="1" applyAlignment="1">
      <alignment horizontal="left" vertical="center" wrapText="1"/>
    </xf>
    <xf numFmtId="0" fontId="40" fillId="0" borderId="7" xfId="608" applyFont="1" applyFill="1" applyBorder="1" applyAlignment="1">
      <alignment horizontal="left"/>
    </xf>
    <xf numFmtId="0" fontId="40" fillId="0" borderId="7" xfId="813" applyFont="1" applyFill="1" applyBorder="1" applyAlignment="1">
      <alignment horizontal="left"/>
    </xf>
    <xf numFmtId="2" fontId="35" fillId="0" borderId="7" xfId="825" applyNumberFormat="1" applyFont="1" applyFill="1" applyBorder="1" applyAlignment="1">
      <alignment horizontal="right" vertical="center"/>
    </xf>
    <xf numFmtId="2" fontId="35" fillId="0" borderId="7" xfId="828" applyNumberFormat="1" applyFont="1" applyFill="1" applyBorder="1" applyAlignment="1">
      <alignment horizontal="right" vertical="center" wrapText="1"/>
    </xf>
    <xf numFmtId="2" fontId="35" fillId="0" borderId="7" xfId="579" applyNumberFormat="1" applyFont="1" applyFill="1" applyBorder="1" applyAlignment="1">
      <alignment horizontal="right" vertical="center" wrapText="1"/>
    </xf>
    <xf numFmtId="2" fontId="35" fillId="0" borderId="7" xfId="825" applyNumberFormat="1" applyFont="1" applyFill="1" applyBorder="1" applyAlignment="1">
      <alignment horizontal="right" vertical="center" wrapText="1"/>
    </xf>
    <xf numFmtId="2" fontId="35" fillId="0" borderId="7" xfId="828" applyNumberFormat="1" applyFont="1" applyFill="1" applyBorder="1" applyAlignment="1">
      <alignment horizontal="left" vertical="center" wrapText="1"/>
    </xf>
    <xf numFmtId="2" fontId="35" fillId="0" borderId="7" xfId="3" applyNumberFormat="1" applyFont="1" applyFill="1" applyBorder="1" applyAlignment="1">
      <alignment horizontal="left" vertical="center" wrapText="1"/>
    </xf>
    <xf numFmtId="2" fontId="35" fillId="0" borderId="7" xfId="807" applyNumberFormat="1" applyFont="1" applyFill="1" applyBorder="1" applyAlignment="1">
      <alignment horizontal="left" vertical="center"/>
    </xf>
    <xf numFmtId="4" fontId="35" fillId="0" borderId="7" xfId="660" applyNumberFormat="1" applyFont="1" applyFill="1" applyBorder="1" applyAlignment="1">
      <alignment horizontal="right" vertical="center" wrapText="1"/>
    </xf>
    <xf numFmtId="4" fontId="35" fillId="0" borderId="7" xfId="829" applyNumberFormat="1" applyFont="1" applyFill="1" applyBorder="1" applyAlignment="1">
      <alignment horizontal="right" vertical="center"/>
    </xf>
    <xf numFmtId="4" fontId="37" fillId="0" borderId="7" xfId="2" applyNumberFormat="1" applyFont="1" applyFill="1" applyBorder="1" applyAlignment="1">
      <alignment horizontal="right" vertical="center" wrapText="1"/>
    </xf>
    <xf numFmtId="4" fontId="37" fillId="0" borderId="7" xfId="2" applyNumberFormat="1" applyFont="1" applyBorder="1" applyAlignment="1">
      <alignment horizontal="right" vertical="center"/>
    </xf>
    <xf numFmtId="4" fontId="35" fillId="0" borderId="7" xfId="660" applyNumberFormat="1" applyFont="1" applyFill="1" applyBorder="1" applyAlignment="1">
      <alignment horizontal="right" vertical="center"/>
    </xf>
    <xf numFmtId="4" fontId="35" fillId="0" borderId="7" xfId="766" applyNumberFormat="1" applyFont="1" applyFill="1" applyBorder="1" applyAlignment="1">
      <alignment horizontal="right" vertical="center"/>
    </xf>
    <xf numFmtId="4" fontId="35" fillId="0" borderId="7" xfId="761" applyNumberFormat="1" applyFont="1" applyFill="1" applyBorder="1" applyAlignment="1">
      <alignment horizontal="right" vertical="center" wrapText="1"/>
    </xf>
    <xf numFmtId="4" fontId="37" fillId="3" borderId="7" xfId="810" applyNumberFormat="1" applyFont="1" applyFill="1" applyBorder="1" applyAlignment="1">
      <alignment horizontal="right" vertical="center"/>
    </xf>
    <xf numFmtId="4" fontId="35" fillId="0" borderId="7" xfId="828" applyNumberFormat="1" applyFont="1" applyFill="1" applyBorder="1" applyAlignment="1">
      <alignment horizontal="right" vertical="center" wrapText="1"/>
    </xf>
    <xf numFmtId="4" fontId="40" fillId="0" borderId="7" xfId="1" applyNumberFormat="1" applyFont="1" applyFill="1" applyBorder="1" applyAlignment="1">
      <alignment horizontal="right"/>
    </xf>
    <xf numFmtId="0" fontId="49" fillId="0" borderId="32" xfId="832" applyFont="1" applyFill="1" applyBorder="1" applyAlignment="1">
      <alignment horizontal="center" vertical="center" wrapText="1"/>
    </xf>
    <xf numFmtId="0" fontId="49" fillId="0" borderId="5" xfId="832" applyFont="1" applyFill="1" applyBorder="1" applyAlignment="1">
      <alignment horizontal="left" vertical="center" wrapText="1"/>
    </xf>
    <xf numFmtId="4" fontId="60" fillId="2" borderId="33" xfId="832" applyNumberFormat="1" applyFont="1" applyFill="1" applyBorder="1" applyAlignment="1">
      <alignment horizontal="right" vertical="center" wrapText="1"/>
    </xf>
    <xf numFmtId="0" fontId="36" fillId="0" borderId="0" xfId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6" fillId="0" borderId="7" xfId="837" applyFont="1" applyFill="1" applyBorder="1" applyAlignment="1">
      <alignment vertical="center"/>
    </xf>
    <xf numFmtId="4" fontId="73" fillId="0" borderId="7" xfId="833" applyNumberFormat="1" applyFont="1" applyFill="1" applyBorder="1" applyAlignment="1">
      <alignment vertical="center" wrapText="1"/>
    </xf>
    <xf numFmtId="4" fontId="48" fillId="0" borderId="7" xfId="833" applyNumberFormat="1" applyFont="1" applyFill="1" applyBorder="1" applyAlignment="1">
      <alignment horizontal="right" vertical="center" wrapText="1"/>
    </xf>
    <xf numFmtId="4" fontId="48" fillId="0" borderId="7" xfId="833" applyNumberFormat="1" applyFont="1" applyFill="1" applyBorder="1" applyAlignment="1">
      <alignment horizontal="right" vertical="center"/>
    </xf>
    <xf numFmtId="0" fontId="36" fillId="0" borderId="7" xfId="837" applyFont="1" applyFill="1" applyBorder="1" applyAlignment="1">
      <alignment vertical="center" wrapText="1"/>
    </xf>
    <xf numFmtId="0" fontId="47" fillId="0" borderId="6" xfId="837" applyFont="1" applyFill="1" applyBorder="1" applyAlignment="1">
      <alignment horizontal="left" vertical="center" wrapText="1"/>
    </xf>
    <xf numFmtId="0" fontId="75" fillId="0" borderId="7" xfId="837" applyFont="1" applyFill="1" applyBorder="1" applyAlignment="1">
      <alignment horizontal="center" vertical="center" wrapText="1"/>
    </xf>
    <xf numFmtId="4" fontId="48" fillId="0" borderId="7" xfId="833" applyNumberFormat="1" applyFont="1" applyFill="1" applyBorder="1" applyAlignment="1">
      <alignment vertical="center"/>
    </xf>
    <xf numFmtId="0" fontId="75" fillId="0" borderId="7" xfId="837" applyFont="1" applyFill="1" applyBorder="1" applyAlignment="1">
      <alignment horizontal="center" wrapText="1"/>
    </xf>
    <xf numFmtId="4" fontId="48" fillId="0" borderId="7" xfId="833" applyNumberFormat="1" applyFont="1" applyFill="1" applyBorder="1" applyAlignment="1">
      <alignment horizontal="right"/>
    </xf>
    <xf numFmtId="4" fontId="48" fillId="0" borderId="7" xfId="761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0" fontId="37" fillId="0" borderId="7" xfId="761" applyFont="1" applyFill="1" applyBorder="1" applyAlignment="1">
      <alignment horizontal="center" vertical="center" wrapText="1"/>
    </xf>
    <xf numFmtId="4" fontId="48" fillId="0" borderId="7" xfId="833" applyNumberFormat="1" applyFont="1" applyFill="1" applyBorder="1" applyAlignment="1">
      <alignment vertical="center" wrapText="1"/>
    </xf>
    <xf numFmtId="4" fontId="78" fillId="0" borderId="7" xfId="833" applyNumberFormat="1" applyFont="1" applyFill="1" applyBorder="1" applyAlignment="1">
      <alignment vertical="center"/>
    </xf>
    <xf numFmtId="43" fontId="73" fillId="0" borderId="7" xfId="833" applyFont="1" applyFill="1" applyBorder="1" applyAlignment="1">
      <alignment vertical="center" wrapText="1"/>
    </xf>
    <xf numFmtId="0" fontId="78" fillId="0" borderId="7" xfId="837" applyFont="1" applyBorder="1" applyAlignment="1"/>
    <xf numFmtId="0" fontId="78" fillId="0" borderId="6" xfId="837" applyFont="1" applyBorder="1" applyAlignment="1">
      <alignment horizontal="right"/>
    </xf>
    <xf numFmtId="0" fontId="36" fillId="0" borderId="0" xfId="639" applyFont="1" applyAlignment="1">
      <alignment horizontal="center"/>
    </xf>
    <xf numFmtId="0" fontId="36" fillId="0" borderId="0" xfId="639" applyFont="1"/>
    <xf numFmtId="4" fontId="67" fillId="0" borderId="19" xfId="452" applyNumberFormat="1" applyFont="1" applyBorder="1" applyAlignment="1">
      <alignment horizontal="right" vertical="center" wrapText="1"/>
    </xf>
    <xf numFmtId="4" fontId="67" fillId="0" borderId="7" xfId="452" applyNumberFormat="1" applyFont="1" applyBorder="1" applyAlignment="1">
      <alignment horizontal="right" vertical="center" wrapText="1"/>
    </xf>
    <xf numFmtId="4" fontId="67" fillId="0" borderId="2" xfId="452" applyNumberFormat="1" applyFont="1" applyBorder="1" applyAlignment="1">
      <alignment horizontal="right" vertical="center" wrapText="1"/>
    </xf>
    <xf numFmtId="4" fontId="67" fillId="27" borderId="27" xfId="452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left" vertical="center"/>
    </xf>
    <xf numFmtId="4" fontId="79" fillId="27" borderId="27" xfId="837" applyNumberFormat="1" applyFont="1" applyFill="1" applyBorder="1" applyAlignment="1">
      <alignment horizontal="right" vertical="center" wrapText="1"/>
    </xf>
    <xf numFmtId="4" fontId="80" fillId="0" borderId="7" xfId="658" applyNumberFormat="1" applyFont="1" applyBorder="1" applyAlignment="1">
      <alignment horizontal="right" vertical="center"/>
    </xf>
    <xf numFmtId="4" fontId="81" fillId="27" borderId="30" xfId="658" applyNumberFormat="1" applyFont="1" applyFill="1" applyBorder="1" applyAlignment="1">
      <alignment horizontal="right" vertical="center"/>
    </xf>
    <xf numFmtId="0" fontId="82" fillId="0" borderId="0" xfId="658" applyFont="1" applyAlignment="1">
      <alignment vertical="center"/>
    </xf>
    <xf numFmtId="0" fontId="49" fillId="0" borderId="34" xfId="832" applyFont="1" applyFill="1" applyBorder="1" applyAlignment="1">
      <alignment horizontal="left" vertical="center" wrapText="1"/>
    </xf>
    <xf numFmtId="0" fontId="49" fillId="0" borderId="35" xfId="832" applyFont="1" applyFill="1" applyBorder="1" applyAlignment="1">
      <alignment horizontal="left" vertical="center" wrapText="1"/>
    </xf>
    <xf numFmtId="4" fontId="60" fillId="2" borderId="7" xfId="832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vertical="center" wrapText="1"/>
    </xf>
    <xf numFmtId="0" fontId="40" fillId="0" borderId="7" xfId="825" applyFont="1" applyFill="1" applyBorder="1" applyAlignment="1">
      <alignment horizontal="left" vertical="center" wrapText="1"/>
    </xf>
    <xf numFmtId="0" fontId="83" fillId="0" borderId="27" xfId="835" applyFont="1" applyBorder="1" applyAlignment="1">
      <alignment horizontal="center" vertical="center" wrapText="1"/>
    </xf>
    <xf numFmtId="2" fontId="83" fillId="0" borderId="27" xfId="835" applyNumberFormat="1" applyFont="1" applyBorder="1" applyAlignment="1">
      <alignment horizontal="center" vertical="center" wrapText="1"/>
    </xf>
    <xf numFmtId="4" fontId="79" fillId="0" borderId="7" xfId="833" applyNumberFormat="1" applyFont="1" applyFill="1" applyBorder="1" applyAlignment="1">
      <alignment horizontal="right" vertical="center" wrapText="1"/>
    </xf>
    <xf numFmtId="4" fontId="35" fillId="0" borderId="4" xfId="0" applyNumberFormat="1" applyFont="1" applyFill="1" applyBorder="1" applyAlignment="1">
      <alignment horizontal="right"/>
    </xf>
    <xf numFmtId="4" fontId="37" fillId="0" borderId="7" xfId="813" applyNumberFormat="1" applyFont="1" applyFill="1" applyBorder="1" applyAlignment="1">
      <alignment horizontal="right"/>
    </xf>
    <xf numFmtId="4" fontId="40" fillId="0" borderId="7" xfId="608" applyNumberFormat="1" applyFont="1" applyFill="1" applyBorder="1" applyAlignment="1">
      <alignment horizontal="right"/>
    </xf>
    <xf numFmtId="4" fontId="41" fillId="0" borderId="7" xfId="608" applyNumberFormat="1" applyFont="1" applyFill="1" applyBorder="1" applyAlignment="1">
      <alignment horizontal="right"/>
    </xf>
    <xf numFmtId="4" fontId="40" fillId="0" borderId="0" xfId="1" applyNumberFormat="1" applyFont="1" applyFill="1" applyBorder="1" applyAlignment="1">
      <alignment horizontal="center"/>
    </xf>
    <xf numFmtId="4" fontId="41" fillId="0" borderId="0" xfId="1" applyNumberFormat="1" applyFont="1" applyFill="1" applyBorder="1" applyAlignment="1">
      <alignment horizontal="center"/>
    </xf>
    <xf numFmtId="0" fontId="68" fillId="0" borderId="5" xfId="837" applyFont="1" applyFill="1" applyBorder="1" applyAlignment="1">
      <alignment horizontal="left" vertical="center" wrapText="1"/>
    </xf>
    <xf numFmtId="0" fontId="47" fillId="0" borderId="5" xfId="837" applyFont="1" applyFill="1" applyBorder="1" applyAlignment="1">
      <alignment horizontal="left" vertical="center"/>
    </xf>
    <xf numFmtId="0" fontId="68" fillId="0" borderId="5" xfId="837" applyFont="1" applyFill="1" applyBorder="1" applyAlignment="1">
      <alignment horizontal="center" vertical="center" wrapText="1"/>
    </xf>
    <xf numFmtId="0" fontId="68" fillId="0" borderId="5" xfId="837" applyFont="1" applyFill="1" applyBorder="1" applyAlignment="1">
      <alignment vertical="center" wrapText="1"/>
    </xf>
    <xf numFmtId="0" fontId="55" fillId="0" borderId="5" xfId="837" applyFont="1" applyFill="1" applyBorder="1" applyAlignment="1">
      <alignment horizontal="center" vertical="center" wrapText="1"/>
    </xf>
    <xf numFmtId="1" fontId="55" fillId="0" borderId="5" xfId="837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/>
    </xf>
    <xf numFmtId="0" fontId="40" fillId="0" borderId="5" xfId="3" applyFont="1" applyFill="1" applyBorder="1" applyAlignment="1">
      <alignment horizontal="center" vertical="center"/>
    </xf>
    <xf numFmtId="0" fontId="36" fillId="0" borderId="1" xfId="3" applyFont="1" applyFill="1" applyBorder="1" applyAlignment="1">
      <alignment horizontal="center" vertical="center"/>
    </xf>
    <xf numFmtId="2" fontId="36" fillId="0" borderId="1" xfId="3" applyNumberFormat="1" applyFont="1" applyFill="1" applyBorder="1" applyAlignment="1">
      <alignment horizontal="center" vertical="center"/>
    </xf>
    <xf numFmtId="2" fontId="36" fillId="0" borderId="5" xfId="3" applyNumberFormat="1" applyFont="1" applyFill="1" applyBorder="1" applyAlignment="1">
      <alignment horizontal="center" vertical="center"/>
    </xf>
    <xf numFmtId="0" fontId="37" fillId="0" borderId="5" xfId="809" applyFont="1" applyFill="1" applyBorder="1" applyAlignment="1">
      <alignment horizontal="center"/>
    </xf>
    <xf numFmtId="0" fontId="40" fillId="0" borderId="5" xfId="809" applyFont="1" applyFill="1" applyBorder="1" applyAlignment="1">
      <alignment horizontal="center"/>
    </xf>
    <xf numFmtId="0" fontId="37" fillId="0" borderId="5" xfId="2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center" vertical="center"/>
    </xf>
    <xf numFmtId="0" fontId="35" fillId="0" borderId="7" xfId="761" applyFont="1" applyFill="1" applyBorder="1" applyAlignment="1">
      <alignment horizontal="left" vertical="center"/>
    </xf>
    <xf numFmtId="173" fontId="35" fillId="0" borderId="7" xfId="0" applyNumberFormat="1" applyFont="1" applyFill="1" applyBorder="1" applyAlignment="1">
      <alignment horizontal="right" vertical="center"/>
    </xf>
    <xf numFmtId="165" fontId="35" fillId="0" borderId="7" xfId="0" applyNumberFormat="1" applyFont="1" applyFill="1" applyBorder="1" applyAlignment="1">
      <alignment horizontal="right" vertical="center"/>
    </xf>
    <xf numFmtId="173" fontId="35" fillId="0" borderId="7" xfId="0" applyNumberFormat="1" applyFont="1" applyFill="1" applyBorder="1" applyAlignment="1">
      <alignment horizontal="right" vertical="center" wrapText="1"/>
    </xf>
    <xf numFmtId="0" fontId="61" fillId="0" borderId="0" xfId="832" applyFont="1" applyFill="1" applyBorder="1" applyAlignment="1">
      <alignment horizontal="center" vertical="center" wrapText="1"/>
    </xf>
    <xf numFmtId="0" fontId="59" fillId="0" borderId="40" xfId="832" applyFont="1" applyFill="1" applyBorder="1" applyAlignment="1">
      <alignment horizontal="left" vertical="center" wrapText="1"/>
    </xf>
    <xf numFmtId="4" fontId="62" fillId="27" borderId="39" xfId="832" applyNumberFormat="1" applyFont="1" applyFill="1" applyBorder="1" applyAlignment="1">
      <alignment horizontal="right" vertical="center" wrapText="1"/>
    </xf>
    <xf numFmtId="2" fontId="35" fillId="0" borderId="7" xfId="3" applyNumberFormat="1" applyFont="1" applyFill="1" applyBorder="1" applyAlignment="1">
      <alignment horizontal="right" vertical="center"/>
    </xf>
    <xf numFmtId="2" fontId="35" fillId="0" borderId="7" xfId="807" applyNumberFormat="1" applyFont="1" applyFill="1" applyBorder="1" applyAlignment="1">
      <alignment horizontal="right"/>
    </xf>
    <xf numFmtId="0" fontId="85" fillId="0" borderId="0" xfId="639" applyFont="1" applyFill="1"/>
    <xf numFmtId="4" fontId="86" fillId="0" borderId="0" xfId="832" applyNumberFormat="1" applyFont="1" applyFill="1" applyAlignment="1">
      <alignment vertical="center"/>
    </xf>
    <xf numFmtId="4" fontId="79" fillId="0" borderId="2" xfId="833" applyNumberFormat="1" applyFont="1" applyFill="1" applyBorder="1" applyAlignment="1">
      <alignment horizontal="right" vertical="center" wrapText="1"/>
    </xf>
    <xf numFmtId="4" fontId="57" fillId="0" borderId="0" xfId="832" applyNumberFormat="1" applyFont="1" applyFill="1" applyBorder="1" applyAlignment="1">
      <alignment vertical="center"/>
    </xf>
    <xf numFmtId="0" fontId="54" fillId="0" borderId="0" xfId="832" applyFill="1" applyBorder="1" applyAlignment="1">
      <alignment vertical="center"/>
    </xf>
    <xf numFmtId="4" fontId="54" fillId="0" borderId="0" xfId="832" applyNumberFormat="1" applyFill="1" applyBorder="1" applyAlignment="1">
      <alignment vertical="center"/>
    </xf>
    <xf numFmtId="4" fontId="80" fillId="0" borderId="0" xfId="658" applyNumberFormat="1" applyFont="1" applyBorder="1" applyAlignment="1">
      <alignment horizontal="right" vertical="center"/>
    </xf>
    <xf numFmtId="4" fontId="35" fillId="0" borderId="7" xfId="831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 wrapText="1"/>
    </xf>
    <xf numFmtId="0" fontId="59" fillId="0" borderId="0" xfId="832" applyNumberFormat="1" applyFont="1" applyFill="1" applyBorder="1" applyAlignment="1">
      <alignment horizontal="center" vertical="center" wrapText="1"/>
    </xf>
    <xf numFmtId="0" fontId="59" fillId="0" borderId="18" xfId="832" applyFont="1" applyFill="1" applyBorder="1" applyAlignment="1">
      <alignment horizontal="center" vertical="center" wrapText="1"/>
    </xf>
    <xf numFmtId="0" fontId="59" fillId="0" borderId="21" xfId="832" applyFont="1" applyFill="1" applyBorder="1" applyAlignment="1">
      <alignment vertical="center" wrapText="1"/>
    </xf>
    <xf numFmtId="0" fontId="59" fillId="0" borderId="19" xfId="832" applyFont="1" applyFill="1" applyBorder="1" applyAlignment="1">
      <alignment horizontal="center" vertical="center" wrapText="1"/>
    </xf>
    <xf numFmtId="0" fontId="59" fillId="0" borderId="22" xfId="832" applyFont="1" applyFill="1" applyBorder="1" applyAlignment="1">
      <alignment vertical="center" wrapText="1"/>
    </xf>
    <xf numFmtId="0" fontId="59" fillId="0" borderId="20" xfId="832" applyFont="1" applyFill="1" applyBorder="1" applyAlignment="1">
      <alignment horizontal="center" vertical="center" wrapText="1"/>
    </xf>
    <xf numFmtId="0" fontId="59" fillId="0" borderId="23" xfId="83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836" applyFont="1" applyAlignment="1"/>
    <xf numFmtId="0" fontId="5" fillId="0" borderId="0" xfId="836" applyAlignment="1"/>
    <xf numFmtId="0" fontId="36" fillId="0" borderId="0" xfId="836" applyFont="1" applyAlignment="1">
      <alignment horizontal="center"/>
    </xf>
    <xf numFmtId="0" fontId="47" fillId="0" borderId="0" xfId="1" applyFont="1" applyFill="1" applyAlignment="1">
      <alignment horizontal="center" vertical="center" wrapText="1"/>
    </xf>
    <xf numFmtId="0" fontId="36" fillId="0" borderId="0" xfId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9" xfId="2" applyFont="1" applyFill="1" applyBorder="1" applyAlignment="1">
      <alignment horizontal="center" vertical="center"/>
    </xf>
    <xf numFmtId="0" fontId="41" fillId="0" borderId="22" xfId="2" applyFont="1" applyFill="1" applyBorder="1" applyAlignment="1">
      <alignment horizontal="center" vertical="center"/>
    </xf>
    <xf numFmtId="0" fontId="41" fillId="0" borderId="24" xfId="2" applyFont="1" applyFill="1" applyBorder="1" applyAlignment="1">
      <alignment horizontal="center" vertical="center"/>
    </xf>
    <xf numFmtId="0" fontId="41" fillId="0" borderId="39" xfId="2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41" fillId="0" borderId="36" xfId="2" applyFont="1" applyFill="1" applyBorder="1" applyAlignment="1">
      <alignment horizontal="center" vertical="center" wrapText="1"/>
    </xf>
    <xf numFmtId="0" fontId="41" fillId="0" borderId="37" xfId="2" applyFont="1" applyFill="1" applyBorder="1" applyAlignment="1">
      <alignment horizontal="center" vertical="center" wrapText="1"/>
    </xf>
    <xf numFmtId="0" fontId="40" fillId="0" borderId="31" xfId="2" applyFont="1" applyFill="1" applyBorder="1" applyAlignment="1">
      <alignment horizontal="center" vertical="center"/>
    </xf>
    <xf numFmtId="0" fontId="40" fillId="0" borderId="38" xfId="2" applyFont="1" applyFill="1" applyBorder="1" applyAlignment="1">
      <alignment horizontal="center" vertical="center"/>
    </xf>
    <xf numFmtId="0" fontId="41" fillId="0" borderId="31" xfId="2" applyFont="1" applyFill="1" applyBorder="1" applyAlignment="1">
      <alignment horizontal="center" vertical="center"/>
    </xf>
    <xf numFmtId="0" fontId="41" fillId="0" borderId="38" xfId="2" applyFont="1" applyFill="1" applyBorder="1" applyAlignment="1">
      <alignment horizontal="center" vertical="center"/>
    </xf>
    <xf numFmtId="0" fontId="41" fillId="0" borderId="31" xfId="2" applyFont="1" applyFill="1" applyBorder="1" applyAlignment="1">
      <alignment horizontal="center" vertical="center" wrapText="1"/>
    </xf>
    <xf numFmtId="0" fontId="41" fillId="0" borderId="38" xfId="2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0" xfId="808" applyFont="1" applyFill="1" applyAlignment="1">
      <alignment horizontal="center"/>
    </xf>
    <xf numFmtId="0" fontId="36" fillId="0" borderId="0" xfId="808" applyFont="1" applyFill="1" applyAlignment="1">
      <alignment horizontal="center"/>
    </xf>
    <xf numFmtId="0" fontId="41" fillId="0" borderId="18" xfId="2" applyFont="1" applyFill="1" applyBorder="1" applyAlignment="1">
      <alignment horizontal="center" vertical="center" wrapText="1"/>
    </xf>
    <xf numFmtId="0" fontId="41" fillId="0" borderId="21" xfId="2" applyFont="1" applyFill="1" applyBorder="1" applyAlignment="1">
      <alignment horizontal="center" vertical="center" wrapText="1"/>
    </xf>
    <xf numFmtId="0" fontId="40" fillId="0" borderId="19" xfId="2" applyFont="1" applyFill="1" applyBorder="1" applyAlignment="1">
      <alignment horizontal="center" vertical="center"/>
    </xf>
    <xf numFmtId="0" fontId="40" fillId="0" borderId="22" xfId="2" applyFont="1" applyFill="1" applyBorder="1" applyAlignment="1">
      <alignment horizontal="center" vertical="center"/>
    </xf>
    <xf numFmtId="0" fontId="41" fillId="0" borderId="19" xfId="2" applyFont="1" applyFill="1" applyBorder="1" applyAlignment="1">
      <alignment horizontal="center" vertical="center" wrapText="1"/>
    </xf>
    <xf numFmtId="0" fontId="41" fillId="0" borderId="22" xfId="2" applyFont="1" applyFill="1" applyBorder="1" applyAlignment="1">
      <alignment horizontal="center" vertical="center" wrapText="1"/>
    </xf>
    <xf numFmtId="0" fontId="41" fillId="0" borderId="19" xfId="2" applyFont="1" applyBorder="1" applyAlignment="1">
      <alignment horizontal="center" vertical="center"/>
    </xf>
    <xf numFmtId="0" fontId="41" fillId="0" borderId="22" xfId="2" applyFont="1" applyBorder="1" applyAlignment="1">
      <alignment horizontal="center" vertical="center"/>
    </xf>
    <xf numFmtId="0" fontId="41" fillId="0" borderId="24" xfId="2" applyFont="1" applyBorder="1" applyAlignment="1">
      <alignment horizontal="center" vertical="center"/>
    </xf>
    <xf numFmtId="0" fontId="41" fillId="0" borderId="39" xfId="2" applyFont="1" applyBorder="1" applyAlignment="1">
      <alignment horizontal="center" vertical="center"/>
    </xf>
  </cellXfs>
  <cellStyles count="840"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2 2" xfId="28"/>
    <cellStyle name="20% - Accent2 2 2" xfId="29"/>
    <cellStyle name="20% - Accent2 2 2 2" xfId="30"/>
    <cellStyle name="20% - Accent2 2 3" xfId="31"/>
    <cellStyle name="20% - Accent2 2 3 2" xfId="32"/>
    <cellStyle name="20% - Accent2 2 4" xfId="33"/>
    <cellStyle name="20% - Accent2 2 4 2" xfId="34"/>
    <cellStyle name="20% - Accent2 2 5" xfId="35"/>
    <cellStyle name="20% - Accent2 2 5 2" xfId="36"/>
    <cellStyle name="20% - Accent2 2 6" xfId="37"/>
    <cellStyle name="20% - Accent2 3" xfId="38"/>
    <cellStyle name="20% - Accent2 3 2" xfId="39"/>
    <cellStyle name="20% - Accent2 4" xfId="40"/>
    <cellStyle name="20% - Accent2 4 2" xfId="41"/>
    <cellStyle name="20% - Accent2 4 2 2" xfId="42"/>
    <cellStyle name="20% - Accent2 4 3" xfId="43"/>
    <cellStyle name="20% - Accent2 5" xfId="44"/>
    <cellStyle name="20% - Accent2 5 2" xfId="45"/>
    <cellStyle name="20% - Accent2 6" xfId="46"/>
    <cellStyle name="20% - Accent2 6 2" xfId="47"/>
    <cellStyle name="20% - Accent2 7" xfId="48"/>
    <cellStyle name="20% - Accent2 7 2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4 2" xfId="72"/>
    <cellStyle name="20% - Accent4 2 2" xfId="73"/>
    <cellStyle name="20% - Accent4 2 2 2" xfId="74"/>
    <cellStyle name="20% - Accent4 2 3" xfId="75"/>
    <cellStyle name="20% - Accent4 2 3 2" xfId="76"/>
    <cellStyle name="20% - Accent4 2 4" xfId="77"/>
    <cellStyle name="20% - Accent4 2 4 2" xfId="78"/>
    <cellStyle name="20% - Accent4 2 5" xfId="79"/>
    <cellStyle name="20% - Accent4 2 5 2" xfId="80"/>
    <cellStyle name="20% - Accent4 2 6" xfId="81"/>
    <cellStyle name="20% - Accent4 3" xfId="82"/>
    <cellStyle name="20% - Accent4 3 2" xfId="83"/>
    <cellStyle name="20% - Accent4 4" xfId="84"/>
    <cellStyle name="20% - Accent4 4 2" xfId="85"/>
    <cellStyle name="20% - Accent4 4 2 2" xfId="86"/>
    <cellStyle name="20% - Accent4 4 3" xfId="87"/>
    <cellStyle name="20% - Accent4 5" xfId="88"/>
    <cellStyle name="20% - Accent4 5 2" xfId="89"/>
    <cellStyle name="20% - Accent4 6" xfId="90"/>
    <cellStyle name="20% - Accent4 6 2" xfId="91"/>
    <cellStyle name="20% - Accent4 7" xfId="92"/>
    <cellStyle name="20% - Accent4 7 2" xfId="93"/>
    <cellStyle name="20% - Accent5 2" xfId="94"/>
    <cellStyle name="20% - Accent5 2 2" xfId="95"/>
    <cellStyle name="20% - Accent5 2 2 2" xfId="96"/>
    <cellStyle name="20% - Accent5 2 3" xfId="97"/>
    <cellStyle name="20% - Accent5 2 3 2" xfId="98"/>
    <cellStyle name="20% - Accent5 2 4" xfId="99"/>
    <cellStyle name="20% - Accent5 2 4 2" xfId="100"/>
    <cellStyle name="20% - Accent5 2 5" xfId="101"/>
    <cellStyle name="20% - Accent5 2 5 2" xfId="102"/>
    <cellStyle name="20% - Accent5 2 6" xfId="103"/>
    <cellStyle name="20% - Accent5 3" xfId="104"/>
    <cellStyle name="20% - Accent5 3 2" xfId="105"/>
    <cellStyle name="20% - Accent5 4" xfId="106"/>
    <cellStyle name="20% - Accent5 4 2" xfId="107"/>
    <cellStyle name="20% - Accent5 4 2 2" xfId="108"/>
    <cellStyle name="20% - Accent5 4 3" xfId="109"/>
    <cellStyle name="20% - Accent5 5" xfId="110"/>
    <cellStyle name="20% - Accent5 5 2" xfId="111"/>
    <cellStyle name="20% - Accent5 6" xfId="112"/>
    <cellStyle name="20% - Accent5 6 2" xfId="113"/>
    <cellStyle name="20% - Accent5 7" xfId="114"/>
    <cellStyle name="20% - Accent5 7 2" xfId="115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40% - Accent1 2" xfId="138"/>
    <cellStyle name="40% - Accent1 2 2" xfId="139"/>
    <cellStyle name="40% - Accent1 2 2 2" xfId="140"/>
    <cellStyle name="40% - Accent1 2 3" xfId="141"/>
    <cellStyle name="40% - Accent1 2 3 2" xfId="142"/>
    <cellStyle name="40% - Accent1 2 4" xfId="143"/>
    <cellStyle name="40% - Accent1 2 4 2" xfId="144"/>
    <cellStyle name="40% - Accent1 2 5" xfId="145"/>
    <cellStyle name="40% - Accent1 2 5 2" xfId="146"/>
    <cellStyle name="40% - Accent1 2 6" xfId="147"/>
    <cellStyle name="40% - Accent1 3" xfId="148"/>
    <cellStyle name="40% - Accent1 3 2" xfId="149"/>
    <cellStyle name="40% - Accent1 4" xfId="150"/>
    <cellStyle name="40% - Accent1 4 2" xfId="151"/>
    <cellStyle name="40% - Accent1 4 2 2" xfId="152"/>
    <cellStyle name="40% - Accent1 4 3" xfId="153"/>
    <cellStyle name="40% - Accent1 5" xfId="154"/>
    <cellStyle name="40% - Accent1 5 2" xfId="155"/>
    <cellStyle name="40% - Accent1 6" xfId="156"/>
    <cellStyle name="40% - Accent1 6 2" xfId="157"/>
    <cellStyle name="40% - Accent1 7" xfId="158"/>
    <cellStyle name="40% - Accent1 7 2" xfId="159"/>
    <cellStyle name="40% - Accent2 2" xfId="160"/>
    <cellStyle name="40% - Accent2 2 2" xfId="161"/>
    <cellStyle name="40% - Accent2 2 2 2" xfId="162"/>
    <cellStyle name="40% - Accent2 2 3" xfId="163"/>
    <cellStyle name="40% - Accent2 2 3 2" xfId="164"/>
    <cellStyle name="40% - Accent2 2 4" xfId="165"/>
    <cellStyle name="40% - Accent2 2 4 2" xfId="166"/>
    <cellStyle name="40% - Accent2 2 5" xfId="167"/>
    <cellStyle name="40% - Accent2 2 5 2" xfId="168"/>
    <cellStyle name="40% - Accent2 2 6" xfId="169"/>
    <cellStyle name="40% - Accent2 3" xfId="170"/>
    <cellStyle name="40% - Accent2 3 2" xfId="171"/>
    <cellStyle name="40% - Accent2 4" xfId="172"/>
    <cellStyle name="40% - Accent2 4 2" xfId="173"/>
    <cellStyle name="40% - Accent2 4 2 2" xfId="174"/>
    <cellStyle name="40% - Accent2 4 3" xfId="175"/>
    <cellStyle name="40% - Accent2 5" xfId="176"/>
    <cellStyle name="40% - Accent2 5 2" xfId="177"/>
    <cellStyle name="40% - Accent2 6" xfId="178"/>
    <cellStyle name="40% - Accent2 6 2" xfId="179"/>
    <cellStyle name="40% - Accent2 7" xfId="180"/>
    <cellStyle name="40% - Accent2 7 2" xfId="181"/>
    <cellStyle name="40% - Accent3 2" xfId="182"/>
    <cellStyle name="40% - Accent3 2 2" xfId="183"/>
    <cellStyle name="40% - Accent3 2 2 2" xfId="184"/>
    <cellStyle name="40% - Accent3 2 3" xfId="185"/>
    <cellStyle name="40% - Accent3 2 3 2" xfId="186"/>
    <cellStyle name="40% - Accent3 2 4" xfId="187"/>
    <cellStyle name="40% - Accent3 2 4 2" xfId="188"/>
    <cellStyle name="40% - Accent3 2 5" xfId="189"/>
    <cellStyle name="40% - Accent3 2 5 2" xfId="190"/>
    <cellStyle name="40% - Accent3 2 6" xfId="191"/>
    <cellStyle name="40% - Accent3 3" xfId="192"/>
    <cellStyle name="40% - Accent3 3 2" xfId="193"/>
    <cellStyle name="40% - Accent3 4" xfId="194"/>
    <cellStyle name="40% - Accent3 4 2" xfId="195"/>
    <cellStyle name="40% - Accent3 4 2 2" xfId="196"/>
    <cellStyle name="40% - Accent3 4 3" xfId="197"/>
    <cellStyle name="40% - Accent3 5" xfId="198"/>
    <cellStyle name="40% - Accent3 5 2" xfId="199"/>
    <cellStyle name="40% - Accent3 6" xfId="200"/>
    <cellStyle name="40% - Accent3 6 2" xfId="201"/>
    <cellStyle name="40% - Accent3 7" xfId="202"/>
    <cellStyle name="40% - Accent3 7 2" xfId="203"/>
    <cellStyle name="40% - Accent4 2" xfId="204"/>
    <cellStyle name="40% - Accent4 2 2" xfId="205"/>
    <cellStyle name="40% - Accent4 2 2 2" xfId="206"/>
    <cellStyle name="40% - Accent4 2 3" xfId="207"/>
    <cellStyle name="40% - Accent4 2 3 2" xfId="208"/>
    <cellStyle name="40% - Accent4 2 4" xfId="209"/>
    <cellStyle name="40% - Accent4 2 4 2" xfId="210"/>
    <cellStyle name="40% - Accent4 2 5" xfId="211"/>
    <cellStyle name="40% - Accent4 2 5 2" xfId="212"/>
    <cellStyle name="40% - Accent4 2 6" xfId="213"/>
    <cellStyle name="40% - Accent4 3" xfId="214"/>
    <cellStyle name="40% - Accent4 3 2" xfId="215"/>
    <cellStyle name="40% - Accent4 4" xfId="216"/>
    <cellStyle name="40% - Accent4 4 2" xfId="217"/>
    <cellStyle name="40% - Accent4 4 2 2" xfId="218"/>
    <cellStyle name="40% - Accent4 4 3" xfId="219"/>
    <cellStyle name="40% - Accent4 5" xfId="220"/>
    <cellStyle name="40% - Accent4 5 2" xfId="221"/>
    <cellStyle name="40% - Accent4 6" xfId="222"/>
    <cellStyle name="40% - Accent4 6 2" xfId="223"/>
    <cellStyle name="40% - Accent4 7" xfId="224"/>
    <cellStyle name="40% - Accent4 7 2" xfId="225"/>
    <cellStyle name="40% - Accent5 2" xfId="226"/>
    <cellStyle name="40% - Accent5 2 2" xfId="227"/>
    <cellStyle name="40% - Accent5 2 2 2" xfId="228"/>
    <cellStyle name="40% - Accent5 2 3" xfId="229"/>
    <cellStyle name="40% - Accent5 2 3 2" xfId="230"/>
    <cellStyle name="40% - Accent5 2 4" xfId="231"/>
    <cellStyle name="40% - Accent5 2 4 2" xfId="232"/>
    <cellStyle name="40% - Accent5 2 5" xfId="233"/>
    <cellStyle name="40% - Accent5 2 5 2" xfId="234"/>
    <cellStyle name="40% - Accent5 2 6" xfId="235"/>
    <cellStyle name="40% - Accent5 3" xfId="236"/>
    <cellStyle name="40% - Accent5 3 2" xfId="237"/>
    <cellStyle name="40% - Accent5 4" xfId="238"/>
    <cellStyle name="40% - Accent5 4 2" xfId="239"/>
    <cellStyle name="40% - Accent5 4 2 2" xfId="240"/>
    <cellStyle name="40% - Accent5 4 3" xfId="241"/>
    <cellStyle name="40% - Accent5 5" xfId="242"/>
    <cellStyle name="40% - Accent5 5 2" xfId="243"/>
    <cellStyle name="40% - Accent5 6" xfId="244"/>
    <cellStyle name="40% - Accent5 6 2" xfId="245"/>
    <cellStyle name="40% - Accent5 7" xfId="246"/>
    <cellStyle name="40% - Accent5 7 2" xfId="247"/>
    <cellStyle name="40% - Accent6 2" xfId="248"/>
    <cellStyle name="40% - Accent6 2 2" xfId="249"/>
    <cellStyle name="40% - Accent6 2 2 2" xfId="250"/>
    <cellStyle name="40% - Accent6 2 3" xfId="251"/>
    <cellStyle name="40% - Accent6 2 3 2" xfId="252"/>
    <cellStyle name="40% - Accent6 2 4" xfId="253"/>
    <cellStyle name="40% - Accent6 2 4 2" xfId="254"/>
    <cellStyle name="40% - Accent6 2 5" xfId="255"/>
    <cellStyle name="40% - Accent6 2 5 2" xfId="256"/>
    <cellStyle name="40% - Accent6 2 6" xfId="257"/>
    <cellStyle name="40% - Accent6 3" xfId="258"/>
    <cellStyle name="40% - Accent6 3 2" xfId="259"/>
    <cellStyle name="40% - Accent6 4" xfId="260"/>
    <cellStyle name="40% - Accent6 4 2" xfId="261"/>
    <cellStyle name="40% - Accent6 4 2 2" xfId="262"/>
    <cellStyle name="40% - Accent6 4 3" xfId="263"/>
    <cellStyle name="40% - Accent6 5" xfId="264"/>
    <cellStyle name="40% - Accent6 5 2" xfId="265"/>
    <cellStyle name="40% - Accent6 6" xfId="266"/>
    <cellStyle name="40% - Accent6 6 2" xfId="267"/>
    <cellStyle name="40% - Accent6 7" xfId="268"/>
    <cellStyle name="40% - Accent6 7 2" xfId="269"/>
    <cellStyle name="60% - Accent1 2" xfId="270"/>
    <cellStyle name="60% - Accent1 2 2" xfId="271"/>
    <cellStyle name="60% - Accent1 2 3" xfId="272"/>
    <cellStyle name="60% - Accent1 2 4" xfId="273"/>
    <cellStyle name="60% - Accent1 2 5" xfId="274"/>
    <cellStyle name="60% - Accent1 3" xfId="275"/>
    <cellStyle name="60% - Accent1 4" xfId="276"/>
    <cellStyle name="60% - Accent1 4 2" xfId="277"/>
    <cellStyle name="60% - Accent1 5" xfId="278"/>
    <cellStyle name="60% - Accent1 6" xfId="279"/>
    <cellStyle name="60% - Accent1 7" xfId="280"/>
    <cellStyle name="60% - Accent2 2" xfId="281"/>
    <cellStyle name="60% - Accent2 2 2" xfId="282"/>
    <cellStyle name="60% - Accent2 2 3" xfId="283"/>
    <cellStyle name="60% - Accent2 2 4" xfId="284"/>
    <cellStyle name="60% - Accent2 2 5" xfId="285"/>
    <cellStyle name="60% - Accent2 3" xfId="286"/>
    <cellStyle name="60% - Accent2 4" xfId="287"/>
    <cellStyle name="60% - Accent2 4 2" xfId="288"/>
    <cellStyle name="60% - Accent2 5" xfId="289"/>
    <cellStyle name="60% - Accent2 6" xfId="290"/>
    <cellStyle name="60% - Accent2 7" xfId="291"/>
    <cellStyle name="60% - Accent3 2" xfId="292"/>
    <cellStyle name="60% - Accent3 2 2" xfId="293"/>
    <cellStyle name="60% - Accent3 2 3" xfId="294"/>
    <cellStyle name="60% - Accent3 2 4" xfId="295"/>
    <cellStyle name="60% - Accent3 2 5" xfId="296"/>
    <cellStyle name="60% - Accent3 3" xfId="297"/>
    <cellStyle name="60% - Accent3 4" xfId="298"/>
    <cellStyle name="60% - Accent3 4 2" xfId="299"/>
    <cellStyle name="60% - Accent3 5" xfId="300"/>
    <cellStyle name="60% - Accent3 6" xfId="301"/>
    <cellStyle name="60% - Accent3 7" xfId="302"/>
    <cellStyle name="60% - Accent4 2" xfId="303"/>
    <cellStyle name="60% - Accent4 2 2" xfId="304"/>
    <cellStyle name="60% - Accent4 2 3" xfId="305"/>
    <cellStyle name="60% - Accent4 2 4" xfId="306"/>
    <cellStyle name="60% - Accent4 2 5" xfId="307"/>
    <cellStyle name="60% - Accent4 3" xfId="308"/>
    <cellStyle name="60% - Accent4 4" xfId="309"/>
    <cellStyle name="60% - Accent4 4 2" xfId="310"/>
    <cellStyle name="60% - Accent4 5" xfId="311"/>
    <cellStyle name="60% - Accent4 6" xfId="312"/>
    <cellStyle name="60% - Accent4 7" xfId="313"/>
    <cellStyle name="60% - Accent5 2" xfId="314"/>
    <cellStyle name="60% - Accent5 2 2" xfId="315"/>
    <cellStyle name="60% - Accent5 2 3" xfId="316"/>
    <cellStyle name="60% - Accent5 2 4" xfId="317"/>
    <cellStyle name="60% - Accent5 2 5" xfId="318"/>
    <cellStyle name="60% - Accent5 3" xfId="319"/>
    <cellStyle name="60% - Accent5 4" xfId="320"/>
    <cellStyle name="60% - Accent5 4 2" xfId="321"/>
    <cellStyle name="60% - Accent5 5" xfId="322"/>
    <cellStyle name="60% - Accent5 6" xfId="323"/>
    <cellStyle name="60% - Accent5 7" xfId="324"/>
    <cellStyle name="60% - Accent6 2" xfId="325"/>
    <cellStyle name="60% - Accent6 2 2" xfId="326"/>
    <cellStyle name="60% - Accent6 2 3" xfId="327"/>
    <cellStyle name="60% - Accent6 2 4" xfId="328"/>
    <cellStyle name="60% - Accent6 2 5" xfId="329"/>
    <cellStyle name="60% - Accent6 3" xfId="330"/>
    <cellStyle name="60% - Accent6 4" xfId="331"/>
    <cellStyle name="60% - Accent6 4 2" xfId="332"/>
    <cellStyle name="60% - Accent6 5" xfId="333"/>
    <cellStyle name="60% - Accent6 6" xfId="334"/>
    <cellStyle name="60% - Accent6 7" xfId="335"/>
    <cellStyle name="Accent1 2" xfId="336"/>
    <cellStyle name="Accent1 2 2" xfId="337"/>
    <cellStyle name="Accent1 2 3" xfId="338"/>
    <cellStyle name="Accent1 2 4" xfId="339"/>
    <cellStyle name="Accent1 2 5" xfId="340"/>
    <cellStyle name="Accent1 3" xfId="341"/>
    <cellStyle name="Accent1 4" xfId="342"/>
    <cellStyle name="Accent1 4 2" xfId="343"/>
    <cellStyle name="Accent1 5" xfId="344"/>
    <cellStyle name="Accent1 6" xfId="345"/>
    <cellStyle name="Accent1 7" xfId="346"/>
    <cellStyle name="Accent2 2" xfId="347"/>
    <cellStyle name="Accent2 2 2" xfId="348"/>
    <cellStyle name="Accent2 2 3" xfId="349"/>
    <cellStyle name="Accent2 2 4" xfId="350"/>
    <cellStyle name="Accent2 2 5" xfId="351"/>
    <cellStyle name="Accent2 3" xfId="352"/>
    <cellStyle name="Accent2 4" xfId="353"/>
    <cellStyle name="Accent2 4 2" xfId="354"/>
    <cellStyle name="Accent2 5" xfId="355"/>
    <cellStyle name="Accent2 6" xfId="356"/>
    <cellStyle name="Accent2 7" xfId="357"/>
    <cellStyle name="Accent3 2" xfId="358"/>
    <cellStyle name="Accent3 2 2" xfId="359"/>
    <cellStyle name="Accent3 2 3" xfId="360"/>
    <cellStyle name="Accent3 2 4" xfId="361"/>
    <cellStyle name="Accent3 2 5" xfId="362"/>
    <cellStyle name="Accent3 3" xfId="363"/>
    <cellStyle name="Accent3 4" xfId="364"/>
    <cellStyle name="Accent3 4 2" xfId="365"/>
    <cellStyle name="Accent3 5" xfId="366"/>
    <cellStyle name="Accent3 6" xfId="367"/>
    <cellStyle name="Accent3 7" xfId="368"/>
    <cellStyle name="Accent4 2" xfId="369"/>
    <cellStyle name="Accent4 2 2" xfId="370"/>
    <cellStyle name="Accent4 2 3" xfId="371"/>
    <cellStyle name="Accent4 2 4" xfId="372"/>
    <cellStyle name="Accent4 2 5" xfId="373"/>
    <cellStyle name="Accent4 3" xfId="374"/>
    <cellStyle name="Accent4 4" xfId="375"/>
    <cellStyle name="Accent4 4 2" xfId="376"/>
    <cellStyle name="Accent4 5" xfId="377"/>
    <cellStyle name="Accent4 6" xfId="378"/>
    <cellStyle name="Accent4 7" xfId="379"/>
    <cellStyle name="Accent5 2" xfId="380"/>
    <cellStyle name="Accent5 2 2" xfId="381"/>
    <cellStyle name="Accent5 2 3" xfId="382"/>
    <cellStyle name="Accent5 2 4" xfId="383"/>
    <cellStyle name="Accent5 2 5" xfId="384"/>
    <cellStyle name="Accent5 3" xfId="385"/>
    <cellStyle name="Accent5 4" xfId="386"/>
    <cellStyle name="Accent5 4 2" xfId="387"/>
    <cellStyle name="Accent5 5" xfId="388"/>
    <cellStyle name="Accent5 6" xfId="389"/>
    <cellStyle name="Accent5 7" xfId="390"/>
    <cellStyle name="Accent6 2" xfId="391"/>
    <cellStyle name="Accent6 2 2" xfId="392"/>
    <cellStyle name="Accent6 2 3" xfId="393"/>
    <cellStyle name="Accent6 2 4" xfId="394"/>
    <cellStyle name="Accent6 2 5" xfId="395"/>
    <cellStyle name="Accent6 3" xfId="396"/>
    <cellStyle name="Accent6 4" xfId="397"/>
    <cellStyle name="Accent6 4 2" xfId="398"/>
    <cellStyle name="Accent6 5" xfId="399"/>
    <cellStyle name="Accent6 6" xfId="400"/>
    <cellStyle name="Accent6 7" xfId="401"/>
    <cellStyle name="Bad 2" xfId="402"/>
    <cellStyle name="Bad 2 2" xfId="403"/>
    <cellStyle name="Bad 2 3" xfId="404"/>
    <cellStyle name="Bad 2 4" xfId="405"/>
    <cellStyle name="Bad 2 5" xfId="406"/>
    <cellStyle name="Bad 3" xfId="407"/>
    <cellStyle name="Bad 4" xfId="408"/>
    <cellStyle name="Bad 4 2" xfId="409"/>
    <cellStyle name="Bad 5" xfId="410"/>
    <cellStyle name="Bad 6" xfId="411"/>
    <cellStyle name="Bad 7" xfId="412"/>
    <cellStyle name="Calculation 2" xfId="413"/>
    <cellStyle name="Calculation 2 2" xfId="414"/>
    <cellStyle name="Calculation 2 3" xfId="415"/>
    <cellStyle name="Calculation 2 4" xfId="416"/>
    <cellStyle name="Calculation 2 5" xfId="417"/>
    <cellStyle name="Calculation 2_anakia II etapi.xls sm. defeqturi" xfId="418"/>
    <cellStyle name="Calculation 3" xfId="419"/>
    <cellStyle name="Calculation 4" xfId="420"/>
    <cellStyle name="Calculation 4 2" xfId="421"/>
    <cellStyle name="Calculation 4_anakia II etapi.xls sm. defeqturi" xfId="422"/>
    <cellStyle name="Calculation 5" xfId="423"/>
    <cellStyle name="Calculation 6" xfId="424"/>
    <cellStyle name="Calculation 7" xfId="425"/>
    <cellStyle name="Check Cell 2" xfId="426"/>
    <cellStyle name="Check Cell 2 2" xfId="427"/>
    <cellStyle name="Check Cell 2 3" xfId="428"/>
    <cellStyle name="Check Cell 2 4" xfId="429"/>
    <cellStyle name="Check Cell 2 5" xfId="430"/>
    <cellStyle name="Check Cell 2_anakia II etapi.xls sm. defeqturi" xfId="431"/>
    <cellStyle name="Check Cell 3" xfId="432"/>
    <cellStyle name="Check Cell 4" xfId="433"/>
    <cellStyle name="Check Cell 4 2" xfId="434"/>
    <cellStyle name="Check Cell 4_anakia II etapi.xls sm. defeqturi" xfId="435"/>
    <cellStyle name="Check Cell 5" xfId="436"/>
    <cellStyle name="Check Cell 6" xfId="437"/>
    <cellStyle name="Check Cell 7" xfId="438"/>
    <cellStyle name="Comma 10" xfId="439"/>
    <cellStyle name="Comma 10 2" xfId="440"/>
    <cellStyle name="Comma 11" xfId="441"/>
    <cellStyle name="Comma 12" xfId="442"/>
    <cellStyle name="Comma 12 2" xfId="443"/>
    <cellStyle name="Comma 12 3" xfId="444"/>
    <cellStyle name="Comma 12 4" xfId="445"/>
    <cellStyle name="Comma 12 5" xfId="446"/>
    <cellStyle name="Comma 12 6" xfId="447"/>
    <cellStyle name="Comma 12 7" xfId="448"/>
    <cellStyle name="Comma 12 8" xfId="449"/>
    <cellStyle name="Comma 13" xfId="450"/>
    <cellStyle name="Comma 14" xfId="451"/>
    <cellStyle name="Comma 15" xfId="452"/>
    <cellStyle name="Comma 15 2" xfId="453"/>
    <cellStyle name="Comma 15 3" xfId="838"/>
    <cellStyle name="Comma 16" xfId="454"/>
    <cellStyle name="Comma 17" xfId="455"/>
    <cellStyle name="Comma 17 2" xfId="814"/>
    <cellStyle name="Comma 18" xfId="787"/>
    <cellStyle name="Comma 2" xfId="456"/>
    <cellStyle name="Comma 2 2" xfId="457"/>
    <cellStyle name="Comma 2 2 2" xfId="458"/>
    <cellStyle name="Comma 2 2 3" xfId="459"/>
    <cellStyle name="Comma 2 3" xfId="460"/>
    <cellStyle name="Comma 3" xfId="461"/>
    <cellStyle name="Comma 4" xfId="462"/>
    <cellStyle name="Comma 5" xfId="463"/>
    <cellStyle name="Comma 6" xfId="464"/>
    <cellStyle name="Comma 7" xfId="465"/>
    <cellStyle name="Comma 8" xfId="466"/>
    <cellStyle name="Comma 9" xfId="467"/>
    <cellStyle name="Comma_bolo WINASWARI SAXLEBI xarj.ChOLOK I  LOTI" xfId="833"/>
    <cellStyle name="Explanatory Text 2" xfId="468"/>
    <cellStyle name="Explanatory Text 2 2" xfId="469"/>
    <cellStyle name="Explanatory Text 2 3" xfId="470"/>
    <cellStyle name="Explanatory Text 2 4" xfId="471"/>
    <cellStyle name="Explanatory Text 2 5" xfId="472"/>
    <cellStyle name="Explanatory Text 3" xfId="473"/>
    <cellStyle name="Explanatory Text 4" xfId="474"/>
    <cellStyle name="Explanatory Text 4 2" xfId="475"/>
    <cellStyle name="Explanatory Text 5" xfId="476"/>
    <cellStyle name="Explanatory Text 6" xfId="477"/>
    <cellStyle name="Explanatory Text 7" xfId="478"/>
    <cellStyle name="Good 2" xfId="479"/>
    <cellStyle name="Good 2 2" xfId="480"/>
    <cellStyle name="Good 2 3" xfId="481"/>
    <cellStyle name="Good 2 4" xfId="482"/>
    <cellStyle name="Good 2 5" xfId="483"/>
    <cellStyle name="Good 3" xfId="484"/>
    <cellStyle name="Good 4" xfId="485"/>
    <cellStyle name="Good 4 2" xfId="486"/>
    <cellStyle name="Good 5" xfId="487"/>
    <cellStyle name="Good 6" xfId="488"/>
    <cellStyle name="Good 7" xfId="489"/>
    <cellStyle name="Heading 1 2" xfId="490"/>
    <cellStyle name="Heading 1 2 2" xfId="491"/>
    <cellStyle name="Heading 1 2 3" xfId="492"/>
    <cellStyle name="Heading 1 2 4" xfId="493"/>
    <cellStyle name="Heading 1 2 5" xfId="494"/>
    <cellStyle name="Heading 1 2_anakia II etapi.xls sm. defeqturi" xfId="495"/>
    <cellStyle name="Heading 1 3" xfId="496"/>
    <cellStyle name="Heading 1 4" xfId="497"/>
    <cellStyle name="Heading 1 4 2" xfId="498"/>
    <cellStyle name="Heading 1 4_anakia II etapi.xls sm. defeqturi" xfId="499"/>
    <cellStyle name="Heading 1 5" xfId="500"/>
    <cellStyle name="Heading 1 6" xfId="501"/>
    <cellStyle name="Heading 1 7" xfId="502"/>
    <cellStyle name="Heading 2 2" xfId="503"/>
    <cellStyle name="Heading 2 2 2" xfId="504"/>
    <cellStyle name="Heading 2 2 3" xfId="505"/>
    <cellStyle name="Heading 2 2 4" xfId="506"/>
    <cellStyle name="Heading 2 2 5" xfId="507"/>
    <cellStyle name="Heading 2 2_anakia II etapi.xls sm. defeqturi" xfId="508"/>
    <cellStyle name="Heading 2 3" xfId="509"/>
    <cellStyle name="Heading 2 4" xfId="510"/>
    <cellStyle name="Heading 2 4 2" xfId="511"/>
    <cellStyle name="Heading 2 4_anakia II etapi.xls sm. defeqturi" xfId="512"/>
    <cellStyle name="Heading 2 5" xfId="513"/>
    <cellStyle name="Heading 2 6" xfId="514"/>
    <cellStyle name="Heading 2 7" xfId="515"/>
    <cellStyle name="Heading 3 2" xfId="516"/>
    <cellStyle name="Heading 3 2 2" xfId="517"/>
    <cellStyle name="Heading 3 2 3" xfId="518"/>
    <cellStyle name="Heading 3 2 4" xfId="519"/>
    <cellStyle name="Heading 3 2 5" xfId="520"/>
    <cellStyle name="Heading 3 2_anakia II etapi.xls sm. defeqturi" xfId="521"/>
    <cellStyle name="Heading 3 3" xfId="522"/>
    <cellStyle name="Heading 3 4" xfId="523"/>
    <cellStyle name="Heading 3 4 2" xfId="524"/>
    <cellStyle name="Heading 3 4_anakia II etapi.xls sm. defeqturi" xfId="525"/>
    <cellStyle name="Heading 3 5" xfId="526"/>
    <cellStyle name="Heading 3 6" xfId="527"/>
    <cellStyle name="Heading 3 7" xfId="528"/>
    <cellStyle name="Heading 4 2" xfId="529"/>
    <cellStyle name="Heading 4 2 2" xfId="530"/>
    <cellStyle name="Heading 4 2 3" xfId="531"/>
    <cellStyle name="Heading 4 2 4" xfId="532"/>
    <cellStyle name="Heading 4 2 5" xfId="533"/>
    <cellStyle name="Heading 4 3" xfId="534"/>
    <cellStyle name="Heading 4 4" xfId="535"/>
    <cellStyle name="Heading 4 4 2" xfId="536"/>
    <cellStyle name="Heading 4 5" xfId="537"/>
    <cellStyle name="Heading 4 6" xfId="538"/>
    <cellStyle name="Heading 4 7" xfId="539"/>
    <cellStyle name="Input 2" xfId="540"/>
    <cellStyle name="Input 2 2" xfId="541"/>
    <cellStyle name="Input 2 3" xfId="542"/>
    <cellStyle name="Input 2 4" xfId="543"/>
    <cellStyle name="Input 2 5" xfId="544"/>
    <cellStyle name="Input 2_anakia II etapi.xls sm. defeqturi" xfId="545"/>
    <cellStyle name="Input 3" xfId="546"/>
    <cellStyle name="Input 4" xfId="547"/>
    <cellStyle name="Input 4 2" xfId="548"/>
    <cellStyle name="Input 4_anakia II etapi.xls sm. defeqturi" xfId="549"/>
    <cellStyle name="Input 5" xfId="550"/>
    <cellStyle name="Input 6" xfId="551"/>
    <cellStyle name="Input 7" xfId="552"/>
    <cellStyle name="Linked Cell 2" xfId="553"/>
    <cellStyle name="Linked Cell 2 2" xfId="554"/>
    <cellStyle name="Linked Cell 2 3" xfId="555"/>
    <cellStyle name="Linked Cell 2 4" xfId="556"/>
    <cellStyle name="Linked Cell 2 5" xfId="557"/>
    <cellStyle name="Linked Cell 2_anakia II etapi.xls sm. defeqturi" xfId="558"/>
    <cellStyle name="Linked Cell 3" xfId="559"/>
    <cellStyle name="Linked Cell 4" xfId="560"/>
    <cellStyle name="Linked Cell 4 2" xfId="561"/>
    <cellStyle name="Linked Cell 4_anakia II etapi.xls sm. defeqturi" xfId="562"/>
    <cellStyle name="Linked Cell 5" xfId="563"/>
    <cellStyle name="Linked Cell 6" xfId="564"/>
    <cellStyle name="Linked Cell 7" xfId="565"/>
    <cellStyle name="Neutral 2" xfId="566"/>
    <cellStyle name="Neutral 2 2" xfId="567"/>
    <cellStyle name="Neutral 2 3" xfId="568"/>
    <cellStyle name="Neutral 2 4" xfId="569"/>
    <cellStyle name="Neutral 2 5" xfId="570"/>
    <cellStyle name="Neutral 3" xfId="571"/>
    <cellStyle name="Neutral 4" xfId="572"/>
    <cellStyle name="Neutral 4 2" xfId="573"/>
    <cellStyle name="Neutral 5" xfId="574"/>
    <cellStyle name="Neutral 6" xfId="575"/>
    <cellStyle name="Neutral 7" xfId="576"/>
    <cellStyle name="Normal" xfId="0" builtinId="0"/>
    <cellStyle name="Normal 10" xfId="1"/>
    <cellStyle name="Normal 10 2" xfId="577"/>
    <cellStyle name="Normal 11" xfId="578"/>
    <cellStyle name="Normal 11 2" xfId="579"/>
    <cellStyle name="Normal 11 2 2" xfId="580"/>
    <cellStyle name="Normal 11 3" xfId="581"/>
    <cellStyle name="Normal 11_GAZI-2010" xfId="582"/>
    <cellStyle name="Normal 12" xfId="583"/>
    <cellStyle name="Normal 12 2" xfId="584"/>
    <cellStyle name="Normal 12_gazis gare qseli" xfId="585"/>
    <cellStyle name="Normal 13" xfId="586"/>
    <cellStyle name="Normal 13 2" xfId="587"/>
    <cellStyle name="Normal 13 3" xfId="588"/>
    <cellStyle name="Normal 13 3 2" xfId="589"/>
    <cellStyle name="Normal 13 3 3" xfId="590"/>
    <cellStyle name="Normal 13 4" xfId="591"/>
    <cellStyle name="Normal 13 5" xfId="592"/>
    <cellStyle name="Normal 13 5 2" xfId="811"/>
    <cellStyle name="Normal 13 5 3" xfId="825"/>
    <cellStyle name="Normal 13 6" xfId="815"/>
    <cellStyle name="Normal 13_# 6-1 27.01.12 - копия (1)" xfId="816"/>
    <cellStyle name="Normal 14" xfId="593"/>
    <cellStyle name="Normal 14 2" xfId="594"/>
    <cellStyle name="Normal 14 3" xfId="595"/>
    <cellStyle name="Normal 14 3 2" xfId="596"/>
    <cellStyle name="Normal 14 4" xfId="597"/>
    <cellStyle name="Normal 14 5" xfId="598"/>
    <cellStyle name="Normal 14 6" xfId="817"/>
    <cellStyle name="Normal 14_anakia II etapi.xls sm. defeqturi" xfId="599"/>
    <cellStyle name="Normal 14_axalqalaqis skola " xfId="812"/>
    <cellStyle name="Normal 15" xfId="600"/>
    <cellStyle name="Normal 16" xfId="601"/>
    <cellStyle name="Normal 16 2" xfId="602"/>
    <cellStyle name="Normal 16 3" xfId="603"/>
    <cellStyle name="Normal 16 4" xfId="818"/>
    <cellStyle name="Normal 16_# 6-1 27.01.12 - копия (1)" xfId="819"/>
    <cellStyle name="Normal 17" xfId="604"/>
    <cellStyle name="Normal 18" xfId="605"/>
    <cellStyle name="Normal 19" xfId="606"/>
    <cellStyle name="Normal 2" xfId="607"/>
    <cellStyle name="Normal 2 10" xfId="608"/>
    <cellStyle name="Normal 2 2" xfId="609"/>
    <cellStyle name="Normal 2 2 2" xfId="610"/>
    <cellStyle name="Normal 2 2 3" xfId="611"/>
    <cellStyle name="Normal 2 2 4" xfId="612"/>
    <cellStyle name="Normal 2 2 5" xfId="613"/>
    <cellStyle name="Normal 2 2 6" xfId="614"/>
    <cellStyle name="Normal 2 2 7" xfId="615"/>
    <cellStyle name="Normal 2 2_2D4CD000" xfId="616"/>
    <cellStyle name="Normal 2 3" xfId="617"/>
    <cellStyle name="Normal 2 4" xfId="618"/>
    <cellStyle name="Normal 2 5" xfId="619"/>
    <cellStyle name="Normal 2 6" xfId="620"/>
    <cellStyle name="Normal 2 7" xfId="621"/>
    <cellStyle name="Normal 2 7 2" xfId="622"/>
    <cellStyle name="Normal 2 7 3" xfId="623"/>
    <cellStyle name="Normal 2 7_anakia II etapi.xls sm. defeqturi" xfId="624"/>
    <cellStyle name="Normal 2 8" xfId="625"/>
    <cellStyle name="Normal 2 9" xfId="626"/>
    <cellStyle name="Normal 2_anakia II etapi.xls sm. defeqturi" xfId="627"/>
    <cellStyle name="Normal 20" xfId="628"/>
    <cellStyle name="Normal 21" xfId="629"/>
    <cellStyle name="Normal 22" xfId="630"/>
    <cellStyle name="Normal 23" xfId="631"/>
    <cellStyle name="Normal 24" xfId="632"/>
    <cellStyle name="Normal 25" xfId="633"/>
    <cellStyle name="Normal 26" xfId="634"/>
    <cellStyle name="Normal 27" xfId="635"/>
    <cellStyle name="Normal 28" xfId="636"/>
    <cellStyle name="Normal 29" xfId="637"/>
    <cellStyle name="Normal 29 2" xfId="638"/>
    <cellStyle name="Normal 3" xfId="639"/>
    <cellStyle name="Normal 3 2" xfId="640"/>
    <cellStyle name="Normal 3 2 2" xfId="641"/>
    <cellStyle name="Normal 3 2_anakia II etapi.xls sm. defeqturi" xfId="642"/>
    <cellStyle name="Normal 3 3" xfId="830"/>
    <cellStyle name="Normal 30" xfId="643"/>
    <cellStyle name="Normal 30 2" xfId="644"/>
    <cellStyle name="Normal 31" xfId="645"/>
    <cellStyle name="Normal 32" xfId="646"/>
    <cellStyle name="Normal 32 2" xfId="647"/>
    <cellStyle name="Normal 32 2 2" xfId="820"/>
    <cellStyle name="Normal 32 3" xfId="648"/>
    <cellStyle name="Normal 32 3 2" xfId="649"/>
    <cellStyle name="Normal 32 3 2 2" xfId="790"/>
    <cellStyle name="Normal 32 4" xfId="821"/>
    <cellStyle name="Normal 32_# 6-1 27.01.12 - копия (1)" xfId="822"/>
    <cellStyle name="Normal 33" xfId="650"/>
    <cellStyle name="Normal 33 2" xfId="651"/>
    <cellStyle name="Normal 34" xfId="652"/>
    <cellStyle name="Normal 35" xfId="653"/>
    <cellStyle name="Normal 35 2" xfId="654"/>
    <cellStyle name="Normal 35 3" xfId="655"/>
    <cellStyle name="Normal 36" xfId="656"/>
    <cellStyle name="Normal 36 2" xfId="657"/>
    <cellStyle name="Normal 36 2 2" xfId="658"/>
    <cellStyle name="Normal 36 2 3" xfId="828"/>
    <cellStyle name="Normal 36 3" xfId="659"/>
    <cellStyle name="Normal 37" xfId="660"/>
    <cellStyle name="Normal 37 2" xfId="789"/>
    <cellStyle name="Normal 38" xfId="661"/>
    <cellStyle name="Normal 38 2" xfId="662"/>
    <cellStyle name="Normal 38 2 2" xfId="663"/>
    <cellStyle name="Normal 38 3" xfId="664"/>
    <cellStyle name="Normal 38 3 2" xfId="791"/>
    <cellStyle name="Normal 38 4" xfId="823"/>
    <cellStyle name="Normal 39" xfId="665"/>
    <cellStyle name="Normal 39 2" xfId="666"/>
    <cellStyle name="Normal 4" xfId="667"/>
    <cellStyle name="Normal 4 2" xfId="839"/>
    <cellStyle name="Normal 4 3" xfId="792"/>
    <cellStyle name="Normal 40" xfId="668"/>
    <cellStyle name="Normal 40 2" xfId="669"/>
    <cellStyle name="Normal 40 3" xfId="793"/>
    <cellStyle name="Normal 41" xfId="670"/>
    <cellStyle name="Normal 41 2" xfId="794"/>
    <cellStyle name="Normal 42" xfId="671"/>
    <cellStyle name="Normal 42 2" xfId="672"/>
    <cellStyle name="Normal 42 3" xfId="795"/>
    <cellStyle name="Normal 43" xfId="788"/>
    <cellStyle name="Normal 44" xfId="796"/>
    <cellStyle name="Normal 45" xfId="797"/>
    <cellStyle name="Normal 46" xfId="798"/>
    <cellStyle name="Normal 47" xfId="799"/>
    <cellStyle name="Normal 5" xfId="673"/>
    <cellStyle name="Normal 5 2" xfId="674"/>
    <cellStyle name="Normal 5 2 2" xfId="675"/>
    <cellStyle name="Normal 5 3" xfId="676"/>
    <cellStyle name="Normal 5 4" xfId="677"/>
    <cellStyle name="Normal 5 4 2" xfId="678"/>
    <cellStyle name="Normal 5 4 3" xfId="824"/>
    <cellStyle name="Normal 5 5" xfId="800"/>
    <cellStyle name="Normal 5_Copy of SAN2010" xfId="679"/>
    <cellStyle name="Normal 6" xfId="680"/>
    <cellStyle name="Normal 7" xfId="681"/>
    <cellStyle name="Normal 75" xfId="801"/>
    <cellStyle name="Normal 8" xfId="682"/>
    <cellStyle name="Normal 8 2" xfId="683"/>
    <cellStyle name="Normal 8_2D4CD000" xfId="684"/>
    <cellStyle name="Normal 9" xfId="685"/>
    <cellStyle name="Normal 9 2" xfId="686"/>
    <cellStyle name="Normal 9 2 2" xfId="687"/>
    <cellStyle name="Normal 9 2 3" xfId="688"/>
    <cellStyle name="Normal 9 2 4" xfId="689"/>
    <cellStyle name="Normal 9 2_anakia II etapi.xls sm. defeqturi" xfId="690"/>
    <cellStyle name="Normal 9_2D4CD000" xfId="691"/>
    <cellStyle name="Normal_axalqalaqis skola  2" xfId="807"/>
    <cellStyle name="Normal_BOLO GE WINASWARI  NINOTSMIN._UJARMA" xfId="832"/>
    <cellStyle name="Normal_BOLO GE WINASWARI  NINOTSMIN._UJARMA_GE dika WINASWARI BOLO KVARELI  xarjT. skverebis" xfId="834"/>
    <cellStyle name="Normal_Book1 2" xfId="827"/>
    <cellStyle name="Normal_gare wyalsadfenigagarini" xfId="802"/>
    <cellStyle name="Normal_gare wyalsadfenigagarini 10" xfId="5"/>
    <cellStyle name="Normal_gare wyalsadfenigagarini 2 2" xfId="810"/>
    <cellStyle name="Normal_gare wyalsadfenigagarini 2_SMSH2008-IIkv ." xfId="2"/>
    <cellStyle name="Normal_gare wyalsadfenigagarini_ELEQ-08-IIkv" xfId="826"/>
    <cellStyle name="Normal_gare wyalsadfenigagarini_SAN2008 III" xfId="813"/>
    <cellStyle name="Normal_gare wyalsadfenigagarini_SAN2008=IIkv" xfId="809"/>
    <cellStyle name="Normal_gare wyalsadfenigagarini_SMSH2008-IIkv ." xfId="829"/>
    <cellStyle name="Normal_GE satendero sabolo FINANSTA.   N2 loti WINASWAR NINOWM-GAREJI_UJARMA" xfId="835"/>
    <cellStyle name="Normal_SMETA 3" xfId="4"/>
    <cellStyle name="Normal_WINASWARI telavis ckalsaden-kianalizacia cxril  3 var bolo+14.12.11 (1)" xfId="836"/>
    <cellStyle name="Normal_WINASWARI telavis ckalsaden-kianalizacia cxril  3 var bolo+14.12.11 (1)_bolo WINASWARI SAXLEBI xarj.ChOLOK I  LOTI" xfId="837"/>
    <cellStyle name="Note 2" xfId="692"/>
    <cellStyle name="Note 2 2" xfId="693"/>
    <cellStyle name="Note 2 3" xfId="694"/>
    <cellStyle name="Note 2 4" xfId="695"/>
    <cellStyle name="Note 2 5" xfId="696"/>
    <cellStyle name="Note 2_anakia II etapi.xls sm. defeqturi" xfId="697"/>
    <cellStyle name="Note 3" xfId="698"/>
    <cellStyle name="Note 4" xfId="699"/>
    <cellStyle name="Note 4 2" xfId="700"/>
    <cellStyle name="Note 4_anakia II etapi.xls sm. defeqturi" xfId="701"/>
    <cellStyle name="Note 5" xfId="702"/>
    <cellStyle name="Note 6" xfId="703"/>
    <cellStyle name="Note 7" xfId="704"/>
    <cellStyle name="Output 2" xfId="705"/>
    <cellStyle name="Output 2 2" xfId="706"/>
    <cellStyle name="Output 2 3" xfId="707"/>
    <cellStyle name="Output 2 4" xfId="708"/>
    <cellStyle name="Output 2 5" xfId="709"/>
    <cellStyle name="Output 2_anakia II etapi.xls sm. defeqturi" xfId="710"/>
    <cellStyle name="Output 3" xfId="711"/>
    <cellStyle name="Output 4" xfId="712"/>
    <cellStyle name="Output 4 2" xfId="713"/>
    <cellStyle name="Output 4_anakia II etapi.xls sm. defeqturi" xfId="714"/>
    <cellStyle name="Output 5" xfId="715"/>
    <cellStyle name="Output 6" xfId="716"/>
    <cellStyle name="Output 7" xfId="717"/>
    <cellStyle name="Percent 2" xfId="718"/>
    <cellStyle name="Percent 3" xfId="719"/>
    <cellStyle name="Percent 3 2" xfId="720"/>
    <cellStyle name="Percent 4" xfId="721"/>
    <cellStyle name="Percent 5" xfId="722"/>
    <cellStyle name="Percent 6" xfId="723"/>
    <cellStyle name="Style 1" xfId="724"/>
    <cellStyle name="Title 2" xfId="725"/>
    <cellStyle name="Title 2 2" xfId="726"/>
    <cellStyle name="Title 2 3" xfId="727"/>
    <cellStyle name="Title 2 4" xfId="728"/>
    <cellStyle name="Title 2 5" xfId="729"/>
    <cellStyle name="Title 3" xfId="730"/>
    <cellStyle name="Title 4" xfId="731"/>
    <cellStyle name="Title 4 2" xfId="732"/>
    <cellStyle name="Title 5" xfId="733"/>
    <cellStyle name="Title 6" xfId="734"/>
    <cellStyle name="Title 7" xfId="735"/>
    <cellStyle name="Total 2" xfId="736"/>
    <cellStyle name="Total 2 2" xfId="737"/>
    <cellStyle name="Total 2 3" xfId="738"/>
    <cellStyle name="Total 2 4" xfId="739"/>
    <cellStyle name="Total 2 5" xfId="740"/>
    <cellStyle name="Total 2_anakia II etapi.xls sm. defeqturi" xfId="741"/>
    <cellStyle name="Total 3" xfId="742"/>
    <cellStyle name="Total 4" xfId="743"/>
    <cellStyle name="Total 4 2" xfId="744"/>
    <cellStyle name="Total 4_anakia II etapi.xls sm. defeqturi" xfId="745"/>
    <cellStyle name="Total 5" xfId="746"/>
    <cellStyle name="Total 6" xfId="747"/>
    <cellStyle name="Total 7" xfId="748"/>
    <cellStyle name="Warning Text 2" xfId="749"/>
    <cellStyle name="Warning Text 2 2" xfId="750"/>
    <cellStyle name="Warning Text 2 3" xfId="751"/>
    <cellStyle name="Warning Text 2 4" xfId="752"/>
    <cellStyle name="Warning Text 2 5" xfId="753"/>
    <cellStyle name="Warning Text 3" xfId="754"/>
    <cellStyle name="Warning Text 4" xfId="755"/>
    <cellStyle name="Warning Text 4 2" xfId="756"/>
    <cellStyle name="Warning Text 5" xfId="757"/>
    <cellStyle name="Warning Text 6" xfId="758"/>
    <cellStyle name="Warning Text 7" xfId="759"/>
    <cellStyle name="Обычный 10" xfId="760"/>
    <cellStyle name="Обычный 10 2" xfId="803"/>
    <cellStyle name="Обычный 2" xfId="761"/>
    <cellStyle name="Обычный 2 2" xfId="3"/>
    <cellStyle name="Обычный 3" xfId="762"/>
    <cellStyle name="Обычный 3 2" xfId="763"/>
    <cellStyle name="Обычный 3 3" xfId="764"/>
    <cellStyle name="Обычный 4" xfId="765"/>
    <cellStyle name="Обычный 4 2" xfId="766"/>
    <cellStyle name="Обычный 4 3" xfId="767"/>
    <cellStyle name="Обычный 4 4" xfId="804"/>
    <cellStyle name="Обычный 5" xfId="768"/>
    <cellStyle name="Обычный 5 2" xfId="769"/>
    <cellStyle name="Обычный 5 2 2" xfId="770"/>
    <cellStyle name="Обычный 5 3" xfId="771"/>
    <cellStyle name="Обычный 5 4" xfId="772"/>
    <cellStyle name="Обычный 6" xfId="773"/>
    <cellStyle name="Обычный 6 2" xfId="774"/>
    <cellStyle name="Обычный 7" xfId="775"/>
    <cellStyle name="Обычный 8" xfId="776"/>
    <cellStyle name="Обычный 8 2" xfId="777"/>
    <cellStyle name="Обычный 9" xfId="778"/>
    <cellStyle name="Обычный_2338-2339" xfId="805"/>
    <cellStyle name="Обычный_ELEQ 3" xfId="831"/>
    <cellStyle name="Обычный_SAN2008-I" xfId="808"/>
    <cellStyle name="Плохой" xfId="806"/>
    <cellStyle name="Процентный 2" xfId="779"/>
    <cellStyle name="Процентный 3" xfId="780"/>
    <cellStyle name="Процентный 3 2" xfId="781"/>
    <cellStyle name="Финансовый 2" xfId="782"/>
    <cellStyle name="Финансовый 2 2" xfId="783"/>
    <cellStyle name="Финансовый 3" xfId="784"/>
    <cellStyle name="Финансовый 4" xfId="785"/>
    <cellStyle name="Финансовый 5" xfId="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13</xdr:row>
      <xdr:rowOff>104775</xdr:rowOff>
    </xdr:from>
    <xdr:to>
      <xdr:col>1</xdr:col>
      <xdr:colOff>1524000</xdr:colOff>
      <xdr:row>15</xdr:row>
      <xdr:rowOff>209550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337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8</xdr:row>
      <xdr:rowOff>314325</xdr:rowOff>
    </xdr:from>
    <xdr:to>
      <xdr:col>1</xdr:col>
      <xdr:colOff>609600</xdr:colOff>
      <xdr:row>11</xdr:row>
      <xdr:rowOff>190500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1885950"/>
          <a:ext cx="9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>
      <selection activeCell="A3" sqref="A3"/>
    </sheetView>
  </sheetViews>
  <sheetFormatPr defaultColWidth="34.42578125" defaultRowHeight="15"/>
  <cols>
    <col min="1" max="1" width="7.140625" style="183" customWidth="1"/>
    <col min="2" max="2" width="52.42578125" style="183" customWidth="1"/>
    <col min="3" max="3" width="28.7109375" style="183" customWidth="1"/>
    <col min="4" max="4" width="34.42578125" style="183"/>
    <col min="5" max="10" width="12" style="183" customWidth="1"/>
    <col min="11" max="15" width="10.140625" style="183" customWidth="1"/>
    <col min="16" max="16384" width="34.42578125" style="183"/>
  </cols>
  <sheetData>
    <row r="2" spans="1:11" s="181" customFormat="1" ht="32.25" customHeight="1">
      <c r="A2" s="478" t="s">
        <v>385</v>
      </c>
      <c r="B2" s="478"/>
      <c r="C2" s="478"/>
      <c r="D2" s="432"/>
      <c r="E2" s="432"/>
      <c r="F2" s="432"/>
      <c r="G2" s="180"/>
      <c r="H2" s="180"/>
      <c r="I2" s="180"/>
    </row>
    <row r="3" spans="1:11" ht="6" customHeight="1">
      <c r="A3" s="182"/>
      <c r="B3" s="182"/>
      <c r="C3" s="182"/>
    </row>
    <row r="4" spans="1:11" s="184" customFormat="1" ht="22.5" customHeight="1">
      <c r="A4" s="479" t="s">
        <v>249</v>
      </c>
      <c r="B4" s="479"/>
      <c r="C4" s="479"/>
    </row>
    <row r="5" spans="1:11" ht="7.5" customHeight="1" thickBot="1">
      <c r="A5" s="185"/>
      <c r="B5" s="186"/>
      <c r="C5" s="186"/>
    </row>
    <row r="6" spans="1:11" s="184" customFormat="1">
      <c r="A6" s="480" t="s">
        <v>1</v>
      </c>
      <c r="B6" s="482" t="s">
        <v>250</v>
      </c>
      <c r="C6" s="484" t="s">
        <v>251</v>
      </c>
    </row>
    <row r="7" spans="1:11" s="184" customFormat="1" ht="15.75" thickBot="1">
      <c r="A7" s="481"/>
      <c r="B7" s="483"/>
      <c r="C7" s="485"/>
    </row>
    <row r="8" spans="1:11" s="184" customFormat="1" ht="22.5" customHeight="1">
      <c r="A8" s="187">
        <v>1</v>
      </c>
      <c r="B8" s="188" t="s">
        <v>345</v>
      </c>
      <c r="C8" s="189"/>
    </row>
    <row r="9" spans="1:11" s="184" customFormat="1" ht="22.5" customHeight="1" thickBot="1">
      <c r="A9" s="394">
        <v>2</v>
      </c>
      <c r="B9" s="395" t="s">
        <v>252</v>
      </c>
      <c r="C9" s="396"/>
    </row>
    <row r="10" spans="1:11" s="184" customFormat="1" ht="22.5" customHeight="1">
      <c r="A10" s="190"/>
      <c r="B10" s="191" t="s">
        <v>253</v>
      </c>
      <c r="C10" s="189"/>
      <c r="E10" s="192"/>
    </row>
    <row r="11" spans="1:11" s="184" customFormat="1" ht="22.5" customHeight="1">
      <c r="A11" s="193"/>
      <c r="B11" s="430" t="s">
        <v>254</v>
      </c>
      <c r="C11" s="431"/>
      <c r="E11" s="194"/>
    </row>
    <row r="12" spans="1:11" s="184" customFormat="1" ht="51" customHeight="1">
      <c r="A12" s="193"/>
      <c r="B12" s="429" t="s">
        <v>382</v>
      </c>
      <c r="C12" s="431">
        <v>800</v>
      </c>
      <c r="E12" s="194"/>
    </row>
    <row r="13" spans="1:11" s="184" customFormat="1" ht="27.75" customHeight="1" thickBot="1">
      <c r="A13" s="465"/>
      <c r="B13" s="466" t="s">
        <v>255</v>
      </c>
      <c r="C13" s="467"/>
      <c r="E13" s="473"/>
    </row>
    <row r="14" spans="1:11">
      <c r="E14" s="474"/>
    </row>
    <row r="15" spans="1:11">
      <c r="C15" s="195"/>
      <c r="E15" s="475"/>
      <c r="F15" s="196"/>
      <c r="G15" s="196"/>
      <c r="H15" s="196"/>
      <c r="I15" s="196"/>
      <c r="J15" s="196"/>
      <c r="K15" s="196"/>
    </row>
    <row r="16" spans="1:11" ht="21.75" customHeight="1">
      <c r="C16" s="196"/>
      <c r="E16" s="476"/>
      <c r="F16" s="196"/>
      <c r="G16" s="196"/>
      <c r="H16" s="196"/>
      <c r="I16" s="471"/>
      <c r="J16" s="196"/>
      <c r="K16" s="196"/>
    </row>
    <row r="17" spans="3:11" ht="21.75" customHeight="1">
      <c r="C17" s="197" t="s">
        <v>256</v>
      </c>
      <c r="E17" s="476"/>
      <c r="F17" s="196"/>
      <c r="G17" s="196"/>
      <c r="H17" s="196"/>
      <c r="I17" s="471"/>
      <c r="J17" s="196"/>
      <c r="K17" s="196"/>
    </row>
    <row r="18" spans="3:11" ht="21.75" customHeight="1">
      <c r="E18" s="476"/>
      <c r="F18" s="196"/>
      <c r="G18" s="196"/>
      <c r="H18" s="196"/>
      <c r="I18" s="471"/>
      <c r="J18" s="196"/>
      <c r="K18" s="196"/>
    </row>
    <row r="19" spans="3:11" ht="21.75" customHeight="1">
      <c r="E19" s="196"/>
      <c r="F19" s="196"/>
      <c r="G19" s="196"/>
      <c r="H19" s="196"/>
      <c r="I19" s="196"/>
      <c r="J19" s="196"/>
      <c r="K19" s="196"/>
    </row>
    <row r="20" spans="3:11">
      <c r="E20" s="196"/>
      <c r="F20" s="196"/>
      <c r="G20" s="196"/>
      <c r="H20" s="196"/>
      <c r="I20" s="196"/>
      <c r="J20" s="196"/>
      <c r="K20" s="196"/>
    </row>
    <row r="21" spans="3:11">
      <c r="E21" s="196"/>
      <c r="F21" s="196"/>
      <c r="G21" s="196"/>
      <c r="H21" s="196"/>
      <c r="I21" s="196"/>
      <c r="J21" s="196"/>
      <c r="K21" s="196"/>
    </row>
    <row r="22" spans="3:11">
      <c r="E22" s="196"/>
      <c r="F22" s="196"/>
      <c r="G22" s="196"/>
      <c r="H22" s="196"/>
      <c r="I22" s="196"/>
      <c r="J22" s="196"/>
      <c r="K22" s="196"/>
    </row>
    <row r="23" spans="3:11">
      <c r="E23" s="196"/>
      <c r="F23" s="196"/>
      <c r="G23" s="196"/>
      <c r="H23" s="196"/>
      <c r="I23" s="196"/>
      <c r="J23" s="196"/>
      <c r="K23" s="196"/>
    </row>
    <row r="24" spans="3:11">
      <c r="E24" s="196"/>
      <c r="F24" s="196"/>
      <c r="G24" s="196"/>
      <c r="H24" s="196"/>
      <c r="I24" s="196"/>
      <c r="J24" s="196"/>
      <c r="K24" s="196"/>
    </row>
    <row r="25" spans="3:11">
      <c r="E25" s="196"/>
      <c r="F25" s="196"/>
      <c r="G25" s="196"/>
      <c r="H25" s="196"/>
      <c r="I25" s="196"/>
      <c r="J25" s="196"/>
      <c r="K25" s="196"/>
    </row>
    <row r="26" spans="3:11">
      <c r="E26" s="196"/>
      <c r="F26" s="196"/>
      <c r="G26" s="196"/>
      <c r="H26" s="196"/>
      <c r="I26" s="196"/>
      <c r="J26" s="196"/>
      <c r="K26" s="196"/>
    </row>
    <row r="27" spans="3:11">
      <c r="E27" s="196"/>
      <c r="F27" s="196"/>
      <c r="G27" s="196"/>
      <c r="H27" s="196"/>
      <c r="I27" s="196"/>
      <c r="J27" s="196"/>
      <c r="K27" s="196"/>
    </row>
    <row r="28" spans="3:11">
      <c r="E28" s="196"/>
      <c r="F28" s="196"/>
      <c r="G28" s="196"/>
      <c r="H28" s="196"/>
      <c r="I28" s="196"/>
      <c r="J28" s="196"/>
      <c r="K28" s="196"/>
    </row>
    <row r="29" spans="3:11">
      <c r="E29" s="196"/>
      <c r="F29" s="196"/>
      <c r="G29" s="196"/>
      <c r="H29" s="196"/>
      <c r="I29" s="196"/>
      <c r="J29" s="196"/>
      <c r="K29" s="196"/>
    </row>
  </sheetData>
  <mergeCells count="5">
    <mergeCell ref="A2:C2"/>
    <mergeCell ref="A4:C4"/>
    <mergeCell ref="A6:A7"/>
    <mergeCell ref="B6:B7"/>
    <mergeCell ref="C6:C7"/>
  </mergeCells>
  <printOptions horizontalCentered="1"/>
  <pageMargins left="0.55118110236220497" right="0.4586614170000000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2" sqref="A2"/>
    </sheetView>
  </sheetViews>
  <sheetFormatPr defaultRowHeight="12.75"/>
  <cols>
    <col min="1" max="1" width="11.5703125" style="200" customWidth="1"/>
    <col min="2" max="2" width="34.28515625" style="200" customWidth="1"/>
    <col min="3" max="3" width="25.5703125" style="200" customWidth="1"/>
    <col min="4" max="16384" width="9.140625" style="200"/>
  </cols>
  <sheetData>
    <row r="1" spans="1:4" s="399" customFormat="1" ht="33.75" customHeight="1">
      <c r="A1" s="478" t="s">
        <v>385</v>
      </c>
      <c r="B1" s="478"/>
      <c r="C1" s="478"/>
      <c r="D1" s="398"/>
    </row>
    <row r="2" spans="1:4" ht="15.75">
      <c r="A2" s="198"/>
      <c r="B2" s="199"/>
      <c r="C2" s="198"/>
    </row>
    <row r="3" spans="1:4" s="399" customFormat="1" ht="15.75">
      <c r="A3" s="478" t="s">
        <v>257</v>
      </c>
      <c r="B3" s="486"/>
      <c r="C3" s="486"/>
      <c r="D3" s="398"/>
    </row>
    <row r="4" spans="1:4" ht="16.5" thickBot="1">
      <c r="A4" s="201"/>
      <c r="B4" s="202"/>
      <c r="C4" s="202"/>
    </row>
    <row r="5" spans="1:4" ht="27.75" customHeight="1" thickBot="1">
      <c r="A5" s="434" t="s">
        <v>258</v>
      </c>
      <c r="B5" s="434" t="s">
        <v>250</v>
      </c>
      <c r="C5" s="435" t="s">
        <v>251</v>
      </c>
    </row>
    <row r="6" spans="1:4" ht="22.5" customHeight="1">
      <c r="A6" s="203" t="s">
        <v>259</v>
      </c>
      <c r="B6" s="204" t="s">
        <v>260</v>
      </c>
      <c r="C6" s="420"/>
    </row>
    <row r="7" spans="1:4" ht="22.5" customHeight="1">
      <c r="A7" s="205" t="s">
        <v>261</v>
      </c>
      <c r="B7" s="206" t="s">
        <v>262</v>
      </c>
      <c r="C7" s="421"/>
    </row>
    <row r="8" spans="1:4" ht="22.5" customHeight="1" thickBot="1">
      <c r="A8" s="205" t="s">
        <v>263</v>
      </c>
      <c r="B8" s="207" t="s">
        <v>264</v>
      </c>
      <c r="C8" s="422"/>
    </row>
    <row r="9" spans="1:4" ht="22.5" customHeight="1" thickBot="1">
      <c r="A9" s="205"/>
      <c r="B9" s="208" t="s">
        <v>0</v>
      </c>
      <c r="C9" s="423"/>
    </row>
    <row r="10" spans="1:4">
      <c r="C10" s="209"/>
    </row>
    <row r="11" spans="1:4">
      <c r="A11" s="210"/>
      <c r="C11" s="424"/>
    </row>
    <row r="12" spans="1:4" s="419" customFormat="1" ht="16.5">
      <c r="A12" s="418"/>
    </row>
    <row r="13" spans="1:4" ht="13.5">
      <c r="A13" s="487"/>
      <c r="B13" s="488"/>
      <c r="C13" s="488"/>
    </row>
  </sheetData>
  <mergeCells count="3">
    <mergeCell ref="A1:C1"/>
    <mergeCell ref="A3:C3"/>
    <mergeCell ref="A13:C13"/>
  </mergeCells>
  <printOptions horizontalCentered="1"/>
  <pageMargins left="0.7" right="0.7" top="0.75" bottom="0.75" header="0.3" footer="0.3"/>
  <pageSetup scale="12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H17" sqref="H17"/>
    </sheetView>
  </sheetViews>
  <sheetFormatPr defaultRowHeight="12.75"/>
  <cols>
    <col min="1" max="1" width="7.5703125" style="212" customWidth="1"/>
    <col min="2" max="2" width="51.42578125" style="212" customWidth="1"/>
    <col min="3" max="3" width="9" style="212" customWidth="1"/>
    <col min="4" max="4" width="11.42578125" style="228" customWidth="1"/>
    <col min="5" max="5" width="11.7109375" style="212" customWidth="1"/>
    <col min="6" max="6" width="14.42578125" style="212" customWidth="1"/>
    <col min="7" max="8" width="9.140625" style="212"/>
    <col min="9" max="9" width="10.28515625" style="212" bestFit="1" customWidth="1"/>
    <col min="10" max="16384" width="9.140625" style="212"/>
  </cols>
  <sheetData>
    <row r="1" spans="1:10" s="399" customFormat="1" ht="36.75" customHeight="1">
      <c r="A1" s="478" t="s">
        <v>385</v>
      </c>
      <c r="B1" s="478"/>
      <c r="C1" s="478"/>
      <c r="D1" s="478"/>
      <c r="E1" s="478"/>
      <c r="F1" s="478"/>
      <c r="G1" s="398"/>
      <c r="H1" s="398"/>
      <c r="I1" s="398"/>
      <c r="J1" s="398"/>
    </row>
    <row r="2" spans="1:10" s="200" customFormat="1" ht="16.5">
      <c r="A2" s="202"/>
      <c r="B2" s="489" t="s">
        <v>265</v>
      </c>
      <c r="C2" s="489"/>
      <c r="D2" s="489"/>
      <c r="E2" s="489"/>
      <c r="F2" s="489"/>
    </row>
    <row r="3" spans="1:10" ht="5.25" customHeight="1" thickBot="1">
      <c r="A3" s="211"/>
      <c r="B3" s="211"/>
      <c r="C3" s="211"/>
      <c r="D3" s="211"/>
      <c r="E3" s="211"/>
      <c r="F3" s="211"/>
      <c r="H3" s="213"/>
    </row>
    <row r="4" spans="1:10" s="200" customFormat="1" ht="32.25" thickBot="1">
      <c r="A4" s="449" t="s">
        <v>266</v>
      </c>
      <c r="B4" s="450" t="s">
        <v>250</v>
      </c>
      <c r="C4" s="450" t="s">
        <v>2</v>
      </c>
      <c r="D4" s="450" t="s">
        <v>267</v>
      </c>
      <c r="E4" s="450" t="s">
        <v>268</v>
      </c>
      <c r="F4" s="451" t="s">
        <v>269</v>
      </c>
    </row>
    <row r="5" spans="1:10" ht="16.5">
      <c r="A5" s="443" t="s">
        <v>270</v>
      </c>
      <c r="B5" s="444" t="s">
        <v>210</v>
      </c>
      <c r="C5" s="445"/>
      <c r="D5" s="446"/>
      <c r="E5" s="447"/>
      <c r="F5" s="448"/>
    </row>
    <row r="6" spans="1:10" ht="16.5">
      <c r="A6" s="214" t="s">
        <v>271</v>
      </c>
      <c r="B6" s="400" t="s">
        <v>272</v>
      </c>
      <c r="C6" s="217" t="s">
        <v>273</v>
      </c>
      <c r="D6" s="401">
        <v>32</v>
      </c>
      <c r="E6" s="402"/>
      <c r="F6" s="403"/>
    </row>
    <row r="7" spans="1:10" ht="16.5">
      <c r="A7" s="214" t="s">
        <v>274</v>
      </c>
      <c r="B7" s="400" t="s">
        <v>275</v>
      </c>
      <c r="C7" s="217" t="s">
        <v>273</v>
      </c>
      <c r="D7" s="401">
        <v>32</v>
      </c>
      <c r="E7" s="402"/>
      <c r="F7" s="403"/>
    </row>
    <row r="8" spans="1:10" ht="16.5">
      <c r="A8" s="214" t="s">
        <v>276</v>
      </c>
      <c r="B8" s="400" t="s">
        <v>277</v>
      </c>
      <c r="C8" s="217" t="s">
        <v>273</v>
      </c>
      <c r="D8" s="401">
        <v>32</v>
      </c>
      <c r="E8" s="402"/>
      <c r="F8" s="403"/>
    </row>
    <row r="9" spans="1:10" ht="16.5">
      <c r="A9" s="214" t="s">
        <v>278</v>
      </c>
      <c r="B9" s="218" t="s">
        <v>279</v>
      </c>
      <c r="C9" s="217" t="s">
        <v>273</v>
      </c>
      <c r="D9" s="401">
        <v>32</v>
      </c>
      <c r="E9" s="402"/>
      <c r="F9" s="403"/>
    </row>
    <row r="10" spans="1:10" ht="18.75" customHeight="1">
      <c r="A10" s="214" t="s">
        <v>280</v>
      </c>
      <c r="B10" s="404" t="s">
        <v>281</v>
      </c>
      <c r="C10" s="217" t="s">
        <v>273</v>
      </c>
      <c r="D10" s="401">
        <v>32</v>
      </c>
      <c r="E10" s="402"/>
      <c r="F10" s="403"/>
    </row>
    <row r="11" spans="1:10" ht="16.5">
      <c r="A11" s="214"/>
      <c r="B11" s="219" t="s">
        <v>346</v>
      </c>
      <c r="C11" s="216"/>
      <c r="D11" s="401"/>
      <c r="E11" s="402"/>
      <c r="F11" s="436"/>
      <c r="G11" s="220"/>
    </row>
    <row r="12" spans="1:10" ht="16.5">
      <c r="A12" s="214" t="s">
        <v>282</v>
      </c>
      <c r="B12" s="405" t="s">
        <v>262</v>
      </c>
      <c r="C12" s="216"/>
      <c r="D12" s="401"/>
      <c r="E12" s="402"/>
      <c r="F12" s="402"/>
    </row>
    <row r="13" spans="1:10" ht="19.5">
      <c r="A13" s="214" t="s">
        <v>283</v>
      </c>
      <c r="B13" s="218" t="s">
        <v>347</v>
      </c>
      <c r="C13" s="406" t="s">
        <v>348</v>
      </c>
      <c r="D13" s="407">
        <v>25</v>
      </c>
      <c r="E13" s="402"/>
      <c r="F13" s="403"/>
    </row>
    <row r="14" spans="1:10" ht="19.5">
      <c r="A14" s="214" t="s">
        <v>284</v>
      </c>
      <c r="B14" s="218" t="s">
        <v>285</v>
      </c>
      <c r="C14" s="406" t="s">
        <v>348</v>
      </c>
      <c r="D14" s="407">
        <v>52</v>
      </c>
      <c r="E14" s="402"/>
      <c r="F14" s="403"/>
    </row>
    <row r="15" spans="1:10" ht="16.5">
      <c r="A15" s="214" t="s">
        <v>286</v>
      </c>
      <c r="B15" s="218" t="s">
        <v>287</v>
      </c>
      <c r="C15" s="408" t="s">
        <v>288</v>
      </c>
      <c r="D15" s="407">
        <v>0.8</v>
      </c>
      <c r="E15" s="409"/>
      <c r="F15" s="403"/>
    </row>
    <row r="16" spans="1:10" ht="16.5">
      <c r="A16" s="214" t="s">
        <v>289</v>
      </c>
      <c r="B16" s="218" t="s">
        <v>290</v>
      </c>
      <c r="C16" s="408" t="s">
        <v>288</v>
      </c>
      <c r="D16" s="407">
        <v>0.9</v>
      </c>
      <c r="E16" s="409"/>
      <c r="F16" s="403"/>
    </row>
    <row r="17" spans="1:7" ht="16.5">
      <c r="A17" s="214" t="s">
        <v>291</v>
      </c>
      <c r="B17" s="218" t="s">
        <v>349</v>
      </c>
      <c r="C17" s="408" t="s">
        <v>292</v>
      </c>
      <c r="D17" s="407">
        <v>80</v>
      </c>
      <c r="E17" s="409"/>
      <c r="F17" s="403"/>
    </row>
    <row r="18" spans="1:7" ht="19.5">
      <c r="A18" s="214" t="s">
        <v>293</v>
      </c>
      <c r="B18" s="218" t="s">
        <v>294</v>
      </c>
      <c r="C18" s="406" t="s">
        <v>348</v>
      </c>
      <c r="D18" s="407">
        <v>15</v>
      </c>
      <c r="E18" s="403"/>
      <c r="F18" s="403"/>
    </row>
    <row r="19" spans="1:7" ht="16.5">
      <c r="A19" s="214" t="s">
        <v>296</v>
      </c>
      <c r="B19" s="218" t="s">
        <v>297</v>
      </c>
      <c r="C19" s="408" t="s">
        <v>295</v>
      </c>
      <c r="D19" s="407">
        <v>5</v>
      </c>
      <c r="E19" s="409"/>
      <c r="F19" s="403"/>
    </row>
    <row r="20" spans="1:7" ht="19.5">
      <c r="A20" s="214" t="s">
        <v>298</v>
      </c>
      <c r="B20" s="218" t="s">
        <v>350</v>
      </c>
      <c r="C20" s="406" t="s">
        <v>348</v>
      </c>
      <c r="D20" s="407">
        <v>12</v>
      </c>
      <c r="E20" s="402"/>
      <c r="F20" s="403"/>
    </row>
    <row r="21" spans="1:7" ht="16.5">
      <c r="A21" s="214" t="s">
        <v>300</v>
      </c>
      <c r="B21" s="218" t="s">
        <v>299</v>
      </c>
      <c r="C21" s="408" t="s">
        <v>295</v>
      </c>
      <c r="D21" s="407">
        <v>1</v>
      </c>
      <c r="E21" s="409"/>
      <c r="F21" s="403"/>
    </row>
    <row r="22" spans="1:7" ht="16.5">
      <c r="A22" s="214" t="s">
        <v>301</v>
      </c>
      <c r="B22" s="223" t="s">
        <v>303</v>
      </c>
      <c r="C22" s="87" t="s">
        <v>351</v>
      </c>
      <c r="D22" s="410">
        <v>25</v>
      </c>
      <c r="E22" s="411"/>
      <c r="F22" s="403"/>
    </row>
    <row r="23" spans="1:7" ht="19.5">
      <c r="A23" s="214" t="s">
        <v>302</v>
      </c>
      <c r="B23" s="218" t="s">
        <v>352</v>
      </c>
      <c r="C23" s="406" t="s">
        <v>353</v>
      </c>
      <c r="D23" s="407">
        <v>30</v>
      </c>
      <c r="E23" s="402"/>
      <c r="F23" s="403"/>
    </row>
    <row r="24" spans="1:7" ht="19.5">
      <c r="A24" s="214" t="s">
        <v>304</v>
      </c>
      <c r="B24" s="218" t="s">
        <v>354</v>
      </c>
      <c r="C24" s="406" t="s">
        <v>353</v>
      </c>
      <c r="D24" s="407">
        <v>3</v>
      </c>
      <c r="E24" s="411"/>
      <c r="F24" s="403"/>
    </row>
    <row r="25" spans="1:7" ht="19.5">
      <c r="A25" s="214" t="s">
        <v>305</v>
      </c>
      <c r="B25" s="218" t="s">
        <v>355</v>
      </c>
      <c r="C25" s="406" t="s">
        <v>353</v>
      </c>
      <c r="D25" s="407">
        <v>3</v>
      </c>
      <c r="E25" s="411"/>
      <c r="F25" s="403"/>
    </row>
    <row r="26" spans="1:7" ht="15.75">
      <c r="A26" s="214" t="s">
        <v>306</v>
      </c>
      <c r="B26" s="223" t="s">
        <v>308</v>
      </c>
      <c r="C26" s="412" t="s">
        <v>351</v>
      </c>
      <c r="D26" s="410">
        <v>12</v>
      </c>
      <c r="E26" s="411"/>
      <c r="F26" s="403"/>
    </row>
    <row r="27" spans="1:7" ht="19.5">
      <c r="A27" s="214" t="s">
        <v>307</v>
      </c>
      <c r="B27" s="218" t="s">
        <v>309</v>
      </c>
      <c r="C27" s="406" t="s">
        <v>348</v>
      </c>
      <c r="D27" s="407">
        <v>12</v>
      </c>
      <c r="E27" s="402"/>
      <c r="F27" s="403"/>
    </row>
    <row r="28" spans="1:7" ht="20.25" customHeight="1">
      <c r="A28" s="214" t="s">
        <v>356</v>
      </c>
      <c r="B28" s="218" t="s">
        <v>357</v>
      </c>
      <c r="C28" s="406" t="s">
        <v>348</v>
      </c>
      <c r="D28" s="413">
        <v>25</v>
      </c>
      <c r="E28" s="402"/>
      <c r="F28" s="403"/>
    </row>
    <row r="29" spans="1:7" ht="16.5">
      <c r="A29" s="214"/>
      <c r="B29" s="219" t="s">
        <v>310</v>
      </c>
      <c r="C29" s="216"/>
      <c r="D29" s="414"/>
      <c r="E29" s="402"/>
      <c r="F29" s="436"/>
      <c r="G29" s="220"/>
    </row>
    <row r="30" spans="1:7" ht="16.5">
      <c r="A30" s="214" t="s">
        <v>311</v>
      </c>
      <c r="B30" s="215" t="s">
        <v>312</v>
      </c>
      <c r="C30" s="216"/>
      <c r="D30" s="414"/>
      <c r="E30" s="402"/>
      <c r="F30" s="402"/>
    </row>
    <row r="31" spans="1:7" ht="16.5">
      <c r="A31" s="214" t="s">
        <v>313</v>
      </c>
      <c r="B31" s="218" t="s">
        <v>314</v>
      </c>
      <c r="C31" s="217" t="s">
        <v>273</v>
      </c>
      <c r="D31" s="407">
        <v>24</v>
      </c>
      <c r="E31" s="402"/>
      <c r="F31" s="403"/>
    </row>
    <row r="32" spans="1:7" ht="16.5">
      <c r="A32" s="214" t="s">
        <v>315</v>
      </c>
      <c r="B32" s="218" t="s">
        <v>316</v>
      </c>
      <c r="C32" s="217" t="s">
        <v>273</v>
      </c>
      <c r="D32" s="407">
        <v>24</v>
      </c>
      <c r="E32" s="402"/>
      <c r="F32" s="403"/>
    </row>
    <row r="33" spans="1:12" ht="16.5">
      <c r="A33" s="214" t="s">
        <v>317</v>
      </c>
      <c r="B33" s="218" t="s">
        <v>318</v>
      </c>
      <c r="C33" s="217" t="s">
        <v>273</v>
      </c>
      <c r="D33" s="407">
        <v>24</v>
      </c>
      <c r="E33" s="402"/>
      <c r="F33" s="403"/>
    </row>
    <row r="34" spans="1:12" ht="16.5">
      <c r="A34" s="214" t="s">
        <v>319</v>
      </c>
      <c r="B34" s="218" t="s">
        <v>320</v>
      </c>
      <c r="C34" s="217" t="s">
        <v>273</v>
      </c>
      <c r="D34" s="407">
        <v>24</v>
      </c>
      <c r="E34" s="402"/>
      <c r="F34" s="403"/>
    </row>
    <row r="35" spans="1:12" ht="17.25" thickBot="1">
      <c r="A35" s="216"/>
      <c r="B35" s="219" t="s">
        <v>321</v>
      </c>
      <c r="C35" s="216"/>
      <c r="D35" s="415"/>
      <c r="E35" s="402"/>
      <c r="F35" s="472"/>
      <c r="G35" s="220"/>
      <c r="H35" s="220"/>
    </row>
    <row r="36" spans="1:12" ht="25.5" customHeight="1" thickBot="1">
      <c r="B36" s="224" t="s">
        <v>255</v>
      </c>
      <c r="C36" s="225"/>
      <c r="D36" s="416"/>
      <c r="E36" s="417"/>
      <c r="F36" s="425"/>
      <c r="G36" s="220"/>
      <c r="H36" s="226"/>
      <c r="I36" s="227"/>
      <c r="J36" s="227"/>
      <c r="K36" s="227"/>
      <c r="L36" s="227"/>
    </row>
    <row r="38" spans="1:12" s="419" customFormat="1" ht="16.5">
      <c r="A38" s="418"/>
    </row>
  </sheetData>
  <mergeCells count="2">
    <mergeCell ref="A1:F1"/>
    <mergeCell ref="B2:F2"/>
  </mergeCells>
  <printOptions horizontalCentered="1"/>
  <pageMargins left="0.45" right="0.45" top="0.5" bottom="0.75" header="0.3" footer="0.3"/>
  <pageSetup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activeCell="D24" sqref="D24"/>
    </sheetView>
  </sheetViews>
  <sheetFormatPr defaultRowHeight="15"/>
  <cols>
    <col min="1" max="1" width="5.42578125" style="229" customWidth="1"/>
    <col min="2" max="2" width="11.140625" style="229" customWidth="1"/>
    <col min="3" max="3" width="57.7109375" style="229" customWidth="1"/>
    <col min="4" max="4" width="15" style="229" customWidth="1"/>
    <col min="5" max="5" width="10.140625" style="229" bestFit="1" customWidth="1"/>
    <col min="6" max="16384" width="9.140625" style="229"/>
  </cols>
  <sheetData>
    <row r="1" spans="1:6" ht="40.5" customHeight="1">
      <c r="A1" s="490" t="s">
        <v>385</v>
      </c>
      <c r="B1" s="490"/>
      <c r="C1" s="490"/>
      <c r="D1" s="490"/>
      <c r="E1" s="175"/>
      <c r="F1" s="175"/>
    </row>
    <row r="2" spans="1:6" ht="18" customHeight="1">
      <c r="A2" s="491" t="s">
        <v>359</v>
      </c>
      <c r="B2" s="491"/>
      <c r="C2" s="491"/>
      <c r="D2" s="491"/>
      <c r="E2" s="175"/>
      <c r="F2" s="175"/>
    </row>
    <row r="3" spans="1:6" ht="10.5" customHeight="1" thickBot="1">
      <c r="A3" s="230"/>
      <c r="B3" s="230"/>
      <c r="C3" s="230"/>
      <c r="D3" s="230"/>
    </row>
    <row r="4" spans="1:6" s="234" customFormat="1" ht="29.25" customHeight="1" thickBot="1">
      <c r="A4" s="231" t="s">
        <v>322</v>
      </c>
      <c r="B4" s="232" t="s">
        <v>344</v>
      </c>
      <c r="C4" s="232" t="s">
        <v>323</v>
      </c>
      <c r="D4" s="233" t="s">
        <v>253</v>
      </c>
    </row>
    <row r="5" spans="1:6" s="239" customFormat="1" ht="21" customHeight="1">
      <c r="A5" s="235">
        <v>1</v>
      </c>
      <c r="B5" s="236" t="s">
        <v>324</v>
      </c>
      <c r="C5" s="237" t="s">
        <v>339</v>
      </c>
      <c r="D5" s="426"/>
      <c r="E5" s="238"/>
    </row>
    <row r="6" spans="1:6" s="239" customFormat="1" ht="21" customHeight="1">
      <c r="A6" s="235">
        <v>2</v>
      </c>
      <c r="B6" s="236" t="s">
        <v>325</v>
      </c>
      <c r="C6" s="237" t="s">
        <v>340</v>
      </c>
      <c r="D6" s="426"/>
      <c r="E6" s="238"/>
    </row>
    <row r="7" spans="1:6" s="239" customFormat="1" ht="21" customHeight="1">
      <c r="A7" s="235">
        <v>3</v>
      </c>
      <c r="B7" s="236" t="s">
        <v>326</v>
      </c>
      <c r="C7" s="237" t="s">
        <v>341</v>
      </c>
      <c r="D7" s="426"/>
      <c r="E7" s="238"/>
    </row>
    <row r="8" spans="1:6" s="239" customFormat="1" ht="35.25" customHeight="1" thickBot="1">
      <c r="A8" s="235">
        <v>4</v>
      </c>
      <c r="B8" s="236" t="s">
        <v>342</v>
      </c>
      <c r="C8" s="237" t="s">
        <v>343</v>
      </c>
      <c r="D8" s="426"/>
      <c r="E8" s="238"/>
    </row>
    <row r="9" spans="1:6" s="239" customFormat="1" ht="22.5" customHeight="1" thickBot="1">
      <c r="A9" s="240"/>
      <c r="B9" s="241"/>
      <c r="C9" s="242" t="s">
        <v>253</v>
      </c>
      <c r="D9" s="427"/>
      <c r="E9" s="238"/>
    </row>
    <row r="10" spans="1:6">
      <c r="D10" s="428"/>
    </row>
  </sheetData>
  <mergeCells count="2">
    <mergeCell ref="A1:D1"/>
    <mergeCell ref="A2:D2"/>
  </mergeCells>
  <printOptions horizontalCentered="1"/>
  <pageMargins left="0.25992125999999999" right="0.25" top="0.74803149599999996" bottom="0.74803149606299202" header="0.31496062992126" footer="0.31496062992126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385"/>
  <sheetViews>
    <sheetView zoomScaleNormal="100" workbookViewId="0">
      <selection activeCell="J13" sqref="J13"/>
    </sheetView>
  </sheetViews>
  <sheetFormatPr defaultRowHeight="16.5"/>
  <cols>
    <col min="1" max="1" width="6" style="327" customWidth="1"/>
    <col min="2" max="2" width="60.5703125" style="327" customWidth="1"/>
    <col min="3" max="3" width="9.140625" style="327"/>
    <col min="4" max="4" width="9.42578125" style="327" bestFit="1" customWidth="1"/>
    <col min="5" max="5" width="9.7109375" style="327" bestFit="1" customWidth="1"/>
    <col min="6" max="6" width="12.42578125" style="327" customWidth="1"/>
    <col min="7" max="16384" width="9.140625" style="327"/>
  </cols>
  <sheetData>
    <row r="1" spans="1:6" ht="15" customHeight="1">
      <c r="A1" s="490" t="s">
        <v>385</v>
      </c>
      <c r="B1" s="490"/>
      <c r="C1" s="490"/>
      <c r="D1" s="490"/>
      <c r="E1" s="490"/>
      <c r="F1" s="490"/>
    </row>
    <row r="2" spans="1:6" ht="18.75" customHeight="1">
      <c r="A2" s="490"/>
      <c r="B2" s="490"/>
      <c r="C2" s="490"/>
      <c r="D2" s="490"/>
      <c r="E2" s="490"/>
      <c r="F2" s="490"/>
    </row>
    <row r="3" spans="1:6" ht="19.5" customHeight="1">
      <c r="A3" s="492" t="s">
        <v>363</v>
      </c>
      <c r="B3" s="492"/>
      <c r="C3" s="492"/>
      <c r="D3" s="492"/>
      <c r="E3" s="492"/>
      <c r="F3" s="492"/>
    </row>
    <row r="4" spans="1:6" ht="18" customHeight="1">
      <c r="A4" s="497" t="s">
        <v>360</v>
      </c>
      <c r="B4" s="497"/>
      <c r="C4" s="497"/>
      <c r="D4" s="497"/>
      <c r="E4" s="497"/>
      <c r="F4" s="497"/>
    </row>
    <row r="5" spans="1:6" s="397" customFormat="1" ht="18" customHeight="1">
      <c r="A5" s="497" t="s">
        <v>364</v>
      </c>
      <c r="B5" s="497"/>
      <c r="C5" s="497"/>
      <c r="D5" s="497"/>
      <c r="E5" s="497"/>
      <c r="F5" s="497"/>
    </row>
    <row r="6" spans="1:6" s="328" customFormat="1" ht="21.75" customHeight="1" thickBot="1"/>
    <row r="7" spans="1:6" ht="16.5" customHeight="1">
      <c r="A7" s="498" t="s">
        <v>1</v>
      </c>
      <c r="B7" s="500" t="s">
        <v>211</v>
      </c>
      <c r="C7" s="502" t="s">
        <v>2</v>
      </c>
      <c r="D7" s="504" t="s">
        <v>329</v>
      </c>
      <c r="E7" s="493" t="s">
        <v>213</v>
      </c>
      <c r="F7" s="495" t="s">
        <v>0</v>
      </c>
    </row>
    <row r="8" spans="1:6" ht="16.5" customHeight="1" thickBot="1">
      <c r="A8" s="499"/>
      <c r="B8" s="501"/>
      <c r="C8" s="503"/>
      <c r="D8" s="505"/>
      <c r="E8" s="494"/>
      <c r="F8" s="496"/>
    </row>
    <row r="9" spans="1:6" s="140" customFormat="1" ht="15.75" customHeight="1">
      <c r="A9" s="452"/>
      <c r="B9" s="453" t="s">
        <v>8</v>
      </c>
      <c r="C9" s="454"/>
      <c r="D9" s="455"/>
      <c r="E9" s="456"/>
      <c r="F9" s="456"/>
    </row>
    <row r="10" spans="1:6" s="142" customFormat="1" ht="51" customHeight="1">
      <c r="A10" s="23">
        <v>1</v>
      </c>
      <c r="B10" s="258" t="s">
        <v>106</v>
      </c>
      <c r="C10" s="61" t="s">
        <v>3</v>
      </c>
      <c r="D10" s="272">
        <v>510</v>
      </c>
      <c r="E10" s="272"/>
      <c r="F10" s="272"/>
    </row>
    <row r="11" spans="1:6" s="152" customFormat="1" ht="15.75">
      <c r="A11" s="24">
        <v>2</v>
      </c>
      <c r="B11" s="248" t="s">
        <v>110</v>
      </c>
      <c r="C11" s="61" t="s">
        <v>3</v>
      </c>
      <c r="D11" s="271">
        <v>15</v>
      </c>
      <c r="E11" s="271"/>
      <c r="F11" s="271"/>
    </row>
    <row r="12" spans="1:6" s="148" customFormat="1" ht="15.75">
      <c r="A12" s="24">
        <v>3</v>
      </c>
      <c r="B12" s="248" t="s">
        <v>10</v>
      </c>
      <c r="C12" s="61" t="s">
        <v>3</v>
      </c>
      <c r="D12" s="271">
        <v>13</v>
      </c>
      <c r="E12" s="271"/>
      <c r="F12" s="271"/>
    </row>
    <row r="13" spans="1:6" s="142" customFormat="1" ht="15.75">
      <c r="A13" s="18">
        <v>4</v>
      </c>
      <c r="B13" s="308" t="s">
        <v>12</v>
      </c>
      <c r="C13" s="19" t="s">
        <v>5</v>
      </c>
      <c r="D13" s="311">
        <f>13*1.75</f>
        <v>22.75</v>
      </c>
      <c r="E13" s="272"/>
      <c r="F13" s="272"/>
    </row>
    <row r="14" spans="1:6" s="152" customFormat="1" ht="15.75">
      <c r="A14" s="24">
        <v>5</v>
      </c>
      <c r="B14" s="248" t="s">
        <v>9</v>
      </c>
      <c r="C14" s="61" t="s">
        <v>3</v>
      </c>
      <c r="D14" s="271">
        <v>2</v>
      </c>
      <c r="E14" s="271"/>
      <c r="F14" s="271"/>
    </row>
    <row r="15" spans="1:6" s="143" customFormat="1" ht="15.75">
      <c r="A15" s="18">
        <v>6</v>
      </c>
      <c r="B15" s="308" t="s">
        <v>134</v>
      </c>
      <c r="C15" s="19" t="s">
        <v>5</v>
      </c>
      <c r="D15" s="311">
        <f>523*1.75</f>
        <v>915.25</v>
      </c>
      <c r="E15" s="272"/>
      <c r="F15" s="272"/>
    </row>
    <row r="16" spans="1:6" s="148" customFormat="1" ht="15.75">
      <c r="A16" s="24">
        <v>7</v>
      </c>
      <c r="B16" s="248" t="s">
        <v>107</v>
      </c>
      <c r="C16" s="61" t="s">
        <v>3</v>
      </c>
      <c r="D16" s="271">
        <v>915</v>
      </c>
      <c r="E16" s="271"/>
      <c r="F16" s="271"/>
    </row>
    <row r="17" spans="1:6" s="140" customFormat="1" ht="15.75" customHeight="1">
      <c r="A17" s="20"/>
      <c r="B17" s="21" t="s">
        <v>11</v>
      </c>
      <c r="C17" s="22"/>
      <c r="D17" s="273"/>
      <c r="E17" s="273"/>
      <c r="F17" s="273"/>
    </row>
    <row r="18" spans="1:6" s="151" customFormat="1" ht="31.5">
      <c r="A18" s="24">
        <v>1</v>
      </c>
      <c r="B18" s="258" t="s">
        <v>185</v>
      </c>
      <c r="C18" s="61" t="s">
        <v>3</v>
      </c>
      <c r="D18" s="271">
        <v>11</v>
      </c>
      <c r="E18" s="274"/>
      <c r="F18" s="274"/>
    </row>
    <row r="19" spans="1:6" s="151" customFormat="1" ht="15.75">
      <c r="A19" s="24"/>
      <c r="B19" s="258" t="s">
        <v>374</v>
      </c>
      <c r="C19" s="61" t="s">
        <v>5</v>
      </c>
      <c r="D19" s="463">
        <v>6.7000000000000004E-2</v>
      </c>
      <c r="E19" s="274"/>
      <c r="F19" s="274"/>
    </row>
    <row r="20" spans="1:6" s="151" customFormat="1" ht="15.75">
      <c r="A20" s="24"/>
      <c r="B20" s="258" t="s">
        <v>375</v>
      </c>
      <c r="C20" s="61" t="s">
        <v>5</v>
      </c>
      <c r="D20" s="463">
        <v>0.23300000000000001</v>
      </c>
      <c r="E20" s="274"/>
      <c r="F20" s="274"/>
    </row>
    <row r="21" spans="1:6" s="143" customFormat="1" ht="15" customHeight="1">
      <c r="A21" s="23">
        <v>2</v>
      </c>
      <c r="B21" s="258" t="s">
        <v>186</v>
      </c>
      <c r="C21" s="63" t="s">
        <v>3</v>
      </c>
      <c r="D21" s="272">
        <v>1.98</v>
      </c>
      <c r="E21" s="275"/>
      <c r="F21" s="275"/>
    </row>
    <row r="22" spans="1:6" s="141" customFormat="1" ht="18.75" customHeight="1">
      <c r="A22" s="23">
        <v>3</v>
      </c>
      <c r="B22" s="258" t="s">
        <v>13</v>
      </c>
      <c r="C22" s="63" t="s">
        <v>5</v>
      </c>
      <c r="D22" s="464">
        <f>(125.21)/1000</f>
        <v>0.12520999999999999</v>
      </c>
      <c r="E22" s="275"/>
      <c r="F22" s="275"/>
    </row>
    <row r="23" spans="1:6" s="28" customFormat="1" ht="33.75" customHeight="1">
      <c r="A23" s="23">
        <v>4</v>
      </c>
      <c r="B23" s="258" t="s">
        <v>187</v>
      </c>
      <c r="C23" s="68" t="s">
        <v>3</v>
      </c>
      <c r="D23" s="272">
        <f>1.7+1.5</f>
        <v>3.2</v>
      </c>
      <c r="E23" s="275"/>
      <c r="F23" s="275"/>
    </row>
    <row r="24" spans="1:6" s="28" customFormat="1" ht="18" customHeight="1">
      <c r="A24" s="23"/>
      <c r="B24" s="258" t="s">
        <v>374</v>
      </c>
      <c r="C24" s="63" t="s">
        <v>5</v>
      </c>
      <c r="D24" s="464">
        <v>5.8999999999999997E-2</v>
      </c>
      <c r="E24" s="275"/>
      <c r="F24" s="275"/>
    </row>
    <row r="25" spans="1:6" s="28" customFormat="1" ht="18" customHeight="1">
      <c r="A25" s="23"/>
      <c r="B25" s="258" t="s">
        <v>375</v>
      </c>
      <c r="C25" s="63" t="s">
        <v>5</v>
      </c>
      <c r="D25" s="464">
        <v>0.26900000000000002</v>
      </c>
      <c r="E25" s="275"/>
      <c r="F25" s="275"/>
    </row>
    <row r="26" spans="1:6" s="151" customFormat="1" ht="37.5" customHeight="1">
      <c r="A26" s="24">
        <v>5</v>
      </c>
      <c r="B26" s="258" t="s">
        <v>188</v>
      </c>
      <c r="C26" s="61" t="s">
        <v>3</v>
      </c>
      <c r="D26" s="271">
        <v>5.8</v>
      </c>
      <c r="E26" s="274"/>
      <c r="F26" s="274"/>
    </row>
    <row r="27" spans="1:6" s="151" customFormat="1" ht="20.25" customHeight="1">
      <c r="A27" s="72"/>
      <c r="B27" s="258" t="s">
        <v>374</v>
      </c>
      <c r="C27" s="61" t="s">
        <v>5</v>
      </c>
      <c r="D27" s="462">
        <v>2.7E-2</v>
      </c>
      <c r="E27" s="274"/>
      <c r="F27" s="274"/>
    </row>
    <row r="28" spans="1:6" s="151" customFormat="1" ht="20.25" customHeight="1">
      <c r="A28" s="72"/>
      <c r="B28" s="258" t="s">
        <v>375</v>
      </c>
      <c r="C28" s="61" t="s">
        <v>5</v>
      </c>
      <c r="D28" s="462">
        <v>0.63</v>
      </c>
      <c r="E28" s="274"/>
      <c r="F28" s="274"/>
    </row>
    <row r="29" spans="1:6" s="144" customFormat="1" ht="19.5" customHeight="1">
      <c r="A29" s="68">
        <v>6</v>
      </c>
      <c r="B29" s="320" t="s">
        <v>135</v>
      </c>
      <c r="C29" s="68" t="s">
        <v>5</v>
      </c>
      <c r="D29" s="272">
        <v>8.7999999999999995E-2</v>
      </c>
      <c r="E29" s="275"/>
      <c r="F29" s="275"/>
    </row>
    <row r="30" spans="1:6" s="145" customFormat="1" ht="21" customHeight="1">
      <c r="A30" s="24">
        <v>7</v>
      </c>
      <c r="B30" s="258" t="s">
        <v>189</v>
      </c>
      <c r="C30" s="61" t="s">
        <v>5</v>
      </c>
      <c r="D30" s="271">
        <f>D29</f>
        <v>8.7999999999999995E-2</v>
      </c>
      <c r="E30" s="274"/>
      <c r="F30" s="274"/>
    </row>
    <row r="31" spans="1:6" s="143" customFormat="1" ht="48.75" customHeight="1">
      <c r="A31" s="23">
        <v>8</v>
      </c>
      <c r="B31" s="258" t="s">
        <v>190</v>
      </c>
      <c r="C31" s="63" t="s">
        <v>3</v>
      </c>
      <c r="D31" s="272">
        <v>1.8</v>
      </c>
      <c r="E31" s="275"/>
      <c r="F31" s="275"/>
    </row>
    <row r="32" spans="1:6" s="143" customFormat="1" ht="21.75" customHeight="1">
      <c r="A32" s="23"/>
      <c r="B32" s="258" t="s">
        <v>374</v>
      </c>
      <c r="C32" s="23" t="s">
        <v>5</v>
      </c>
      <c r="D32" s="464">
        <v>4.4999999999999998E-2</v>
      </c>
      <c r="E32" s="275"/>
      <c r="F32" s="275"/>
    </row>
    <row r="33" spans="1:6" s="143" customFormat="1" ht="21.75" customHeight="1">
      <c r="A33" s="23"/>
      <c r="B33" s="258" t="s">
        <v>375</v>
      </c>
      <c r="C33" s="23" t="s">
        <v>5</v>
      </c>
      <c r="D33" s="464">
        <v>0.115</v>
      </c>
      <c r="E33" s="275"/>
      <c r="F33" s="275"/>
    </row>
    <row r="34" spans="1:6" s="144" customFormat="1" ht="23.25" customHeight="1">
      <c r="A34" s="23">
        <v>9</v>
      </c>
      <c r="B34" s="320" t="s">
        <v>15</v>
      </c>
      <c r="C34" s="68" t="s">
        <v>3</v>
      </c>
      <c r="D34" s="272">
        <v>12.6</v>
      </c>
      <c r="E34" s="275"/>
      <c r="F34" s="275"/>
    </row>
    <row r="35" spans="1:6" s="152" customFormat="1" ht="15.75">
      <c r="A35" s="24">
        <v>10</v>
      </c>
      <c r="B35" s="248" t="s">
        <v>14</v>
      </c>
      <c r="C35" s="61" t="s">
        <v>3</v>
      </c>
      <c r="D35" s="271">
        <f>D34</f>
        <v>12.6</v>
      </c>
      <c r="E35" s="282"/>
      <c r="F35" s="282"/>
    </row>
    <row r="36" spans="1:6" s="143" customFormat="1" ht="48" customHeight="1">
      <c r="A36" s="23">
        <v>11</v>
      </c>
      <c r="B36" s="258" t="s">
        <v>191</v>
      </c>
      <c r="C36" s="63" t="s">
        <v>3</v>
      </c>
      <c r="D36" s="272">
        <v>0.4</v>
      </c>
      <c r="E36" s="275"/>
      <c r="F36" s="275"/>
    </row>
    <row r="37" spans="1:6" s="143" customFormat="1" ht="21.75" customHeight="1">
      <c r="A37" s="23"/>
      <c r="B37" s="258" t="s">
        <v>374</v>
      </c>
      <c r="C37" s="23" t="s">
        <v>5</v>
      </c>
      <c r="D37" s="464">
        <v>0.01</v>
      </c>
      <c r="E37" s="275"/>
      <c r="F37" s="275"/>
    </row>
    <row r="38" spans="1:6" s="143" customFormat="1" ht="21.75" customHeight="1">
      <c r="A38" s="23"/>
      <c r="B38" s="258" t="s">
        <v>375</v>
      </c>
      <c r="C38" s="23" t="s">
        <v>5</v>
      </c>
      <c r="D38" s="464">
        <v>2.3E-2</v>
      </c>
      <c r="E38" s="275"/>
      <c r="F38" s="275"/>
    </row>
    <row r="39" spans="1:6" s="151" customFormat="1" ht="33.75" customHeight="1">
      <c r="A39" s="24">
        <v>12</v>
      </c>
      <c r="B39" s="258" t="s">
        <v>192</v>
      </c>
      <c r="C39" s="61" t="s">
        <v>3</v>
      </c>
      <c r="D39" s="271">
        <v>22.3</v>
      </c>
      <c r="E39" s="282"/>
      <c r="F39" s="282"/>
    </row>
    <row r="40" spans="1:6" s="151" customFormat="1" ht="22.5" customHeight="1">
      <c r="A40" s="24"/>
      <c r="B40" s="258" t="s">
        <v>375</v>
      </c>
      <c r="C40" s="23" t="s">
        <v>5</v>
      </c>
      <c r="D40" s="464">
        <v>1.784</v>
      </c>
      <c r="E40" s="282"/>
      <c r="F40" s="282"/>
    </row>
    <row r="41" spans="1:6" s="140" customFormat="1" ht="21.75" customHeight="1">
      <c r="A41" s="20"/>
      <c r="B41" s="21" t="s">
        <v>100</v>
      </c>
      <c r="C41" s="22"/>
      <c r="D41" s="273"/>
      <c r="E41" s="273"/>
      <c r="F41" s="273"/>
    </row>
    <row r="42" spans="1:6" s="146" customFormat="1" ht="22.5" customHeight="1">
      <c r="A42" s="29">
        <v>1</v>
      </c>
      <c r="B42" s="260" t="s">
        <v>111</v>
      </c>
      <c r="C42" s="69" t="s">
        <v>3</v>
      </c>
      <c r="D42" s="281">
        <v>40</v>
      </c>
      <c r="E42" s="280"/>
      <c r="F42" s="280"/>
    </row>
    <row r="43" spans="1:6" s="147" customFormat="1" ht="22.5" customHeight="1">
      <c r="A43" s="26">
        <v>2</v>
      </c>
      <c r="B43" s="260" t="s">
        <v>91</v>
      </c>
      <c r="C43" s="27" t="s">
        <v>92</v>
      </c>
      <c r="D43" s="276">
        <v>38.85</v>
      </c>
      <c r="E43" s="277"/>
      <c r="F43" s="277"/>
    </row>
    <row r="44" spans="1:6" s="147" customFormat="1" ht="34.5" customHeight="1">
      <c r="A44" s="29">
        <v>3</v>
      </c>
      <c r="B44" s="261" t="s">
        <v>223</v>
      </c>
      <c r="C44" s="101" t="s">
        <v>92</v>
      </c>
      <c r="D44" s="276">
        <v>7.1</v>
      </c>
      <c r="E44" s="277"/>
      <c r="F44" s="277"/>
    </row>
    <row r="45" spans="1:6" s="329" customFormat="1" ht="31.5" customHeight="1">
      <c r="A45" s="26">
        <v>4</v>
      </c>
      <c r="B45" s="319" t="s">
        <v>93</v>
      </c>
      <c r="C45" s="62" t="s">
        <v>4</v>
      </c>
      <c r="D45" s="272">
        <v>12.8</v>
      </c>
      <c r="E45" s="278"/>
      <c r="F45" s="278"/>
    </row>
    <row r="46" spans="1:6" s="140" customFormat="1" ht="15.75" customHeight="1">
      <c r="A46" s="20"/>
      <c r="B46" s="21" t="s">
        <v>103</v>
      </c>
      <c r="C46" s="22"/>
      <c r="D46" s="273"/>
      <c r="E46" s="273"/>
      <c r="F46" s="273"/>
    </row>
    <row r="47" spans="1:6" s="141" customFormat="1" ht="20.25" customHeight="1">
      <c r="A47" s="23">
        <v>1</v>
      </c>
      <c r="B47" s="258" t="s">
        <v>112</v>
      </c>
      <c r="C47" s="68" t="s">
        <v>92</v>
      </c>
      <c r="D47" s="272">
        <v>203</v>
      </c>
      <c r="E47" s="278"/>
      <c r="F47" s="278"/>
    </row>
    <row r="48" spans="1:6" s="143" customFormat="1" ht="20.25" customHeight="1">
      <c r="A48" s="25">
        <v>2</v>
      </c>
      <c r="B48" s="259" t="s">
        <v>180</v>
      </c>
      <c r="C48" s="28" t="s">
        <v>3</v>
      </c>
      <c r="D48" s="342">
        <f>166*0.1</f>
        <v>16.600000000000001</v>
      </c>
      <c r="E48" s="275"/>
      <c r="F48" s="275"/>
    </row>
    <row r="49" spans="1:228" s="143" customFormat="1" ht="28.5" customHeight="1">
      <c r="A49" s="23">
        <v>3</v>
      </c>
      <c r="B49" s="258" t="s">
        <v>224</v>
      </c>
      <c r="C49" s="24" t="s">
        <v>22</v>
      </c>
      <c r="D49" s="271">
        <v>1</v>
      </c>
      <c r="E49" s="275"/>
      <c r="F49" s="275"/>
    </row>
    <row r="50" spans="1:228" s="140" customFormat="1" ht="15.75" customHeight="1">
      <c r="A50" s="20"/>
      <c r="B50" s="21" t="s">
        <v>101</v>
      </c>
      <c r="C50" s="22"/>
      <c r="D50" s="273"/>
      <c r="E50" s="273"/>
      <c r="F50" s="273"/>
    </row>
    <row r="51" spans="1:228" s="330" customFormat="1" ht="18.75" customHeight="1">
      <c r="A51" s="29">
        <v>1</v>
      </c>
      <c r="B51" s="260" t="s">
        <v>328</v>
      </c>
      <c r="C51" s="69" t="s">
        <v>4</v>
      </c>
      <c r="D51" s="279">
        <v>3.2</v>
      </c>
      <c r="E51" s="280"/>
      <c r="F51" s="280"/>
    </row>
    <row r="52" spans="1:228" s="330" customFormat="1" ht="18.75" customHeight="1">
      <c r="A52" s="29">
        <v>2</v>
      </c>
      <c r="B52" s="260" t="s">
        <v>331</v>
      </c>
      <c r="C52" s="69" t="s">
        <v>4</v>
      </c>
      <c r="D52" s="279">
        <v>6.2</v>
      </c>
      <c r="E52" s="280"/>
      <c r="F52" s="280"/>
    </row>
    <row r="53" spans="1:228" s="28" customFormat="1" ht="18.75" customHeight="1">
      <c r="A53" s="23">
        <v>3</v>
      </c>
      <c r="B53" s="258" t="s">
        <v>113</v>
      </c>
      <c r="C53" s="63" t="s">
        <v>4</v>
      </c>
      <c r="D53" s="272">
        <v>3.4</v>
      </c>
      <c r="E53" s="278"/>
      <c r="F53" s="278"/>
    </row>
    <row r="54" spans="1:228" s="102" customFormat="1" ht="18.75" customHeight="1">
      <c r="A54" s="24">
        <v>4</v>
      </c>
      <c r="B54" s="258" t="s">
        <v>332</v>
      </c>
      <c r="C54" s="61" t="s">
        <v>4</v>
      </c>
      <c r="D54" s="271">
        <v>2.4</v>
      </c>
      <c r="E54" s="282"/>
      <c r="F54" s="282"/>
    </row>
    <row r="55" spans="1:228" s="148" customFormat="1" ht="18.75" customHeight="1">
      <c r="A55" s="24">
        <v>5</v>
      </c>
      <c r="B55" s="258" t="s">
        <v>114</v>
      </c>
      <c r="C55" s="61" t="s">
        <v>4</v>
      </c>
      <c r="D55" s="271">
        <v>2</v>
      </c>
      <c r="E55" s="282"/>
      <c r="F55" s="282"/>
    </row>
    <row r="56" spans="1:228" s="148" customFormat="1" ht="18.75" customHeight="1">
      <c r="A56" s="24">
        <v>6</v>
      </c>
      <c r="B56" s="258" t="s">
        <v>115</v>
      </c>
      <c r="C56" s="61" t="s">
        <v>4</v>
      </c>
      <c r="D56" s="271">
        <f>D55*2</f>
        <v>4</v>
      </c>
      <c r="E56" s="282"/>
      <c r="F56" s="282"/>
    </row>
    <row r="57" spans="1:228" s="150" customFormat="1" ht="18.75" customHeight="1">
      <c r="A57" s="70">
        <v>7</v>
      </c>
      <c r="B57" s="318" t="s">
        <v>116</v>
      </c>
      <c r="C57" s="71" t="s">
        <v>4</v>
      </c>
      <c r="D57" s="279">
        <v>1.8</v>
      </c>
      <c r="E57" s="277"/>
      <c r="F57" s="277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</row>
    <row r="58" spans="1:228" s="140" customFormat="1" ht="18.75" customHeight="1">
      <c r="A58" s="20"/>
      <c r="B58" s="21" t="s">
        <v>102</v>
      </c>
      <c r="C58" s="22"/>
      <c r="D58" s="273"/>
      <c r="E58" s="273"/>
      <c r="F58" s="273"/>
    </row>
    <row r="59" spans="1:228" s="102" customFormat="1" ht="18.75" customHeight="1">
      <c r="A59" s="29">
        <v>1</v>
      </c>
      <c r="B59" s="260" t="s">
        <v>94</v>
      </c>
      <c r="C59" s="69" t="s">
        <v>4</v>
      </c>
      <c r="D59" s="281">
        <v>49.8</v>
      </c>
      <c r="E59" s="280"/>
      <c r="F59" s="280"/>
    </row>
    <row r="60" spans="1:228" s="151" customFormat="1" ht="18.75" customHeight="1">
      <c r="A60" s="26">
        <v>2</v>
      </c>
      <c r="B60" s="260" t="s">
        <v>95</v>
      </c>
      <c r="C60" s="27" t="s">
        <v>4</v>
      </c>
      <c r="D60" s="276">
        <f>D59</f>
        <v>49.8</v>
      </c>
      <c r="E60" s="277"/>
      <c r="F60" s="277"/>
    </row>
    <row r="61" spans="1:228" s="143" customFormat="1" ht="20.25" customHeight="1">
      <c r="A61" s="23">
        <v>3</v>
      </c>
      <c r="B61" s="258" t="s">
        <v>117</v>
      </c>
      <c r="C61" s="63" t="s">
        <v>4</v>
      </c>
      <c r="D61" s="272">
        <f>70.9+1.3</f>
        <v>72.2</v>
      </c>
      <c r="E61" s="278"/>
      <c r="F61" s="278"/>
    </row>
    <row r="62" spans="1:228" s="140" customFormat="1" ht="15.75" customHeight="1">
      <c r="A62" s="20"/>
      <c r="B62" s="21" t="s">
        <v>104</v>
      </c>
      <c r="C62" s="22"/>
      <c r="D62" s="273"/>
      <c r="E62" s="273"/>
      <c r="F62" s="273"/>
    </row>
    <row r="63" spans="1:228" s="28" customFormat="1" ht="20.25" customHeight="1">
      <c r="A63" s="23">
        <v>1</v>
      </c>
      <c r="B63" s="258" t="s">
        <v>96</v>
      </c>
      <c r="C63" s="63" t="s">
        <v>4</v>
      </c>
      <c r="D63" s="272">
        <v>177.8</v>
      </c>
      <c r="E63" s="278"/>
      <c r="F63" s="278"/>
    </row>
    <row r="64" spans="1:228" s="151" customFormat="1" ht="20.25" customHeight="1">
      <c r="A64" s="24">
        <v>2</v>
      </c>
      <c r="B64" s="258" t="s">
        <v>98</v>
      </c>
      <c r="C64" s="61" t="s">
        <v>4</v>
      </c>
      <c r="D64" s="271">
        <v>22.1</v>
      </c>
      <c r="E64" s="282"/>
      <c r="F64" s="282"/>
    </row>
    <row r="65" spans="1:6" s="151" customFormat="1" ht="22.5" customHeight="1">
      <c r="A65" s="24">
        <v>3</v>
      </c>
      <c r="B65" s="258" t="s">
        <v>118</v>
      </c>
      <c r="C65" s="61" t="s">
        <v>4</v>
      </c>
      <c r="D65" s="271">
        <v>26.7</v>
      </c>
      <c r="E65" s="282"/>
      <c r="F65" s="282"/>
    </row>
    <row r="66" spans="1:6" s="152" customFormat="1" ht="22.5" customHeight="1">
      <c r="A66" s="24">
        <v>4</v>
      </c>
      <c r="B66" s="258" t="s">
        <v>97</v>
      </c>
      <c r="C66" s="61" t="s">
        <v>4</v>
      </c>
      <c r="D66" s="271">
        <v>72.900000000000006</v>
      </c>
      <c r="E66" s="271"/>
      <c r="F66" s="271"/>
    </row>
    <row r="67" spans="1:6" s="152" customFormat="1" ht="31.5">
      <c r="A67" s="24">
        <v>5</v>
      </c>
      <c r="B67" s="258" t="s">
        <v>99</v>
      </c>
      <c r="C67" s="61" t="s">
        <v>4</v>
      </c>
      <c r="D67" s="271">
        <f>D64+D65</f>
        <v>48.8</v>
      </c>
      <c r="E67" s="282"/>
      <c r="F67" s="282"/>
    </row>
    <row r="68" spans="1:6" s="153" customFormat="1" ht="38.25" customHeight="1">
      <c r="A68" s="24">
        <v>6</v>
      </c>
      <c r="B68" s="258" t="s">
        <v>119</v>
      </c>
      <c r="C68" s="61" t="s">
        <v>4</v>
      </c>
      <c r="D68" s="272">
        <f>22.8+67</f>
        <v>89.8</v>
      </c>
      <c r="E68" s="282"/>
      <c r="F68" s="282"/>
    </row>
    <row r="69" spans="1:6" s="140" customFormat="1" ht="15.75" customHeight="1">
      <c r="A69" s="20"/>
      <c r="B69" s="21" t="s">
        <v>105</v>
      </c>
      <c r="C69" s="22"/>
      <c r="D69" s="273"/>
      <c r="E69" s="273"/>
      <c r="F69" s="273"/>
    </row>
    <row r="70" spans="1:6" s="140" customFormat="1" ht="15.75" customHeight="1">
      <c r="A70" s="29">
        <v>1</v>
      </c>
      <c r="B70" s="258" t="s">
        <v>225</v>
      </c>
      <c r="C70" s="23" t="s">
        <v>4</v>
      </c>
      <c r="D70" s="281">
        <v>3.25</v>
      </c>
      <c r="E70" s="273"/>
      <c r="F70" s="273"/>
    </row>
    <row r="71" spans="1:6" s="140" customFormat="1" ht="15.75" customHeight="1">
      <c r="A71" s="29">
        <v>2</v>
      </c>
      <c r="B71" s="258" t="s">
        <v>226</v>
      </c>
      <c r="C71" s="23" t="s">
        <v>4</v>
      </c>
      <c r="D71" s="281">
        <f>D70</f>
        <v>3.25</v>
      </c>
      <c r="E71" s="281"/>
      <c r="F71" s="281"/>
    </row>
    <row r="72" spans="1:6" s="152" customFormat="1" ht="23.25" customHeight="1">
      <c r="A72" s="29">
        <v>3</v>
      </c>
      <c r="B72" s="258" t="s">
        <v>120</v>
      </c>
      <c r="C72" s="61" t="s">
        <v>4</v>
      </c>
      <c r="D72" s="271">
        <v>125</v>
      </c>
      <c r="E72" s="282"/>
      <c r="F72" s="282"/>
    </row>
    <row r="73" spans="1:6" s="152" customFormat="1" ht="31.5">
      <c r="A73" s="29">
        <v>4</v>
      </c>
      <c r="B73" s="258" t="s">
        <v>121</v>
      </c>
      <c r="C73" s="61" t="s">
        <v>4</v>
      </c>
      <c r="D73" s="271">
        <v>8.5</v>
      </c>
      <c r="E73" s="282"/>
      <c r="F73" s="282"/>
    </row>
    <row r="74" spans="1:6" s="102" customFormat="1" ht="15.75">
      <c r="A74" s="29">
        <v>5</v>
      </c>
      <c r="B74" s="258" t="s">
        <v>122</v>
      </c>
      <c r="C74" s="61" t="s">
        <v>3</v>
      </c>
      <c r="D74" s="271">
        <v>0.5</v>
      </c>
      <c r="E74" s="282"/>
      <c r="F74" s="282"/>
    </row>
    <row r="75" spans="1:6" s="152" customFormat="1" ht="15.75">
      <c r="A75" s="29">
        <v>6</v>
      </c>
      <c r="B75" s="258" t="s">
        <v>123</v>
      </c>
      <c r="C75" s="61" t="s">
        <v>17</v>
      </c>
      <c r="D75" s="271">
        <v>3.5</v>
      </c>
      <c r="E75" s="282"/>
      <c r="F75" s="282"/>
    </row>
    <row r="76" spans="1:6" s="102" customFormat="1" ht="16.5" customHeight="1">
      <c r="A76" s="29">
        <v>7</v>
      </c>
      <c r="B76" s="248" t="s">
        <v>124</v>
      </c>
      <c r="C76" s="61" t="s">
        <v>17</v>
      </c>
      <c r="D76" s="271">
        <v>5.25</v>
      </c>
      <c r="E76" s="282"/>
      <c r="F76" s="282"/>
    </row>
    <row r="77" spans="1:6" s="151" customFormat="1" ht="15.75">
      <c r="A77" s="29">
        <v>8</v>
      </c>
      <c r="B77" s="248" t="s">
        <v>125</v>
      </c>
      <c r="C77" s="72" t="s">
        <v>3</v>
      </c>
      <c r="D77" s="271">
        <v>1.35</v>
      </c>
      <c r="E77" s="282"/>
      <c r="F77" s="282"/>
    </row>
    <row r="78" spans="1:6" s="152" customFormat="1" ht="31.5">
      <c r="A78" s="29">
        <v>9</v>
      </c>
      <c r="B78" s="258" t="s">
        <v>126</v>
      </c>
      <c r="C78" s="61" t="s">
        <v>4</v>
      </c>
      <c r="D78" s="271">
        <v>65</v>
      </c>
      <c r="E78" s="282"/>
      <c r="F78" s="282"/>
    </row>
    <row r="79" spans="1:6" s="152" customFormat="1" ht="31.5">
      <c r="A79" s="29">
        <v>10</v>
      </c>
      <c r="B79" s="258" t="s">
        <v>127</v>
      </c>
      <c r="C79" s="61" t="s">
        <v>4</v>
      </c>
      <c r="D79" s="271">
        <f>D78</f>
        <v>65</v>
      </c>
      <c r="E79" s="282"/>
      <c r="F79" s="282"/>
    </row>
    <row r="80" spans="1:6" s="152" customFormat="1" ht="15.75">
      <c r="A80" s="29">
        <v>11</v>
      </c>
      <c r="B80" s="248" t="s">
        <v>128</v>
      </c>
      <c r="C80" s="61" t="s">
        <v>4</v>
      </c>
      <c r="D80" s="271">
        <v>90.9</v>
      </c>
      <c r="E80" s="282"/>
      <c r="F80" s="282"/>
    </row>
    <row r="81" spans="1:6" s="152" customFormat="1" ht="21" customHeight="1">
      <c r="A81" s="29">
        <v>12</v>
      </c>
      <c r="B81" s="258" t="s">
        <v>129</v>
      </c>
      <c r="C81" s="61" t="s">
        <v>4</v>
      </c>
      <c r="D81" s="271">
        <v>90.9</v>
      </c>
      <c r="E81" s="282"/>
      <c r="F81" s="282"/>
    </row>
    <row r="82" spans="1:6" s="152" customFormat="1" ht="15.75">
      <c r="A82" s="29">
        <v>13</v>
      </c>
      <c r="B82" s="258" t="s">
        <v>136</v>
      </c>
      <c r="C82" s="61" t="s">
        <v>4</v>
      </c>
      <c r="D82" s="271">
        <f>D81</f>
        <v>90.9</v>
      </c>
      <c r="E82" s="282"/>
      <c r="F82" s="282"/>
    </row>
    <row r="83" spans="1:6" s="152" customFormat="1" ht="15.75">
      <c r="A83" s="29"/>
      <c r="B83" s="21" t="s">
        <v>227</v>
      </c>
      <c r="C83" s="61"/>
      <c r="D83" s="271"/>
      <c r="E83" s="282"/>
      <c r="F83" s="282"/>
    </row>
    <row r="84" spans="1:6" s="152" customFormat="1" ht="49.5" customHeight="1">
      <c r="A84" s="29">
        <v>1</v>
      </c>
      <c r="B84" s="258" t="s">
        <v>368</v>
      </c>
      <c r="C84" s="24" t="s">
        <v>5</v>
      </c>
      <c r="D84" s="271">
        <v>0.4672</v>
      </c>
      <c r="E84" s="282"/>
      <c r="F84" s="282"/>
    </row>
    <row r="85" spans="1:6" s="152" customFormat="1" ht="33.75" customHeight="1">
      <c r="A85" s="29">
        <v>2</v>
      </c>
      <c r="B85" s="258" t="s">
        <v>215</v>
      </c>
      <c r="C85" s="102" t="s">
        <v>5</v>
      </c>
      <c r="D85" s="271">
        <f>D84</f>
        <v>0.4672</v>
      </c>
      <c r="E85" s="282"/>
      <c r="F85" s="282"/>
    </row>
    <row r="86" spans="1:6" s="140" customFormat="1" ht="19.5" customHeight="1">
      <c r="A86" s="20"/>
      <c r="B86" s="21" t="s">
        <v>130</v>
      </c>
      <c r="C86" s="22"/>
      <c r="D86" s="273"/>
      <c r="E86" s="273"/>
      <c r="F86" s="273"/>
    </row>
    <row r="87" spans="1:6" s="142" customFormat="1" ht="35.25" customHeight="1">
      <c r="A87" s="23">
        <v>1</v>
      </c>
      <c r="B87" s="258" t="s">
        <v>193</v>
      </c>
      <c r="C87" s="64" t="s">
        <v>212</v>
      </c>
      <c r="D87" s="272">
        <v>6.9</v>
      </c>
      <c r="E87" s="278"/>
      <c r="F87" s="278"/>
    </row>
    <row r="88" spans="1:6" s="143" customFormat="1" ht="31.5" customHeight="1">
      <c r="A88" s="23">
        <v>2</v>
      </c>
      <c r="B88" s="258" t="s">
        <v>131</v>
      </c>
      <c r="C88" s="63" t="s">
        <v>40</v>
      </c>
      <c r="D88" s="272">
        <v>28.74</v>
      </c>
      <c r="E88" s="278"/>
      <c r="F88" s="278"/>
    </row>
    <row r="89" spans="1:6" s="143" customFormat="1" ht="21.75" customHeight="1">
      <c r="A89" s="23">
        <v>3</v>
      </c>
      <c r="B89" s="258" t="s">
        <v>132</v>
      </c>
      <c r="C89" s="63" t="s">
        <v>40</v>
      </c>
      <c r="D89" s="272">
        <v>19.25</v>
      </c>
      <c r="E89" s="278"/>
      <c r="F89" s="278"/>
    </row>
    <row r="90" spans="1:6" s="102" customFormat="1" ht="15.75">
      <c r="A90" s="24">
        <v>4</v>
      </c>
      <c r="B90" s="258" t="s">
        <v>133</v>
      </c>
      <c r="C90" s="61" t="s">
        <v>3</v>
      </c>
      <c r="D90" s="271">
        <v>29</v>
      </c>
      <c r="E90" s="282"/>
      <c r="F90" s="282"/>
    </row>
    <row r="91" spans="1:6" s="332" customFormat="1" ht="15.75">
      <c r="A91" s="73">
        <v>5</v>
      </c>
      <c r="B91" s="317" t="s">
        <v>108</v>
      </c>
      <c r="C91" s="74" t="s">
        <v>5</v>
      </c>
      <c r="D91" s="343">
        <f>145*0.3/1000</f>
        <v>4.3499999999999997E-2</v>
      </c>
      <c r="E91" s="294"/>
      <c r="F91" s="294"/>
    </row>
    <row r="92" spans="1:6" s="154" customFormat="1" ht="25.5" customHeight="1">
      <c r="A92" s="67">
        <v>6</v>
      </c>
      <c r="B92" s="309" t="s">
        <v>372</v>
      </c>
      <c r="C92" s="61" t="s">
        <v>4</v>
      </c>
      <c r="D92" s="313">
        <v>145</v>
      </c>
      <c r="E92" s="314"/>
      <c r="F92" s="314"/>
    </row>
    <row r="93" spans="1:6" s="332" customFormat="1" ht="15.75">
      <c r="A93" s="73">
        <v>7</v>
      </c>
      <c r="B93" s="317" t="s">
        <v>109</v>
      </c>
      <c r="C93" s="74" t="s">
        <v>5</v>
      </c>
      <c r="D93" s="343">
        <f>145*0.6/1000</f>
        <v>8.6999999999999994E-2</v>
      </c>
      <c r="E93" s="294"/>
      <c r="F93" s="294"/>
    </row>
    <row r="94" spans="1:6" s="154" customFormat="1" ht="31.5" customHeight="1">
      <c r="A94" s="67">
        <v>8</v>
      </c>
      <c r="B94" s="309" t="s">
        <v>373</v>
      </c>
      <c r="C94" s="24" t="s">
        <v>4</v>
      </c>
      <c r="D94" s="313">
        <f>D92</f>
        <v>145</v>
      </c>
      <c r="E94" s="314"/>
      <c r="F94" s="314"/>
    </row>
    <row r="95" spans="1:6" s="154" customFormat="1" ht="21" customHeight="1">
      <c r="A95" s="73">
        <v>9</v>
      </c>
      <c r="B95" s="310" t="s">
        <v>222</v>
      </c>
      <c r="C95" s="102" t="s">
        <v>22</v>
      </c>
      <c r="D95" s="313">
        <v>2</v>
      </c>
      <c r="E95" s="314"/>
      <c r="F95" s="314"/>
    </row>
    <row r="96" spans="1:6" s="251" customFormat="1">
      <c r="A96" s="136"/>
      <c r="B96" s="243" t="s">
        <v>0</v>
      </c>
      <c r="C96" s="136"/>
      <c r="D96" s="287"/>
      <c r="E96" s="287"/>
      <c r="F96" s="288"/>
    </row>
    <row r="97" spans="1:6" s="251" customFormat="1">
      <c r="A97" s="136"/>
      <c r="B97" s="136" t="s">
        <v>6</v>
      </c>
      <c r="C97" s="136"/>
      <c r="D97" s="287"/>
      <c r="E97" s="287"/>
      <c r="F97" s="288"/>
    </row>
    <row r="98" spans="1:6" s="249" customFormat="1" ht="21" customHeight="1">
      <c r="A98" s="31">
        <v>1</v>
      </c>
      <c r="B98" s="176" t="s">
        <v>16</v>
      </c>
      <c r="C98" s="31" t="s">
        <v>17</v>
      </c>
      <c r="D98" s="283">
        <v>5</v>
      </c>
      <c r="E98" s="283"/>
      <c r="F98" s="283"/>
    </row>
    <row r="99" spans="1:6" s="249" customFormat="1" ht="21" customHeight="1">
      <c r="A99" s="31">
        <v>2</v>
      </c>
      <c r="B99" s="176" t="s">
        <v>18</v>
      </c>
      <c r="C99" s="31" t="s">
        <v>17</v>
      </c>
      <c r="D99" s="283">
        <v>16</v>
      </c>
      <c r="E99" s="283"/>
      <c r="F99" s="283"/>
    </row>
    <row r="100" spans="1:6" s="249" customFormat="1" ht="21" customHeight="1">
      <c r="A100" s="31">
        <v>3</v>
      </c>
      <c r="B100" s="176" t="s">
        <v>19</v>
      </c>
      <c r="C100" s="31" t="s">
        <v>17</v>
      </c>
      <c r="D100" s="283">
        <v>4</v>
      </c>
      <c r="E100" s="283"/>
      <c r="F100" s="283"/>
    </row>
    <row r="101" spans="1:6" s="250" customFormat="1" ht="21" customHeight="1">
      <c r="A101" s="31">
        <v>4</v>
      </c>
      <c r="B101" s="176" t="s">
        <v>20</v>
      </c>
      <c r="C101" s="31" t="s">
        <v>17</v>
      </c>
      <c r="D101" s="283">
        <v>20</v>
      </c>
      <c r="E101" s="283"/>
      <c r="F101" s="283"/>
    </row>
    <row r="102" spans="1:6" s="251" customFormat="1" ht="21" customHeight="1">
      <c r="A102" s="32">
        <v>5</v>
      </c>
      <c r="B102" s="177" t="s">
        <v>194</v>
      </c>
      <c r="C102" s="33" t="s">
        <v>17</v>
      </c>
      <c r="D102" s="284">
        <v>40</v>
      </c>
      <c r="E102" s="284"/>
      <c r="F102" s="284"/>
    </row>
    <row r="103" spans="1:6" s="250" customFormat="1" ht="15.75">
      <c r="A103" s="34">
        <v>6</v>
      </c>
      <c r="B103" s="321" t="s">
        <v>21</v>
      </c>
      <c r="C103" s="34" t="s">
        <v>22</v>
      </c>
      <c r="D103" s="285">
        <v>6</v>
      </c>
      <c r="E103" s="285"/>
      <c r="F103" s="285"/>
    </row>
    <row r="104" spans="1:6" s="250" customFormat="1" ht="15.75">
      <c r="A104" s="32">
        <v>7</v>
      </c>
      <c r="B104" s="178" t="s">
        <v>216</v>
      </c>
      <c r="C104" s="103" t="s">
        <v>22</v>
      </c>
      <c r="D104" s="285">
        <v>8</v>
      </c>
      <c r="E104" s="285"/>
      <c r="F104" s="285"/>
    </row>
    <row r="105" spans="1:6" s="253" customFormat="1" ht="31.5">
      <c r="A105" s="34">
        <v>8</v>
      </c>
      <c r="B105" s="176" t="s">
        <v>334</v>
      </c>
      <c r="C105" s="34" t="s">
        <v>22</v>
      </c>
      <c r="D105" s="285">
        <v>13</v>
      </c>
      <c r="E105" s="285"/>
      <c r="F105" s="285"/>
    </row>
    <row r="106" spans="1:6" s="251" customFormat="1" ht="22.5" customHeight="1">
      <c r="A106" s="32">
        <v>9</v>
      </c>
      <c r="B106" s="322" t="s">
        <v>195</v>
      </c>
      <c r="C106" s="75" t="s">
        <v>22</v>
      </c>
      <c r="D106" s="344">
        <v>76</v>
      </c>
      <c r="E106" s="344"/>
      <c r="F106" s="344"/>
    </row>
    <row r="107" spans="1:6" s="251" customFormat="1" ht="21" customHeight="1">
      <c r="A107" s="34">
        <v>10</v>
      </c>
      <c r="B107" s="322" t="s">
        <v>24</v>
      </c>
      <c r="C107" s="75" t="s">
        <v>22</v>
      </c>
      <c r="D107" s="344">
        <v>5</v>
      </c>
      <c r="E107" s="344"/>
      <c r="F107" s="344"/>
    </row>
    <row r="108" spans="1:6" s="251" customFormat="1">
      <c r="A108" s="32">
        <v>11</v>
      </c>
      <c r="B108" s="179" t="s">
        <v>228</v>
      </c>
      <c r="C108" s="37" t="s">
        <v>22</v>
      </c>
      <c r="D108" s="344">
        <v>1</v>
      </c>
      <c r="E108" s="344"/>
      <c r="F108" s="344"/>
    </row>
    <row r="109" spans="1:6" s="251" customFormat="1">
      <c r="A109" s="34">
        <v>12</v>
      </c>
      <c r="B109" s="176" t="s">
        <v>217</v>
      </c>
      <c r="C109" s="37" t="s">
        <v>22</v>
      </c>
      <c r="D109" s="344">
        <v>1</v>
      </c>
      <c r="E109" s="344"/>
      <c r="F109" s="344"/>
    </row>
    <row r="110" spans="1:6" s="251" customFormat="1">
      <c r="A110" s="32">
        <v>13</v>
      </c>
      <c r="B110" s="248" t="s">
        <v>218</v>
      </c>
      <c r="C110" s="37" t="s">
        <v>22</v>
      </c>
      <c r="D110" s="344">
        <v>1</v>
      </c>
      <c r="E110" s="344"/>
      <c r="F110" s="344"/>
    </row>
    <row r="111" spans="1:6" s="251" customFormat="1">
      <c r="A111" s="34">
        <v>14</v>
      </c>
      <c r="B111" s="248" t="s">
        <v>219</v>
      </c>
      <c r="C111" s="37" t="s">
        <v>22</v>
      </c>
      <c r="D111" s="344">
        <v>1</v>
      </c>
      <c r="E111" s="344"/>
      <c r="F111" s="344"/>
    </row>
    <row r="112" spans="1:6" s="251" customFormat="1">
      <c r="A112" s="32">
        <v>15</v>
      </c>
      <c r="B112" s="176" t="s">
        <v>220</v>
      </c>
      <c r="C112" s="37" t="s">
        <v>22</v>
      </c>
      <c r="D112" s="344">
        <v>1</v>
      </c>
      <c r="E112" s="344"/>
      <c r="F112" s="344"/>
    </row>
    <row r="113" spans="1:6" s="251" customFormat="1" ht="33" customHeight="1">
      <c r="A113" s="34">
        <v>16</v>
      </c>
      <c r="B113" s="258" t="s">
        <v>371</v>
      </c>
      <c r="C113" s="37" t="s">
        <v>367</v>
      </c>
      <c r="D113" s="344">
        <v>1</v>
      </c>
      <c r="E113" s="344"/>
      <c r="F113" s="344"/>
    </row>
    <row r="114" spans="1:6" s="251" customFormat="1" ht="22.5" customHeight="1">
      <c r="A114" s="136"/>
      <c r="B114" s="243" t="s">
        <v>0</v>
      </c>
      <c r="C114" s="136"/>
      <c r="D114" s="287"/>
      <c r="E114" s="287"/>
      <c r="F114" s="288"/>
    </row>
    <row r="115" spans="1:6">
      <c r="A115" s="333"/>
      <c r="B115" s="334" t="s">
        <v>7</v>
      </c>
      <c r="C115" s="333"/>
      <c r="D115" s="345"/>
      <c r="E115" s="345"/>
      <c r="F115" s="345"/>
    </row>
    <row r="116" spans="1:6" s="246" customFormat="1" ht="22.5" customHeight="1">
      <c r="A116" s="40">
        <v>1</v>
      </c>
      <c r="B116" s="262" t="s">
        <v>25</v>
      </c>
      <c r="C116" s="40" t="s">
        <v>17</v>
      </c>
      <c r="D116" s="289">
        <v>24</v>
      </c>
      <c r="E116" s="289"/>
      <c r="F116" s="289"/>
    </row>
    <row r="117" spans="1:6" s="246" customFormat="1" ht="22.5" customHeight="1">
      <c r="A117" s="40">
        <v>2</v>
      </c>
      <c r="B117" s="262" t="s">
        <v>26</v>
      </c>
      <c r="C117" s="99" t="s">
        <v>17</v>
      </c>
      <c r="D117" s="289">
        <v>27.5</v>
      </c>
      <c r="E117" s="289"/>
      <c r="F117" s="289"/>
    </row>
    <row r="118" spans="1:6" s="245" customFormat="1" ht="15.75">
      <c r="A118" s="37">
        <v>3</v>
      </c>
      <c r="B118" s="179" t="s">
        <v>196</v>
      </c>
      <c r="C118" s="37" t="s">
        <v>22</v>
      </c>
      <c r="D118" s="286">
        <v>11</v>
      </c>
      <c r="E118" s="286"/>
      <c r="F118" s="286"/>
    </row>
    <row r="119" spans="1:6" s="245" customFormat="1">
      <c r="A119" s="37">
        <v>4</v>
      </c>
      <c r="B119" s="179" t="s">
        <v>197</v>
      </c>
      <c r="C119" s="37" t="s">
        <v>22</v>
      </c>
      <c r="D119" s="286">
        <v>3</v>
      </c>
      <c r="E119" s="286"/>
      <c r="F119" s="346"/>
    </row>
    <row r="120" spans="1:6" s="245" customFormat="1" ht="31.5">
      <c r="A120" s="37">
        <v>5</v>
      </c>
      <c r="B120" s="179" t="s">
        <v>198</v>
      </c>
      <c r="C120" s="37" t="s">
        <v>22</v>
      </c>
      <c r="D120" s="286">
        <v>48</v>
      </c>
      <c r="E120" s="286"/>
      <c r="F120" s="286"/>
    </row>
    <row r="121" spans="1:6" s="244" customFormat="1">
      <c r="A121" s="42">
        <v>6</v>
      </c>
      <c r="B121" s="263" t="s">
        <v>27</v>
      </c>
      <c r="C121" s="37" t="s">
        <v>28</v>
      </c>
      <c r="D121" s="290">
        <v>4</v>
      </c>
      <c r="E121" s="290"/>
      <c r="F121" s="290"/>
    </row>
    <row r="122" spans="1:6" s="244" customFormat="1" ht="31.5">
      <c r="A122" s="42">
        <v>7</v>
      </c>
      <c r="B122" s="263" t="s">
        <v>29</v>
      </c>
      <c r="C122" s="37" t="s">
        <v>28</v>
      </c>
      <c r="D122" s="290">
        <v>1</v>
      </c>
      <c r="E122" s="290"/>
      <c r="F122" s="290"/>
    </row>
    <row r="123" spans="1:6" s="2" customFormat="1" ht="35.25" customHeight="1">
      <c r="A123" s="43">
        <v>8</v>
      </c>
      <c r="B123" s="264" t="s">
        <v>366</v>
      </c>
      <c r="C123" s="43" t="s">
        <v>28</v>
      </c>
      <c r="D123" s="291">
        <v>1</v>
      </c>
      <c r="E123" s="292"/>
      <c r="F123" s="292"/>
    </row>
    <row r="124" spans="1:6" s="335" customFormat="1">
      <c r="A124" s="40">
        <v>9</v>
      </c>
      <c r="B124" s="265" t="s">
        <v>30</v>
      </c>
      <c r="C124" s="40" t="s">
        <v>31</v>
      </c>
      <c r="D124" s="289">
        <v>2</v>
      </c>
      <c r="E124" s="289"/>
      <c r="F124" s="289"/>
    </row>
    <row r="125" spans="1:6" s="247" customFormat="1" ht="15.75">
      <c r="A125" s="37">
        <v>10</v>
      </c>
      <c r="B125" s="179" t="s">
        <v>32</v>
      </c>
      <c r="C125" s="37" t="s">
        <v>28</v>
      </c>
      <c r="D125" s="286">
        <v>5</v>
      </c>
      <c r="E125" s="286"/>
      <c r="F125" s="286"/>
    </row>
    <row r="126" spans="1:6" s="244" customFormat="1">
      <c r="A126" s="40">
        <v>11</v>
      </c>
      <c r="B126" s="265" t="s">
        <v>181</v>
      </c>
      <c r="C126" s="40" t="s">
        <v>22</v>
      </c>
      <c r="D126" s="289">
        <v>2</v>
      </c>
      <c r="E126" s="289"/>
      <c r="F126" s="289"/>
    </row>
    <row r="127" spans="1:6" s="244" customFormat="1">
      <c r="A127" s="336"/>
      <c r="B127" s="337" t="s">
        <v>0</v>
      </c>
      <c r="C127" s="336"/>
      <c r="D127" s="347"/>
      <c r="E127" s="347"/>
      <c r="F127" s="348"/>
    </row>
    <row r="128" spans="1:6" s="328" customFormat="1">
      <c r="A128" s="333"/>
      <c r="B128" s="334" t="s">
        <v>330</v>
      </c>
      <c r="C128" s="333"/>
      <c r="D128" s="345"/>
      <c r="E128" s="345"/>
      <c r="F128" s="345"/>
    </row>
    <row r="129" spans="1:180" s="340" customFormat="1">
      <c r="A129" s="338"/>
      <c r="B129" s="339" t="s">
        <v>33</v>
      </c>
      <c r="C129" s="338"/>
      <c r="D129" s="349"/>
      <c r="E129" s="349"/>
      <c r="F129" s="349"/>
    </row>
    <row r="130" spans="1:180" s="123" customFormat="1" ht="33" customHeight="1">
      <c r="A130" s="40">
        <v>1</v>
      </c>
      <c r="B130" s="179" t="s">
        <v>34</v>
      </c>
      <c r="C130" s="44" t="s">
        <v>35</v>
      </c>
      <c r="D130" s="289">
        <v>18</v>
      </c>
      <c r="E130" s="289"/>
      <c r="F130" s="289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2"/>
      <c r="FK130" s="122"/>
      <c r="FL130" s="122"/>
      <c r="FM130" s="122"/>
      <c r="FN130" s="122"/>
      <c r="FO130" s="122"/>
      <c r="FP130" s="122"/>
      <c r="FQ130" s="122"/>
      <c r="FR130" s="122"/>
      <c r="FS130" s="122"/>
      <c r="FT130" s="122"/>
      <c r="FU130" s="122"/>
      <c r="FV130" s="122"/>
      <c r="FW130" s="122"/>
      <c r="FX130" s="122"/>
    </row>
    <row r="131" spans="1:180" s="123" customFormat="1" ht="32.25" customHeight="1">
      <c r="A131" s="40">
        <v>2</v>
      </c>
      <c r="B131" s="179" t="s">
        <v>245</v>
      </c>
      <c r="C131" s="44" t="s">
        <v>35</v>
      </c>
      <c r="D131" s="289">
        <v>0.6</v>
      </c>
      <c r="E131" s="289"/>
      <c r="F131" s="289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</row>
    <row r="132" spans="1:180" s="39" customFormat="1" ht="21.75" customHeight="1">
      <c r="A132" s="37">
        <v>3</v>
      </c>
      <c r="B132" s="179" t="s">
        <v>36</v>
      </c>
      <c r="C132" s="37" t="s">
        <v>5</v>
      </c>
      <c r="D132" s="286">
        <v>14.88</v>
      </c>
      <c r="E132" s="286"/>
      <c r="F132" s="289"/>
    </row>
    <row r="133" spans="1:180" s="124" customFormat="1" ht="15.75">
      <c r="A133" s="76">
        <v>4</v>
      </c>
      <c r="B133" s="323" t="s">
        <v>37</v>
      </c>
      <c r="C133" s="76" t="s">
        <v>5</v>
      </c>
      <c r="D133" s="293">
        <f>D132</f>
        <v>14.88</v>
      </c>
      <c r="E133" s="293"/>
      <c r="F133" s="289"/>
    </row>
    <row r="134" spans="1:180" s="163" customFormat="1" ht="15.75">
      <c r="A134" s="40">
        <v>5</v>
      </c>
      <c r="B134" s="265" t="s">
        <v>38</v>
      </c>
      <c r="C134" s="40" t="s">
        <v>3</v>
      </c>
      <c r="D134" s="289">
        <v>0.12</v>
      </c>
      <c r="E134" s="286"/>
      <c r="F134" s="289"/>
    </row>
    <row r="135" spans="1:180" s="125" customFormat="1" ht="41.25" customHeight="1">
      <c r="A135" s="45">
        <v>6</v>
      </c>
      <c r="B135" s="266" t="s">
        <v>182</v>
      </c>
      <c r="C135" s="45" t="s">
        <v>17</v>
      </c>
      <c r="D135" s="295">
        <v>50</v>
      </c>
      <c r="E135" s="295"/>
      <c r="F135" s="289"/>
    </row>
    <row r="136" spans="1:180" s="126" customFormat="1" ht="21" customHeight="1">
      <c r="A136" s="47">
        <v>7</v>
      </c>
      <c r="B136" s="267" t="s">
        <v>39</v>
      </c>
      <c r="C136" s="47" t="s">
        <v>40</v>
      </c>
      <c r="D136" s="296">
        <v>50</v>
      </c>
      <c r="E136" s="296"/>
      <c r="F136" s="289"/>
    </row>
    <row r="137" spans="1:180" s="254" customFormat="1" ht="15.75">
      <c r="A137" s="40">
        <v>8</v>
      </c>
      <c r="B137" s="265" t="s">
        <v>41</v>
      </c>
      <c r="C137" s="40" t="s">
        <v>3</v>
      </c>
      <c r="D137" s="289">
        <v>10.1</v>
      </c>
      <c r="E137" s="289"/>
      <c r="F137" s="289"/>
    </row>
    <row r="138" spans="1:180" s="127" customFormat="1" ht="20.25" customHeight="1">
      <c r="A138" s="94">
        <v>1</v>
      </c>
      <c r="B138" s="94" t="s">
        <v>42</v>
      </c>
      <c r="C138" s="60"/>
      <c r="D138" s="297"/>
      <c r="E138" s="297"/>
      <c r="F138" s="297"/>
    </row>
    <row r="139" spans="1:180" s="126" customFormat="1" ht="21" customHeight="1">
      <c r="A139" s="58" t="s">
        <v>43</v>
      </c>
      <c r="B139" s="264" t="s">
        <v>183</v>
      </c>
      <c r="C139" s="43" t="s">
        <v>28</v>
      </c>
      <c r="D139" s="291">
        <v>1</v>
      </c>
      <c r="E139" s="291"/>
      <c r="F139" s="291"/>
    </row>
    <row r="140" spans="1:180" s="128" customFormat="1" ht="16.5" customHeight="1">
      <c r="A140" s="50">
        <v>1.2</v>
      </c>
      <c r="B140" s="221" t="s">
        <v>45</v>
      </c>
      <c r="C140" s="44" t="s">
        <v>22</v>
      </c>
      <c r="D140" s="222">
        <v>1</v>
      </c>
      <c r="E140" s="291"/>
      <c r="F140" s="291"/>
    </row>
    <row r="141" spans="1:180" s="255" customFormat="1" ht="21" customHeight="1">
      <c r="A141" s="58">
        <v>1.3</v>
      </c>
      <c r="B141" s="221" t="s">
        <v>199</v>
      </c>
      <c r="C141" s="78" t="s">
        <v>22</v>
      </c>
      <c r="D141" s="298">
        <v>1</v>
      </c>
      <c r="E141" s="291"/>
      <c r="F141" s="291"/>
    </row>
    <row r="142" spans="1:180" s="255" customFormat="1" ht="17.25" customHeight="1">
      <c r="A142" s="58">
        <v>1.4</v>
      </c>
      <c r="B142" s="324" t="s">
        <v>200</v>
      </c>
      <c r="C142" s="78" t="s">
        <v>22</v>
      </c>
      <c r="D142" s="298">
        <v>1</v>
      </c>
      <c r="E142" s="291"/>
      <c r="F142" s="291"/>
    </row>
    <row r="143" spans="1:180" s="256" customFormat="1" ht="16.5" customHeight="1">
      <c r="A143" s="59">
        <v>1.5</v>
      </c>
      <c r="B143" s="268" t="s">
        <v>46</v>
      </c>
      <c r="C143" s="79" t="s">
        <v>22</v>
      </c>
      <c r="D143" s="299">
        <v>1</v>
      </c>
      <c r="E143" s="291"/>
      <c r="F143" s="291"/>
    </row>
    <row r="144" spans="1:180" s="256" customFormat="1" ht="16.5" customHeight="1">
      <c r="A144" s="59">
        <v>1.6</v>
      </c>
      <c r="B144" s="268" t="s">
        <v>47</v>
      </c>
      <c r="C144" s="79" t="s">
        <v>22</v>
      </c>
      <c r="D144" s="299">
        <v>1</v>
      </c>
      <c r="E144" s="291"/>
      <c r="F144" s="291"/>
    </row>
    <row r="145" spans="1:6" s="256" customFormat="1" ht="16.5" customHeight="1">
      <c r="A145" s="59">
        <v>1.7</v>
      </c>
      <c r="B145" s="268" t="s">
        <v>48</v>
      </c>
      <c r="C145" s="79" t="s">
        <v>22</v>
      </c>
      <c r="D145" s="299">
        <v>6</v>
      </c>
      <c r="E145" s="291"/>
      <c r="F145" s="291"/>
    </row>
    <row r="146" spans="1:6" s="256" customFormat="1" ht="16.5" customHeight="1">
      <c r="A146" s="59">
        <v>1.8</v>
      </c>
      <c r="B146" s="268" t="s">
        <v>49</v>
      </c>
      <c r="C146" s="79" t="s">
        <v>22</v>
      </c>
      <c r="D146" s="299">
        <v>1</v>
      </c>
      <c r="E146" s="291"/>
      <c r="F146" s="291"/>
    </row>
    <row r="147" spans="1:6" s="256" customFormat="1" ht="16.5" customHeight="1">
      <c r="A147" s="59">
        <v>1.9</v>
      </c>
      <c r="B147" s="268" t="s">
        <v>50</v>
      </c>
      <c r="C147" s="79" t="s">
        <v>22</v>
      </c>
      <c r="D147" s="299">
        <v>1</v>
      </c>
      <c r="E147" s="291"/>
      <c r="F147" s="291"/>
    </row>
    <row r="148" spans="1:6" s="257" customFormat="1" ht="16.5" customHeight="1">
      <c r="A148" s="80"/>
      <c r="B148" s="52" t="s">
        <v>51</v>
      </c>
      <c r="C148" s="80"/>
      <c r="D148" s="300"/>
      <c r="E148" s="300"/>
      <c r="F148" s="300"/>
    </row>
    <row r="149" spans="1:6" s="256" customFormat="1">
      <c r="A149" s="79">
        <v>2</v>
      </c>
      <c r="B149" s="269" t="s">
        <v>52</v>
      </c>
      <c r="C149" s="81" t="s">
        <v>22</v>
      </c>
      <c r="D149" s="299">
        <v>2</v>
      </c>
      <c r="E149" s="291"/>
      <c r="F149" s="291"/>
    </row>
    <row r="150" spans="1:6" s="256" customFormat="1">
      <c r="A150" s="79">
        <v>3</v>
      </c>
      <c r="B150" s="269" t="s">
        <v>53</v>
      </c>
      <c r="C150" s="81" t="s">
        <v>22</v>
      </c>
      <c r="D150" s="299">
        <v>3</v>
      </c>
      <c r="E150" s="291"/>
      <c r="F150" s="291"/>
    </row>
    <row r="151" spans="1:6" s="256" customFormat="1">
      <c r="A151" s="79">
        <v>4</v>
      </c>
      <c r="B151" s="269" t="s">
        <v>54</v>
      </c>
      <c r="C151" s="81" t="s">
        <v>22</v>
      </c>
      <c r="D151" s="299">
        <v>2</v>
      </c>
      <c r="E151" s="299"/>
      <c r="F151" s="299"/>
    </row>
    <row r="152" spans="1:6" s="129" customFormat="1" ht="21" customHeight="1">
      <c r="A152" s="53">
        <v>5</v>
      </c>
      <c r="B152" s="269" t="s">
        <v>55</v>
      </c>
      <c r="C152" s="53" t="s">
        <v>22</v>
      </c>
      <c r="D152" s="301">
        <v>15</v>
      </c>
      <c r="E152" s="301"/>
      <c r="F152" s="301"/>
    </row>
    <row r="153" spans="1:6" s="256" customFormat="1">
      <c r="A153" s="82"/>
      <c r="B153" s="52" t="s">
        <v>56</v>
      </c>
      <c r="C153" s="79"/>
      <c r="D153" s="299"/>
      <c r="E153" s="299"/>
      <c r="F153" s="299"/>
    </row>
    <row r="154" spans="1:6" s="130" customFormat="1" ht="15.75">
      <c r="A154" s="83">
        <v>6</v>
      </c>
      <c r="B154" s="221" t="s">
        <v>57</v>
      </c>
      <c r="C154" s="83" t="s">
        <v>22</v>
      </c>
      <c r="D154" s="302">
        <v>9</v>
      </c>
      <c r="E154" s="302"/>
      <c r="F154" s="302"/>
    </row>
    <row r="155" spans="1:6" s="252" customFormat="1">
      <c r="A155" s="40">
        <v>7</v>
      </c>
      <c r="B155" s="265" t="s">
        <v>58</v>
      </c>
      <c r="C155" s="40" t="s">
        <v>22</v>
      </c>
      <c r="D155" s="289">
        <v>3</v>
      </c>
      <c r="E155" s="289"/>
      <c r="F155" s="289"/>
    </row>
    <row r="156" spans="1:6" s="131" customFormat="1" ht="31.5">
      <c r="A156" s="37">
        <v>8</v>
      </c>
      <c r="B156" s="179" t="s">
        <v>59</v>
      </c>
      <c r="C156" s="37" t="s">
        <v>22</v>
      </c>
      <c r="D156" s="286">
        <v>7</v>
      </c>
      <c r="E156" s="286"/>
      <c r="F156" s="286"/>
    </row>
    <row r="157" spans="1:6" s="132" customFormat="1" ht="30.75" customHeight="1">
      <c r="A157" s="45">
        <v>9</v>
      </c>
      <c r="B157" s="266" t="s">
        <v>60</v>
      </c>
      <c r="C157" s="45" t="s">
        <v>28</v>
      </c>
      <c r="D157" s="295">
        <v>3</v>
      </c>
      <c r="E157" s="286"/>
      <c r="F157" s="286"/>
    </row>
    <row r="158" spans="1:6" s="132" customFormat="1" ht="32.25" customHeight="1">
      <c r="A158" s="45">
        <v>10</v>
      </c>
      <c r="B158" s="325" t="s">
        <v>221</v>
      </c>
      <c r="C158" s="155" t="s">
        <v>22</v>
      </c>
      <c r="D158" s="477">
        <v>3</v>
      </c>
      <c r="E158" s="286"/>
      <c r="F158" s="286"/>
    </row>
    <row r="159" spans="1:6" s="257" customFormat="1" ht="15.75" customHeight="1">
      <c r="A159" s="80"/>
      <c r="B159" s="52" t="s">
        <v>61</v>
      </c>
      <c r="C159" s="80"/>
      <c r="D159" s="300"/>
      <c r="E159" s="300"/>
      <c r="F159" s="300"/>
    </row>
    <row r="160" spans="1:6" s="133" customFormat="1">
      <c r="A160" s="57">
        <v>11</v>
      </c>
      <c r="B160" s="270" t="s">
        <v>62</v>
      </c>
      <c r="C160" s="84" t="s">
        <v>22</v>
      </c>
      <c r="D160" s="303">
        <v>11</v>
      </c>
      <c r="E160" s="286"/>
      <c r="F160" s="286"/>
    </row>
    <row r="161" spans="1:6" s="133" customFormat="1">
      <c r="A161" s="57">
        <v>12</v>
      </c>
      <c r="B161" s="326" t="s">
        <v>229</v>
      </c>
      <c r="C161" s="156" t="s">
        <v>22</v>
      </c>
      <c r="D161" s="303">
        <v>1</v>
      </c>
      <c r="E161" s="286"/>
      <c r="F161" s="286"/>
    </row>
    <row r="162" spans="1:6" s="134" customFormat="1" ht="49.5" customHeight="1">
      <c r="A162" s="57">
        <v>13</v>
      </c>
      <c r="B162" s="270" t="s">
        <v>184</v>
      </c>
      <c r="C162" s="57" t="s">
        <v>17</v>
      </c>
      <c r="D162" s="303">
        <v>410</v>
      </c>
      <c r="E162" s="286"/>
      <c r="F162" s="286"/>
    </row>
    <row r="163" spans="1:6" s="135" customFormat="1" ht="15.75">
      <c r="A163" s="57">
        <v>14</v>
      </c>
      <c r="B163" s="266" t="s">
        <v>63</v>
      </c>
      <c r="C163" s="45" t="s">
        <v>40</v>
      </c>
      <c r="D163" s="295">
        <v>70</v>
      </c>
      <c r="E163" s="286"/>
      <c r="F163" s="286"/>
    </row>
    <row r="164" spans="1:6" s="132" customFormat="1" ht="18" customHeight="1">
      <c r="A164" s="57"/>
      <c r="B164" s="52" t="s">
        <v>64</v>
      </c>
      <c r="C164" s="57"/>
      <c r="D164" s="303"/>
      <c r="E164" s="303"/>
      <c r="F164" s="303"/>
    </row>
    <row r="165" spans="1:6" s="128" customFormat="1">
      <c r="A165" s="44">
        <v>13</v>
      </c>
      <c r="B165" s="221" t="s">
        <v>65</v>
      </c>
      <c r="C165" s="44" t="s">
        <v>40</v>
      </c>
      <c r="D165" s="222">
        <v>1.2</v>
      </c>
      <c r="E165" s="286"/>
      <c r="F165" s="286"/>
    </row>
    <row r="166" spans="1:6" s="128" customFormat="1" ht="15" customHeight="1">
      <c r="A166" s="44">
        <v>14</v>
      </c>
      <c r="B166" s="221" t="s">
        <v>66</v>
      </c>
      <c r="C166" s="44" t="s">
        <v>22</v>
      </c>
      <c r="D166" s="222">
        <v>3</v>
      </c>
      <c r="E166" s="222"/>
      <c r="F166" s="222"/>
    </row>
    <row r="167" spans="1:6" s="251" customFormat="1">
      <c r="A167" s="136"/>
      <c r="B167" s="243" t="s">
        <v>0</v>
      </c>
      <c r="C167" s="136"/>
      <c r="D167" s="287"/>
      <c r="E167" s="287"/>
      <c r="F167" s="288"/>
    </row>
    <row r="168" spans="1:6" s="117" customFormat="1" ht="21.75" customHeight="1">
      <c r="A168" s="136"/>
      <c r="B168" s="136" t="s">
        <v>327</v>
      </c>
      <c r="C168" s="341"/>
      <c r="D168" s="287"/>
      <c r="E168" s="287"/>
      <c r="F168" s="288"/>
    </row>
    <row r="169" spans="1:6" s="246" customFormat="1" ht="22.5" customHeight="1">
      <c r="A169" s="40">
        <v>1</v>
      </c>
      <c r="B169" s="262" t="s">
        <v>25</v>
      </c>
      <c r="C169" s="40" t="s">
        <v>17</v>
      </c>
      <c r="D169" s="289">
        <v>11</v>
      </c>
      <c r="E169" s="289"/>
      <c r="F169" s="289"/>
    </row>
    <row r="170" spans="1:6" s="245" customFormat="1" ht="15.75">
      <c r="A170" s="37">
        <v>2</v>
      </c>
      <c r="B170" s="179" t="s">
        <v>201</v>
      </c>
      <c r="C170" s="37" t="s">
        <v>22</v>
      </c>
      <c r="D170" s="286">
        <v>2</v>
      </c>
      <c r="E170" s="289"/>
      <c r="F170" s="289"/>
    </row>
    <row r="171" spans="1:6" s="245" customFormat="1" ht="15.75">
      <c r="A171" s="37">
        <v>3</v>
      </c>
      <c r="B171" s="179" t="s">
        <v>202</v>
      </c>
      <c r="C171" s="37" t="s">
        <v>22</v>
      </c>
      <c r="D171" s="286">
        <v>10</v>
      </c>
      <c r="E171" s="289"/>
      <c r="F171" s="289"/>
    </row>
    <row r="172" spans="1:6" s="13" customFormat="1" ht="22.5" customHeight="1">
      <c r="A172" s="37">
        <v>4</v>
      </c>
      <c r="B172" s="179" t="s">
        <v>68</v>
      </c>
      <c r="C172" s="37" t="s">
        <v>22</v>
      </c>
      <c r="D172" s="286">
        <v>5</v>
      </c>
      <c r="E172" s="289"/>
      <c r="F172" s="289"/>
    </row>
    <row r="173" spans="1:6" s="244" customFormat="1">
      <c r="A173" s="336"/>
      <c r="B173" s="337" t="s">
        <v>0</v>
      </c>
      <c r="C173" s="336"/>
      <c r="D173" s="347"/>
      <c r="E173" s="347"/>
      <c r="F173" s="348"/>
    </row>
    <row r="174" spans="1:6" s="328" customFormat="1" ht="25.5" customHeight="1">
      <c r="A174" s="333"/>
      <c r="B174" s="351" t="s">
        <v>333</v>
      </c>
      <c r="C174" s="333"/>
      <c r="D174" s="345"/>
      <c r="E174" s="345"/>
      <c r="F174" s="350"/>
    </row>
    <row r="175" spans="1:6" s="328" customFormat="1"/>
    <row r="176" spans="1:6" s="328" customFormat="1"/>
    <row r="177" s="328" customFormat="1"/>
    <row r="178" s="328" customFormat="1"/>
    <row r="179" s="328" customFormat="1"/>
    <row r="180" s="328" customFormat="1"/>
    <row r="181" s="328" customFormat="1"/>
    <row r="182" s="328" customFormat="1"/>
    <row r="183" s="328" customFormat="1"/>
    <row r="184" s="328" customFormat="1"/>
    <row r="185" s="328" customFormat="1"/>
    <row r="186" s="328" customFormat="1"/>
    <row r="187" s="328" customFormat="1"/>
    <row r="188" s="328" customFormat="1"/>
    <row r="189" s="328" customFormat="1"/>
    <row r="190" s="331" customFormat="1" ht="15.75"/>
    <row r="191" s="328" customFormat="1"/>
    <row r="192" s="328" customFormat="1"/>
    <row r="193" s="331" customFormat="1" ht="15.75"/>
    <row r="194" s="331" customFormat="1" ht="15.75"/>
    <row r="195" s="328" customFormat="1"/>
    <row r="196" s="328" customFormat="1"/>
    <row r="197" s="328" customFormat="1"/>
    <row r="198" s="328" customFormat="1"/>
    <row r="199" s="331" customFormat="1" ht="15.75"/>
    <row r="200" s="331" customFormat="1" ht="15.75"/>
    <row r="201" s="331" customFormat="1" ht="15.75"/>
    <row r="202" s="331" customFormat="1" ht="15.75"/>
    <row r="203" s="331" customFormat="1" ht="15.75"/>
    <row r="204" s="331" customFormat="1" ht="15.75"/>
    <row r="205" s="331" customFormat="1" ht="15.75"/>
    <row r="206" s="331" customFormat="1" ht="15.75"/>
    <row r="207" s="331" customFormat="1" ht="15.75"/>
    <row r="208" s="331" customFormat="1" ht="15.75"/>
    <row r="209" s="328" customFormat="1"/>
    <row r="210" s="331" customFormat="1" ht="15.75"/>
    <row r="211" s="331" customFormat="1" ht="15.75"/>
    <row r="212" s="331" customFormat="1" ht="15.75"/>
    <row r="213" s="331" customFormat="1" ht="15.75"/>
    <row r="214" s="331" customFormat="1" ht="15.75"/>
    <row r="215" s="331" customFormat="1" ht="15.75"/>
    <row r="216" s="331" customFormat="1" ht="15.75"/>
    <row r="217" s="331" customFormat="1" ht="15.75"/>
    <row r="218" s="331" customFormat="1" ht="15.75"/>
    <row r="219" s="331" customFormat="1" ht="15.75"/>
    <row r="220" s="331" customFormat="1" ht="15.75"/>
    <row r="221" s="331" customFormat="1" ht="15.75"/>
    <row r="222" s="331" customFormat="1" ht="15.75"/>
    <row r="223" s="331" customFormat="1" ht="15.75"/>
    <row r="224" s="331" customFormat="1" ht="15.75"/>
    <row r="225" s="331" customFormat="1" ht="15.75"/>
    <row r="226" s="328" customFormat="1"/>
    <row r="227" s="331" customFormat="1" ht="15.75"/>
    <row r="228" s="331" customFormat="1" ht="15.75"/>
    <row r="229" s="331" customFormat="1" ht="15.75"/>
    <row r="230" s="331" customFormat="1" ht="15.75"/>
    <row r="231" s="331" customFormat="1" ht="15.75"/>
    <row r="232" s="331" customFormat="1" ht="15.75"/>
    <row r="233" s="331" customFormat="1" ht="15.75"/>
    <row r="234" s="331" customFormat="1" ht="15.75"/>
    <row r="235" s="331" customFormat="1" ht="15.75"/>
    <row r="236" s="331" customFormat="1" ht="15.75"/>
    <row r="237" s="331" customFormat="1" ht="15.75"/>
    <row r="238" s="331" customFormat="1" ht="15.75"/>
    <row r="239" s="331" customFormat="1" ht="15.75"/>
    <row r="240" s="331" customFormat="1" ht="15.75"/>
    <row r="241" s="331" customFormat="1" ht="15.75"/>
    <row r="242" s="331" customFormat="1" ht="15.75"/>
    <row r="243" s="328" customFormat="1"/>
    <row r="244" s="328" customFormat="1"/>
    <row r="245" s="328" customFormat="1"/>
    <row r="246" s="328" customFormat="1"/>
    <row r="247" s="328" customFormat="1"/>
    <row r="248" s="328" customFormat="1"/>
    <row r="249" s="331" customFormat="1" ht="15.75"/>
    <row r="250" s="328" customFormat="1"/>
    <row r="251" s="328" customFormat="1"/>
    <row r="252" s="328" customFormat="1"/>
    <row r="253" s="328" customFormat="1"/>
    <row r="254" s="328" customFormat="1"/>
    <row r="255" s="331" customFormat="1" ht="15.75"/>
    <row r="256" s="328" customFormat="1"/>
    <row r="257" s="328" customFormat="1"/>
    <row r="258" s="328" customFormat="1"/>
    <row r="259" s="328" customFormat="1"/>
    <row r="260" s="328" customFormat="1"/>
    <row r="261" s="328" customFormat="1"/>
    <row r="262" s="331" customFormat="1" ht="15.75"/>
    <row r="263" s="328" customFormat="1"/>
    <row r="264" s="328" customFormat="1"/>
    <row r="265" s="328" customFormat="1"/>
    <row r="266" s="328" customFormat="1"/>
    <row r="267" s="328" customFormat="1"/>
    <row r="268" s="331" customFormat="1" ht="15.75"/>
    <row r="269" s="328" customFormat="1"/>
    <row r="270" s="328" customFormat="1"/>
    <row r="271" s="328" customFormat="1"/>
    <row r="272" s="328" customFormat="1"/>
    <row r="273" s="328" customFormat="1"/>
    <row r="274" s="331" customFormat="1" ht="15.75"/>
    <row r="275" s="328" customFormat="1"/>
    <row r="276" s="328" customFormat="1"/>
    <row r="277" s="328" customFormat="1"/>
    <row r="278" s="328" customFormat="1"/>
    <row r="279" s="328" customFormat="1"/>
    <row r="280" s="331" customFormat="1" ht="15.75"/>
    <row r="281" s="328" customFormat="1"/>
    <row r="282" s="328" customFormat="1"/>
    <row r="283" s="328" customFormat="1"/>
    <row r="284" s="328" customFormat="1"/>
    <row r="285" s="328" customFormat="1"/>
    <row r="286" s="331" customFormat="1" ht="15.75"/>
    <row r="287" s="331" customFormat="1" ht="15.75"/>
    <row r="288" s="331" customFormat="1" ht="15.75"/>
    <row r="289" s="331" customFormat="1" ht="15.75"/>
    <row r="290" s="328" customFormat="1"/>
    <row r="291" s="331" customFormat="1" ht="15.75"/>
    <row r="292" s="331" customFormat="1" ht="15.75"/>
    <row r="293" s="331" customFormat="1" ht="15.75"/>
    <row r="294" s="331" customFormat="1" ht="15.75"/>
    <row r="295" s="328" customFormat="1"/>
    <row r="296" s="331" customFormat="1" ht="15.75"/>
    <row r="297" s="328" customFormat="1"/>
    <row r="298" s="328" customFormat="1"/>
    <row r="299" s="328" customFormat="1"/>
    <row r="300" s="331" customFormat="1" ht="15.75"/>
    <row r="301" s="331" customFormat="1" ht="15.75"/>
    <row r="302" s="331" customFormat="1" ht="15.75"/>
    <row r="303" s="331" customFormat="1" ht="15.75"/>
    <row r="304" s="331" customFormat="1" ht="15.75"/>
    <row r="305" s="331" customFormat="1" ht="15.75"/>
    <row r="306" s="331" customFormat="1" ht="15.75"/>
    <row r="307" s="331" customFormat="1" ht="15.75"/>
    <row r="308" s="331" customFormat="1" ht="15.75"/>
    <row r="309" s="331" customFormat="1" ht="15.75"/>
    <row r="310" s="331" customFormat="1" ht="15.75"/>
    <row r="311" s="328" customFormat="1"/>
    <row r="312" s="328" customFormat="1"/>
    <row r="313" s="328" customFormat="1"/>
    <row r="314" s="328" customFormat="1"/>
    <row r="315" s="328" customFormat="1"/>
    <row r="316" s="328" customFormat="1"/>
    <row r="317" s="328" customFormat="1"/>
    <row r="318" s="328" customFormat="1"/>
    <row r="319" s="328" customFormat="1"/>
    <row r="320" s="328" customFormat="1"/>
    <row r="321" s="328" customFormat="1"/>
    <row r="322" s="328" customFormat="1"/>
    <row r="323" s="328" customFormat="1"/>
    <row r="324" s="328" customFormat="1"/>
    <row r="325" s="328" customFormat="1"/>
    <row r="326" s="328" customFormat="1"/>
    <row r="327" s="328" customFormat="1"/>
    <row r="328" s="328" customFormat="1"/>
    <row r="329" s="328" customFormat="1"/>
    <row r="330" s="328" customFormat="1"/>
    <row r="331" s="328" customFormat="1"/>
    <row r="332" s="328" customFormat="1"/>
    <row r="333" s="328" customFormat="1"/>
    <row r="334" s="328" customFormat="1"/>
    <row r="335" s="328" customFormat="1"/>
    <row r="336" s="328" customFormat="1"/>
    <row r="337" s="328" customFormat="1"/>
    <row r="338" s="328" customFormat="1"/>
    <row r="339" s="328" customFormat="1"/>
    <row r="340" s="328" customFormat="1"/>
    <row r="341" s="328" customFormat="1"/>
    <row r="342" s="328" customFormat="1"/>
    <row r="343" s="328" customFormat="1"/>
    <row r="344" s="328" customFormat="1"/>
    <row r="345" s="328" customFormat="1"/>
    <row r="346" s="328" customFormat="1"/>
    <row r="347" s="328" customFormat="1"/>
    <row r="348" s="328" customFormat="1"/>
    <row r="349" s="328" customFormat="1"/>
    <row r="350" s="328" customFormat="1"/>
    <row r="351" s="328" customFormat="1"/>
    <row r="352" s="328" customFormat="1"/>
    <row r="353" s="328" customFormat="1"/>
    <row r="354" s="328" customFormat="1"/>
    <row r="355" s="328" customFormat="1"/>
    <row r="356" s="328" customFormat="1"/>
    <row r="357" s="328" customFormat="1"/>
    <row r="358" s="328" customFormat="1"/>
    <row r="359" s="328" customFormat="1"/>
    <row r="360" s="328" customFormat="1"/>
    <row r="361" s="328" customFormat="1"/>
    <row r="362" s="328" customFormat="1"/>
    <row r="363" s="328" customFormat="1"/>
    <row r="364" s="328" customFormat="1"/>
    <row r="365" s="328" customFormat="1"/>
    <row r="366" s="328" customFormat="1"/>
    <row r="367" s="328" customFormat="1"/>
    <row r="368" s="328" customFormat="1"/>
    <row r="369" s="328" customFormat="1"/>
    <row r="370" s="328" customFormat="1"/>
    <row r="371" s="328" customFormat="1"/>
    <row r="372" s="328" customFormat="1"/>
    <row r="373" s="328" customFormat="1"/>
    <row r="374" s="328" customFormat="1"/>
    <row r="375" s="328" customFormat="1"/>
    <row r="376" s="328" customFormat="1"/>
    <row r="377" s="328" customFormat="1"/>
    <row r="378" s="328" customFormat="1"/>
    <row r="379" s="328" customFormat="1"/>
    <row r="380" s="328" customFormat="1"/>
    <row r="381" s="328" customFormat="1"/>
    <row r="382" s="328" customFormat="1"/>
    <row r="383" s="328" customFormat="1"/>
    <row r="384" s="328" customFormat="1"/>
    <row r="385" s="328" customFormat="1"/>
  </sheetData>
  <mergeCells count="10">
    <mergeCell ref="A1:F2"/>
    <mergeCell ref="A3:F3"/>
    <mergeCell ref="E7:E8"/>
    <mergeCell ref="F7:F8"/>
    <mergeCell ref="A4:F4"/>
    <mergeCell ref="A5:F5"/>
    <mergeCell ref="A7:A8"/>
    <mergeCell ref="B7:B8"/>
    <mergeCell ref="C7:C8"/>
    <mergeCell ref="D7:D8"/>
  </mergeCells>
  <printOptions horizontalCentered="1"/>
  <pageMargins left="0.7" right="0.7" top="0.75" bottom="0.75" header="0.3" footer="0.3"/>
  <pageSetup scale="81" orientation="portrait" verticalDpi="0" r:id="rId1"/>
  <rowBreaks count="2" manualBreakCount="2">
    <brk id="79" max="5" man="1"/>
    <brk id="11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B427"/>
  <sheetViews>
    <sheetView zoomScaleNormal="100" workbookViewId="0">
      <selection activeCell="I14" sqref="I14"/>
    </sheetView>
  </sheetViews>
  <sheetFormatPr defaultRowHeight="16.5"/>
  <cols>
    <col min="1" max="1" width="5.85546875" style="104" customWidth="1"/>
    <col min="2" max="2" width="50.7109375" style="104" customWidth="1"/>
    <col min="3" max="3" width="9.140625" style="104"/>
    <col min="4" max="4" width="10.7109375" style="104" customWidth="1"/>
    <col min="5" max="5" width="10.140625" style="104" customWidth="1"/>
    <col min="6" max="6" width="11.85546875" style="104" customWidth="1"/>
    <col min="7" max="16384" width="9.140625" style="104"/>
  </cols>
  <sheetData>
    <row r="1" spans="1:184" ht="15" customHeight="1">
      <c r="A1" s="490" t="s">
        <v>385</v>
      </c>
      <c r="B1" s="490"/>
      <c r="C1" s="490"/>
      <c r="D1" s="490"/>
      <c r="E1" s="490"/>
      <c r="F1" s="490"/>
    </row>
    <row r="2" spans="1:184" ht="18.75" customHeight="1">
      <c r="A2" s="490"/>
      <c r="B2" s="490"/>
      <c r="C2" s="490"/>
      <c r="D2" s="490"/>
      <c r="E2" s="490"/>
      <c r="F2" s="490"/>
    </row>
    <row r="3" spans="1:184" ht="19.5" customHeight="1">
      <c r="A3" s="506" t="s">
        <v>339</v>
      </c>
      <c r="B3" s="506"/>
      <c r="C3" s="506"/>
      <c r="D3" s="506"/>
      <c r="E3" s="506"/>
      <c r="F3" s="506"/>
    </row>
    <row r="4" spans="1:184" s="105" customFormat="1" ht="18" customHeight="1">
      <c r="A4" s="507" t="s">
        <v>361</v>
      </c>
      <c r="B4" s="507"/>
      <c r="C4" s="507"/>
      <c r="D4" s="507"/>
      <c r="E4" s="507"/>
      <c r="F4" s="507"/>
    </row>
    <row r="5" spans="1:184" s="105" customFormat="1" ht="15" customHeight="1">
      <c r="A5" s="508" t="s">
        <v>69</v>
      </c>
      <c r="B5" s="508"/>
      <c r="C5" s="508"/>
      <c r="D5" s="508"/>
      <c r="E5" s="508"/>
      <c r="F5" s="508"/>
    </row>
    <row r="6" spans="1:184" s="105" customFormat="1" ht="21" customHeight="1" thickBot="1">
      <c r="A6" s="109"/>
      <c r="B6" s="107"/>
      <c r="C6" s="108"/>
      <c r="D6" s="110"/>
      <c r="E6" s="110"/>
      <c r="F6" s="108"/>
    </row>
    <row r="7" spans="1:184" ht="16.5" customHeight="1">
      <c r="A7" s="509" t="s">
        <v>1</v>
      </c>
      <c r="B7" s="511" t="s">
        <v>211</v>
      </c>
      <c r="C7" s="493" t="s">
        <v>2</v>
      </c>
      <c r="D7" s="513" t="s">
        <v>329</v>
      </c>
      <c r="E7" s="493" t="s">
        <v>213</v>
      </c>
      <c r="F7" s="495" t="s">
        <v>0</v>
      </c>
    </row>
    <row r="8" spans="1:184" ht="16.5" customHeight="1" thickBot="1">
      <c r="A8" s="510"/>
      <c r="B8" s="512"/>
      <c r="C8" s="494"/>
      <c r="D8" s="514"/>
      <c r="E8" s="494"/>
      <c r="F8" s="496"/>
    </row>
    <row r="9" spans="1:184" s="123" customFormat="1" ht="33" customHeight="1">
      <c r="A9" s="40" t="s">
        <v>381</v>
      </c>
      <c r="B9" s="355" t="s">
        <v>70</v>
      </c>
      <c r="C9" s="51" t="s">
        <v>35</v>
      </c>
      <c r="D9" s="377">
        <v>126</v>
      </c>
      <c r="E9" s="377"/>
      <c r="F9" s="289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</row>
    <row r="10" spans="1:184" s="164" customFormat="1" ht="31.5" customHeight="1">
      <c r="A10" s="96">
        <v>2</v>
      </c>
      <c r="B10" s="381" t="s">
        <v>71</v>
      </c>
      <c r="C10" s="97" t="s">
        <v>3</v>
      </c>
      <c r="D10" s="378">
        <v>12.6</v>
      </c>
      <c r="E10" s="377"/>
      <c r="F10" s="392"/>
    </row>
    <row r="11" spans="1:184" s="146" customFormat="1" ht="34.5" customHeight="1">
      <c r="A11" s="29">
        <v>3</v>
      </c>
      <c r="B11" s="382" t="s">
        <v>72</v>
      </c>
      <c r="C11" s="30" t="s">
        <v>17</v>
      </c>
      <c r="D11" s="468">
        <v>210</v>
      </c>
      <c r="E11" s="377"/>
      <c r="F11" s="281"/>
    </row>
    <row r="12" spans="1:184" s="113" customFormat="1" ht="16.5" customHeight="1">
      <c r="A12" s="37">
        <v>4</v>
      </c>
      <c r="B12" s="355" t="s">
        <v>23</v>
      </c>
      <c r="C12" s="38" t="s">
        <v>22</v>
      </c>
      <c r="D12" s="380">
        <v>23</v>
      </c>
      <c r="E12" s="377"/>
      <c r="F12" s="281"/>
    </row>
    <row r="13" spans="1:184" s="112" customFormat="1" ht="15.75">
      <c r="A13" s="36">
        <v>5</v>
      </c>
      <c r="B13" s="383" t="s">
        <v>73</v>
      </c>
      <c r="C13" s="35" t="s">
        <v>22</v>
      </c>
      <c r="D13" s="469">
        <v>1</v>
      </c>
      <c r="E13" s="377"/>
      <c r="F13" s="281"/>
    </row>
    <row r="14" spans="1:184" s="164" customFormat="1" ht="39" customHeight="1">
      <c r="A14" s="96">
        <v>6</v>
      </c>
      <c r="B14" s="382" t="s">
        <v>74</v>
      </c>
      <c r="C14" s="97" t="s">
        <v>3</v>
      </c>
      <c r="D14" s="378">
        <v>25.2</v>
      </c>
      <c r="E14" s="377"/>
      <c r="F14" s="281"/>
    </row>
    <row r="15" spans="1:184" s="165" customFormat="1" ht="22.5" customHeight="1">
      <c r="A15" s="37">
        <v>7</v>
      </c>
      <c r="B15" s="355" t="s">
        <v>75</v>
      </c>
      <c r="C15" s="38" t="s">
        <v>3</v>
      </c>
      <c r="D15" s="380">
        <v>27.72</v>
      </c>
      <c r="E15" s="377"/>
      <c r="F15" s="281"/>
    </row>
    <row r="16" spans="1:184" s="166" customFormat="1" ht="22.5" customHeight="1">
      <c r="A16" s="76">
        <v>8</v>
      </c>
      <c r="B16" s="357" t="s">
        <v>379</v>
      </c>
      <c r="C16" s="77" t="s">
        <v>157</v>
      </c>
      <c r="D16" s="380">
        <v>63</v>
      </c>
      <c r="E16" s="377"/>
      <c r="F16" s="293"/>
    </row>
    <row r="17" spans="1:6" s="39" customFormat="1" ht="21" customHeight="1">
      <c r="A17" s="37">
        <v>9</v>
      </c>
      <c r="B17" s="355" t="s">
        <v>365</v>
      </c>
      <c r="C17" s="38" t="s">
        <v>5</v>
      </c>
      <c r="D17" s="380">
        <v>66.149999999999991</v>
      </c>
      <c r="E17" s="377"/>
      <c r="F17" s="286"/>
    </row>
    <row r="18" spans="1:6" s="124" customFormat="1" ht="24.75" customHeight="1">
      <c r="A18" s="76">
        <v>10</v>
      </c>
      <c r="B18" s="357" t="s">
        <v>85</v>
      </c>
      <c r="C18" s="77" t="s">
        <v>5</v>
      </c>
      <c r="D18" s="379">
        <v>66.149999999999991</v>
      </c>
      <c r="E18" s="379"/>
      <c r="F18" s="293"/>
    </row>
    <row r="19" spans="1:6" s="112" customFormat="1" ht="38.25" customHeight="1">
      <c r="A19" s="37">
        <v>11</v>
      </c>
      <c r="B19" s="355" t="s">
        <v>88</v>
      </c>
      <c r="C19" s="38" t="s">
        <v>22</v>
      </c>
      <c r="D19" s="380">
        <v>12</v>
      </c>
      <c r="E19" s="377"/>
      <c r="F19" s="286"/>
    </row>
    <row r="20" spans="1:6" s="112" customFormat="1" ht="15.75">
      <c r="A20" s="36">
        <v>12</v>
      </c>
      <c r="B20" s="383" t="s">
        <v>76</v>
      </c>
      <c r="C20" s="35" t="s">
        <v>22</v>
      </c>
      <c r="D20" s="469">
        <v>2</v>
      </c>
      <c r="E20" s="377"/>
      <c r="F20" s="286"/>
    </row>
    <row r="21" spans="1:6" s="113" customFormat="1" ht="17.25" customHeight="1">
      <c r="A21" s="48"/>
      <c r="B21" s="316" t="s">
        <v>0</v>
      </c>
      <c r="C21" s="48"/>
      <c r="D21" s="393"/>
      <c r="E21" s="393"/>
      <c r="F21" s="315"/>
    </row>
    <row r="22" spans="1:6" s="113" customFormat="1">
      <c r="A22" s="114"/>
      <c r="B22" s="114"/>
      <c r="C22" s="118"/>
      <c r="D22" s="115"/>
      <c r="E22" s="116"/>
      <c r="F22" s="98"/>
    </row>
    <row r="23" spans="1:6" s="111" customFormat="1" ht="15.75">
      <c r="A23" s="112"/>
      <c r="B23" s="112"/>
      <c r="C23" s="168"/>
      <c r="D23" s="112"/>
      <c r="E23" s="112"/>
      <c r="F23" s="169"/>
    </row>
    <row r="24" spans="1:6" s="105" customFormat="1"/>
    <row r="25" spans="1:6" s="106" customFormat="1">
      <c r="A25" s="105"/>
      <c r="B25" s="105"/>
      <c r="C25" s="105"/>
      <c r="D25" s="105"/>
      <c r="E25" s="105"/>
      <c r="F25" s="105"/>
    </row>
    <row r="26" spans="1:6" s="106" customFormat="1"/>
    <row r="27" spans="1:6" s="106" customFormat="1"/>
    <row r="28" spans="1:6" s="106" customFormat="1"/>
    <row r="29" spans="1:6" s="106" customFormat="1"/>
    <row r="30" spans="1:6" s="106" customFormat="1"/>
    <row r="31" spans="1:6" s="106" customFormat="1"/>
    <row r="32" spans="1:6" s="106" customFormat="1"/>
    <row r="33" s="106" customFormat="1"/>
    <row r="34" s="106" customFormat="1"/>
    <row r="35" s="106" customFormat="1"/>
    <row r="36" s="106" customFormat="1"/>
    <row r="37" s="106" customFormat="1"/>
    <row r="38" s="106" customFormat="1"/>
    <row r="39" s="106" customFormat="1"/>
    <row r="40" s="106" customFormat="1"/>
    <row r="41" s="106" customFormat="1"/>
    <row r="42" s="106" customFormat="1"/>
    <row r="43" s="106" customFormat="1"/>
    <row r="44" s="106" customFormat="1"/>
    <row r="45" s="106" customFormat="1"/>
    <row r="46" s="106" customFormat="1"/>
    <row r="47" s="106" customFormat="1"/>
    <row r="48" s="106" customFormat="1"/>
    <row r="49" s="106" customFormat="1"/>
    <row r="50" s="106" customFormat="1"/>
    <row r="51" s="106" customFormat="1"/>
    <row r="52" s="106" customFormat="1"/>
    <row r="53" s="106" customFormat="1"/>
    <row r="54" s="106" customFormat="1"/>
    <row r="55" s="106" customFormat="1"/>
    <row r="56" s="106" customFormat="1"/>
    <row r="57" s="106" customFormat="1"/>
    <row r="58" s="106" customFormat="1"/>
    <row r="59" s="106" customFormat="1"/>
    <row r="60" s="106" customFormat="1"/>
    <row r="61" s="106" customFormat="1"/>
    <row r="62" s="106" customFormat="1"/>
    <row r="63" s="106" customFormat="1"/>
    <row r="64" s="106" customFormat="1"/>
    <row r="65" s="106" customFormat="1"/>
    <row r="66" s="106" customFormat="1"/>
    <row r="67" s="106" customFormat="1"/>
    <row r="68" s="106" customFormat="1"/>
    <row r="69" s="106" customFormat="1"/>
    <row r="70" s="106" customFormat="1"/>
    <row r="71" s="106" customFormat="1"/>
    <row r="72" s="106" customFormat="1"/>
    <row r="73" s="106" customFormat="1"/>
    <row r="74" s="106" customFormat="1"/>
    <row r="75" s="106" customFormat="1"/>
    <row r="76" s="106" customFormat="1"/>
    <row r="77" s="106" customFormat="1"/>
    <row r="78" s="106" customFormat="1"/>
    <row r="79" s="106" customFormat="1"/>
    <row r="80" s="106" customFormat="1"/>
    <row r="81" s="106" customFormat="1"/>
    <row r="82" s="106" customFormat="1"/>
    <row r="83" s="106" customFormat="1"/>
    <row r="84" s="106" customFormat="1"/>
    <row r="85" s="106" customFormat="1"/>
    <row r="86" s="106" customFormat="1"/>
    <row r="87" s="106" customFormat="1"/>
    <row r="88" s="106" customFormat="1"/>
    <row r="89" s="106" customFormat="1"/>
    <row r="90" s="106" customFormat="1"/>
    <row r="91" s="106" customFormat="1"/>
    <row r="92" s="106" customFormat="1"/>
    <row r="93" s="106" customFormat="1"/>
    <row r="94" s="106" customFormat="1"/>
    <row r="95" s="106" customFormat="1"/>
    <row r="96" s="106" customFormat="1"/>
    <row r="97" s="106" customFormat="1"/>
    <row r="98" s="106" customFormat="1"/>
    <row r="99" s="106" customFormat="1"/>
    <row r="100" s="106" customFormat="1"/>
    <row r="101" s="106" customFormat="1"/>
    <row r="102" s="106" customFormat="1"/>
    <row r="103" s="106" customFormat="1"/>
    <row r="104" s="106" customFormat="1"/>
    <row r="105" s="106" customFormat="1"/>
    <row r="106" s="106" customFormat="1"/>
    <row r="107" s="106" customFormat="1"/>
    <row r="108" s="106" customFormat="1"/>
    <row r="109" s="106" customFormat="1"/>
    <row r="110" s="106" customFormat="1"/>
    <row r="111" s="106" customFormat="1"/>
    <row r="112" s="106" customFormat="1"/>
    <row r="113" s="112" customFormat="1" ht="15.75"/>
    <row r="114" s="112" customFormat="1" ht="15.75"/>
    <row r="115" s="112" customFormat="1" ht="15.75"/>
    <row r="116" s="112" customFormat="1" ht="15.75"/>
    <row r="117" s="112" customFormat="1" ht="15.75"/>
    <row r="118" s="112" customFormat="1" ht="15.75"/>
    <row r="119" s="106" customFormat="1"/>
    <row r="120" s="106" customFormat="1"/>
    <row r="121" s="106" customFormat="1"/>
    <row r="122" s="106" customFormat="1"/>
    <row r="123" s="106" customFormat="1"/>
    <row r="124" s="106" customFormat="1"/>
    <row r="125" s="106" customFormat="1"/>
    <row r="162" s="120" customFormat="1" ht="16.5" customHeight="1"/>
    <row r="163" s="120" customFormat="1" ht="16.5" customHeight="1"/>
    <row r="164" s="139" customFormat="1"/>
    <row r="165" s="120" customFormat="1"/>
    <row r="166" s="120" customFormat="1"/>
    <row r="167" s="120" customFormat="1"/>
    <row r="168" s="120" customFormat="1"/>
    <row r="169" s="120" customFormat="1"/>
    <row r="170" s="120" customFormat="1"/>
    <row r="171" s="120" customFormat="1"/>
    <row r="172" s="120" customFormat="1"/>
    <row r="173" s="120" customFormat="1"/>
    <row r="174" s="120" customFormat="1"/>
    <row r="175" s="120" customFormat="1"/>
    <row r="176" s="120" customFormat="1"/>
    <row r="177" s="120" customFormat="1"/>
    <row r="178" s="120" customFormat="1"/>
    <row r="179" s="120" customFormat="1"/>
    <row r="180" s="119" customFormat="1" ht="15.75"/>
    <row r="181" s="119" customFormat="1" ht="15.75"/>
    <row r="182" s="119" customFormat="1" ht="15.75"/>
    <row r="183" s="119" customFormat="1" ht="15.75"/>
    <row r="184" s="119" customFormat="1" ht="15.75"/>
    <row r="185" s="120" customFormat="1"/>
    <row r="186" s="119" customFormat="1" ht="15.75"/>
    <row r="187" s="119" customFormat="1" ht="15.75"/>
    <row r="188" s="119" customFormat="1" ht="15.75"/>
    <row r="189" s="119" customFormat="1" ht="15.75"/>
    <row r="190" s="119" customFormat="1" ht="15.75"/>
    <row r="191" s="119" customFormat="1" ht="15.75"/>
    <row r="192" s="119" customFormat="1" ht="15.75"/>
    <row r="193" s="119" customFormat="1" ht="15.75"/>
    <row r="194" s="119" customFormat="1" ht="15.75"/>
    <row r="195" s="119" customFormat="1" ht="15.75"/>
    <row r="196" s="119" customFormat="1" ht="15.75"/>
    <row r="197" s="119" customFormat="1" ht="15.75"/>
    <row r="198" s="119" customFormat="1" ht="15.75"/>
    <row r="199" s="119" customFormat="1" ht="15.75"/>
    <row r="200" s="119" customFormat="1" ht="15.75"/>
    <row r="201" s="119" customFormat="1" ht="15.75"/>
    <row r="202" s="119" customFormat="1" ht="15.75"/>
    <row r="203" s="120" customFormat="1"/>
    <row r="204" s="120" customFormat="1"/>
    <row r="205" s="120" customFormat="1"/>
    <row r="206" s="120" customFormat="1"/>
    <row r="207" s="120" customFormat="1"/>
    <row r="208" s="120" customFormat="1"/>
    <row r="209" s="120" customFormat="1"/>
    <row r="210" s="120" customFormat="1"/>
    <row r="211" s="120" customFormat="1"/>
    <row r="212" s="120" customFormat="1"/>
    <row r="213" s="120" customFormat="1"/>
    <row r="214" s="120" customFormat="1"/>
    <row r="215" s="120" customFormat="1"/>
    <row r="216" s="120" customFormat="1"/>
    <row r="217" s="120" customFormat="1"/>
    <row r="218" s="120" customFormat="1"/>
    <row r="219" s="120" customFormat="1"/>
    <row r="220" s="120" customFormat="1"/>
    <row r="221" s="120" customFormat="1"/>
    <row r="222" s="120" customFormat="1"/>
    <row r="223" s="120" customFormat="1"/>
    <row r="224" s="120" customFormat="1"/>
    <row r="225" s="120" customFormat="1"/>
    <row r="226" s="120" customFormat="1"/>
    <row r="227" s="120" customFormat="1"/>
    <row r="228" s="120" customFormat="1"/>
    <row r="229" s="120" customFormat="1"/>
    <row r="230" s="120" customFormat="1"/>
    <row r="231" s="120" customFormat="1"/>
    <row r="232" s="119" customFormat="1" ht="15.75"/>
    <row r="233" s="120" customFormat="1"/>
    <row r="234" s="120" customFormat="1"/>
    <row r="235" s="119" customFormat="1" ht="15.75"/>
    <row r="236" s="119" customFormat="1" ht="15.75"/>
    <row r="237" s="120" customFormat="1"/>
    <row r="238" s="120" customFormat="1"/>
    <row r="239" s="120" customFormat="1"/>
    <row r="240" s="120" customFormat="1"/>
    <row r="241" s="119" customFormat="1" ht="15.75"/>
    <row r="242" s="119" customFormat="1" ht="15.75"/>
    <row r="243" s="119" customFormat="1" ht="15.75"/>
    <row r="244" s="119" customFormat="1" ht="15.75"/>
    <row r="245" s="119" customFormat="1" ht="15.75"/>
    <row r="246" s="119" customFormat="1" ht="15.75"/>
    <row r="247" s="119" customFormat="1" ht="15.75"/>
    <row r="248" s="119" customFormat="1" ht="15.75"/>
    <row r="249" s="119" customFormat="1" ht="15.75"/>
    <row r="250" s="119" customFormat="1" ht="15.75"/>
    <row r="251" s="120" customFormat="1"/>
    <row r="252" s="119" customFormat="1" ht="15.75"/>
    <row r="253" s="119" customFormat="1" ht="15.75"/>
    <row r="254" s="119" customFormat="1" ht="15.75"/>
    <row r="255" s="119" customFormat="1" ht="15.75"/>
    <row r="256" s="119" customFormat="1" ht="15.75"/>
    <row r="257" s="119" customFormat="1" ht="15.75"/>
    <row r="258" s="119" customFormat="1" ht="15.75"/>
    <row r="259" s="119" customFormat="1" ht="15.75"/>
    <row r="260" s="119" customFormat="1" ht="15.75"/>
    <row r="261" s="119" customFormat="1" ht="15.75"/>
    <row r="262" s="119" customFormat="1" ht="15.75"/>
    <row r="263" s="119" customFormat="1" ht="15.75"/>
    <row r="264" s="119" customFormat="1" ht="15.75"/>
    <row r="265" s="119" customFormat="1" ht="15.75"/>
    <row r="266" s="119" customFormat="1" ht="15.75"/>
    <row r="267" s="119" customFormat="1" ht="15.75"/>
    <row r="268" s="120" customFormat="1"/>
    <row r="269" s="119" customFormat="1" ht="15.75"/>
    <row r="270" s="119" customFormat="1" ht="15.75"/>
    <row r="271" s="119" customFormat="1" ht="15.75"/>
    <row r="272" s="119" customFormat="1" ht="15.75"/>
    <row r="273" s="119" customFormat="1" ht="15.75"/>
    <row r="274" s="119" customFormat="1" ht="15.75"/>
    <row r="275" s="119" customFormat="1" ht="15.75"/>
    <row r="276" s="119" customFormat="1" ht="15.75"/>
    <row r="277" s="119" customFormat="1" ht="15.75"/>
    <row r="278" s="119" customFormat="1" ht="15.75"/>
    <row r="279" s="119" customFormat="1" ht="15.75"/>
    <row r="280" s="119" customFormat="1" ht="15.75"/>
    <row r="281" s="119" customFormat="1" ht="15.75"/>
    <row r="282" s="119" customFormat="1" ht="15.75"/>
    <row r="283" s="119" customFormat="1" ht="15.75"/>
    <row r="284" s="119" customFormat="1" ht="15.75"/>
    <row r="285" s="120" customFormat="1"/>
    <row r="286" s="120" customFormat="1"/>
    <row r="287" s="120" customFormat="1"/>
    <row r="288" s="120" customFormat="1"/>
    <row r="289" s="120" customFormat="1"/>
    <row r="290" s="120" customFormat="1"/>
    <row r="291" s="119" customFormat="1" ht="15.75"/>
    <row r="292" s="120" customFormat="1"/>
    <row r="293" s="120" customFormat="1"/>
    <row r="294" s="120" customFormat="1"/>
    <row r="295" s="120" customFormat="1"/>
    <row r="296" s="120" customFormat="1"/>
    <row r="297" s="119" customFormat="1" ht="15.75"/>
    <row r="298" s="120" customFormat="1"/>
    <row r="299" s="120" customFormat="1"/>
    <row r="300" s="120" customFormat="1"/>
    <row r="301" s="120" customFormat="1"/>
    <row r="302" s="120" customFormat="1"/>
    <row r="303" s="120" customFormat="1"/>
    <row r="304" s="119" customFormat="1" ht="15.75"/>
    <row r="305" s="120" customFormat="1"/>
    <row r="306" s="120" customFormat="1"/>
    <row r="307" s="120" customFormat="1"/>
    <row r="308" s="120" customFormat="1"/>
    <row r="309" s="120" customFormat="1"/>
    <row r="310" s="119" customFormat="1" ht="15.75"/>
    <row r="311" s="120" customFormat="1"/>
    <row r="312" s="120" customFormat="1"/>
    <row r="313" s="120" customFormat="1"/>
    <row r="314" s="120" customFormat="1"/>
    <row r="315" s="120" customFormat="1"/>
    <row r="316" s="119" customFormat="1" ht="15.75"/>
    <row r="317" s="120" customFormat="1"/>
    <row r="318" s="120" customFormat="1"/>
    <row r="319" s="120" customFormat="1"/>
    <row r="320" s="120" customFormat="1"/>
    <row r="321" s="120" customFormat="1"/>
    <row r="322" s="119" customFormat="1" ht="15.75"/>
    <row r="323" s="120" customFormat="1"/>
    <row r="324" s="120" customFormat="1"/>
    <row r="325" s="120" customFormat="1"/>
    <row r="326" s="120" customFormat="1"/>
    <row r="327" s="120" customFormat="1"/>
    <row r="328" s="119" customFormat="1" ht="15.75"/>
    <row r="329" s="119" customFormat="1" ht="15.75"/>
    <row r="330" s="119" customFormat="1" ht="15.75"/>
    <row r="331" s="119" customFormat="1" ht="15.75"/>
    <row r="332" s="120" customFormat="1"/>
    <row r="333" s="119" customFormat="1" ht="15.75"/>
    <row r="334" s="119" customFormat="1" ht="15.75"/>
    <row r="335" s="119" customFormat="1" ht="15.75"/>
    <row r="336" s="119" customFormat="1" ht="15.75"/>
    <row r="337" s="120" customFormat="1"/>
    <row r="338" s="119" customFormat="1" ht="15.75"/>
    <row r="339" s="120" customFormat="1"/>
    <row r="340" s="120" customFormat="1"/>
    <row r="341" s="120" customFormat="1"/>
    <row r="342" s="119" customFormat="1" ht="15.75"/>
    <row r="343" s="119" customFormat="1" ht="15.75"/>
    <row r="344" s="119" customFormat="1" ht="15.75"/>
    <row r="345" s="119" customFormat="1" ht="15.75"/>
    <row r="346" s="119" customFormat="1" ht="15.75"/>
    <row r="347" s="119" customFormat="1" ht="15.75"/>
    <row r="348" s="119" customFormat="1" ht="15.75"/>
    <row r="349" s="119" customFormat="1" ht="15.75"/>
    <row r="350" s="119" customFormat="1" ht="15.75"/>
    <row r="351" s="119" customFormat="1" ht="15.75"/>
    <row r="352" s="119" customFormat="1" ht="15.75"/>
    <row r="353" s="120" customFormat="1"/>
    <row r="354" s="120" customFormat="1"/>
    <row r="355" s="120" customFormat="1"/>
    <row r="356" s="120" customFormat="1"/>
    <row r="357" s="120" customFormat="1"/>
    <row r="358" s="120" customFormat="1"/>
    <row r="359" s="120" customFormat="1"/>
    <row r="360" s="120" customFormat="1"/>
    <row r="361" s="120" customFormat="1"/>
    <row r="362" s="120" customFormat="1"/>
    <row r="363" s="120" customFormat="1"/>
    <row r="364" s="120" customFormat="1"/>
    <row r="365" s="120" customFormat="1"/>
    <row r="366" s="120" customFormat="1"/>
    <row r="367" s="120" customFormat="1"/>
    <row r="368" s="120" customFormat="1"/>
    <row r="369" s="120" customFormat="1"/>
    <row r="370" s="120" customFormat="1"/>
    <row r="371" s="120" customFormat="1"/>
    <row r="372" s="120" customFormat="1"/>
    <row r="373" s="120" customFormat="1"/>
    <row r="374" s="120" customFormat="1"/>
    <row r="375" s="120" customFormat="1"/>
    <row r="376" s="120" customFormat="1"/>
    <row r="377" s="120" customFormat="1"/>
    <row r="378" s="120" customFormat="1"/>
    <row r="379" s="120" customFormat="1"/>
    <row r="380" s="120" customFormat="1"/>
    <row r="381" s="120" customFormat="1"/>
    <row r="382" s="120" customFormat="1"/>
    <row r="383" s="120" customFormat="1"/>
    <row r="384" s="120" customFormat="1"/>
    <row r="385" s="120" customFormat="1"/>
    <row r="386" s="120" customFormat="1"/>
    <row r="387" s="120" customFormat="1"/>
    <row r="388" s="120" customFormat="1"/>
    <row r="389" s="120" customFormat="1"/>
    <row r="390" s="120" customFormat="1"/>
    <row r="391" s="120" customFormat="1"/>
    <row r="392" s="120" customFormat="1"/>
    <row r="393" s="120" customFormat="1"/>
    <row r="394" s="120" customFormat="1"/>
    <row r="395" s="120" customFormat="1"/>
    <row r="396" s="120" customFormat="1"/>
    <row r="397" s="120" customFormat="1"/>
    <row r="398" s="120" customFormat="1"/>
    <row r="399" s="120" customFormat="1"/>
    <row r="400" s="120" customFormat="1"/>
    <row r="401" s="120" customFormat="1"/>
    <row r="402" s="120" customFormat="1"/>
    <row r="403" s="120" customFormat="1"/>
    <row r="404" s="120" customFormat="1"/>
    <row r="405" s="120" customFormat="1"/>
    <row r="406" s="120" customFormat="1"/>
    <row r="407" s="120" customFormat="1"/>
    <row r="408" s="120" customFormat="1"/>
    <row r="409" s="120" customFormat="1"/>
    <row r="410" s="120" customFormat="1"/>
    <row r="411" s="120" customFormat="1"/>
    <row r="412" s="120" customFormat="1"/>
    <row r="413" s="120" customFormat="1"/>
    <row r="414" s="120" customFormat="1"/>
    <row r="415" s="120" customFormat="1"/>
    <row r="416" s="120" customFormat="1"/>
    <row r="417" s="120" customFormat="1"/>
    <row r="418" s="120" customFormat="1"/>
    <row r="419" s="120" customFormat="1"/>
    <row r="420" s="120" customFormat="1"/>
    <row r="421" s="120" customFormat="1"/>
    <row r="422" s="120" customFormat="1"/>
    <row r="423" s="120" customFormat="1"/>
    <row r="424" s="120" customFormat="1"/>
    <row r="425" s="120" customFormat="1"/>
    <row r="426" s="120" customFormat="1"/>
    <row r="427" s="120" customFormat="1"/>
  </sheetData>
  <mergeCells count="10">
    <mergeCell ref="A1:F2"/>
    <mergeCell ref="A3:F3"/>
    <mergeCell ref="E7:E8"/>
    <mergeCell ref="F7:F8"/>
    <mergeCell ref="A4:F4"/>
    <mergeCell ref="A5:F5"/>
    <mergeCell ref="A7:A8"/>
    <mergeCell ref="B7:B8"/>
    <mergeCell ref="C7:C8"/>
    <mergeCell ref="D7:D8"/>
  </mergeCells>
  <printOptions horizontalCentered="1"/>
  <pageMargins left="0.25" right="0.25" top="0.75" bottom="0.75" header="0.3" footer="0.3"/>
  <pageSetup paperSize="9" scale="95" orientation="portrait" r:id="rId1"/>
  <headerFooter alignWithMargins="0">
    <oddFooter>&amp;C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W443"/>
  <sheetViews>
    <sheetView zoomScaleNormal="100" workbookViewId="0">
      <selection activeCell="H11" sqref="H11"/>
    </sheetView>
  </sheetViews>
  <sheetFormatPr defaultRowHeight="16.5"/>
  <cols>
    <col min="1" max="1" width="5.7109375" style="104" customWidth="1"/>
    <col min="2" max="2" width="53.28515625" style="104" customWidth="1"/>
    <col min="3" max="4" width="9.140625" style="104"/>
    <col min="5" max="5" width="10.5703125" style="104" customWidth="1"/>
    <col min="6" max="6" width="11.5703125" style="104" customWidth="1"/>
    <col min="7" max="16384" width="9.140625" style="104"/>
  </cols>
  <sheetData>
    <row r="1" spans="1:179" ht="15" customHeight="1">
      <c r="A1" s="490" t="s">
        <v>385</v>
      </c>
      <c r="B1" s="490"/>
      <c r="C1" s="490"/>
      <c r="D1" s="490"/>
      <c r="E1" s="490"/>
      <c r="F1" s="490"/>
    </row>
    <row r="2" spans="1:179" ht="18.75" customHeight="1">
      <c r="A2" s="490"/>
      <c r="B2" s="490"/>
      <c r="C2" s="490"/>
      <c r="D2" s="490"/>
      <c r="E2" s="490"/>
      <c r="F2" s="490"/>
    </row>
    <row r="3" spans="1:179" ht="19.5" customHeight="1">
      <c r="A3" s="506" t="s">
        <v>339</v>
      </c>
      <c r="B3" s="506"/>
      <c r="C3" s="506"/>
      <c r="D3" s="506"/>
      <c r="E3" s="506"/>
      <c r="F3" s="506"/>
    </row>
    <row r="4" spans="1:179" s="105" customFormat="1" ht="18" customHeight="1">
      <c r="A4" s="508" t="s">
        <v>362</v>
      </c>
      <c r="B4" s="508"/>
      <c r="C4" s="508"/>
      <c r="D4" s="508"/>
      <c r="E4" s="508"/>
      <c r="F4" s="508"/>
    </row>
    <row r="5" spans="1:179" s="105" customFormat="1" ht="15" customHeight="1">
      <c r="A5" s="508" t="s">
        <v>77</v>
      </c>
      <c r="B5" s="508"/>
      <c r="C5" s="508"/>
      <c r="D5" s="508"/>
      <c r="E5" s="508"/>
      <c r="F5" s="508"/>
    </row>
    <row r="6" spans="1:179" s="105" customFormat="1" ht="15.75" customHeight="1" thickBot="1">
      <c r="A6" s="109"/>
      <c r="B6" s="107"/>
      <c r="C6" s="108"/>
      <c r="D6" s="110"/>
      <c r="E6" s="110"/>
      <c r="F6" s="108"/>
    </row>
    <row r="7" spans="1:179" ht="16.5" customHeight="1">
      <c r="A7" s="509" t="s">
        <v>1</v>
      </c>
      <c r="B7" s="511" t="s">
        <v>211</v>
      </c>
      <c r="C7" s="493" t="s">
        <v>2</v>
      </c>
      <c r="D7" s="513" t="s">
        <v>329</v>
      </c>
      <c r="E7" s="493" t="s">
        <v>213</v>
      </c>
      <c r="F7" s="495" t="s">
        <v>0</v>
      </c>
    </row>
    <row r="8" spans="1:179" ht="16.5" customHeight="1" thickBot="1">
      <c r="A8" s="510"/>
      <c r="B8" s="512"/>
      <c r="C8" s="494"/>
      <c r="D8" s="514"/>
      <c r="E8" s="494"/>
      <c r="F8" s="496"/>
    </row>
    <row r="9" spans="1:179" s="105" customFormat="1">
      <c r="A9" s="457"/>
      <c r="B9" s="458" t="s">
        <v>78</v>
      </c>
      <c r="C9" s="457"/>
      <c r="D9" s="457"/>
      <c r="E9" s="457"/>
      <c r="F9" s="457"/>
    </row>
    <row r="10" spans="1:179" s="163" customFormat="1" ht="31.5">
      <c r="A10" s="40">
        <v>1</v>
      </c>
      <c r="B10" s="179" t="s">
        <v>79</v>
      </c>
      <c r="C10" s="40" t="s">
        <v>3</v>
      </c>
      <c r="D10" s="289">
        <v>126</v>
      </c>
      <c r="E10" s="289"/>
      <c r="F10" s="289"/>
    </row>
    <row r="11" spans="1:179" s="163" customFormat="1" ht="39" customHeight="1">
      <c r="A11" s="40">
        <v>2</v>
      </c>
      <c r="B11" s="179" t="s">
        <v>383</v>
      </c>
      <c r="C11" s="40" t="s">
        <v>384</v>
      </c>
      <c r="D11" s="289">
        <v>8</v>
      </c>
      <c r="E11" s="289"/>
      <c r="F11" s="289"/>
    </row>
    <row r="12" spans="1:179" s="123" customFormat="1" ht="33" customHeight="1">
      <c r="A12" s="40">
        <v>3</v>
      </c>
      <c r="B12" s="179" t="s">
        <v>70</v>
      </c>
      <c r="C12" s="44" t="s">
        <v>35</v>
      </c>
      <c r="D12" s="289">
        <v>14</v>
      </c>
      <c r="E12" s="289"/>
      <c r="F12" s="289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</row>
    <row r="13" spans="1:179" s="164" customFormat="1" ht="31.5" customHeight="1">
      <c r="A13" s="96">
        <v>4</v>
      </c>
      <c r="B13" s="374" t="s">
        <v>71</v>
      </c>
      <c r="C13" s="96" t="s">
        <v>3</v>
      </c>
      <c r="D13" s="392">
        <v>7.2</v>
      </c>
      <c r="E13" s="289"/>
      <c r="F13" s="289"/>
    </row>
    <row r="14" spans="1:179" s="170" customFormat="1" ht="31.5">
      <c r="A14" s="76">
        <v>5</v>
      </c>
      <c r="B14" s="323" t="s">
        <v>80</v>
      </c>
      <c r="C14" s="76" t="s">
        <v>17</v>
      </c>
      <c r="D14" s="293">
        <v>6</v>
      </c>
      <c r="E14" s="289"/>
      <c r="F14" s="289"/>
    </row>
    <row r="15" spans="1:179" s="171" customFormat="1" ht="36.75" customHeight="1">
      <c r="A15" s="26">
        <v>6</v>
      </c>
      <c r="B15" s="260" t="s">
        <v>81</v>
      </c>
      <c r="C15" s="26" t="s">
        <v>17</v>
      </c>
      <c r="D15" s="276">
        <v>72</v>
      </c>
      <c r="E15" s="289"/>
      <c r="F15" s="289"/>
    </row>
    <row r="16" spans="1:179" s="172" customFormat="1" ht="47.25">
      <c r="A16" s="76">
        <v>7</v>
      </c>
      <c r="B16" s="323" t="s">
        <v>82</v>
      </c>
      <c r="C16" s="76" t="s">
        <v>3</v>
      </c>
      <c r="D16" s="293">
        <v>2.5</v>
      </c>
      <c r="E16" s="289"/>
      <c r="F16" s="289"/>
    </row>
    <row r="17" spans="1:6" s="164" customFormat="1" ht="39" customHeight="1">
      <c r="A17" s="96">
        <v>8</v>
      </c>
      <c r="B17" s="260" t="s">
        <v>74</v>
      </c>
      <c r="C17" s="96" t="s">
        <v>3</v>
      </c>
      <c r="D17" s="392">
        <v>21.6</v>
      </c>
      <c r="E17" s="289"/>
      <c r="F17" s="289"/>
    </row>
    <row r="18" spans="1:6" s="165" customFormat="1" ht="21.75" customHeight="1">
      <c r="A18" s="37">
        <v>9</v>
      </c>
      <c r="B18" s="179" t="s">
        <v>75</v>
      </c>
      <c r="C18" s="37" t="s">
        <v>3</v>
      </c>
      <c r="D18" s="286">
        <v>23.76</v>
      </c>
      <c r="E18" s="289"/>
      <c r="F18" s="289"/>
    </row>
    <row r="19" spans="1:6" s="166" customFormat="1" ht="31.5">
      <c r="A19" s="76">
        <v>10</v>
      </c>
      <c r="B19" s="323" t="s">
        <v>83</v>
      </c>
      <c r="C19" s="37" t="s">
        <v>3</v>
      </c>
      <c r="D19" s="293">
        <v>100</v>
      </c>
      <c r="E19" s="289"/>
      <c r="F19" s="289"/>
    </row>
    <row r="20" spans="1:6" s="167" customFormat="1" ht="31.5">
      <c r="A20" s="37">
        <v>11</v>
      </c>
      <c r="B20" s="179" t="s">
        <v>84</v>
      </c>
      <c r="C20" s="37" t="s">
        <v>3</v>
      </c>
      <c r="D20" s="286">
        <v>11.2</v>
      </c>
      <c r="E20" s="289"/>
      <c r="F20" s="289"/>
    </row>
    <row r="21" spans="1:6" s="167" customFormat="1" ht="31.5">
      <c r="A21" s="37">
        <v>12</v>
      </c>
      <c r="B21" s="179" t="s">
        <v>380</v>
      </c>
      <c r="C21" s="37" t="s">
        <v>295</v>
      </c>
      <c r="D21" s="286">
        <v>50.4</v>
      </c>
      <c r="E21" s="289"/>
      <c r="F21" s="289"/>
    </row>
    <row r="22" spans="1:6" s="167" customFormat="1" ht="23.25" customHeight="1">
      <c r="A22" s="37">
        <v>13</v>
      </c>
      <c r="B22" s="323" t="s">
        <v>85</v>
      </c>
      <c r="C22" s="37" t="s">
        <v>295</v>
      </c>
      <c r="D22" s="293">
        <v>50.4</v>
      </c>
      <c r="E22" s="293"/>
      <c r="F22" s="293"/>
    </row>
    <row r="23" spans="1:6" s="167" customFormat="1" ht="37.5" customHeight="1">
      <c r="A23" s="37"/>
      <c r="B23" s="433" t="s">
        <v>235</v>
      </c>
      <c r="C23" s="37"/>
      <c r="D23" s="286"/>
      <c r="E23" s="289"/>
      <c r="F23" s="289"/>
    </row>
    <row r="24" spans="1:6" s="167" customFormat="1" ht="15.75">
      <c r="A24" s="37">
        <v>1</v>
      </c>
      <c r="B24" s="307" t="s">
        <v>236</v>
      </c>
      <c r="C24" s="17" t="s">
        <v>3</v>
      </c>
      <c r="D24" s="286">
        <v>0.62</v>
      </c>
      <c r="E24" s="289"/>
      <c r="F24" s="289"/>
    </row>
    <row r="25" spans="1:6" s="167" customFormat="1" ht="15.75">
      <c r="A25" s="37">
        <v>2</v>
      </c>
      <c r="B25" s="307" t="s">
        <v>237</v>
      </c>
      <c r="C25" s="17" t="s">
        <v>3</v>
      </c>
      <c r="D25" s="286">
        <v>0.62</v>
      </c>
      <c r="E25" s="289"/>
      <c r="F25" s="289"/>
    </row>
    <row r="26" spans="1:6" s="113" customFormat="1" ht="15.75" customHeight="1">
      <c r="A26" s="66">
        <v>3</v>
      </c>
      <c r="B26" s="258" t="s">
        <v>238</v>
      </c>
      <c r="C26" s="23" t="s">
        <v>3</v>
      </c>
      <c r="D26" s="312">
        <v>0.68</v>
      </c>
      <c r="E26" s="312"/>
      <c r="F26" s="312"/>
    </row>
    <row r="27" spans="1:6" s="113" customFormat="1">
      <c r="A27" s="66">
        <v>4</v>
      </c>
      <c r="B27" s="258" t="s">
        <v>239</v>
      </c>
      <c r="C27" s="23" t="s">
        <v>3</v>
      </c>
      <c r="D27" s="312">
        <v>1.89</v>
      </c>
      <c r="E27" s="312"/>
      <c r="F27" s="312"/>
    </row>
    <row r="28" spans="1:6" s="113" customFormat="1">
      <c r="A28" s="66">
        <v>5</v>
      </c>
      <c r="B28" s="307" t="s">
        <v>240</v>
      </c>
      <c r="C28" s="17" t="s">
        <v>5</v>
      </c>
      <c r="D28" s="312">
        <v>9.1999999999999998E-2</v>
      </c>
      <c r="E28" s="312"/>
      <c r="F28" s="312"/>
    </row>
    <row r="29" spans="1:6" s="113" customFormat="1">
      <c r="A29" s="66">
        <v>6</v>
      </c>
      <c r="B29" s="307" t="s">
        <v>241</v>
      </c>
      <c r="C29" s="17" t="s">
        <v>3</v>
      </c>
      <c r="D29" s="312">
        <v>0.34</v>
      </c>
      <c r="E29" s="312"/>
      <c r="F29" s="312"/>
    </row>
    <row r="30" spans="1:6" s="113" customFormat="1">
      <c r="A30" s="66">
        <v>7</v>
      </c>
      <c r="B30" s="258" t="s">
        <v>244</v>
      </c>
      <c r="C30" s="23" t="s">
        <v>5</v>
      </c>
      <c r="D30" s="312">
        <v>2.0199999999999999E-2</v>
      </c>
      <c r="E30" s="312"/>
      <c r="F30" s="312"/>
    </row>
    <row r="31" spans="1:6" s="113" customFormat="1">
      <c r="A31" s="66">
        <v>8</v>
      </c>
      <c r="B31" s="307" t="s">
        <v>242</v>
      </c>
      <c r="C31" s="17" t="s">
        <v>5</v>
      </c>
      <c r="D31" s="437">
        <v>3.1099999999999999E-2</v>
      </c>
      <c r="E31" s="312"/>
      <c r="F31" s="312"/>
    </row>
    <row r="32" spans="1:6" s="113" customFormat="1">
      <c r="A32" s="48"/>
      <c r="B32" s="375" t="s">
        <v>243</v>
      </c>
      <c r="C32" s="48"/>
      <c r="D32" s="393"/>
      <c r="E32" s="393"/>
      <c r="F32" s="315"/>
    </row>
    <row r="33" spans="1:6" s="105" customFormat="1">
      <c r="A33" s="173"/>
      <c r="B33" s="376" t="s">
        <v>358</v>
      </c>
      <c r="C33" s="174"/>
      <c r="D33" s="438"/>
      <c r="E33" s="438"/>
      <c r="F33" s="438"/>
    </row>
    <row r="34" spans="1:6" s="167" customFormat="1" ht="40.5" customHeight="1">
      <c r="A34" s="37">
        <v>1</v>
      </c>
      <c r="B34" s="179" t="s">
        <v>86</v>
      </c>
      <c r="C34" s="37" t="s">
        <v>28</v>
      </c>
      <c r="D34" s="286">
        <v>1</v>
      </c>
      <c r="E34" s="289"/>
      <c r="F34" s="289"/>
    </row>
    <row r="35" spans="1:6" s="138" customFormat="1" ht="16.5" customHeight="1">
      <c r="A35" s="137"/>
      <c r="B35" s="375" t="s">
        <v>214</v>
      </c>
      <c r="C35" s="137"/>
      <c r="D35" s="439"/>
      <c r="E35" s="439"/>
      <c r="F35" s="440"/>
    </row>
    <row r="36" spans="1:6" s="119" customFormat="1" ht="16.5" customHeight="1">
      <c r="A36" s="48"/>
      <c r="B36" s="316" t="s">
        <v>67</v>
      </c>
      <c r="C36" s="49"/>
      <c r="D36" s="393"/>
      <c r="E36" s="393"/>
      <c r="F36" s="315"/>
    </row>
    <row r="37" spans="1:6" s="119" customFormat="1" ht="16.5" customHeight="1">
      <c r="A37" s="114"/>
      <c r="B37" s="114"/>
      <c r="C37" s="114"/>
      <c r="D37" s="441"/>
      <c r="E37" s="441"/>
      <c r="F37" s="442"/>
    </row>
    <row r="38" spans="1:6" s="111" customFormat="1" ht="15.75">
      <c r="A38" s="112"/>
      <c r="B38" s="112"/>
      <c r="C38" s="168"/>
      <c r="D38" s="112"/>
      <c r="E38" s="112"/>
      <c r="F38" s="169"/>
    </row>
    <row r="39" spans="1:6" s="121" customFormat="1" ht="15.75">
      <c r="A39" s="119"/>
      <c r="B39" s="470"/>
      <c r="C39" s="119"/>
      <c r="D39" s="119"/>
      <c r="E39" s="119"/>
      <c r="F39" s="119"/>
    </row>
    <row r="40" spans="1:6" s="105" customFormat="1"/>
    <row r="41" spans="1:6" s="106" customFormat="1">
      <c r="A41" s="105"/>
      <c r="B41" s="105"/>
      <c r="C41" s="105"/>
      <c r="D41" s="105"/>
      <c r="E41" s="105"/>
      <c r="F41" s="105"/>
    </row>
    <row r="42" spans="1:6" s="106" customFormat="1"/>
    <row r="43" spans="1:6" s="106" customFormat="1"/>
    <row r="44" spans="1:6" s="106" customFormat="1"/>
    <row r="45" spans="1:6" s="106" customFormat="1"/>
    <row r="46" spans="1:6" s="106" customFormat="1"/>
    <row r="47" spans="1:6" s="106" customFormat="1"/>
    <row r="48" spans="1:6" s="106" customFormat="1"/>
    <row r="49" s="106" customFormat="1"/>
    <row r="50" s="106" customFormat="1"/>
    <row r="51" s="106" customFormat="1"/>
    <row r="52" s="106" customFormat="1"/>
    <row r="53" s="106" customFormat="1"/>
    <row r="54" s="106" customFormat="1"/>
    <row r="55" s="106" customFormat="1"/>
    <row r="56" s="106" customFormat="1"/>
    <row r="57" s="106" customFormat="1"/>
    <row r="58" s="106" customFormat="1"/>
    <row r="59" s="106" customFormat="1"/>
    <row r="60" s="106" customFormat="1"/>
    <row r="61" s="106" customFormat="1"/>
    <row r="62" s="106" customFormat="1"/>
    <row r="63" s="106" customFormat="1"/>
    <row r="64" s="106" customFormat="1"/>
    <row r="65" s="106" customFormat="1"/>
    <row r="66" s="106" customFormat="1"/>
    <row r="67" s="106" customFormat="1"/>
    <row r="68" s="106" customFormat="1"/>
    <row r="69" s="106" customFormat="1"/>
    <row r="70" s="106" customFormat="1"/>
    <row r="71" s="106" customFormat="1"/>
    <row r="72" s="106" customFormat="1"/>
    <row r="73" s="106" customFormat="1"/>
    <row r="74" s="106" customFormat="1"/>
    <row r="75" s="106" customFormat="1"/>
    <row r="76" s="106" customFormat="1"/>
    <row r="77" s="106" customFormat="1"/>
    <row r="78" s="106" customFormat="1"/>
    <row r="79" s="106" customFormat="1"/>
    <row r="80" s="106" customFormat="1"/>
    <row r="81" s="106" customFormat="1"/>
    <row r="82" s="106" customFormat="1"/>
    <row r="83" s="106" customFormat="1"/>
    <row r="84" s="106" customFormat="1"/>
    <row r="85" s="106" customFormat="1"/>
    <row r="86" s="106" customFormat="1"/>
    <row r="87" s="106" customFormat="1"/>
    <row r="88" s="106" customFormat="1"/>
    <row r="89" s="106" customFormat="1"/>
    <row r="90" s="106" customFormat="1"/>
    <row r="91" s="106" customFormat="1"/>
    <row r="92" s="106" customFormat="1"/>
    <row r="93" s="106" customFormat="1"/>
    <row r="94" s="106" customFormat="1"/>
    <row r="95" s="106" customFormat="1"/>
    <row r="96" s="106" customFormat="1"/>
    <row r="97" s="106" customFormat="1"/>
    <row r="98" s="106" customFormat="1"/>
    <row r="99" s="106" customFormat="1"/>
    <row r="100" s="106" customFormat="1"/>
    <row r="101" s="106" customFormat="1"/>
    <row r="102" s="106" customFormat="1"/>
    <row r="103" s="106" customFormat="1"/>
    <row r="104" s="106" customFormat="1"/>
    <row r="105" s="106" customFormat="1"/>
    <row r="106" s="106" customFormat="1"/>
    <row r="107" s="106" customFormat="1"/>
    <row r="108" s="106" customFormat="1"/>
    <row r="109" s="106" customFormat="1"/>
    <row r="110" s="106" customFormat="1"/>
    <row r="111" s="106" customFormat="1"/>
    <row r="112" s="106" customFormat="1"/>
    <row r="113" s="106" customFormat="1"/>
    <row r="114" s="106" customFormat="1"/>
    <row r="115" s="106" customFormat="1"/>
    <row r="116" s="106" customFormat="1"/>
    <row r="117" s="106" customFormat="1"/>
    <row r="118" s="106" customFormat="1"/>
    <row r="119" s="106" customFormat="1"/>
    <row r="120" s="106" customFormat="1"/>
    <row r="121" s="106" customFormat="1"/>
    <row r="122" s="106" customFormat="1"/>
    <row r="123" s="106" customFormat="1"/>
    <row r="124" s="106" customFormat="1"/>
    <row r="125" s="106" customFormat="1"/>
    <row r="126" s="106" customFormat="1"/>
    <row r="127" s="106" customFormat="1"/>
    <row r="128" s="106" customFormat="1"/>
    <row r="129" s="112" customFormat="1" ht="15.75"/>
    <row r="130" s="112" customFormat="1" ht="15.75"/>
    <row r="131" s="112" customFormat="1" ht="15.75"/>
    <row r="132" s="112" customFormat="1" ht="15.75"/>
    <row r="133" s="112" customFormat="1" ht="15.75"/>
    <row r="134" s="112" customFormat="1" ht="15.75"/>
    <row r="135" s="106" customFormat="1"/>
    <row r="136" s="106" customFormat="1"/>
    <row r="137" s="106" customFormat="1"/>
    <row r="138" s="106" customFormat="1"/>
    <row r="139" s="106" customFormat="1"/>
    <row r="140" s="106" customFormat="1"/>
    <row r="141" s="106" customFormat="1"/>
    <row r="178" s="120" customFormat="1" ht="16.5" customHeight="1"/>
    <row r="179" s="120" customFormat="1" ht="16.5" customHeight="1"/>
    <row r="180" s="139" customFormat="1"/>
    <row r="181" s="120" customFormat="1"/>
    <row r="182" s="120" customFormat="1"/>
    <row r="183" s="120" customFormat="1"/>
    <row r="184" s="120" customFormat="1"/>
    <row r="185" s="120" customFormat="1"/>
    <row r="186" s="120" customFormat="1"/>
    <row r="187" s="120" customFormat="1"/>
    <row r="188" s="120" customFormat="1"/>
    <row r="189" s="120" customFormat="1"/>
    <row r="190" s="120" customFormat="1"/>
    <row r="191" s="120" customFormat="1"/>
    <row r="192" s="120" customFormat="1"/>
    <row r="193" s="120" customFormat="1"/>
    <row r="194" s="120" customFormat="1"/>
    <row r="195" s="120" customFormat="1"/>
    <row r="196" s="119" customFormat="1" ht="15.75"/>
    <row r="197" s="119" customFormat="1" ht="15.75"/>
    <row r="198" s="119" customFormat="1" ht="15.75"/>
    <row r="199" s="119" customFormat="1" ht="15.75"/>
    <row r="200" s="119" customFormat="1" ht="15.75"/>
    <row r="201" s="120" customFormat="1"/>
    <row r="202" s="119" customFormat="1" ht="15.75"/>
    <row r="203" s="119" customFormat="1" ht="15.75"/>
    <row r="204" s="119" customFormat="1" ht="15.75"/>
    <row r="205" s="119" customFormat="1" ht="15.75"/>
    <row r="206" s="119" customFormat="1" ht="15.75"/>
    <row r="207" s="119" customFormat="1" ht="15.75"/>
    <row r="208" s="119" customFormat="1" ht="15.75"/>
    <row r="209" s="119" customFormat="1" ht="15.75"/>
    <row r="210" s="119" customFormat="1" ht="15.75"/>
    <row r="211" s="119" customFormat="1" ht="15.75"/>
    <row r="212" s="119" customFormat="1" ht="15.75"/>
    <row r="213" s="119" customFormat="1" ht="15.75"/>
    <row r="214" s="119" customFormat="1" ht="15.75"/>
    <row r="215" s="119" customFormat="1" ht="15.75"/>
    <row r="216" s="119" customFormat="1" ht="15.75"/>
    <row r="217" s="119" customFormat="1" ht="15.75"/>
    <row r="218" s="119" customFormat="1" ht="15.75"/>
    <row r="219" s="120" customFormat="1"/>
    <row r="220" s="120" customFormat="1"/>
    <row r="221" s="120" customFormat="1"/>
    <row r="222" s="120" customFormat="1"/>
    <row r="223" s="120" customFormat="1"/>
    <row r="224" s="120" customFormat="1"/>
    <row r="225" s="120" customFormat="1"/>
    <row r="226" s="120" customFormat="1"/>
    <row r="227" s="120" customFormat="1"/>
    <row r="228" s="120" customFormat="1"/>
    <row r="229" s="120" customFormat="1"/>
    <row r="230" s="120" customFormat="1"/>
    <row r="231" s="120" customFormat="1"/>
    <row r="232" s="120" customFormat="1"/>
    <row r="233" s="120" customFormat="1"/>
    <row r="234" s="120" customFormat="1"/>
    <row r="235" s="120" customFormat="1"/>
    <row r="236" s="120" customFormat="1"/>
    <row r="237" s="120" customFormat="1"/>
    <row r="238" s="120" customFormat="1"/>
    <row r="239" s="120" customFormat="1"/>
    <row r="240" s="120" customFormat="1"/>
    <row r="241" s="120" customFormat="1"/>
    <row r="242" s="120" customFormat="1"/>
    <row r="243" s="120" customFormat="1"/>
    <row r="244" s="120" customFormat="1"/>
    <row r="245" s="120" customFormat="1"/>
    <row r="246" s="120" customFormat="1"/>
    <row r="247" s="120" customFormat="1"/>
    <row r="248" s="119" customFormat="1" ht="15.75"/>
    <row r="249" s="120" customFormat="1"/>
    <row r="250" s="120" customFormat="1"/>
    <row r="251" s="119" customFormat="1" ht="15.75"/>
    <row r="252" s="119" customFormat="1" ht="15.75"/>
    <row r="253" s="120" customFormat="1"/>
    <row r="254" s="120" customFormat="1"/>
    <row r="255" s="120" customFormat="1"/>
    <row r="256" s="120" customFormat="1"/>
    <row r="257" s="119" customFormat="1" ht="15.75"/>
    <row r="258" s="119" customFormat="1" ht="15.75"/>
    <row r="259" s="119" customFormat="1" ht="15.75"/>
    <row r="260" s="119" customFormat="1" ht="15.75"/>
    <row r="261" s="119" customFormat="1" ht="15.75"/>
    <row r="262" s="119" customFormat="1" ht="15.75"/>
    <row r="263" s="119" customFormat="1" ht="15.75"/>
    <row r="264" s="119" customFormat="1" ht="15.75"/>
    <row r="265" s="119" customFormat="1" ht="15.75"/>
    <row r="266" s="119" customFormat="1" ht="15.75"/>
    <row r="267" s="120" customFormat="1"/>
    <row r="268" s="119" customFormat="1" ht="15.75"/>
    <row r="269" s="119" customFormat="1" ht="15.75"/>
    <row r="270" s="119" customFormat="1" ht="15.75"/>
    <row r="271" s="119" customFormat="1" ht="15.75"/>
    <row r="272" s="119" customFormat="1" ht="15.75"/>
    <row r="273" s="119" customFormat="1" ht="15.75"/>
    <row r="274" s="119" customFormat="1" ht="15.75"/>
    <row r="275" s="119" customFormat="1" ht="15.75"/>
    <row r="276" s="119" customFormat="1" ht="15.75"/>
    <row r="277" s="119" customFormat="1" ht="15.75"/>
    <row r="278" s="119" customFormat="1" ht="15.75"/>
    <row r="279" s="119" customFormat="1" ht="15.75"/>
    <row r="280" s="119" customFormat="1" ht="15.75"/>
    <row r="281" s="119" customFormat="1" ht="15.75"/>
    <row r="282" s="119" customFormat="1" ht="15.75"/>
    <row r="283" s="119" customFormat="1" ht="15.75"/>
    <row r="284" s="120" customFormat="1"/>
    <row r="285" s="119" customFormat="1" ht="15.75"/>
    <row r="286" s="119" customFormat="1" ht="15.75"/>
    <row r="287" s="119" customFormat="1" ht="15.75"/>
    <row r="288" s="119" customFormat="1" ht="15.75"/>
    <row r="289" s="119" customFormat="1" ht="15.75"/>
    <row r="290" s="119" customFormat="1" ht="15.75"/>
    <row r="291" s="119" customFormat="1" ht="15.75"/>
    <row r="292" s="119" customFormat="1" ht="15.75"/>
    <row r="293" s="119" customFormat="1" ht="15.75"/>
    <row r="294" s="119" customFormat="1" ht="15.75"/>
    <row r="295" s="119" customFormat="1" ht="15.75"/>
    <row r="296" s="119" customFormat="1" ht="15.75"/>
    <row r="297" s="119" customFormat="1" ht="15.75"/>
    <row r="298" s="119" customFormat="1" ht="15.75"/>
    <row r="299" s="119" customFormat="1" ht="15.75"/>
    <row r="300" s="119" customFormat="1" ht="15.75"/>
    <row r="301" s="120" customFormat="1"/>
    <row r="302" s="120" customFormat="1"/>
    <row r="303" s="120" customFormat="1"/>
    <row r="304" s="120" customFormat="1"/>
    <row r="305" s="120" customFormat="1"/>
    <row r="306" s="120" customFormat="1"/>
    <row r="307" s="119" customFormat="1" ht="15.75"/>
    <row r="308" s="120" customFormat="1"/>
    <row r="309" s="120" customFormat="1"/>
    <row r="310" s="120" customFormat="1"/>
    <row r="311" s="120" customFormat="1"/>
    <row r="312" s="120" customFormat="1"/>
    <row r="313" s="119" customFormat="1" ht="15.75"/>
    <row r="314" s="120" customFormat="1"/>
    <row r="315" s="120" customFormat="1"/>
    <row r="316" s="120" customFormat="1"/>
    <row r="317" s="120" customFormat="1"/>
    <row r="318" s="120" customFormat="1"/>
    <row r="319" s="120" customFormat="1"/>
    <row r="320" s="119" customFormat="1" ht="15.75"/>
    <row r="321" s="120" customFormat="1"/>
    <row r="322" s="120" customFormat="1"/>
    <row r="323" s="120" customFormat="1"/>
    <row r="324" s="120" customFormat="1"/>
    <row r="325" s="120" customFormat="1"/>
    <row r="326" s="119" customFormat="1" ht="15.75"/>
    <row r="327" s="120" customFormat="1"/>
    <row r="328" s="120" customFormat="1"/>
    <row r="329" s="120" customFormat="1"/>
    <row r="330" s="120" customFormat="1"/>
    <row r="331" s="120" customFormat="1"/>
    <row r="332" s="119" customFormat="1" ht="15.75"/>
    <row r="333" s="120" customFormat="1"/>
    <row r="334" s="120" customFormat="1"/>
    <row r="335" s="120" customFormat="1"/>
    <row r="336" s="120" customFormat="1"/>
    <row r="337" s="120" customFormat="1"/>
    <row r="338" s="119" customFormat="1" ht="15.75"/>
    <row r="339" s="120" customFormat="1"/>
    <row r="340" s="120" customFormat="1"/>
    <row r="341" s="120" customFormat="1"/>
    <row r="342" s="120" customFormat="1"/>
    <row r="343" s="120" customFormat="1"/>
    <row r="344" s="119" customFormat="1" ht="15.75"/>
    <row r="345" s="119" customFormat="1" ht="15.75"/>
    <row r="346" s="119" customFormat="1" ht="15.75"/>
    <row r="347" s="119" customFormat="1" ht="15.75"/>
    <row r="348" s="120" customFormat="1"/>
    <row r="349" s="119" customFormat="1" ht="15.75"/>
    <row r="350" s="119" customFormat="1" ht="15.75"/>
    <row r="351" s="119" customFormat="1" ht="15.75"/>
    <row r="352" s="119" customFormat="1" ht="15.75"/>
    <row r="353" s="120" customFormat="1"/>
    <row r="354" s="119" customFormat="1" ht="15.75"/>
    <row r="355" s="120" customFormat="1"/>
    <row r="356" s="120" customFormat="1"/>
    <row r="357" s="120" customFormat="1"/>
    <row r="358" s="119" customFormat="1" ht="15.75"/>
    <row r="359" s="119" customFormat="1" ht="15.75"/>
    <row r="360" s="119" customFormat="1" ht="15.75"/>
    <row r="361" s="119" customFormat="1" ht="15.75"/>
    <row r="362" s="119" customFormat="1" ht="15.75"/>
    <row r="363" s="119" customFormat="1" ht="15.75"/>
    <row r="364" s="119" customFormat="1" ht="15.75"/>
    <row r="365" s="119" customFormat="1" ht="15.75"/>
    <row r="366" s="119" customFormat="1" ht="15.75"/>
    <row r="367" s="119" customFormat="1" ht="15.75"/>
    <row r="368" s="119" customFormat="1" ht="15.75"/>
    <row r="369" s="120" customFormat="1"/>
    <row r="370" s="120" customFormat="1"/>
    <row r="371" s="120" customFormat="1"/>
    <row r="372" s="120" customFormat="1"/>
    <row r="373" s="120" customFormat="1"/>
    <row r="374" s="120" customFormat="1"/>
    <row r="375" s="120" customFormat="1"/>
    <row r="376" s="120" customFormat="1"/>
    <row r="377" s="120" customFormat="1"/>
    <row r="378" s="120" customFormat="1"/>
    <row r="379" s="120" customFormat="1"/>
    <row r="380" s="120" customFormat="1"/>
    <row r="381" s="120" customFormat="1"/>
    <row r="382" s="120" customFormat="1"/>
    <row r="383" s="120" customFormat="1"/>
    <row r="384" s="120" customFormat="1"/>
    <row r="385" s="120" customFormat="1"/>
    <row r="386" s="120" customFormat="1"/>
    <row r="387" s="120" customFormat="1"/>
    <row r="388" s="120" customFormat="1"/>
    <row r="389" s="120" customFormat="1"/>
    <row r="390" s="120" customFormat="1"/>
    <row r="391" s="120" customFormat="1"/>
    <row r="392" s="120" customFormat="1"/>
    <row r="393" s="120" customFormat="1"/>
    <row r="394" s="120" customFormat="1"/>
    <row r="395" s="120" customFormat="1"/>
    <row r="396" s="120" customFormat="1"/>
    <row r="397" s="120" customFormat="1"/>
    <row r="398" s="120" customFormat="1"/>
    <row r="399" s="120" customFormat="1"/>
    <row r="400" s="120" customFormat="1"/>
    <row r="401" s="120" customFormat="1"/>
    <row r="402" s="120" customFormat="1"/>
    <row r="403" s="120" customFormat="1"/>
    <row r="404" s="120" customFormat="1"/>
    <row r="405" s="120" customFormat="1"/>
    <row r="406" s="120" customFormat="1"/>
    <row r="407" s="120" customFormat="1"/>
    <row r="408" s="120" customFormat="1"/>
    <row r="409" s="120" customFormat="1"/>
    <row r="410" s="120" customFormat="1"/>
    <row r="411" s="120" customFormat="1"/>
    <row r="412" s="120" customFormat="1"/>
    <row r="413" s="120" customFormat="1"/>
    <row r="414" s="120" customFormat="1"/>
    <row r="415" s="120" customFormat="1"/>
    <row r="416" s="120" customFormat="1"/>
    <row r="417" s="120" customFormat="1"/>
    <row r="418" s="120" customFormat="1"/>
    <row r="419" s="120" customFormat="1"/>
    <row r="420" s="120" customFormat="1"/>
    <row r="421" s="120" customFormat="1"/>
    <row r="422" s="120" customFormat="1"/>
    <row r="423" s="120" customFormat="1"/>
    <row r="424" s="120" customFormat="1"/>
    <row r="425" s="120" customFormat="1"/>
    <row r="426" s="120" customFormat="1"/>
    <row r="427" s="120" customFormat="1"/>
    <row r="428" s="120" customFormat="1"/>
    <row r="429" s="120" customFormat="1"/>
    <row r="430" s="120" customFormat="1"/>
    <row r="431" s="120" customFormat="1"/>
    <row r="432" s="120" customFormat="1"/>
    <row r="433" s="120" customFormat="1"/>
    <row r="434" s="120" customFormat="1"/>
    <row r="435" s="120" customFormat="1"/>
    <row r="436" s="120" customFormat="1"/>
    <row r="437" s="120" customFormat="1"/>
    <row r="438" s="120" customFormat="1"/>
    <row r="439" s="120" customFormat="1"/>
    <row r="440" s="120" customFormat="1"/>
    <row r="441" s="120" customFormat="1"/>
    <row r="442" s="120" customFormat="1"/>
    <row r="443" s="120" customFormat="1"/>
  </sheetData>
  <mergeCells count="10">
    <mergeCell ref="F7:F8"/>
    <mergeCell ref="A1:F2"/>
    <mergeCell ref="A3:F3"/>
    <mergeCell ref="A4:F4"/>
    <mergeCell ref="A5:F5"/>
    <mergeCell ref="A7:A8"/>
    <mergeCell ref="B7:B8"/>
    <mergeCell ref="C7:C8"/>
    <mergeCell ref="D7:D8"/>
    <mergeCell ref="E7:E8"/>
  </mergeCells>
  <printOptions horizontalCentered="1"/>
  <pageMargins left="0.7" right="0.7" top="0.25" bottom="0.5" header="0.3" footer="0.3"/>
  <pageSetup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B496"/>
  <sheetViews>
    <sheetView zoomScaleNormal="100" workbookViewId="0">
      <selection activeCell="I13" sqref="I13"/>
    </sheetView>
  </sheetViews>
  <sheetFormatPr defaultRowHeight="16.5"/>
  <cols>
    <col min="1" max="1" width="5.5703125" style="327" customWidth="1"/>
    <col min="2" max="2" width="60.5703125" style="327" customWidth="1"/>
    <col min="3" max="3" width="9.140625" style="327"/>
    <col min="4" max="5" width="10.7109375" style="327" customWidth="1"/>
    <col min="6" max="6" width="13" style="327" customWidth="1"/>
    <col min="7" max="16384" width="9.140625" style="327"/>
  </cols>
  <sheetData>
    <row r="1" spans="1:51" ht="15" customHeight="1">
      <c r="A1" s="490" t="s">
        <v>385</v>
      </c>
      <c r="B1" s="490"/>
      <c r="C1" s="490"/>
      <c r="D1" s="490"/>
      <c r="E1" s="490"/>
      <c r="F1" s="490"/>
    </row>
    <row r="2" spans="1:51" ht="18.75" customHeight="1">
      <c r="A2" s="490"/>
      <c r="B2" s="490"/>
      <c r="C2" s="490"/>
      <c r="D2" s="490"/>
      <c r="E2" s="490"/>
      <c r="F2" s="490"/>
    </row>
    <row r="3" spans="1:51" ht="19.5" customHeight="1">
      <c r="A3" s="492" t="s">
        <v>335</v>
      </c>
      <c r="B3" s="492"/>
      <c r="C3" s="492"/>
      <c r="D3" s="492"/>
      <c r="E3" s="492"/>
      <c r="F3" s="492"/>
    </row>
    <row r="4" spans="1:51" ht="18" customHeight="1">
      <c r="A4" s="497" t="s">
        <v>338</v>
      </c>
      <c r="B4" s="497"/>
      <c r="C4" s="497"/>
      <c r="D4" s="497"/>
      <c r="E4" s="497"/>
      <c r="F4" s="497"/>
    </row>
    <row r="5" spans="1:51" s="328" customFormat="1" ht="7.5" customHeight="1" thickBot="1"/>
    <row r="6" spans="1:51" ht="16.5" customHeight="1">
      <c r="A6" s="509" t="s">
        <v>1</v>
      </c>
      <c r="B6" s="511" t="s">
        <v>211</v>
      </c>
      <c r="C6" s="493" t="s">
        <v>2</v>
      </c>
      <c r="D6" s="513" t="s">
        <v>329</v>
      </c>
      <c r="E6" s="515" t="s">
        <v>213</v>
      </c>
      <c r="F6" s="517" t="s">
        <v>0</v>
      </c>
    </row>
    <row r="7" spans="1:51" ht="21" customHeight="1" thickBot="1">
      <c r="A7" s="510"/>
      <c r="B7" s="512"/>
      <c r="C7" s="494"/>
      <c r="D7" s="514"/>
      <c r="E7" s="516"/>
      <c r="F7" s="518"/>
    </row>
    <row r="8" spans="1:51" ht="17.25" customHeight="1">
      <c r="A8" s="459"/>
      <c r="B8" s="460" t="s">
        <v>137</v>
      </c>
      <c r="C8" s="459"/>
      <c r="D8" s="459"/>
      <c r="E8" s="459"/>
      <c r="F8" s="459"/>
    </row>
    <row r="9" spans="1:51" s="144" customFormat="1">
      <c r="A9" s="23">
        <v>1</v>
      </c>
      <c r="B9" s="258" t="s">
        <v>138</v>
      </c>
      <c r="C9" s="23" t="s">
        <v>4</v>
      </c>
      <c r="D9" s="272">
        <v>8.1</v>
      </c>
      <c r="E9" s="278"/>
      <c r="F9" s="278"/>
    </row>
    <row r="10" spans="1:51" s="158" customFormat="1" ht="15.75">
      <c r="A10" s="85">
        <v>2</v>
      </c>
      <c r="B10" s="352" t="s">
        <v>139</v>
      </c>
      <c r="C10" s="86" t="s">
        <v>92</v>
      </c>
      <c r="D10" s="384">
        <v>6.2</v>
      </c>
      <c r="E10" s="384"/>
      <c r="F10" s="384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</row>
    <row r="11" spans="1:51" s="142" customFormat="1" ht="47.25">
      <c r="A11" s="23">
        <v>3</v>
      </c>
      <c r="B11" s="258" t="s">
        <v>106</v>
      </c>
      <c r="C11" s="65" t="s">
        <v>3</v>
      </c>
      <c r="D11" s="272">
        <v>162.30000000000001</v>
      </c>
      <c r="E11" s="272"/>
      <c r="F11" s="272"/>
    </row>
    <row r="12" spans="1:51" s="143" customFormat="1" ht="15.75">
      <c r="A12" s="18">
        <v>4</v>
      </c>
      <c r="B12" s="308" t="s">
        <v>140</v>
      </c>
      <c r="C12" s="19" t="s">
        <v>5</v>
      </c>
      <c r="D12" s="272">
        <f>162.3*1.75</f>
        <v>284.02500000000003</v>
      </c>
      <c r="E12" s="272"/>
      <c r="F12" s="272"/>
    </row>
    <row r="13" spans="1:51" s="148" customFormat="1" ht="15.75">
      <c r="A13" s="24">
        <v>5</v>
      </c>
      <c r="B13" s="248" t="s">
        <v>107</v>
      </c>
      <c r="C13" s="65" t="s">
        <v>3</v>
      </c>
      <c r="D13" s="271">
        <f>D11</f>
        <v>162.30000000000001</v>
      </c>
      <c r="E13" s="271"/>
      <c r="F13" s="271"/>
    </row>
    <row r="14" spans="1:51" s="151" customFormat="1" ht="47.25">
      <c r="A14" s="18">
        <v>6</v>
      </c>
      <c r="B14" s="258" t="s">
        <v>203</v>
      </c>
      <c r="C14" s="61" t="s">
        <v>3</v>
      </c>
      <c r="D14" s="271">
        <v>8.1199999999999992</v>
      </c>
      <c r="E14" s="385"/>
      <c r="F14" s="385"/>
    </row>
    <row r="15" spans="1:51" s="151" customFormat="1" ht="15.75">
      <c r="A15" s="18"/>
      <c r="B15" s="258" t="s">
        <v>375</v>
      </c>
      <c r="C15" s="61" t="s">
        <v>5</v>
      </c>
      <c r="D15" s="462">
        <v>1.0309999999999999</v>
      </c>
      <c r="E15" s="385"/>
      <c r="F15" s="385"/>
    </row>
    <row r="16" spans="1:51" s="151" customFormat="1" ht="15.75">
      <c r="A16" s="24">
        <v>7</v>
      </c>
      <c r="B16" s="258" t="s">
        <v>230</v>
      </c>
      <c r="C16" s="24" t="s">
        <v>3</v>
      </c>
      <c r="D16" s="271">
        <v>2</v>
      </c>
      <c r="E16" s="385"/>
      <c r="F16" s="385"/>
    </row>
    <row r="17" spans="1:6" s="151" customFormat="1" ht="15.75">
      <c r="A17" s="18">
        <v>8</v>
      </c>
      <c r="B17" s="258" t="s">
        <v>231</v>
      </c>
      <c r="C17" s="24" t="s">
        <v>4</v>
      </c>
      <c r="D17" s="271">
        <v>17.100000000000001</v>
      </c>
      <c r="E17" s="385"/>
      <c r="F17" s="385"/>
    </row>
    <row r="18" spans="1:6" s="151" customFormat="1" ht="15.75">
      <c r="A18" s="24">
        <v>9</v>
      </c>
      <c r="B18" s="258" t="s">
        <v>232</v>
      </c>
      <c r="C18" s="24" t="s">
        <v>4</v>
      </c>
      <c r="D18" s="271">
        <v>9</v>
      </c>
      <c r="E18" s="385"/>
      <c r="F18" s="385"/>
    </row>
    <row r="19" spans="1:6" s="151" customFormat="1" ht="31.5">
      <c r="A19" s="18">
        <v>10</v>
      </c>
      <c r="B19" s="258" t="s">
        <v>233</v>
      </c>
      <c r="C19" s="24" t="s">
        <v>4</v>
      </c>
      <c r="D19" s="271">
        <v>32</v>
      </c>
      <c r="E19" s="385"/>
      <c r="F19" s="385"/>
    </row>
    <row r="20" spans="1:6" s="151" customFormat="1" ht="31.5">
      <c r="A20" s="24">
        <v>11</v>
      </c>
      <c r="B20" s="258" t="s">
        <v>377</v>
      </c>
      <c r="C20" s="24" t="s">
        <v>4</v>
      </c>
      <c r="D20" s="271">
        <v>4.6500000000000004</v>
      </c>
      <c r="E20" s="385"/>
      <c r="F20" s="385"/>
    </row>
    <row r="21" spans="1:6" s="143" customFormat="1" ht="33.75" customHeight="1">
      <c r="A21" s="18">
        <v>12</v>
      </c>
      <c r="B21" s="258" t="s">
        <v>141</v>
      </c>
      <c r="C21" s="63" t="s">
        <v>4</v>
      </c>
      <c r="D21" s="272">
        <v>17.100000000000001</v>
      </c>
      <c r="E21" s="385"/>
      <c r="F21" s="385"/>
    </row>
    <row r="22" spans="1:6" s="145" customFormat="1" ht="36" customHeight="1">
      <c r="A22" s="24">
        <v>13</v>
      </c>
      <c r="B22" s="258" t="s">
        <v>142</v>
      </c>
      <c r="C22" s="61" t="s">
        <v>4</v>
      </c>
      <c r="D22" s="271">
        <v>21.4</v>
      </c>
      <c r="E22" s="282"/>
      <c r="F22" s="282"/>
    </row>
    <row r="23" spans="1:6" s="102" customFormat="1" ht="15.75">
      <c r="A23" s="18">
        <v>14</v>
      </c>
      <c r="B23" s="258" t="s">
        <v>143</v>
      </c>
      <c r="C23" s="61" t="s">
        <v>3</v>
      </c>
      <c r="D23" s="271">
        <v>6.7</v>
      </c>
      <c r="E23" s="282"/>
      <c r="F23" s="282"/>
    </row>
    <row r="24" spans="1:6" s="152" customFormat="1" ht="15.75">
      <c r="A24" s="24">
        <v>15</v>
      </c>
      <c r="B24" s="258" t="s">
        <v>144</v>
      </c>
      <c r="C24" s="61" t="s">
        <v>3</v>
      </c>
      <c r="D24" s="271">
        <f>5.6*0.04</f>
        <v>0.22399999999999998</v>
      </c>
      <c r="E24" s="282"/>
      <c r="F24" s="282"/>
    </row>
    <row r="25" spans="1:6" s="148" customFormat="1" ht="15.75">
      <c r="A25" s="18">
        <v>16</v>
      </c>
      <c r="B25" s="248" t="s">
        <v>145</v>
      </c>
      <c r="C25" s="61" t="s">
        <v>4</v>
      </c>
      <c r="D25" s="271">
        <v>5.6</v>
      </c>
      <c r="E25" s="282"/>
      <c r="F25" s="282"/>
    </row>
    <row r="26" spans="1:6" s="152" customFormat="1" ht="31.5">
      <c r="A26" s="24">
        <v>17</v>
      </c>
      <c r="B26" s="258" t="s">
        <v>146</v>
      </c>
      <c r="C26" s="61" t="s">
        <v>4</v>
      </c>
      <c r="D26" s="271">
        <v>6.5</v>
      </c>
      <c r="E26" s="271"/>
      <c r="F26" s="271"/>
    </row>
    <row r="27" spans="1:6" s="152" customFormat="1" ht="36" customHeight="1">
      <c r="A27" s="18">
        <v>18</v>
      </c>
      <c r="B27" s="258" t="s">
        <v>147</v>
      </c>
      <c r="C27" s="61" t="s">
        <v>4</v>
      </c>
      <c r="D27" s="271">
        <v>6.3</v>
      </c>
      <c r="E27" s="271"/>
      <c r="F27" s="271"/>
    </row>
    <row r="28" spans="1:6" s="152" customFormat="1" ht="15.75">
      <c r="A28" s="24">
        <v>19</v>
      </c>
      <c r="B28" s="258" t="s">
        <v>148</v>
      </c>
      <c r="C28" s="61" t="s">
        <v>4</v>
      </c>
      <c r="D28" s="271">
        <f>(D26+D27)*2.4</f>
        <v>30.72</v>
      </c>
      <c r="E28" s="282"/>
      <c r="F28" s="282"/>
    </row>
    <row r="29" spans="1:6" s="152" customFormat="1" ht="31.5">
      <c r="A29" s="18">
        <v>20</v>
      </c>
      <c r="B29" s="258" t="s">
        <v>149</v>
      </c>
      <c r="C29" s="61" t="s">
        <v>4</v>
      </c>
      <c r="D29" s="271">
        <f>D28</f>
        <v>30.72</v>
      </c>
      <c r="E29" s="282"/>
      <c r="F29" s="282"/>
    </row>
    <row r="30" spans="1:6" s="102" customFormat="1" ht="30.75" customHeight="1">
      <c r="A30" s="24">
        <v>21</v>
      </c>
      <c r="B30" s="258" t="s">
        <v>150</v>
      </c>
      <c r="C30" s="65" t="s">
        <v>3</v>
      </c>
      <c r="D30" s="271">
        <f>778*0.05</f>
        <v>38.900000000000006</v>
      </c>
      <c r="E30" s="282"/>
      <c r="F30" s="282"/>
    </row>
    <row r="31" spans="1:6" s="28" customFormat="1" ht="31.5">
      <c r="A31" s="18">
        <v>22</v>
      </c>
      <c r="B31" s="258" t="s">
        <v>370</v>
      </c>
      <c r="C31" s="63" t="s">
        <v>3</v>
      </c>
      <c r="D31" s="271">
        <v>38.9</v>
      </c>
      <c r="E31" s="272"/>
      <c r="F31" s="272"/>
    </row>
    <row r="32" spans="1:6" s="28" customFormat="1" ht="24.75" customHeight="1">
      <c r="A32" s="24">
        <v>23</v>
      </c>
      <c r="B32" s="259" t="s">
        <v>234</v>
      </c>
      <c r="C32" s="102" t="s">
        <v>4</v>
      </c>
      <c r="D32" s="271">
        <v>777.9</v>
      </c>
      <c r="E32" s="272"/>
      <c r="F32" s="272"/>
    </row>
    <row r="33" spans="1:51" s="143" customFormat="1" ht="31.5">
      <c r="A33" s="18">
        <v>24</v>
      </c>
      <c r="B33" s="258" t="s">
        <v>204</v>
      </c>
      <c r="C33" s="63" t="s">
        <v>40</v>
      </c>
      <c r="D33" s="272">
        <v>380.4</v>
      </c>
      <c r="E33" s="278"/>
      <c r="F33" s="278"/>
    </row>
    <row r="34" spans="1:51" s="102" customFormat="1" ht="15.75">
      <c r="A34" s="24">
        <v>25</v>
      </c>
      <c r="B34" s="258" t="s">
        <v>151</v>
      </c>
      <c r="C34" s="61" t="s">
        <v>3</v>
      </c>
      <c r="D34" s="271">
        <f>11*1.1</f>
        <v>12.100000000000001</v>
      </c>
      <c r="E34" s="282"/>
      <c r="F34" s="282"/>
    </row>
    <row r="35" spans="1:51" s="102" customFormat="1" ht="33" customHeight="1">
      <c r="A35" s="18">
        <v>26</v>
      </c>
      <c r="B35" s="258" t="s">
        <v>376</v>
      </c>
      <c r="C35" s="61" t="s">
        <v>3</v>
      </c>
      <c r="D35" s="271">
        <f>51.4*1.1</f>
        <v>56.540000000000006</v>
      </c>
      <c r="E35" s="282"/>
      <c r="F35" s="282"/>
    </row>
    <row r="36" spans="1:51" s="159" customFormat="1" ht="15.75">
      <c r="A36" s="24">
        <v>27</v>
      </c>
      <c r="B36" s="461" t="s">
        <v>369</v>
      </c>
      <c r="C36" s="55" t="s">
        <v>4</v>
      </c>
      <c r="D36" s="302">
        <v>15.7</v>
      </c>
      <c r="E36" s="280"/>
      <c r="F36" s="28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</row>
    <row r="37" spans="1:51" s="159" customFormat="1" ht="15.75">
      <c r="A37" s="24">
        <v>28</v>
      </c>
      <c r="B37" s="310" t="s">
        <v>222</v>
      </c>
      <c r="C37" s="102" t="s">
        <v>22</v>
      </c>
      <c r="D37" s="302">
        <v>1</v>
      </c>
      <c r="E37" s="280"/>
      <c r="F37" s="28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</row>
    <row r="38" spans="1:51" s="363" customFormat="1" ht="18" customHeight="1">
      <c r="A38" s="361"/>
      <c r="B38" s="362" t="s">
        <v>0</v>
      </c>
      <c r="C38" s="361"/>
      <c r="D38" s="288"/>
      <c r="E38" s="288"/>
      <c r="F38" s="287"/>
    </row>
    <row r="39" spans="1:51">
      <c r="A39" s="306"/>
      <c r="B39" s="304" t="s">
        <v>336</v>
      </c>
      <c r="C39" s="305"/>
      <c r="D39" s="386"/>
      <c r="E39" s="387"/>
      <c r="F39" s="387"/>
    </row>
    <row r="40" spans="1:51" s="158" customFormat="1" ht="15.75">
      <c r="A40" s="85">
        <v>1</v>
      </c>
      <c r="B40" s="352" t="s">
        <v>152</v>
      </c>
      <c r="C40" s="85" t="s">
        <v>92</v>
      </c>
      <c r="D40" s="384">
        <v>3.1</v>
      </c>
      <c r="E40" s="384"/>
      <c r="F40" s="384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</row>
    <row r="41" spans="1:51" s="102" customFormat="1" ht="15.75">
      <c r="A41" s="24">
        <v>2</v>
      </c>
      <c r="B41" s="258" t="s">
        <v>153</v>
      </c>
      <c r="C41" s="24" t="s">
        <v>3</v>
      </c>
      <c r="D41" s="271">
        <v>1.9</v>
      </c>
      <c r="E41" s="271"/>
      <c r="F41" s="271"/>
    </row>
    <row r="42" spans="1:51" s="141" customFormat="1" ht="15.75">
      <c r="A42" s="23">
        <v>3</v>
      </c>
      <c r="B42" s="258" t="s">
        <v>154</v>
      </c>
      <c r="C42" s="24" t="s">
        <v>4</v>
      </c>
      <c r="D42" s="272">
        <v>53.2</v>
      </c>
      <c r="E42" s="272"/>
      <c r="F42" s="272"/>
    </row>
    <row r="43" spans="1:51" s="160" customFormat="1" ht="15.75">
      <c r="A43" s="85">
        <v>4</v>
      </c>
      <c r="B43" s="352" t="s">
        <v>155</v>
      </c>
      <c r="C43" s="85" t="s">
        <v>5</v>
      </c>
      <c r="D43" s="384">
        <f>D44*1.8</f>
        <v>8.208000000000002</v>
      </c>
      <c r="E43" s="384"/>
      <c r="F43" s="272"/>
    </row>
    <row r="44" spans="1:51" s="364" customFormat="1" ht="15.75">
      <c r="A44" s="88">
        <v>5</v>
      </c>
      <c r="B44" s="353" t="s">
        <v>156</v>
      </c>
      <c r="C44" s="88" t="s">
        <v>157</v>
      </c>
      <c r="D44" s="388">
        <f>D41+D42*0.05</f>
        <v>4.5600000000000005</v>
      </c>
      <c r="E44" s="388"/>
      <c r="F44" s="272"/>
    </row>
    <row r="45" spans="1:51" s="340" customFormat="1">
      <c r="A45" s="89">
        <v>6</v>
      </c>
      <c r="B45" s="354" t="s">
        <v>205</v>
      </c>
      <c r="C45" s="23" t="s">
        <v>5</v>
      </c>
      <c r="D45" s="389">
        <f>D42</f>
        <v>53.2</v>
      </c>
      <c r="E45" s="389"/>
      <c r="F45" s="389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</row>
    <row r="46" spans="1:51" s="148" customFormat="1" ht="31.5">
      <c r="A46" s="24">
        <v>7</v>
      </c>
      <c r="B46" s="258" t="s">
        <v>206</v>
      </c>
      <c r="C46" s="24" t="s">
        <v>3</v>
      </c>
      <c r="D46" s="271">
        <v>0.6</v>
      </c>
      <c r="E46" s="282"/>
      <c r="F46" s="282"/>
    </row>
    <row r="47" spans="1:51" s="148" customFormat="1" ht="15.75">
      <c r="A47" s="24"/>
      <c r="B47" s="258" t="s">
        <v>378</v>
      </c>
      <c r="C47" s="61" t="s">
        <v>5</v>
      </c>
      <c r="D47" s="462">
        <v>0.08</v>
      </c>
      <c r="E47" s="282"/>
      <c r="F47" s="282"/>
    </row>
    <row r="48" spans="1:51" s="141" customFormat="1" ht="15.75">
      <c r="A48" s="23">
        <v>8</v>
      </c>
      <c r="B48" s="258" t="s">
        <v>158</v>
      </c>
      <c r="C48" s="23" t="s">
        <v>5</v>
      </c>
      <c r="D48" s="272">
        <v>0.02</v>
      </c>
      <c r="E48" s="278"/>
      <c r="F48" s="278"/>
    </row>
    <row r="49" spans="1:51" s="151" customFormat="1" ht="16.5" customHeight="1">
      <c r="A49" s="24">
        <v>9</v>
      </c>
      <c r="B49" s="248" t="s">
        <v>159</v>
      </c>
      <c r="C49" s="24" t="s">
        <v>4</v>
      </c>
      <c r="D49" s="271">
        <v>0.3</v>
      </c>
      <c r="E49" s="282"/>
      <c r="F49" s="282"/>
    </row>
    <row r="50" spans="1:51" s="162" customFormat="1" ht="16.5" customHeight="1">
      <c r="A50" s="87">
        <v>10</v>
      </c>
      <c r="B50" s="223" t="s">
        <v>160</v>
      </c>
      <c r="C50" s="87" t="s">
        <v>4</v>
      </c>
      <c r="D50" s="390">
        <f>D49</f>
        <v>0.3</v>
      </c>
      <c r="E50" s="277"/>
      <c r="F50" s="277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</row>
    <row r="51" spans="1:51" s="152" customFormat="1" ht="21.75" customHeight="1">
      <c r="A51" s="24">
        <v>11</v>
      </c>
      <c r="B51" s="258" t="s">
        <v>161</v>
      </c>
      <c r="C51" s="24" t="s">
        <v>92</v>
      </c>
      <c r="D51" s="271">
        <f>D50*1.5</f>
        <v>0.44999999999999996</v>
      </c>
      <c r="E51" s="271"/>
      <c r="F51" s="28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</row>
    <row r="52" spans="1:51" s="152" customFormat="1" ht="15.75">
      <c r="A52" s="24">
        <v>12</v>
      </c>
      <c r="B52" s="248" t="s">
        <v>162</v>
      </c>
      <c r="C52" s="24" t="s">
        <v>4</v>
      </c>
      <c r="D52" s="271">
        <f>D51</f>
        <v>0.44999999999999996</v>
      </c>
      <c r="E52" s="282"/>
      <c r="F52" s="282"/>
    </row>
    <row r="53" spans="1:51" s="152" customFormat="1" ht="15.75">
      <c r="A53" s="24">
        <v>13</v>
      </c>
      <c r="B53" s="248" t="s">
        <v>163</v>
      </c>
      <c r="C53" s="24" t="s">
        <v>4</v>
      </c>
      <c r="D53" s="271">
        <v>4.2</v>
      </c>
      <c r="E53" s="282"/>
      <c r="F53" s="282"/>
    </row>
    <row r="54" spans="1:51" s="152" customFormat="1" ht="15.75">
      <c r="A54" s="24">
        <v>14</v>
      </c>
      <c r="B54" s="258" t="s">
        <v>164</v>
      </c>
      <c r="C54" s="24" t="s">
        <v>92</v>
      </c>
      <c r="D54" s="271">
        <f>D53*2.1</f>
        <v>8.82</v>
      </c>
      <c r="E54" s="271"/>
      <c r="F54" s="282"/>
    </row>
    <row r="55" spans="1:51" s="152" customFormat="1" ht="15.75">
      <c r="A55" s="24">
        <v>15</v>
      </c>
      <c r="B55" s="248" t="s">
        <v>165</v>
      </c>
      <c r="C55" s="24" t="s">
        <v>4</v>
      </c>
      <c r="D55" s="271">
        <f>D54</f>
        <v>8.82</v>
      </c>
      <c r="E55" s="282"/>
      <c r="F55" s="282"/>
    </row>
    <row r="56" spans="1:51" s="102" customFormat="1" ht="21" customHeight="1">
      <c r="A56" s="29">
        <v>16</v>
      </c>
      <c r="B56" s="260" t="s">
        <v>166</v>
      </c>
      <c r="C56" s="29" t="s">
        <v>4</v>
      </c>
      <c r="D56" s="281">
        <v>53.2</v>
      </c>
      <c r="E56" s="280"/>
      <c r="F56" s="280"/>
    </row>
    <row r="57" spans="1:51" s="143" customFormat="1" ht="21.75" customHeight="1">
      <c r="A57" s="23">
        <v>17</v>
      </c>
      <c r="B57" s="258" t="s">
        <v>167</v>
      </c>
      <c r="C57" s="23" t="s">
        <v>4</v>
      </c>
      <c r="D57" s="272">
        <v>53.2</v>
      </c>
      <c r="E57" s="278"/>
      <c r="F57" s="278"/>
    </row>
    <row r="58" spans="1:51" s="152" customFormat="1" ht="31.5">
      <c r="A58" s="24">
        <v>18</v>
      </c>
      <c r="B58" s="258" t="s">
        <v>168</v>
      </c>
      <c r="C58" s="24" t="s">
        <v>4</v>
      </c>
      <c r="D58" s="271">
        <v>1</v>
      </c>
      <c r="E58" s="282"/>
      <c r="F58" s="282"/>
    </row>
    <row r="59" spans="1:51" s="148" customFormat="1" ht="31.5">
      <c r="A59" s="24">
        <v>19</v>
      </c>
      <c r="B59" s="258" t="s">
        <v>169</v>
      </c>
      <c r="C59" s="24" t="s">
        <v>4</v>
      </c>
      <c r="D59" s="271">
        <v>4.5</v>
      </c>
      <c r="E59" s="282"/>
      <c r="F59" s="282"/>
    </row>
    <row r="60" spans="1:51" s="152" customFormat="1" ht="15.75">
      <c r="A60" s="24">
        <v>20</v>
      </c>
      <c r="B60" s="248" t="s">
        <v>170</v>
      </c>
      <c r="C60" s="24" t="s">
        <v>4</v>
      </c>
      <c r="D60" s="271">
        <v>83.8</v>
      </c>
      <c r="E60" s="282"/>
      <c r="F60" s="282"/>
    </row>
    <row r="61" spans="1:51" s="28" customFormat="1" ht="15.75">
      <c r="A61" s="23">
        <v>21</v>
      </c>
      <c r="B61" s="258" t="s">
        <v>171</v>
      </c>
      <c r="C61" s="23" t="s">
        <v>4</v>
      </c>
      <c r="D61" s="271">
        <v>83.8</v>
      </c>
      <c r="E61" s="278"/>
      <c r="F61" s="278"/>
    </row>
    <row r="62" spans="1:51" s="143" customFormat="1" ht="22.5" customHeight="1">
      <c r="A62" s="23">
        <v>22</v>
      </c>
      <c r="B62" s="258" t="s">
        <v>178</v>
      </c>
      <c r="C62" s="23" t="s">
        <v>3</v>
      </c>
      <c r="D62" s="272">
        <f>83.8*0.3</f>
        <v>25.139999999999997</v>
      </c>
      <c r="E62" s="272"/>
      <c r="F62" s="272"/>
    </row>
    <row r="63" spans="1:51" s="152" customFormat="1" ht="15.75">
      <c r="A63" s="24">
        <v>23</v>
      </c>
      <c r="B63" s="258" t="s">
        <v>179</v>
      </c>
      <c r="C63" s="24" t="s">
        <v>4</v>
      </c>
      <c r="D63" s="271">
        <v>83.8</v>
      </c>
      <c r="E63" s="282"/>
      <c r="F63" s="282"/>
    </row>
    <row r="64" spans="1:51" s="28" customFormat="1" ht="15.75">
      <c r="A64" s="23">
        <v>24</v>
      </c>
      <c r="B64" s="258" t="s">
        <v>171</v>
      </c>
      <c r="C64" s="23" t="s">
        <v>4</v>
      </c>
      <c r="D64" s="272">
        <v>83.8</v>
      </c>
      <c r="E64" s="278"/>
      <c r="F64" s="278"/>
    </row>
    <row r="65" spans="1:184" s="152" customFormat="1" ht="15.75">
      <c r="A65" s="24">
        <v>25</v>
      </c>
      <c r="B65" s="248" t="s">
        <v>172</v>
      </c>
      <c r="C65" s="24" t="s">
        <v>3</v>
      </c>
      <c r="D65" s="271">
        <f>D64*0.12</f>
        <v>10.055999999999999</v>
      </c>
      <c r="E65" s="271"/>
      <c r="F65" s="271"/>
    </row>
    <row r="66" spans="1:184" s="152" customFormat="1" ht="15.75">
      <c r="A66" s="24">
        <v>26</v>
      </c>
      <c r="B66" s="248" t="s">
        <v>173</v>
      </c>
      <c r="C66" s="24" t="s">
        <v>4</v>
      </c>
      <c r="D66" s="271">
        <v>83.8</v>
      </c>
      <c r="E66" s="282"/>
      <c r="F66" s="282"/>
    </row>
    <row r="67" spans="1:184" s="142" customFormat="1" ht="15.75">
      <c r="A67" s="23">
        <v>27</v>
      </c>
      <c r="B67" s="258" t="s">
        <v>174</v>
      </c>
      <c r="C67" s="23" t="s">
        <v>4</v>
      </c>
      <c r="D67" s="272">
        <v>3</v>
      </c>
      <c r="E67" s="278"/>
      <c r="F67" s="278"/>
    </row>
    <row r="68" spans="1:184" s="102" customFormat="1" ht="15.75">
      <c r="A68" s="24">
        <v>28</v>
      </c>
      <c r="B68" s="258" t="s">
        <v>175</v>
      </c>
      <c r="C68" s="24" t="s">
        <v>3</v>
      </c>
      <c r="D68" s="271">
        <v>6.55</v>
      </c>
      <c r="E68" s="282"/>
      <c r="F68" s="282"/>
    </row>
    <row r="69" spans="1:184" s="102" customFormat="1" ht="31.5">
      <c r="A69" s="24">
        <v>29</v>
      </c>
      <c r="B69" s="258" t="s">
        <v>176</v>
      </c>
      <c r="C69" s="24" t="s">
        <v>3</v>
      </c>
      <c r="D69" s="271">
        <v>14</v>
      </c>
      <c r="E69" s="282"/>
      <c r="F69" s="282"/>
    </row>
    <row r="70" spans="1:184" s="159" customFormat="1" ht="15.75">
      <c r="A70" s="83">
        <v>30</v>
      </c>
      <c r="B70" s="461" t="s">
        <v>369</v>
      </c>
      <c r="C70" s="83" t="s">
        <v>4</v>
      </c>
      <c r="D70" s="302">
        <v>26</v>
      </c>
      <c r="E70" s="280"/>
      <c r="F70" s="28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</row>
    <row r="71" spans="1:184" s="102" customFormat="1" ht="15.75">
      <c r="A71" s="24">
        <v>31</v>
      </c>
      <c r="B71" s="258" t="s">
        <v>177</v>
      </c>
      <c r="C71" s="24" t="s">
        <v>22</v>
      </c>
      <c r="D71" s="271">
        <v>4</v>
      </c>
      <c r="E71" s="282"/>
      <c r="F71" s="282"/>
    </row>
    <row r="72" spans="1:184" s="102" customFormat="1" ht="15.75">
      <c r="A72" s="24">
        <v>32</v>
      </c>
      <c r="B72" s="310" t="s">
        <v>246</v>
      </c>
      <c r="C72" s="102" t="s">
        <v>22</v>
      </c>
      <c r="D72" s="271">
        <v>1</v>
      </c>
      <c r="E72" s="282"/>
      <c r="F72" s="282"/>
    </row>
    <row r="73" spans="1:184" s="251" customFormat="1">
      <c r="A73" s="136"/>
      <c r="B73" s="243" t="s">
        <v>0</v>
      </c>
      <c r="C73" s="136"/>
      <c r="D73" s="287"/>
      <c r="E73" s="287"/>
      <c r="F73" s="288"/>
    </row>
    <row r="74" spans="1:184" s="367" customFormat="1">
      <c r="A74" s="365"/>
      <c r="B74" s="366" t="s">
        <v>337</v>
      </c>
      <c r="C74" s="365"/>
      <c r="D74" s="391"/>
      <c r="E74" s="391"/>
      <c r="F74" s="391"/>
    </row>
    <row r="75" spans="1:184" s="4" customFormat="1" ht="36" customHeight="1">
      <c r="A75" s="92">
        <v>1</v>
      </c>
      <c r="B75" s="355" t="s">
        <v>34</v>
      </c>
      <c r="C75" s="51" t="s">
        <v>35</v>
      </c>
      <c r="D75" s="289">
        <v>79.2</v>
      </c>
      <c r="E75" s="289"/>
      <c r="F75" s="28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</row>
    <row r="76" spans="1:184" s="4" customFormat="1" ht="33" customHeight="1">
      <c r="A76" s="92">
        <v>2</v>
      </c>
      <c r="B76" s="355" t="s">
        <v>245</v>
      </c>
      <c r="C76" s="51" t="s">
        <v>35</v>
      </c>
      <c r="D76" s="289">
        <v>2.2000000000000002</v>
      </c>
      <c r="E76" s="289"/>
      <c r="F76" s="28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</row>
    <row r="77" spans="1:184" s="1" customFormat="1" ht="15.75">
      <c r="A77" s="90">
        <v>3</v>
      </c>
      <c r="B77" s="356" t="s">
        <v>248</v>
      </c>
      <c r="C77" s="38" t="s">
        <v>5</v>
      </c>
      <c r="D77" s="286">
        <v>49.35</v>
      </c>
      <c r="E77" s="286"/>
      <c r="F77" s="286"/>
    </row>
    <row r="78" spans="1:184" s="5" customFormat="1" ht="15.75">
      <c r="A78" s="91">
        <v>4</v>
      </c>
      <c r="B78" s="357" t="s">
        <v>87</v>
      </c>
      <c r="C78" s="77" t="s">
        <v>5</v>
      </c>
      <c r="D78" s="293">
        <f>D77</f>
        <v>49.35</v>
      </c>
      <c r="E78" s="293"/>
      <c r="F78" s="293"/>
    </row>
    <row r="79" spans="1:184" s="368" customFormat="1" ht="15.75">
      <c r="A79" s="92">
        <v>5</v>
      </c>
      <c r="B79" s="358" t="s">
        <v>38</v>
      </c>
      <c r="C79" s="41" t="s">
        <v>3</v>
      </c>
      <c r="D79" s="289">
        <v>1.72</v>
      </c>
      <c r="E79" s="294"/>
      <c r="F79" s="294"/>
    </row>
    <row r="80" spans="1:184" s="6" customFormat="1" ht="15.75">
      <c r="A80" s="93">
        <v>6</v>
      </c>
      <c r="B80" s="359" t="s">
        <v>182</v>
      </c>
      <c r="C80" s="46" t="s">
        <v>17</v>
      </c>
      <c r="D80" s="295">
        <v>220</v>
      </c>
      <c r="E80" s="295"/>
      <c r="F80" s="295"/>
    </row>
    <row r="81" spans="1:6" s="369" customFormat="1" ht="15.75">
      <c r="A81" s="92">
        <v>7</v>
      </c>
      <c r="B81" s="358" t="s">
        <v>41</v>
      </c>
      <c r="C81" s="41" t="s">
        <v>3</v>
      </c>
      <c r="D81" s="289">
        <v>53.2</v>
      </c>
      <c r="E81" s="289"/>
      <c r="F81" s="289"/>
    </row>
    <row r="82" spans="1:6" s="8" customFormat="1" ht="20.25" customHeight="1">
      <c r="A82" s="94"/>
      <c r="B82" s="94" t="s">
        <v>42</v>
      </c>
      <c r="C82" s="60"/>
      <c r="D82" s="297"/>
      <c r="E82" s="297"/>
      <c r="F82" s="297"/>
    </row>
    <row r="83" spans="1:6" s="7" customFormat="1" ht="16.5" customHeight="1">
      <c r="A83" s="58" t="s">
        <v>43</v>
      </c>
      <c r="B83" s="264" t="s">
        <v>44</v>
      </c>
      <c r="C83" s="43" t="s">
        <v>28</v>
      </c>
      <c r="D83" s="291">
        <v>1</v>
      </c>
      <c r="E83" s="291"/>
      <c r="F83" s="291"/>
    </row>
    <row r="84" spans="1:6" s="371" customFormat="1" ht="14.25" customHeight="1">
      <c r="A84" s="370">
        <v>1.2</v>
      </c>
      <c r="B84" s="268" t="s">
        <v>47</v>
      </c>
      <c r="C84" s="79" t="s">
        <v>22</v>
      </c>
      <c r="D84" s="299">
        <v>2</v>
      </c>
      <c r="E84" s="299"/>
      <c r="F84" s="299"/>
    </row>
    <row r="85" spans="1:6" s="371" customFormat="1" ht="16.5" customHeight="1">
      <c r="A85" s="370">
        <v>1.3</v>
      </c>
      <c r="B85" s="268" t="s">
        <v>48</v>
      </c>
      <c r="C85" s="79" t="s">
        <v>22</v>
      </c>
      <c r="D85" s="299">
        <v>2</v>
      </c>
      <c r="E85" s="299"/>
      <c r="F85" s="299"/>
    </row>
    <row r="86" spans="1:6" s="371" customFormat="1" ht="16.5" customHeight="1">
      <c r="A86" s="370">
        <v>1.4</v>
      </c>
      <c r="B86" s="268" t="s">
        <v>89</v>
      </c>
      <c r="C86" s="79" t="s">
        <v>22</v>
      </c>
      <c r="D86" s="299">
        <v>1</v>
      </c>
      <c r="E86" s="299"/>
      <c r="F86" s="299"/>
    </row>
    <row r="87" spans="1:6" s="372" customFormat="1" ht="16.5" customHeight="1">
      <c r="A87" s="80"/>
      <c r="B87" s="52" t="s">
        <v>51</v>
      </c>
      <c r="C87" s="80"/>
      <c r="D87" s="300"/>
      <c r="E87" s="300"/>
      <c r="F87" s="300"/>
    </row>
    <row r="88" spans="1:6" s="371" customFormat="1">
      <c r="A88" s="82">
        <v>2</v>
      </c>
      <c r="B88" s="269" t="s">
        <v>53</v>
      </c>
      <c r="C88" s="81" t="s">
        <v>22</v>
      </c>
      <c r="D88" s="299">
        <v>1</v>
      </c>
      <c r="E88" s="299"/>
      <c r="F88" s="299"/>
    </row>
    <row r="89" spans="1:6" s="371" customFormat="1">
      <c r="A89" s="82">
        <v>3</v>
      </c>
      <c r="B89" s="269" t="s">
        <v>54</v>
      </c>
      <c r="C89" s="81" t="s">
        <v>22</v>
      </c>
      <c r="D89" s="299">
        <v>2</v>
      </c>
      <c r="E89" s="299"/>
      <c r="F89" s="299"/>
    </row>
    <row r="90" spans="1:6" s="11" customFormat="1" ht="21" customHeight="1">
      <c r="A90" s="52">
        <v>4</v>
      </c>
      <c r="B90" s="269" t="s">
        <v>55</v>
      </c>
      <c r="C90" s="53" t="s">
        <v>22</v>
      </c>
      <c r="D90" s="301">
        <v>17</v>
      </c>
      <c r="E90" s="301"/>
      <c r="F90" s="301"/>
    </row>
    <row r="91" spans="1:6" s="371" customFormat="1">
      <c r="A91" s="82"/>
      <c r="B91" s="52" t="s">
        <v>56</v>
      </c>
      <c r="C91" s="79"/>
      <c r="D91" s="299"/>
      <c r="E91" s="299"/>
      <c r="F91" s="299"/>
    </row>
    <row r="92" spans="1:6" s="12" customFormat="1" ht="15.75">
      <c r="A92" s="54">
        <v>5</v>
      </c>
      <c r="B92" s="221" t="s">
        <v>90</v>
      </c>
      <c r="C92" s="83" t="s">
        <v>22</v>
      </c>
      <c r="D92" s="302">
        <v>12</v>
      </c>
      <c r="E92" s="301"/>
      <c r="F92" s="301"/>
    </row>
    <row r="93" spans="1:6" s="10" customFormat="1" ht="32.25" customHeight="1">
      <c r="A93" s="45">
        <v>6</v>
      </c>
      <c r="B93" s="360" t="s">
        <v>247</v>
      </c>
      <c r="C93" s="100" t="s">
        <v>28</v>
      </c>
      <c r="D93" s="302">
        <v>17</v>
      </c>
      <c r="E93" s="301"/>
      <c r="F93" s="301"/>
    </row>
    <row r="94" spans="1:6" s="372" customFormat="1" ht="15.75" customHeight="1">
      <c r="A94" s="80"/>
      <c r="B94" s="52" t="s">
        <v>61</v>
      </c>
      <c r="C94" s="80"/>
      <c r="D94" s="300"/>
      <c r="E94" s="300"/>
      <c r="F94" s="300"/>
    </row>
    <row r="95" spans="1:6" s="15" customFormat="1">
      <c r="A95" s="56">
        <v>7</v>
      </c>
      <c r="B95" s="270" t="s">
        <v>62</v>
      </c>
      <c r="C95" s="84" t="s">
        <v>22</v>
      </c>
      <c r="D95" s="303">
        <v>10</v>
      </c>
      <c r="E95" s="301"/>
      <c r="F95" s="301"/>
    </row>
    <row r="96" spans="1:6" s="16" customFormat="1" ht="37.5" customHeight="1">
      <c r="A96" s="56">
        <v>8</v>
      </c>
      <c r="B96" s="270" t="s">
        <v>207</v>
      </c>
      <c r="C96" s="57" t="s">
        <v>17</v>
      </c>
      <c r="D96" s="303">
        <v>320</v>
      </c>
      <c r="E96" s="301"/>
      <c r="F96" s="301"/>
    </row>
    <row r="97" spans="1:6" s="14" customFormat="1" ht="17.25" customHeight="1">
      <c r="A97" s="45">
        <v>9</v>
      </c>
      <c r="B97" s="266" t="s">
        <v>208</v>
      </c>
      <c r="C97" s="45" t="s">
        <v>40</v>
      </c>
      <c r="D97" s="295">
        <v>220</v>
      </c>
      <c r="E97" s="295"/>
      <c r="F97" s="295"/>
    </row>
    <row r="98" spans="1:6" s="14" customFormat="1" ht="16.5" customHeight="1">
      <c r="A98" s="45">
        <v>10</v>
      </c>
      <c r="B98" s="266" t="s">
        <v>209</v>
      </c>
      <c r="C98" s="45" t="s">
        <v>40</v>
      </c>
      <c r="D98" s="295">
        <v>80</v>
      </c>
      <c r="E98" s="295"/>
      <c r="F98" s="295"/>
    </row>
    <row r="99" spans="1:6" s="10" customFormat="1" ht="18" customHeight="1">
      <c r="A99" s="57"/>
      <c r="B99" s="52" t="s">
        <v>64</v>
      </c>
      <c r="C99" s="57"/>
      <c r="D99" s="303"/>
      <c r="E99" s="303"/>
      <c r="F99" s="303"/>
    </row>
    <row r="100" spans="1:6" s="9" customFormat="1">
      <c r="A100" s="44">
        <v>11</v>
      </c>
      <c r="B100" s="221" t="s">
        <v>65</v>
      </c>
      <c r="C100" s="44" t="s">
        <v>40</v>
      </c>
      <c r="D100" s="222">
        <v>4.4000000000000004</v>
      </c>
      <c r="E100" s="295"/>
      <c r="F100" s="295"/>
    </row>
    <row r="101" spans="1:6" s="9" customFormat="1" ht="16.5" customHeight="1">
      <c r="A101" s="95">
        <v>12</v>
      </c>
      <c r="B101" s="221" t="s">
        <v>66</v>
      </c>
      <c r="C101" s="44" t="s">
        <v>22</v>
      </c>
      <c r="D101" s="222">
        <v>17</v>
      </c>
      <c r="E101" s="295"/>
      <c r="F101" s="295"/>
    </row>
    <row r="102" spans="1:6" s="244" customFormat="1">
      <c r="A102" s="336"/>
      <c r="B102" s="337" t="s">
        <v>0</v>
      </c>
      <c r="C102" s="336"/>
      <c r="D102" s="347"/>
      <c r="E102" s="347"/>
      <c r="F102" s="348"/>
    </row>
    <row r="103" spans="1:6">
      <c r="A103" s="336"/>
      <c r="B103" s="337" t="s">
        <v>0</v>
      </c>
      <c r="C103" s="336"/>
      <c r="D103" s="347"/>
      <c r="E103" s="347"/>
      <c r="F103" s="348"/>
    </row>
    <row r="231" s="328" customFormat="1" ht="16.5" customHeight="1"/>
    <row r="232" s="328" customFormat="1" ht="16.5" customHeight="1"/>
    <row r="233" s="373" customFormat="1"/>
    <row r="234" s="328" customFormat="1"/>
    <row r="235" s="328" customFormat="1"/>
    <row r="236" s="328" customFormat="1"/>
    <row r="237" s="328" customFormat="1"/>
    <row r="238" s="328" customFormat="1"/>
    <row r="239" s="328" customFormat="1"/>
    <row r="240" s="328" customFormat="1"/>
    <row r="241" s="328" customFormat="1"/>
    <row r="242" s="328" customFormat="1"/>
    <row r="243" s="328" customFormat="1"/>
    <row r="244" s="328" customFormat="1"/>
    <row r="245" s="328" customFormat="1"/>
    <row r="246" s="328" customFormat="1"/>
    <row r="247" s="328" customFormat="1"/>
    <row r="248" s="328" customFormat="1"/>
    <row r="249" s="331" customFormat="1" ht="15.75"/>
    <row r="250" s="331" customFormat="1" ht="15.75"/>
    <row r="251" s="331" customFormat="1" ht="15.75"/>
    <row r="252" s="331" customFormat="1" ht="15.75"/>
    <row r="253" s="331" customFormat="1" ht="15.75"/>
    <row r="254" s="328" customFormat="1"/>
    <row r="255" s="331" customFormat="1" ht="15.75"/>
    <row r="256" s="331" customFormat="1" ht="15.75"/>
    <row r="257" s="331" customFormat="1" ht="15.75"/>
    <row r="258" s="331" customFormat="1" ht="15.75"/>
    <row r="259" s="331" customFormat="1" ht="15.75"/>
    <row r="260" s="331" customFormat="1" ht="15.75"/>
    <row r="261" s="331" customFormat="1" ht="15.75"/>
    <row r="262" s="331" customFormat="1" ht="15.75"/>
    <row r="263" s="331" customFormat="1" ht="15.75"/>
    <row r="264" s="331" customFormat="1" ht="15.75"/>
    <row r="265" s="331" customFormat="1" ht="15.75"/>
    <row r="266" s="331" customFormat="1" ht="15.75"/>
    <row r="267" s="331" customFormat="1" ht="15.75"/>
    <row r="268" s="331" customFormat="1" ht="15.75"/>
    <row r="269" s="331" customFormat="1" ht="15.75"/>
    <row r="270" s="331" customFormat="1" ht="15.75"/>
    <row r="271" s="331" customFormat="1" ht="15.75"/>
    <row r="272" s="328" customFormat="1"/>
    <row r="273" s="328" customFormat="1"/>
    <row r="274" s="328" customFormat="1"/>
    <row r="275" s="328" customFormat="1"/>
    <row r="276" s="328" customFormat="1"/>
    <row r="277" s="328" customFormat="1"/>
    <row r="278" s="328" customFormat="1"/>
    <row r="279" s="328" customFormat="1"/>
    <row r="280" s="328" customFormat="1"/>
    <row r="281" s="328" customFormat="1"/>
    <row r="282" s="328" customFormat="1"/>
    <row r="283" s="328" customFormat="1"/>
    <row r="284" s="328" customFormat="1"/>
    <row r="285" s="328" customFormat="1"/>
    <row r="286" s="328" customFormat="1"/>
    <row r="287" s="328" customFormat="1"/>
    <row r="288" s="328" customFormat="1"/>
    <row r="289" s="328" customFormat="1"/>
    <row r="290" s="328" customFormat="1"/>
    <row r="291" s="328" customFormat="1"/>
    <row r="292" s="328" customFormat="1"/>
    <row r="293" s="328" customFormat="1"/>
    <row r="294" s="328" customFormat="1"/>
    <row r="295" s="328" customFormat="1"/>
    <row r="296" s="328" customFormat="1"/>
    <row r="297" s="328" customFormat="1"/>
    <row r="298" s="328" customFormat="1"/>
    <row r="299" s="328" customFormat="1"/>
    <row r="300" s="328" customFormat="1"/>
    <row r="301" s="331" customFormat="1" ht="15.75"/>
    <row r="302" s="328" customFormat="1"/>
    <row r="303" s="328" customFormat="1"/>
    <row r="304" s="331" customFormat="1" ht="15.75"/>
    <row r="305" s="331" customFormat="1" ht="15.75"/>
    <row r="306" s="328" customFormat="1"/>
    <row r="307" s="328" customFormat="1"/>
    <row r="308" s="328" customFormat="1"/>
    <row r="309" s="328" customFormat="1"/>
    <row r="310" s="331" customFormat="1" ht="15.75"/>
    <row r="311" s="331" customFormat="1" ht="15.75"/>
    <row r="312" s="331" customFormat="1" ht="15.75"/>
    <row r="313" s="331" customFormat="1" ht="15.75"/>
    <row r="314" s="331" customFormat="1" ht="15.75"/>
    <row r="315" s="331" customFormat="1" ht="15.75"/>
    <row r="316" s="331" customFormat="1" ht="15.75"/>
    <row r="317" s="331" customFormat="1" ht="15.75"/>
    <row r="318" s="331" customFormat="1" ht="15.75"/>
    <row r="319" s="331" customFormat="1" ht="15.75"/>
    <row r="320" s="328" customFormat="1"/>
    <row r="321" s="331" customFormat="1" ht="15.75"/>
    <row r="322" s="331" customFormat="1" ht="15.75"/>
    <row r="323" s="331" customFormat="1" ht="15.75"/>
    <row r="324" s="331" customFormat="1" ht="15.75"/>
    <row r="325" s="331" customFormat="1" ht="15.75"/>
    <row r="326" s="331" customFormat="1" ht="15.75"/>
    <row r="327" s="331" customFormat="1" ht="15.75"/>
    <row r="328" s="331" customFormat="1" ht="15.75"/>
    <row r="329" s="331" customFormat="1" ht="15.75"/>
    <row r="330" s="331" customFormat="1" ht="15.75"/>
    <row r="331" s="331" customFormat="1" ht="15.75"/>
    <row r="332" s="331" customFormat="1" ht="15.75"/>
    <row r="333" s="331" customFormat="1" ht="15.75"/>
    <row r="334" s="331" customFormat="1" ht="15.75"/>
    <row r="335" s="331" customFormat="1" ht="15.75"/>
    <row r="336" s="331" customFormat="1" ht="15.75"/>
    <row r="337" s="328" customFormat="1"/>
    <row r="338" s="331" customFormat="1" ht="15.75"/>
    <row r="339" s="331" customFormat="1" ht="15.75"/>
    <row r="340" s="331" customFormat="1" ht="15.75"/>
    <row r="341" s="331" customFormat="1" ht="15.75"/>
    <row r="342" s="331" customFormat="1" ht="15.75"/>
    <row r="343" s="331" customFormat="1" ht="15.75"/>
    <row r="344" s="331" customFormat="1" ht="15.75"/>
    <row r="345" s="331" customFormat="1" ht="15.75"/>
    <row r="346" s="331" customFormat="1" ht="15.75"/>
    <row r="347" s="331" customFormat="1" ht="15.75"/>
    <row r="348" s="331" customFormat="1" ht="15.75"/>
    <row r="349" s="331" customFormat="1" ht="15.75"/>
    <row r="350" s="331" customFormat="1" ht="15.75"/>
    <row r="351" s="331" customFormat="1" ht="15.75"/>
    <row r="352" s="331" customFormat="1" ht="15.75"/>
    <row r="353" s="331" customFormat="1" ht="15.75"/>
    <row r="354" s="328" customFormat="1"/>
    <row r="355" s="328" customFormat="1"/>
    <row r="356" s="328" customFormat="1"/>
    <row r="357" s="328" customFormat="1"/>
    <row r="358" s="328" customFormat="1"/>
    <row r="359" s="328" customFormat="1"/>
    <row r="360" s="331" customFormat="1" ht="15.75"/>
    <row r="361" s="328" customFormat="1"/>
    <row r="362" s="328" customFormat="1"/>
    <row r="363" s="328" customFormat="1"/>
    <row r="364" s="328" customFormat="1"/>
    <row r="365" s="328" customFormat="1"/>
    <row r="366" s="331" customFormat="1" ht="15.75"/>
    <row r="367" s="328" customFormat="1"/>
    <row r="368" s="328" customFormat="1"/>
    <row r="369" s="328" customFormat="1"/>
    <row r="370" s="328" customFormat="1"/>
    <row r="371" s="328" customFormat="1"/>
    <row r="372" s="328" customFormat="1"/>
    <row r="373" s="331" customFormat="1" ht="15.75"/>
    <row r="374" s="328" customFormat="1"/>
    <row r="375" s="328" customFormat="1"/>
    <row r="376" s="328" customFormat="1"/>
    <row r="377" s="328" customFormat="1"/>
    <row r="378" s="328" customFormat="1"/>
    <row r="379" s="331" customFormat="1" ht="15.75"/>
    <row r="380" s="328" customFormat="1"/>
    <row r="381" s="328" customFormat="1"/>
    <row r="382" s="328" customFormat="1"/>
    <row r="383" s="328" customFormat="1"/>
    <row r="384" s="328" customFormat="1"/>
    <row r="385" s="331" customFormat="1" ht="15.75"/>
    <row r="386" s="328" customFormat="1"/>
    <row r="387" s="328" customFormat="1"/>
    <row r="388" s="328" customFormat="1"/>
    <row r="389" s="328" customFormat="1"/>
    <row r="390" s="328" customFormat="1"/>
    <row r="391" s="331" customFormat="1" ht="15.75"/>
    <row r="392" s="328" customFormat="1"/>
    <row r="393" s="328" customFormat="1"/>
    <row r="394" s="328" customFormat="1"/>
    <row r="395" s="328" customFormat="1"/>
    <row r="396" s="328" customFormat="1"/>
    <row r="397" s="331" customFormat="1" ht="15.75"/>
    <row r="398" s="331" customFormat="1" ht="15.75"/>
    <row r="399" s="331" customFormat="1" ht="15.75"/>
    <row r="400" s="331" customFormat="1" ht="15.75"/>
    <row r="401" s="328" customFormat="1"/>
    <row r="402" s="331" customFormat="1" ht="15.75"/>
    <row r="403" s="331" customFormat="1" ht="15.75"/>
    <row r="404" s="331" customFormat="1" ht="15.75"/>
    <row r="405" s="331" customFormat="1" ht="15.75"/>
    <row r="406" s="328" customFormat="1"/>
    <row r="407" s="331" customFormat="1" ht="15.75"/>
    <row r="408" s="328" customFormat="1"/>
    <row r="409" s="328" customFormat="1"/>
    <row r="410" s="328" customFormat="1"/>
    <row r="411" s="331" customFormat="1" ht="15.75"/>
    <row r="412" s="331" customFormat="1" ht="15.75"/>
    <row r="413" s="331" customFormat="1" ht="15.75"/>
    <row r="414" s="331" customFormat="1" ht="15.75"/>
    <row r="415" s="331" customFormat="1" ht="15.75"/>
    <row r="416" s="331" customFormat="1" ht="15.75"/>
    <row r="417" s="331" customFormat="1" ht="15.75"/>
    <row r="418" s="331" customFormat="1" ht="15.75"/>
    <row r="419" s="331" customFormat="1" ht="15.75"/>
    <row r="420" s="331" customFormat="1" ht="15.75"/>
    <row r="421" s="331" customFormat="1" ht="15.75"/>
    <row r="422" s="328" customFormat="1"/>
    <row r="423" s="328" customFormat="1"/>
    <row r="424" s="328" customFormat="1"/>
    <row r="425" s="328" customFormat="1"/>
    <row r="426" s="328" customFormat="1"/>
    <row r="427" s="328" customFormat="1"/>
    <row r="428" s="328" customFormat="1"/>
    <row r="429" s="328" customFormat="1"/>
    <row r="430" s="328" customFormat="1"/>
    <row r="431" s="328" customFormat="1"/>
    <row r="432" s="328" customFormat="1"/>
    <row r="433" s="328" customFormat="1"/>
    <row r="434" s="328" customFormat="1"/>
    <row r="435" s="328" customFormat="1"/>
    <row r="436" s="328" customFormat="1"/>
    <row r="437" s="328" customFormat="1"/>
    <row r="438" s="328" customFormat="1"/>
    <row r="439" s="328" customFormat="1"/>
    <row r="440" s="328" customFormat="1"/>
    <row r="441" s="328" customFormat="1"/>
    <row r="442" s="328" customFormat="1"/>
    <row r="443" s="328" customFormat="1"/>
    <row r="444" s="328" customFormat="1"/>
    <row r="445" s="328" customFormat="1"/>
    <row r="446" s="328" customFormat="1"/>
    <row r="447" s="328" customFormat="1"/>
    <row r="448" s="328" customFormat="1"/>
    <row r="449" s="328" customFormat="1"/>
    <row r="450" s="328" customFormat="1"/>
    <row r="451" s="328" customFormat="1"/>
    <row r="452" s="328" customFormat="1"/>
    <row r="453" s="328" customFormat="1"/>
    <row r="454" s="328" customFormat="1"/>
    <row r="455" s="328" customFormat="1"/>
    <row r="456" s="328" customFormat="1"/>
    <row r="457" s="328" customFormat="1"/>
    <row r="458" s="328" customFormat="1"/>
    <row r="459" s="328" customFormat="1"/>
    <row r="460" s="328" customFormat="1"/>
    <row r="461" s="328" customFormat="1"/>
    <row r="462" s="328" customFormat="1"/>
    <row r="463" s="328" customFormat="1"/>
    <row r="464" s="328" customFormat="1"/>
    <row r="465" s="328" customFormat="1"/>
    <row r="466" s="328" customFormat="1"/>
    <row r="467" s="328" customFormat="1"/>
    <row r="468" s="328" customFormat="1"/>
    <row r="469" s="328" customFormat="1"/>
    <row r="470" s="328" customFormat="1"/>
    <row r="471" s="328" customFormat="1"/>
    <row r="472" s="328" customFormat="1"/>
    <row r="473" s="328" customFormat="1"/>
    <row r="474" s="328" customFormat="1"/>
    <row r="475" s="328" customFormat="1"/>
    <row r="476" s="328" customFormat="1"/>
    <row r="477" s="328" customFormat="1"/>
    <row r="478" s="328" customFormat="1"/>
    <row r="479" s="328" customFormat="1"/>
    <row r="480" s="328" customFormat="1"/>
    <row r="481" s="328" customFormat="1"/>
    <row r="482" s="328" customFormat="1"/>
    <row r="483" s="328" customFormat="1"/>
    <row r="484" s="328" customFormat="1"/>
    <row r="485" s="328" customFormat="1"/>
    <row r="486" s="328" customFormat="1"/>
    <row r="487" s="328" customFormat="1"/>
    <row r="488" s="328" customFormat="1"/>
    <row r="489" s="328" customFormat="1"/>
    <row r="490" s="328" customFormat="1"/>
    <row r="491" s="328" customFormat="1"/>
    <row r="492" s="328" customFormat="1"/>
    <row r="493" s="328" customFormat="1"/>
    <row r="494" s="328" customFormat="1"/>
    <row r="495" s="328" customFormat="1"/>
    <row r="496" s="328" customFormat="1"/>
  </sheetData>
  <mergeCells count="9">
    <mergeCell ref="A1:F2"/>
    <mergeCell ref="A3:F3"/>
    <mergeCell ref="E6:E7"/>
    <mergeCell ref="F6:F7"/>
    <mergeCell ref="A4:F4"/>
    <mergeCell ref="A6:A7"/>
    <mergeCell ref="B6:B7"/>
    <mergeCell ref="C6:C7"/>
    <mergeCell ref="D6:D7"/>
  </mergeCells>
  <printOptions horizontalCentered="1"/>
  <pageMargins left="0.7" right="0.7" top="0.75" bottom="0.75" header="0.3" footer="0.3"/>
  <pageSetup scale="80" orientation="portrait" verticalDpi="0" r:id="rId1"/>
  <rowBreaks count="1" manualBreakCount="1">
    <brk id="81" max="5" man="1"/>
  </rowBreaks>
  <ignoredErrors>
    <ignoredError sqref="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კრებსითი</vt:lpstr>
      <vt:lpstr>დღიური ნაკრები</vt:lpstr>
      <vt:lpstr>დღიური სამუშაოები</vt:lpstr>
      <vt:lpstr>ნაკრები</vt:lpstr>
      <vt:lpstr>პავილიონი N1-1</vt:lpstr>
      <vt:lpstr>წყალი 1-2</vt:lpstr>
      <vt:lpstr>კანალიზაცია 1-3</vt:lpstr>
      <vt:lpstr>მონასტერი N2</vt:lpstr>
      <vt:lpstr>'კანალიზაცია 1-3'!Print_Area</vt:lpstr>
      <vt:lpstr>'მონასტერი N2'!Print_Area</vt:lpstr>
      <vt:lpstr>'პავილიონი N1-1'!Print_Area</vt:lpstr>
      <vt:lpstr>'წყალი 1-2'!Print_Area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Ezugbaia</cp:lastModifiedBy>
  <cp:lastPrinted>2016-10-06T06:30:05Z</cp:lastPrinted>
  <dcterms:created xsi:type="dcterms:W3CDTF">2016-05-11T11:11:41Z</dcterms:created>
  <dcterms:modified xsi:type="dcterms:W3CDTF">2016-10-20T12:38:17Z</dcterms:modified>
</cp:coreProperties>
</file>