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tabRatio="645"/>
  </bookViews>
  <sheets>
    <sheet name="ქიაჩელის ქ.N13" sheetId="18" r:id="rId1"/>
  </sheets>
  <definedNames>
    <definedName name="_xlnm.Print_Titles" localSheetId="0">'ქიაჩელის ქ.N13'!$3:$4</definedName>
  </definedNames>
  <calcPr calcId="125725"/>
</workbook>
</file>

<file path=xl/calcChain.xml><?xml version="1.0" encoding="utf-8"?>
<calcChain xmlns="http://schemas.openxmlformats.org/spreadsheetml/2006/main">
  <c r="D30" i="18"/>
  <c r="D29"/>
  <c r="D28"/>
  <c r="D26"/>
  <c r="F26" s="1"/>
  <c r="D25"/>
  <c r="F25" s="1"/>
  <c r="D24"/>
  <c r="F24" s="1"/>
  <c r="D22"/>
  <c r="F22" s="1"/>
  <c r="D21"/>
  <c r="F21" s="1"/>
  <c r="D20"/>
  <c r="F20" s="1"/>
  <c r="D19"/>
  <c r="D16"/>
  <c r="F16" s="1"/>
  <c r="D15"/>
  <c r="D14"/>
  <c r="D12"/>
  <c r="F12" s="1"/>
  <c r="D11"/>
  <c r="D13" s="1"/>
  <c r="F13" s="1"/>
  <c r="D8"/>
  <c r="D23" s="1"/>
  <c r="F23" s="1"/>
  <c r="D7"/>
  <c r="D9" s="1"/>
  <c r="D6"/>
  <c r="D5"/>
  <c r="F31"/>
  <c r="F30"/>
  <c r="F29"/>
  <c r="F28"/>
  <c r="F27"/>
  <c r="F19"/>
  <c r="F18"/>
  <c r="F17"/>
  <c r="F15"/>
  <c r="F14"/>
  <c r="F11"/>
  <c r="F7"/>
  <c r="F6"/>
  <c r="F5"/>
  <c r="D10" l="1"/>
  <c r="F10" s="1"/>
  <c r="F9"/>
  <c r="F8"/>
  <c r="F32"/>
  <c r="F33" s="1"/>
  <c r="F34" l="1"/>
  <c r="F35" s="1"/>
  <c r="F36" s="1"/>
  <c r="F38" l="1"/>
  <c r="F37"/>
  <c r="F39" l="1"/>
  <c r="F40" s="1"/>
</calcChain>
</file>

<file path=xl/sharedStrings.xml><?xml version="1.0" encoding="utf-8"?>
<sst xmlns="http://schemas.openxmlformats.org/spreadsheetml/2006/main" count="73" uniqueCount="54">
  <si>
    <t>#</t>
  </si>
  <si>
    <t>samuSaos dasaxeleba</t>
  </si>
  <si>
    <t>1</t>
  </si>
  <si>
    <t>erTeulis Rirebuleba lari</t>
  </si>
  <si>
    <t>mTliani Rirebuleba lari</t>
  </si>
  <si>
    <t>ganz. erT.</t>
  </si>
  <si>
    <t>r-ba</t>
  </si>
  <si>
    <t>6</t>
  </si>
  <si>
    <t>დანართი N2</t>
  </si>
  <si>
    <r>
      <t>ჯამი</t>
    </r>
    <r>
      <rPr>
        <b/>
        <sz val="10"/>
        <color indexed="8"/>
        <rFont val="Calibri"/>
        <family val="2"/>
        <charset val="204"/>
      </rPr>
      <t>:</t>
    </r>
  </si>
  <si>
    <r>
      <t>ზედნადები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Sylfaen"/>
        <family val="1"/>
        <charset val="204"/>
      </rPr>
      <t>ხარჯები</t>
    </r>
  </si>
  <si>
    <t>მოგება</t>
  </si>
  <si>
    <t>ჯამი</t>
  </si>
  <si>
    <r>
      <t>გაუთვალისწინებელი</t>
    </r>
    <r>
      <rPr>
        <sz val="10"/>
        <color rgb="FF000000"/>
        <rFont val="AcadNusx"/>
      </rPr>
      <t xml:space="preserve"> </t>
    </r>
    <r>
      <rPr>
        <sz val="10"/>
        <color rgb="FF000000"/>
        <rFont val="Sylfaen"/>
        <family val="1"/>
        <charset val="204"/>
      </rPr>
      <t>ხარჯები</t>
    </r>
  </si>
  <si>
    <r>
      <t>დ</t>
    </r>
    <r>
      <rPr>
        <sz val="10"/>
        <color indexed="8"/>
        <rFont val="Calibri"/>
        <family val="2"/>
        <charset val="204"/>
      </rPr>
      <t>.</t>
    </r>
    <r>
      <rPr>
        <sz val="10"/>
        <color indexed="8"/>
        <rFont val="Sylfaen"/>
        <family val="1"/>
        <charset val="204"/>
      </rPr>
      <t>ღ</t>
    </r>
    <r>
      <rPr>
        <sz val="10"/>
        <color indexed="8"/>
        <rFont val="Calibri"/>
        <family val="2"/>
        <charset val="204"/>
      </rPr>
      <t>.</t>
    </r>
    <r>
      <rPr>
        <sz val="10"/>
        <color indexed="8"/>
        <rFont val="Sylfaen"/>
        <family val="1"/>
        <charset val="204"/>
      </rPr>
      <t>გ</t>
    </r>
    <r>
      <rPr>
        <sz val="10"/>
        <color indexed="8"/>
        <rFont val="Calibri"/>
        <family val="2"/>
        <charset val="204"/>
      </rPr>
      <t xml:space="preserve">. </t>
    </r>
  </si>
  <si>
    <t>სულ</t>
  </si>
  <si>
    <r>
      <t>m</t>
    </r>
    <r>
      <rPr>
        <vertAlign val="superscript"/>
        <sz val="11"/>
        <rFont val="AcadNusx"/>
      </rPr>
      <t>3</t>
    </r>
  </si>
  <si>
    <t xml:space="preserve">ქ. თბილისში, ქიაჩელის ქ.#13-ის ეზოს დამჭერი
კედლით გამაგრების სამუშაოების ხარჯთაღრიცხვა 
</t>
  </si>
  <si>
    <t>sayrden kedelze da ukana kibeze  liTonis moajirebis moxsna</t>
  </si>
  <si>
    <t xml:space="preserve">arsebuli dazianebuli rkinabetonis kedlis sruli demontaJi </t>
  </si>
  <si>
    <t>ukana ezoSi sadarbazodan Casasvleli betonis kibis sruli demontaJi</t>
  </si>
  <si>
    <t>samSენებლო nagvis datvirTva avtoTviTmclelebze xeliT</t>
  </si>
  <si>
    <t>kub.m.</t>
  </si>
  <si>
    <t>samSeneblo nagvis transportireba min. 25km manZilze</t>
  </si>
  <si>
    <t>tona</t>
  </si>
  <si>
    <t>miwis nawilobrivi moWra ukana ezoSi arsebuli sayrdeni kedlis demontaJamde</t>
  </si>
  <si>
    <r>
      <t>100m</t>
    </r>
    <r>
      <rPr>
        <vertAlign val="superscript"/>
        <sz val="11"/>
        <color theme="1"/>
        <rFont val="AcadNusx"/>
      </rPr>
      <t>3</t>
    </r>
  </si>
  <si>
    <t>darCenili miwis moWra ukana ezoSi arsebuli sayrdeni kedlis demontaJis Semdeg</t>
  </si>
  <si>
    <t>II katეგორიის grუნტის datvirTვა avtoTviTmცლელზე xeliT</t>
  </si>
  <si>
    <r>
      <t>m³</t>
    </r>
    <r>
      <rPr>
        <vertAlign val="superscript"/>
        <sz val="11"/>
        <rFont val="AcadNusx"/>
      </rPr>
      <t>3</t>
    </r>
  </si>
  <si>
    <t>rkinabetonis sayrdeni kedlis qveS balastis dayra xeliT; fenobrivad yovel 20sm-Si datkepvniT</t>
  </si>
  <si>
    <t>Cayrili balastis  datkepna sayrdeni kedlis qveS da kedlis mowyobis Semdeg sivrcis Seasvebad</t>
  </si>
  <si>
    <t xml:space="preserve">betonis momzadeba sisqით 10sm </t>
  </si>
  <si>
    <r>
      <t>m</t>
    </r>
    <r>
      <rPr>
        <vertAlign val="superscript"/>
        <sz val="11"/>
        <color theme="1"/>
        <rFont val="AcadNusx"/>
      </rPr>
      <t>3</t>
    </r>
  </si>
  <si>
    <t>mon. r/b sayrdeni kedelis mowyoba</t>
  </si>
  <si>
    <r>
      <t>m</t>
    </r>
    <r>
      <rPr>
        <vertAlign val="superscript"/>
        <sz val="11"/>
        <color theme="1" tint="4.9989318521683403E-2"/>
        <rFont val="AcadNusx"/>
      </rPr>
      <t>3</t>
    </r>
  </si>
  <si>
    <t>sayrdeni  kedlebis vertikaluri 2 fena hidroizolacia</t>
  </si>
  <si>
    <r>
      <t>100m</t>
    </r>
    <r>
      <rPr>
        <vertAlign val="superscript"/>
        <sz val="11"/>
        <color theme="1" tint="4.9989318521683403E-2"/>
        <rFont val="AcadNusx"/>
      </rPr>
      <t>2</t>
    </r>
  </si>
  <si>
    <t>damcavi faneris gakvra hidroizolaciis fenis dasacavad</t>
  </si>
  <si>
    <t>sayrdeni kedlis fasadis lesva qviSa-cementis  xsnariT</t>
  </si>
  <si>
    <r>
      <t>100m</t>
    </r>
    <r>
      <rPr>
        <vertAlign val="superscript"/>
        <sz val="11"/>
        <color theme="1"/>
        <rFont val="AcadNusx"/>
      </rPr>
      <t>2</t>
    </r>
  </si>
  <si>
    <t>sayrdeni kedlis fasadis SeRebva maRali xarisxis wyalmedegi saRebaviT</t>
  </si>
  <si>
    <t>gare kedlebis wyoba wvrili blokiT sisq.40sm (39X19X19)</t>
  </si>
  <si>
    <t>kibisa da ezos filis qveS balastis dayra xeliT; fenobrivad yovel 20sm-Si datkepvniT</t>
  </si>
  <si>
    <t xml:space="preserve">monoliTuri rkინაbetonis kibisa da ezos filis mowyoba </t>
  </si>
  <si>
    <t>ezos iatakis filis zedapiri moirkinos da daixerxos meqanizmiT</t>
  </si>
  <si>
    <r>
      <t>m</t>
    </r>
    <r>
      <rPr>
        <vertAlign val="superscript"/>
        <sz val="11"/>
        <color theme="1"/>
        <rFont val="AcadNusx"/>
      </rPr>
      <t>2</t>
    </r>
  </si>
  <si>
    <t>kibis moajiris SeRebva zeTis saRebავით</t>
  </si>
  <si>
    <t>kibis  kedlebisa da avtosadgomis aRdgenili kedlis lesva cementis  xsnariT</t>
  </si>
  <si>
    <t>gare kibis mopirkeTeba bazaltiT</t>
  </si>
  <si>
    <r>
      <t xml:space="preserve">gare kibe  liTonis moajiris mowyoba </t>
    </r>
    <r>
      <rPr>
        <sz val="11"/>
        <color theme="1"/>
        <rFont val="Arial"/>
        <family val="2"/>
      </rPr>
      <t>H</t>
    </r>
    <r>
      <rPr>
        <sz val="11"/>
        <color theme="1"/>
        <rFont val="AcadNusx"/>
      </rPr>
      <t>=0,9m-aRdgena</t>
    </r>
  </si>
  <si>
    <t>100 grZ.m.</t>
  </si>
  <si>
    <t>mSeneblobis procesis transportis optimalurad midgomisaTvis avtofarexis msubuqi blokis wyobis kedlis daSla da adgilze dasawyobeba SemdgomSi asaSeneblad</t>
  </si>
  <si>
    <t>gruntis transportireba 25km-ze 270X1.75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</si>
</sst>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0"/>
  </numFmts>
  <fonts count="26">
    <font>
      <sz val="11"/>
      <color indexed="8"/>
      <name val="Calibri"/>
      <family val="2"/>
    </font>
    <font>
      <sz val="11"/>
      <name val="AcadMtavr"/>
    </font>
    <font>
      <sz val="12"/>
      <name val="AcadNusx"/>
    </font>
    <font>
      <sz val="10"/>
      <name val="AcadNusx"/>
    </font>
    <font>
      <b/>
      <sz val="12"/>
      <name val="AcadMtavr"/>
    </font>
    <font>
      <b/>
      <sz val="10"/>
      <name val="AcadNusx"/>
    </font>
    <font>
      <sz val="11"/>
      <name val="Calibri"/>
      <family val="2"/>
    </font>
    <font>
      <b/>
      <sz val="8"/>
      <name val="AcadNusx"/>
    </font>
    <font>
      <sz val="8"/>
      <name val="Calibri"/>
      <family val="2"/>
    </font>
    <font>
      <b/>
      <sz val="13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Calibri"/>
      <family val="2"/>
      <charset val="204"/>
    </font>
    <font>
      <sz val="10"/>
      <color rgb="FF000000"/>
      <name val="Sylfaen"/>
      <family val="1"/>
      <charset val="204"/>
    </font>
    <font>
      <sz val="10"/>
      <color rgb="FF000000"/>
      <name val="AcadNusx"/>
    </font>
    <font>
      <sz val="11"/>
      <name val="AcadNusx"/>
    </font>
    <font>
      <vertAlign val="superscript"/>
      <sz val="11"/>
      <name val="AcadNusx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AcadNusx"/>
    </font>
    <font>
      <sz val="10"/>
      <name val="Arial"/>
      <family val="2"/>
    </font>
    <font>
      <vertAlign val="superscript"/>
      <sz val="11"/>
      <color theme="1"/>
      <name val="AcadNusx"/>
    </font>
    <font>
      <sz val="11"/>
      <color theme="1" tint="4.9989318521683403E-2"/>
      <name val="AcadNusx"/>
    </font>
    <font>
      <vertAlign val="superscript"/>
      <sz val="11"/>
      <color theme="1" tint="4.9989318521683403E-2"/>
      <name val="AcadNusx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68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6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7" fillId="0" borderId="1" xfId="0" quotePrefix="1" applyFont="1" applyFill="1" applyBorder="1" applyAlignment="1" applyProtection="1">
      <alignment horizontal="center" vertical="center" wrapText="1"/>
    </xf>
    <xf numFmtId="0" fontId="7" fillId="0" borderId="1" xfId="0" quotePrefix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right" vertical="top" wrapText="1"/>
    </xf>
    <xf numFmtId="9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right" wrapText="1"/>
    </xf>
    <xf numFmtId="0" fontId="12" fillId="0" borderId="1" xfId="0" applyFont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left" wrapText="1"/>
    </xf>
    <xf numFmtId="0" fontId="20" fillId="0" borderId="1" xfId="0" applyFont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</xf>
    <xf numFmtId="0" fontId="20" fillId="0" borderId="1" xfId="3" applyFont="1" applyBorder="1" applyAlignment="1" applyProtection="1">
      <alignment horizontal="left" wrapText="1"/>
    </xf>
    <xf numFmtId="0" fontId="20" fillId="0" borderId="1" xfId="3" applyFont="1" applyBorder="1" applyAlignment="1" applyProtection="1">
      <alignment horizontal="center" vertical="center" wrapText="1"/>
    </xf>
    <xf numFmtId="164" fontId="20" fillId="0" borderId="1" xfId="3" applyNumberFormat="1" applyFont="1" applyBorder="1" applyAlignment="1" applyProtection="1">
      <alignment horizontal="center" vertical="center" wrapText="1"/>
    </xf>
    <xf numFmtId="0" fontId="20" fillId="0" borderId="1" xfId="4" applyFont="1" applyBorder="1" applyAlignment="1" applyProtection="1">
      <alignment horizontal="left" vertical="center" wrapText="1"/>
    </xf>
    <xf numFmtId="0" fontId="20" fillId="0" borderId="1" xfId="4" applyFont="1" applyBorder="1" applyAlignment="1" applyProtection="1">
      <alignment horizontal="center" vertical="center" wrapText="1"/>
    </xf>
    <xf numFmtId="164" fontId="20" fillId="0" borderId="1" xfId="4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wrapText="1"/>
    </xf>
    <xf numFmtId="2" fontId="16" fillId="0" borderId="1" xfId="0" applyNumberFormat="1" applyFont="1" applyBorder="1" applyAlignment="1" applyProtection="1">
      <alignment horizontal="center" vertical="center" wrapText="1"/>
    </xf>
    <xf numFmtId="0" fontId="16" fillId="0" borderId="1" xfId="5" applyFont="1" applyBorder="1" applyAlignment="1" applyProtection="1">
      <alignment horizontal="left" wrapText="1"/>
    </xf>
    <xf numFmtId="0" fontId="16" fillId="0" borderId="1" xfId="5" applyFont="1" applyBorder="1" applyAlignment="1" applyProtection="1">
      <alignment horizontal="center" vertical="center" wrapText="1"/>
    </xf>
    <xf numFmtId="164" fontId="16" fillId="0" borderId="1" xfId="5" applyNumberFormat="1" applyFont="1" applyBorder="1" applyAlignment="1" applyProtection="1">
      <alignment horizontal="center" vertical="center" wrapText="1"/>
    </xf>
    <xf numFmtId="0" fontId="20" fillId="0" borderId="1" xfId="4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vertical="center" wrapText="1"/>
    </xf>
    <xf numFmtId="0" fontId="20" fillId="0" borderId="1" xfId="4" applyFont="1" applyBorder="1" applyAlignment="1" applyProtection="1">
      <alignment wrapText="1"/>
    </xf>
    <xf numFmtId="0" fontId="23" fillId="0" borderId="1" xfId="0" applyFont="1" applyBorder="1" applyAlignment="1" applyProtection="1">
      <alignment wrapText="1"/>
    </xf>
    <xf numFmtId="0" fontId="23" fillId="0" borderId="1" xfId="4" applyFont="1" applyBorder="1" applyAlignment="1" applyProtection="1">
      <alignment horizontal="center" vertical="center" wrapText="1"/>
    </xf>
    <xf numFmtId="164" fontId="23" fillId="0" borderId="1" xfId="4" applyNumberFormat="1" applyFont="1" applyBorder="1" applyAlignment="1" applyProtection="1">
      <alignment horizontal="center" vertical="center" wrapText="1"/>
    </xf>
    <xf numFmtId="0" fontId="23" fillId="0" borderId="1" xfId="4" applyFont="1" applyBorder="1" applyAlignment="1" applyProtection="1">
      <alignment vertical="center" wrapText="1"/>
    </xf>
    <xf numFmtId="0" fontId="16" fillId="0" borderId="1" xfId="6" applyFont="1" applyBorder="1" applyAlignment="1" applyProtection="1">
      <alignment vertical="center" wrapText="1"/>
    </xf>
    <xf numFmtId="0" fontId="20" fillId="2" borderId="1" xfId="4" applyFont="1" applyFill="1" applyBorder="1" applyAlignment="1" applyProtection="1">
      <alignment horizontal="center" vertical="center" wrapText="1"/>
    </xf>
    <xf numFmtId="2" fontId="20" fillId="2" borderId="1" xfId="4" applyNumberFormat="1" applyFont="1" applyFill="1" applyBorder="1" applyAlignment="1" applyProtection="1">
      <alignment horizontal="center" vertical="center" wrapText="1"/>
    </xf>
    <xf numFmtId="0" fontId="16" fillId="0" borderId="1" xfId="7" applyFont="1" applyBorder="1" applyAlignment="1" applyProtection="1">
      <alignment vertical="center" wrapText="1"/>
    </xf>
    <xf numFmtId="0" fontId="16" fillId="2" borderId="1" xfId="4" applyFont="1" applyFill="1" applyBorder="1" applyAlignment="1" applyProtection="1">
      <alignment vertical="center" wrapText="1"/>
    </xf>
    <xf numFmtId="0" fontId="16" fillId="2" borderId="1" xfId="4" applyFont="1" applyFill="1" applyBorder="1" applyAlignment="1" applyProtection="1">
      <alignment horizontal="center" vertical="center" wrapText="1"/>
    </xf>
    <xf numFmtId="2" fontId="16" fillId="2" borderId="1" xfId="4" applyNumberFormat="1" applyFont="1" applyFill="1" applyBorder="1" applyAlignment="1" applyProtection="1">
      <alignment horizontal="center" vertical="center" wrapText="1"/>
    </xf>
    <xf numFmtId="2" fontId="20" fillId="0" borderId="1" xfId="4" applyNumberFormat="1" applyFont="1" applyBorder="1" applyAlignment="1" applyProtection="1">
      <alignment horizontal="center" vertical="center" wrapText="1"/>
    </xf>
    <xf numFmtId="166" fontId="20" fillId="0" borderId="1" xfId="0" applyNumberFormat="1" applyFont="1" applyBorder="1" applyAlignment="1" applyProtection="1">
      <alignment horizontal="center" vertical="center" wrapText="1"/>
    </xf>
    <xf numFmtId="0" fontId="20" fillId="2" borderId="1" xfId="4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65" fontId="5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 builtinId="0"/>
    <cellStyle name="Normal 10" xfId="3"/>
    <cellStyle name="Normal 2" xfId="1"/>
    <cellStyle name="Normal_SMETA 3" xfId="6"/>
    <cellStyle name="Обычный 2" xfId="7"/>
    <cellStyle name="Обычный 4 2" xfId="5"/>
    <cellStyle name="Обычный 5 2" xfId="4"/>
    <cellStyle name="Обычный_sg  Tbilisi-SEnaki km8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defaultRowHeight="14.25"/>
  <cols>
    <col min="1" max="1" width="3.42578125" style="5" customWidth="1"/>
    <col min="2" max="2" width="51.85546875" style="5" customWidth="1"/>
    <col min="3" max="3" width="11.7109375" style="5" customWidth="1"/>
    <col min="4" max="4" width="10.28515625" style="5" customWidth="1"/>
    <col min="5" max="5" width="13.42578125" style="5" customWidth="1"/>
    <col min="6" max="6" width="16.7109375" style="5" customWidth="1"/>
    <col min="7" max="16384" width="9.140625" style="5"/>
  </cols>
  <sheetData>
    <row r="1" spans="1:6" ht="23.25" customHeight="1">
      <c r="F1" s="6" t="s">
        <v>8</v>
      </c>
    </row>
    <row r="2" spans="1:6" s="7" customFormat="1" ht="47.25" customHeight="1">
      <c r="A2" s="27" t="s">
        <v>17</v>
      </c>
      <c r="B2" s="27"/>
      <c r="C2" s="27"/>
      <c r="D2" s="27"/>
      <c r="E2" s="27"/>
      <c r="F2" s="27"/>
    </row>
    <row r="3" spans="1:6" s="11" customFormat="1" ht="40.5">
      <c r="A3" s="8" t="s">
        <v>0</v>
      </c>
      <c r="B3" s="9" t="s">
        <v>1</v>
      </c>
      <c r="C3" s="9" t="s">
        <v>5</v>
      </c>
      <c r="D3" s="9" t="s">
        <v>6</v>
      </c>
      <c r="E3" s="9" t="s">
        <v>3</v>
      </c>
      <c r="F3" s="10" t="s">
        <v>4</v>
      </c>
    </row>
    <row r="4" spans="1:6" s="15" customFormat="1" ht="11.25">
      <c r="A4" s="12" t="s">
        <v>2</v>
      </c>
      <c r="B4" s="12">
        <v>2</v>
      </c>
      <c r="C4" s="12">
        <v>3</v>
      </c>
      <c r="D4" s="13">
        <v>4</v>
      </c>
      <c r="E4" s="13">
        <v>5</v>
      </c>
      <c r="F4" s="14" t="s">
        <v>7</v>
      </c>
    </row>
    <row r="5" spans="1:6" s="7" customFormat="1" ht="31.5">
      <c r="A5" s="22">
        <v>1</v>
      </c>
      <c r="B5" s="28" t="s">
        <v>18</v>
      </c>
      <c r="C5" s="29" t="s">
        <v>51</v>
      </c>
      <c r="D5" s="30">
        <f>(5.4+15.3)/100</f>
        <v>0.20700000000000002</v>
      </c>
      <c r="E5" s="1"/>
      <c r="F5" s="16">
        <f>D5*E5</f>
        <v>0</v>
      </c>
    </row>
    <row r="6" spans="1:6" s="7" customFormat="1" ht="31.5">
      <c r="A6" s="22">
        <v>2</v>
      </c>
      <c r="B6" s="31" t="s">
        <v>19</v>
      </c>
      <c r="C6" s="32" t="s">
        <v>16</v>
      </c>
      <c r="D6" s="33">
        <f>20*1.5*0.5</f>
        <v>15</v>
      </c>
      <c r="E6" s="1"/>
      <c r="F6" s="16">
        <f t="shared" ref="F6:F31" si="0">D6*E6</f>
        <v>0</v>
      </c>
    </row>
    <row r="7" spans="1:6" s="7" customFormat="1" ht="31.5">
      <c r="A7" s="22">
        <v>3</v>
      </c>
      <c r="B7" s="31" t="s">
        <v>20</v>
      </c>
      <c r="C7" s="32" t="s">
        <v>16</v>
      </c>
      <c r="D7" s="34">
        <f>4.5*0.9</f>
        <v>4.05</v>
      </c>
      <c r="E7" s="1"/>
      <c r="F7" s="16">
        <f t="shared" si="0"/>
        <v>0</v>
      </c>
    </row>
    <row r="8" spans="1:6" s="17" customFormat="1" ht="78.75">
      <c r="A8" s="22">
        <v>4</v>
      </c>
      <c r="B8" s="31" t="s">
        <v>52</v>
      </c>
      <c r="C8" s="32" t="s">
        <v>16</v>
      </c>
      <c r="D8" s="34">
        <f>4*2.8*0.2</f>
        <v>2.2399999999999998</v>
      </c>
      <c r="E8" s="1"/>
      <c r="F8" s="16">
        <f t="shared" si="0"/>
        <v>0</v>
      </c>
    </row>
    <row r="9" spans="1:6" s="18" customFormat="1" ht="31.5">
      <c r="A9" s="22">
        <v>5</v>
      </c>
      <c r="B9" s="35" t="s">
        <v>21</v>
      </c>
      <c r="C9" s="29" t="s">
        <v>22</v>
      </c>
      <c r="D9" s="36">
        <f>D7+D6</f>
        <v>19.05</v>
      </c>
      <c r="E9" s="1"/>
      <c r="F9" s="16">
        <f t="shared" si="0"/>
        <v>0</v>
      </c>
    </row>
    <row r="10" spans="1:6" s="17" customFormat="1" ht="31.5">
      <c r="A10" s="22">
        <v>6</v>
      </c>
      <c r="B10" s="37" t="s">
        <v>23</v>
      </c>
      <c r="C10" s="38" t="s">
        <v>24</v>
      </c>
      <c r="D10" s="39">
        <f>D9*2.2</f>
        <v>41.910000000000004</v>
      </c>
      <c r="E10" s="1"/>
      <c r="F10" s="16">
        <f t="shared" si="0"/>
        <v>0</v>
      </c>
    </row>
    <row r="11" spans="1:6" s="17" customFormat="1" ht="31.5">
      <c r="A11" s="22">
        <v>7</v>
      </c>
      <c r="B11" s="40" t="s">
        <v>25</v>
      </c>
      <c r="C11" s="41" t="s">
        <v>26</v>
      </c>
      <c r="D11" s="42">
        <f>15*1.5*3/100</f>
        <v>0.67500000000000004</v>
      </c>
      <c r="E11" s="1"/>
      <c r="F11" s="16">
        <f t="shared" si="0"/>
        <v>0</v>
      </c>
    </row>
    <row r="12" spans="1:6" s="7" customFormat="1" ht="47.25">
      <c r="A12" s="22">
        <v>8</v>
      </c>
      <c r="B12" s="40" t="s">
        <v>27</v>
      </c>
      <c r="C12" s="41" t="s">
        <v>26</v>
      </c>
      <c r="D12" s="42">
        <f>(270-67.5)/100</f>
        <v>2.0249999999999999</v>
      </c>
      <c r="E12" s="1"/>
      <c r="F12" s="16">
        <f t="shared" si="0"/>
        <v>0</v>
      </c>
    </row>
    <row r="13" spans="1:6" s="7" customFormat="1" ht="31.5">
      <c r="A13" s="22">
        <v>9</v>
      </c>
      <c r="B13" s="43" t="s">
        <v>28</v>
      </c>
      <c r="C13" s="32" t="s">
        <v>29</v>
      </c>
      <c r="D13" s="44">
        <f>(D11+D12)*100</f>
        <v>270</v>
      </c>
      <c r="E13" s="1"/>
      <c r="F13" s="16">
        <f t="shared" si="0"/>
        <v>0</v>
      </c>
    </row>
    <row r="14" spans="1:6" s="7" customFormat="1" ht="15.75">
      <c r="A14" s="22">
        <v>10</v>
      </c>
      <c r="B14" s="45" t="s">
        <v>53</v>
      </c>
      <c r="C14" s="46" t="s">
        <v>24</v>
      </c>
      <c r="D14" s="47">
        <f>270*1.75</f>
        <v>472.5</v>
      </c>
      <c r="E14" s="1"/>
      <c r="F14" s="16">
        <f t="shared" si="0"/>
        <v>0</v>
      </c>
    </row>
    <row r="15" spans="1:6" s="7" customFormat="1" ht="47.25">
      <c r="A15" s="22">
        <v>11</v>
      </c>
      <c r="B15" s="48" t="s">
        <v>30</v>
      </c>
      <c r="C15" s="41" t="s">
        <v>26</v>
      </c>
      <c r="D15" s="41">
        <f>223/100</f>
        <v>2.23</v>
      </c>
      <c r="E15" s="1"/>
      <c r="F15" s="16">
        <f t="shared" si="0"/>
        <v>0</v>
      </c>
    </row>
    <row r="16" spans="1:6" s="7" customFormat="1" ht="47.25">
      <c r="A16" s="22">
        <v>12</v>
      </c>
      <c r="B16" s="49" t="s">
        <v>31</v>
      </c>
      <c r="C16" s="41" t="s">
        <v>26</v>
      </c>
      <c r="D16" s="30">
        <f>223/100</f>
        <v>2.23</v>
      </c>
      <c r="E16" s="1"/>
      <c r="F16" s="16">
        <f t="shared" si="0"/>
        <v>0</v>
      </c>
    </row>
    <row r="17" spans="1:6" s="7" customFormat="1" ht="18">
      <c r="A17" s="22">
        <v>13</v>
      </c>
      <c r="B17" s="50" t="s">
        <v>32</v>
      </c>
      <c r="C17" s="41" t="s">
        <v>33</v>
      </c>
      <c r="D17" s="42">
        <v>3.5</v>
      </c>
      <c r="E17" s="1"/>
      <c r="F17" s="16">
        <f t="shared" si="0"/>
        <v>0</v>
      </c>
    </row>
    <row r="18" spans="1:6" s="7" customFormat="1" ht="18">
      <c r="A18" s="22">
        <v>14</v>
      </c>
      <c r="B18" s="51" t="s">
        <v>34</v>
      </c>
      <c r="C18" s="52" t="s">
        <v>35</v>
      </c>
      <c r="D18" s="53">
        <v>28</v>
      </c>
      <c r="E18" s="1"/>
      <c r="F18" s="16">
        <f t="shared" si="0"/>
        <v>0</v>
      </c>
    </row>
    <row r="19" spans="1:6" s="7" customFormat="1" ht="31.5">
      <c r="A19" s="22">
        <v>15</v>
      </c>
      <c r="B19" s="54" t="s">
        <v>36</v>
      </c>
      <c r="C19" s="52" t="s">
        <v>37</v>
      </c>
      <c r="D19" s="53">
        <f>77/100</f>
        <v>0.77</v>
      </c>
      <c r="E19" s="1"/>
      <c r="F19" s="16">
        <f t="shared" si="0"/>
        <v>0</v>
      </c>
    </row>
    <row r="20" spans="1:6" s="7" customFormat="1" ht="31.5">
      <c r="A20" s="22">
        <v>16</v>
      </c>
      <c r="B20" s="54" t="s">
        <v>38</v>
      </c>
      <c r="C20" s="52" t="s">
        <v>37</v>
      </c>
      <c r="D20" s="53">
        <f>77/100</f>
        <v>0.77</v>
      </c>
      <c r="E20" s="1"/>
      <c r="F20" s="16">
        <f t="shared" si="0"/>
        <v>0</v>
      </c>
    </row>
    <row r="21" spans="1:6" s="7" customFormat="1" ht="31.5">
      <c r="A21" s="22">
        <v>17</v>
      </c>
      <c r="B21" s="55" t="s">
        <v>39</v>
      </c>
      <c r="C21" s="56" t="s">
        <v>40</v>
      </c>
      <c r="D21" s="57">
        <f>38/100</f>
        <v>0.38</v>
      </c>
      <c r="E21" s="1"/>
      <c r="F21" s="16">
        <f t="shared" si="0"/>
        <v>0</v>
      </c>
    </row>
    <row r="22" spans="1:6" s="7" customFormat="1" ht="31.5">
      <c r="A22" s="22">
        <v>18</v>
      </c>
      <c r="B22" s="58" t="s">
        <v>41</v>
      </c>
      <c r="C22" s="52" t="s">
        <v>37</v>
      </c>
      <c r="D22" s="53">
        <f>D21</f>
        <v>0.38</v>
      </c>
      <c r="E22" s="1"/>
      <c r="F22" s="16">
        <f t="shared" si="0"/>
        <v>0</v>
      </c>
    </row>
    <row r="23" spans="1:6" s="7" customFormat="1" ht="31.5">
      <c r="A23" s="22">
        <v>19</v>
      </c>
      <c r="B23" s="59" t="s">
        <v>42</v>
      </c>
      <c r="C23" s="60" t="s">
        <v>16</v>
      </c>
      <c r="D23" s="61">
        <f>D8</f>
        <v>2.2399999999999998</v>
      </c>
      <c r="E23" s="1"/>
      <c r="F23" s="16">
        <f t="shared" si="0"/>
        <v>0</v>
      </c>
    </row>
    <row r="24" spans="1:6" s="7" customFormat="1" ht="47.25">
      <c r="A24" s="22">
        <v>20</v>
      </c>
      <c r="B24" s="48" t="s">
        <v>43</v>
      </c>
      <c r="C24" s="41" t="s">
        <v>26</v>
      </c>
      <c r="D24" s="41">
        <f>(6.5+12.4)/100</f>
        <v>0.18899999999999997</v>
      </c>
      <c r="E24" s="1"/>
      <c r="F24" s="16">
        <f t="shared" si="0"/>
        <v>0</v>
      </c>
    </row>
    <row r="25" spans="1:6" s="7" customFormat="1" ht="47.25">
      <c r="A25" s="22">
        <v>21</v>
      </c>
      <c r="B25" s="49" t="s">
        <v>31</v>
      </c>
      <c r="C25" s="41" t="s">
        <v>26</v>
      </c>
      <c r="D25" s="30">
        <f>D24</f>
        <v>0.18899999999999997</v>
      </c>
      <c r="E25" s="1"/>
      <c r="F25" s="16">
        <f t="shared" si="0"/>
        <v>0</v>
      </c>
    </row>
    <row r="26" spans="1:6" s="7" customFormat="1" ht="31.5">
      <c r="A26" s="22">
        <v>22</v>
      </c>
      <c r="B26" s="48" t="s">
        <v>44</v>
      </c>
      <c r="C26" s="41" t="s">
        <v>33</v>
      </c>
      <c r="D26" s="62">
        <f>3+9.3</f>
        <v>12.3</v>
      </c>
      <c r="E26" s="1"/>
      <c r="F26" s="16">
        <f t="shared" si="0"/>
        <v>0</v>
      </c>
    </row>
    <row r="27" spans="1:6" s="17" customFormat="1" ht="31.5">
      <c r="A27" s="22">
        <v>23</v>
      </c>
      <c r="B27" s="48" t="s">
        <v>45</v>
      </c>
      <c r="C27" s="41" t="s">
        <v>46</v>
      </c>
      <c r="D27" s="42">
        <v>62</v>
      </c>
      <c r="E27" s="1"/>
      <c r="F27" s="16">
        <f t="shared" si="0"/>
        <v>0</v>
      </c>
    </row>
    <row r="28" spans="1:6" s="17" customFormat="1" ht="31.5">
      <c r="A28" s="22">
        <v>24</v>
      </c>
      <c r="B28" s="49" t="s">
        <v>50</v>
      </c>
      <c r="C28" s="29" t="s">
        <v>51</v>
      </c>
      <c r="D28" s="63">
        <f>5.4/100</f>
        <v>5.4000000000000006E-2</v>
      </c>
      <c r="E28" s="1"/>
      <c r="F28" s="16">
        <f t="shared" si="0"/>
        <v>0</v>
      </c>
    </row>
    <row r="29" spans="1:6" s="17" customFormat="1" ht="18">
      <c r="A29" s="22">
        <v>25</v>
      </c>
      <c r="B29" s="49" t="s">
        <v>47</v>
      </c>
      <c r="C29" s="29" t="s">
        <v>40</v>
      </c>
      <c r="D29" s="63">
        <f>5.4*0.9</f>
        <v>4.8600000000000003</v>
      </c>
      <c r="E29" s="1"/>
      <c r="F29" s="16">
        <f t="shared" si="0"/>
        <v>0</v>
      </c>
    </row>
    <row r="30" spans="1:6" s="17" customFormat="1" ht="31.5">
      <c r="A30" s="22">
        <v>26</v>
      </c>
      <c r="B30" s="64" t="s">
        <v>48</v>
      </c>
      <c r="C30" s="56" t="s">
        <v>40</v>
      </c>
      <c r="D30" s="57">
        <f>5.4*0.9/100+4*2.8*2/100</f>
        <v>0.27259999999999995</v>
      </c>
      <c r="E30" s="1"/>
      <c r="F30" s="16">
        <f t="shared" si="0"/>
        <v>0</v>
      </c>
    </row>
    <row r="31" spans="1:6" s="17" customFormat="1" ht="18">
      <c r="A31" s="22">
        <v>27</v>
      </c>
      <c r="B31" s="65" t="s">
        <v>49</v>
      </c>
      <c r="C31" s="56" t="s">
        <v>40</v>
      </c>
      <c r="D31" s="30">
        <v>5.5E-2</v>
      </c>
      <c r="E31" s="1"/>
      <c r="F31" s="16">
        <f t="shared" si="0"/>
        <v>0</v>
      </c>
    </row>
    <row r="32" spans="1:6" s="7" customFormat="1" ht="15.75">
      <c r="A32" s="8"/>
      <c r="B32" s="23" t="s">
        <v>9</v>
      </c>
      <c r="C32" s="3"/>
      <c r="D32" s="3"/>
      <c r="E32" s="3"/>
      <c r="F32" s="19">
        <f>SUM(F5:F31)</f>
        <v>0</v>
      </c>
    </row>
    <row r="33" spans="1:6" s="7" customFormat="1" ht="15.75">
      <c r="A33" s="8"/>
      <c r="B33" s="24" t="s">
        <v>10</v>
      </c>
      <c r="C33" s="2"/>
      <c r="D33" s="3"/>
      <c r="E33" s="3"/>
      <c r="F33" s="19">
        <f>F32*C33</f>
        <v>0</v>
      </c>
    </row>
    <row r="34" spans="1:6" s="7" customFormat="1" ht="15.75">
      <c r="A34" s="8"/>
      <c r="B34" s="23" t="s">
        <v>9</v>
      </c>
      <c r="C34" s="66"/>
      <c r="D34" s="3"/>
      <c r="E34" s="3"/>
      <c r="F34" s="19">
        <f>F32+F33</f>
        <v>0</v>
      </c>
    </row>
    <row r="35" spans="1:6" s="7" customFormat="1" ht="15.75">
      <c r="A35" s="8"/>
      <c r="B35" s="24" t="s">
        <v>11</v>
      </c>
      <c r="C35" s="67"/>
      <c r="D35" s="3"/>
      <c r="E35" s="3"/>
      <c r="F35" s="19">
        <f>F34*C35</f>
        <v>0</v>
      </c>
    </row>
    <row r="36" spans="1:6" s="7" customFormat="1" ht="15.75">
      <c r="A36" s="8"/>
      <c r="B36" s="23" t="s">
        <v>12</v>
      </c>
      <c r="C36" s="4"/>
      <c r="D36" s="3"/>
      <c r="E36" s="3"/>
      <c r="F36" s="19">
        <f>F34+F35</f>
        <v>0</v>
      </c>
    </row>
    <row r="37" spans="1:6" s="7" customFormat="1" ht="15.75">
      <c r="A37" s="8"/>
      <c r="B37" s="25" t="s">
        <v>13</v>
      </c>
      <c r="C37" s="20">
        <v>0.03</v>
      </c>
      <c r="D37" s="3"/>
      <c r="E37" s="3"/>
      <c r="F37" s="19">
        <f>F36*C37</f>
        <v>0</v>
      </c>
    </row>
    <row r="38" spans="1:6" s="7" customFormat="1" ht="15.75">
      <c r="A38" s="8"/>
      <c r="B38" s="23" t="s">
        <v>12</v>
      </c>
      <c r="C38" s="3"/>
      <c r="D38" s="3"/>
      <c r="E38" s="3"/>
      <c r="F38" s="19">
        <f>F36+F37</f>
        <v>0</v>
      </c>
    </row>
    <row r="39" spans="1:6" ht="15">
      <c r="A39" s="26"/>
      <c r="B39" s="24" t="s">
        <v>14</v>
      </c>
      <c r="C39" s="2">
        <v>0.18</v>
      </c>
      <c r="D39" s="26"/>
      <c r="E39" s="26"/>
      <c r="F39" s="19">
        <f>F38*C39</f>
        <v>0</v>
      </c>
    </row>
    <row r="40" spans="1:6" ht="15">
      <c r="A40" s="26"/>
      <c r="B40" s="23" t="s">
        <v>15</v>
      </c>
      <c r="C40" s="26"/>
      <c r="D40" s="26"/>
      <c r="E40" s="26"/>
      <c r="F40" s="19">
        <f>F38+F39</f>
        <v>0</v>
      </c>
    </row>
    <row r="41" spans="1:6">
      <c r="A41" s="21"/>
      <c r="B41" s="21"/>
      <c r="C41" s="21"/>
      <c r="D41" s="21"/>
      <c r="E41" s="21"/>
      <c r="F41" s="21"/>
    </row>
    <row r="42" spans="1:6">
      <c r="A42" s="21"/>
      <c r="B42" s="21"/>
      <c r="C42" s="21"/>
      <c r="D42" s="21"/>
      <c r="E42" s="21"/>
      <c r="F42" s="21"/>
    </row>
    <row r="43" spans="1:6">
      <c r="A43" s="21"/>
      <c r="B43" s="21"/>
      <c r="C43" s="21"/>
      <c r="D43" s="21"/>
      <c r="E43" s="21"/>
      <c r="F43" s="21"/>
    </row>
    <row r="44" spans="1:6">
      <c r="A44" s="21"/>
      <c r="B44" s="21"/>
      <c r="C44" s="21"/>
      <c r="D44" s="21"/>
      <c r="E44" s="21"/>
      <c r="F44" s="21"/>
    </row>
    <row r="45" spans="1:6">
      <c r="A45" s="21"/>
      <c r="B45" s="21"/>
      <c r="C45" s="21"/>
      <c r="D45" s="21"/>
      <c r="E45" s="21"/>
      <c r="F45" s="21"/>
    </row>
    <row r="46" spans="1:6">
      <c r="A46" s="21"/>
      <c r="B46" s="21"/>
      <c r="C46" s="21"/>
      <c r="D46" s="21"/>
      <c r="E46" s="21"/>
      <c r="F46" s="21"/>
    </row>
    <row r="47" spans="1:6">
      <c r="A47" s="21"/>
      <c r="B47" s="21"/>
      <c r="C47" s="21"/>
      <c r="D47" s="21"/>
      <c r="E47" s="21"/>
      <c r="F47" s="21"/>
    </row>
    <row r="48" spans="1:6">
      <c r="A48" s="21"/>
      <c r="B48" s="21"/>
      <c r="C48" s="21"/>
      <c r="D48" s="21"/>
      <c r="E48" s="21"/>
      <c r="F48" s="21"/>
    </row>
    <row r="49" spans="1:6">
      <c r="A49" s="21"/>
      <c r="B49" s="21"/>
      <c r="C49" s="21"/>
      <c r="D49" s="21"/>
      <c r="E49" s="21"/>
      <c r="F49" s="21"/>
    </row>
    <row r="50" spans="1:6">
      <c r="A50" s="21"/>
      <c r="B50" s="21"/>
      <c r="C50" s="21"/>
      <c r="D50" s="21"/>
      <c r="E50" s="21"/>
      <c r="F50" s="21"/>
    </row>
    <row r="51" spans="1:6">
      <c r="A51" s="21"/>
      <c r="B51" s="21"/>
      <c r="C51" s="21"/>
      <c r="D51" s="21"/>
      <c r="E51" s="21"/>
      <c r="F51" s="21"/>
    </row>
    <row r="52" spans="1:6">
      <c r="A52" s="21"/>
      <c r="B52" s="21"/>
      <c r="C52" s="21"/>
      <c r="D52" s="21"/>
      <c r="E52" s="21"/>
      <c r="F52" s="21"/>
    </row>
    <row r="53" spans="1:6">
      <c r="A53" s="21"/>
      <c r="B53" s="21"/>
      <c r="C53" s="21"/>
      <c r="D53" s="21"/>
      <c r="E53" s="21"/>
      <c r="F53" s="21"/>
    </row>
    <row r="54" spans="1:6">
      <c r="A54" s="21"/>
      <c r="B54" s="21"/>
      <c r="C54" s="21"/>
      <c r="D54" s="21"/>
      <c r="E54" s="21"/>
      <c r="F54" s="21"/>
    </row>
    <row r="55" spans="1:6">
      <c r="A55" s="21"/>
      <c r="B55" s="21"/>
      <c r="C55" s="21"/>
      <c r="D55" s="21"/>
      <c r="E55" s="21"/>
      <c r="F55" s="21"/>
    </row>
    <row r="56" spans="1:6">
      <c r="A56" s="21"/>
      <c r="B56" s="21"/>
      <c r="C56" s="21"/>
      <c r="D56" s="21"/>
      <c r="E56" s="21"/>
      <c r="F56" s="21"/>
    </row>
    <row r="57" spans="1:6">
      <c r="A57" s="21"/>
      <c r="B57" s="21"/>
      <c r="C57" s="21"/>
      <c r="D57" s="21"/>
      <c r="E57" s="21"/>
      <c r="F57" s="21"/>
    </row>
    <row r="58" spans="1:6">
      <c r="A58" s="21"/>
      <c r="B58" s="21"/>
      <c r="C58" s="21"/>
      <c r="D58" s="21"/>
      <c r="E58" s="21"/>
      <c r="F58" s="21"/>
    </row>
    <row r="59" spans="1:6">
      <c r="A59" s="21"/>
      <c r="B59" s="21"/>
      <c r="C59" s="21"/>
      <c r="D59" s="21"/>
      <c r="E59" s="21"/>
      <c r="F59" s="21"/>
    </row>
    <row r="60" spans="1:6">
      <c r="A60" s="21"/>
      <c r="B60" s="21"/>
      <c r="C60" s="21"/>
      <c r="D60" s="21"/>
      <c r="E60" s="21"/>
      <c r="F60" s="21"/>
    </row>
    <row r="61" spans="1:6">
      <c r="A61" s="21"/>
      <c r="B61" s="21"/>
      <c r="C61" s="21"/>
      <c r="D61" s="21"/>
      <c r="E61" s="21"/>
      <c r="F61" s="21"/>
    </row>
    <row r="62" spans="1:6">
      <c r="A62" s="21"/>
      <c r="B62" s="21"/>
      <c r="C62" s="21"/>
      <c r="D62" s="21"/>
      <c r="E62" s="21"/>
      <c r="F62" s="21"/>
    </row>
  </sheetData>
  <sheetProtection password="CC4B" sheet="1" objects="1" scenarios="1"/>
  <mergeCells count="1">
    <mergeCell ref="A2:F2"/>
  </mergeCells>
  <printOptions horizontalCentered="1"/>
  <pageMargins left="0.39370078740157483" right="0.39370078740157483" top="0.59055118110236227" bottom="0.59055118110236227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ქიაჩელის ქ.N13</vt:lpstr>
      <vt:lpstr>'ქიაჩელის ქ.N13'!Print_Titles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Khatuna Shiukashvili</cp:lastModifiedBy>
  <cp:lastPrinted>2016-09-14T12:32:54Z</cp:lastPrinted>
  <dcterms:created xsi:type="dcterms:W3CDTF">2009-12-19T11:03:50Z</dcterms:created>
  <dcterms:modified xsi:type="dcterms:W3CDTF">2016-09-14T12:34:08Z</dcterms:modified>
</cp:coreProperties>
</file>