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drawings/drawing2.xml" ContentType="application/vnd.openxmlformats-officedocument.drawing+xml"/>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embeddings/oleObject23.bin" ContentType="application/vnd.openxmlformats-officedocument.oleObject"/>
  <Override PartName="/xl/embeddings/oleObject24.bin" ContentType="application/vnd.openxmlformats-officedocument.oleObject"/>
  <Override PartName="/xl/embeddings/oleObject25.bin" ContentType="application/vnd.openxmlformats-officedocument.oleObject"/>
  <Override PartName="/xl/embeddings/oleObject26.bin" ContentType="application/vnd.openxmlformats-officedocument.oleObject"/>
  <Override PartName="/xl/embeddings/oleObject27.bin" ContentType="application/vnd.openxmlformats-officedocument.oleObject"/>
  <Override PartName="/xl/embeddings/oleObject28.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esktop\Sesyidvebi\SPA 2016\მიმდინარე\ოზურგეთის ფოლკლორის სახლი\"/>
    </mc:Choice>
  </mc:AlternateContent>
  <bookViews>
    <workbookView xWindow="0" yWindow="0" windowWidth="20490" windowHeight="7755" tabRatio="852"/>
  </bookViews>
  <sheets>
    <sheet name="ნაკრები ხარჯთაღრიცხვა" sheetId="17" r:id="rId1"/>
    <sheet name="ხარჯთაღრიცხვა N1 (ობიექტური)" sheetId="2" r:id="rId2"/>
    <sheet name="1.1. (სამშენებლო სამუშაოები)" sheetId="21" r:id="rId3"/>
    <sheet name="1.1.ა. (აკუსტიკური;საიზოლაციო)" sheetId="22" r:id="rId4"/>
    <sheet name="1.2.(ცივი წყალსადენის ქსელი)" sheetId="7" r:id="rId5"/>
    <sheet name="1.3. (ცხელი წყალსადენის ქსელი)" sheetId="6" r:id="rId6"/>
    <sheet name="1.4.(შიდა კანალიზაციის ქსელი)" sheetId="9" r:id="rId7"/>
    <sheet name="1.5.(გარე ფეკალური კანალიზაცია)" sheetId="10" r:id="rId8"/>
    <sheet name="1.6. (სანიაღვრე კანალიზაცია)" sheetId="11" r:id="rId9"/>
    <sheet name="1.7. (სარწყავი ქსელი)" sheetId="18" r:id="rId10"/>
    <sheet name="1.8. (ვენტილაცია კონდიცირება)" sheetId="12" r:id="rId11"/>
    <sheet name="1.9. (ელექტრო სისტემის მოწყობა)" sheetId="14" r:id="rId12"/>
    <sheet name="1.10.(სუსტი დენები)" sheetId="15" r:id="rId13"/>
    <sheet name="ხარჯთარრიცხვა N2" sheetId="8" r:id="rId14"/>
    <sheet name="ხარჯთაღიცხვა N3" sheetId="16" r:id="rId15"/>
    <sheet name="ხარჯთაღრიცხვა N4" sheetId="19" r:id="rId16"/>
    <sheet name="ხარჯთაღრიცხვა N5" sheetId="20" r:id="rId17"/>
    <sheet name="ხარჯთაღრიცხვა N6" sheetId="4" r:id="rId18"/>
    <sheet name="ხარჯთაღრიცხვა N7" sheetId="5" r:id="rId19"/>
  </sheets>
  <definedNames>
    <definedName name="_xlnm.Print_Area" localSheetId="2">'1.1. (სამშენებლო სამუშაოები)'!$A$1:$F$157</definedName>
    <definedName name="_xlnm.Print_Area" localSheetId="3">'1.1.ა. (აკუსტიკური;საიზოლაციო)'!$A$1:$F$19</definedName>
    <definedName name="_xlnm.Print_Area" localSheetId="12">'1.10.(სუსტი დენები)'!$A$1:$F$50</definedName>
    <definedName name="_xlnm.Print_Area" localSheetId="4">'1.2.(ცივი წყალსადენის ქსელი)'!$A$1:$F$55</definedName>
    <definedName name="_xlnm.Print_Area" localSheetId="5">'1.3. (ცხელი წყალსადენის ქსელი)'!$A$1:$F$32</definedName>
    <definedName name="_xlnm.Print_Area" localSheetId="6">'1.4.(შიდა კანალიზაციის ქსელი)'!$A$1:$F$65</definedName>
    <definedName name="_xlnm.Print_Area" localSheetId="7">'1.5.(გარე ფეკალური კანალიზაცია)'!$A$1:$F$26</definedName>
    <definedName name="_xlnm.Print_Area" localSheetId="8">'1.6. (სანიაღვრე კანალიზაცია)'!$A$1:$F$25</definedName>
    <definedName name="_xlnm.Print_Area" localSheetId="9">'1.7. (სარწყავი ქსელი)'!$A$1:$F$19</definedName>
    <definedName name="_xlnm.Print_Area" localSheetId="10">'1.8. (ვენტილაცია კონდიცირება)'!$A$1:$F$279</definedName>
    <definedName name="_xlnm.Print_Area" localSheetId="11">'1.9. (ელექტრო სისტემის მოწყობა)'!$A$1:$F$186</definedName>
    <definedName name="_xlnm.Print_Area" localSheetId="13">'ხარჯთარრიცხვა N2'!$A$1:$F$37</definedName>
    <definedName name="_xlnm.Print_Area" localSheetId="14">'ხარჯთაღიცხვა N3'!$A$1:$F$18</definedName>
    <definedName name="_xlnm.Print_Area" localSheetId="15">'ხარჯთაღრიცხვა N4'!$A$1:$F$29</definedName>
    <definedName name="_xlnm.Print_Area" localSheetId="16">'ხარჯთაღრიცხვა N5'!$A$1:$F$33</definedName>
    <definedName name="_xlnm.Print_Area" localSheetId="17">'ხარჯთაღრიცხვა N6'!$A$1:$F$21</definedName>
    <definedName name="_xlnm.Print_Area" localSheetId="18">'ხარჯთაღრიცხვა N7'!$A$1:$F$35</definedName>
  </definedNames>
  <calcPr calcId="152511"/>
</workbook>
</file>

<file path=xl/calcChain.xml><?xml version="1.0" encoding="utf-8"?>
<calcChain xmlns="http://schemas.openxmlformats.org/spreadsheetml/2006/main">
  <c r="D152" i="21" l="1"/>
  <c r="D143" i="21"/>
  <c r="D142" i="21"/>
  <c r="D141" i="21"/>
  <c r="D133" i="21"/>
  <c r="D130" i="21"/>
  <c r="D129" i="21"/>
  <c r="D125" i="21"/>
  <c r="D123" i="21"/>
  <c r="D115" i="21"/>
  <c r="D114" i="21"/>
  <c r="D113" i="21"/>
  <c r="D108" i="21"/>
  <c r="D98" i="21"/>
  <c r="D97" i="21"/>
  <c r="D96" i="21"/>
  <c r="D89" i="21"/>
  <c r="D88" i="21"/>
  <c r="D85" i="21"/>
  <c r="D82" i="21"/>
  <c r="D76" i="21"/>
  <c r="D75" i="21"/>
  <c r="D51" i="21"/>
  <c r="D34" i="21"/>
  <c r="D32" i="21"/>
  <c r="D31" i="21"/>
  <c r="D24" i="21"/>
  <c r="D17" i="21"/>
  <c r="D13" i="21"/>
  <c r="D11" i="21"/>
  <c r="D138" i="21" l="1"/>
  <c r="D27" i="21"/>
  <c r="D71" i="21" l="1"/>
  <c r="D28" i="21"/>
  <c r="D67" i="21"/>
  <c r="D7" i="4" l="1"/>
  <c r="D28" i="20" l="1"/>
  <c r="D16" i="19" l="1"/>
  <c r="D15" i="19"/>
  <c r="D11" i="19"/>
  <c r="D7" i="19"/>
  <c r="D6" i="19"/>
  <c r="D21" i="8"/>
  <c r="D13" i="8"/>
  <c r="D10" i="8"/>
  <c r="D8" i="19" l="1"/>
  <c r="D9" i="19" l="1"/>
  <c r="D26" i="5" l="1"/>
  <c r="D20" i="5"/>
  <c r="D13" i="5"/>
  <c r="D15" i="4"/>
  <c r="D18" i="11"/>
  <c r="D15" i="11"/>
  <c r="D12" i="11"/>
  <c r="D17" i="10"/>
  <c r="D14" i="10"/>
  <c r="D6" i="10"/>
  <c r="D56" i="9"/>
</calcChain>
</file>

<file path=xl/sharedStrings.xml><?xml version="1.0" encoding="utf-8"?>
<sst xmlns="http://schemas.openxmlformats.org/spreadsheetml/2006/main" count="2162" uniqueCount="1028">
  <si>
    <t>jami</t>
  </si>
  <si>
    <t>1</t>
  </si>
  <si>
    <t>m3</t>
  </si>
  <si>
    <t>m2</t>
  </si>
  <si>
    <t>t</t>
  </si>
  <si>
    <t>kg</t>
  </si>
  <si>
    <t>Senobis m2</t>
  </si>
  <si>
    <t xml:space="preserve">arsebuli r/betonis kibeebis demontaJi </t>
  </si>
  <si>
    <t xml:space="preserve">Riobebis amoSeneba aguris </t>
  </si>
  <si>
    <t xml:space="preserve">samSeneblo nagvis gatana 15km </t>
  </si>
  <si>
    <t>sademontaJo samuSaoebi</t>
  </si>
  <si>
    <t>samSeneblo samuSaoebi</t>
  </si>
  <si>
    <t>arsebul SenobaSi gaTbobis da ventiliaciis sisitemis demontaJi</t>
  </si>
  <si>
    <t>Senobis m3</t>
  </si>
  <si>
    <t>armaturis karkasis da badeebis CalagebaYyalibSi</t>
  </si>
  <si>
    <t>liTonkonstruqciebis gawmenda da SeRebva</t>
  </si>
  <si>
    <t>arsebuli karebis demontaJi</t>
  </si>
  <si>
    <t/>
  </si>
  <si>
    <t>g.m</t>
  </si>
  <si>
    <t>c</t>
  </si>
  <si>
    <t>inventaruli xaraCos mowyoba fasadis samuSaoebisaTvis</t>
  </si>
  <si>
    <t>kedlebi da tixrebi, lesva</t>
  </si>
  <si>
    <t>fasadi</t>
  </si>
  <si>
    <t>rigiTi #</t>
  </si>
  <si>
    <t>Tavebis, obieqtebis, samuSaoebisa da danaxarjebis dasaxeleba</t>
  </si>
  <si>
    <t>2</t>
  </si>
  <si>
    <t>3</t>
  </si>
  <si>
    <t>ZiriTadi Senoba</t>
  </si>
  <si>
    <t>xarj.#-1</t>
  </si>
  <si>
    <t>xarj.#-3</t>
  </si>
  <si>
    <t>xarj.#-4</t>
  </si>
  <si>
    <t>xarj.#-5</t>
  </si>
  <si>
    <t>xarj.#-6</t>
  </si>
  <si>
    <t xml:space="preserve">teritoriis  keTilmowyoba </t>
  </si>
  <si>
    <t>1 g.m</t>
  </si>
  <si>
    <t>m</t>
  </si>
  <si>
    <t>arsebuli SenobaSi wyalsaden-kanalizaciis sistemis   demontaJi santeknikuri mowyobilobis demontaJiT</t>
  </si>
  <si>
    <t>gare bazaltis iatakis demontaJi</t>
  </si>
  <si>
    <t>keramikuri (metlaxis) iatakis demontaJi</t>
  </si>
  <si>
    <t>kibis xis moajirebis demontaJi</t>
  </si>
  <si>
    <t>parketis iatakis demontaJi</t>
  </si>
  <si>
    <t xml:space="preserve">xis scenis demontaJi </t>
  </si>
  <si>
    <t>iatakis linoliumi safaris demontaJi</t>
  </si>
  <si>
    <t>saxuravis rulonuri safaris demontaJi</t>
  </si>
  <si>
    <t>fasadis bazaltis qvis mopirkeTebis demontaJi gadaadgileba da dawyoba</t>
  </si>
  <si>
    <t>fasadis eklaris qvis mopirkeTebis demontaJi gadaadgileba da dawyoba</t>
  </si>
  <si>
    <t xml:space="preserve">samSeneblo nagvis datvirTva a/m </t>
  </si>
  <si>
    <t>.+2.07 niSnulze kibis ujrwdis Sevseba gadaxurvis rk/betonis filiT betonze m-325</t>
  </si>
  <si>
    <t>pandusi-3 rk/betonis filis mowyoba  betonze m-325</t>
  </si>
  <si>
    <t xml:space="preserve">kibe bk-5 rk/betonis konstruqciis mowyoba sayrdenis niSnulidan 6 m-mde </t>
  </si>
  <si>
    <t>arsebul SenobaSi konstruqciebis  gaZliereba da axali kvanZebis mowyoba profdilirebuli liToniT</t>
  </si>
  <si>
    <t>xis konstruqciebis xanZarsawinaaRmdego da antiseptikuri damuSaveba</t>
  </si>
  <si>
    <t xml:space="preserve">c </t>
  </si>
  <si>
    <t xml:space="preserve">Sekiduli Weris mowyoba T/muyaos filebiT uJangavi liTonis karkasiT da daTbunebiT </t>
  </si>
  <si>
    <t xml:space="preserve">kedlebis lesva cementis sxnariT </t>
  </si>
  <si>
    <t>Sida Werebis damuSaveba da wyalemulsiuri saRebaviT SeRebva ori fena</t>
  </si>
  <si>
    <t>Sida Werebis da kedlebis damuSaveba da wyalemulsiuri saRebaviT SeRebva ori fena</t>
  </si>
  <si>
    <t>.+2.07 niSnuli</t>
  </si>
  <si>
    <t>.+5.22 niSnuli</t>
  </si>
  <si>
    <t>laminirebuli parketis iatakis dageba plintusebis mowyobiT</t>
  </si>
  <si>
    <t>.+8.29 niSnuli</t>
  </si>
  <si>
    <t xml:space="preserve">arsebuli vitraJebis demontaJi </t>
  </si>
  <si>
    <t xml:space="preserve">xis dekoratiuli panelebis demontaJi </t>
  </si>
  <si>
    <t>Riobebi</t>
  </si>
  <si>
    <t>savali nawilze sagzao samfaris mowyoba (rk.betoni)</t>
  </si>
  <si>
    <t>gzis betonis savali nawilis safaris armireba a-I, d-8mm, badiT 20X20(sm), Rero a-III, d-18mm</t>
  </si>
  <si>
    <t xml:space="preserve">savalis nawilis mowyoba bazaltis filebiT Semasworebeli qviSa-cementis sxnarze sisqiT 2sm </t>
  </si>
  <si>
    <t>teritoriis gamwvaneba</t>
  </si>
  <si>
    <t>foTlovani mcenaris dasargavad ormoebis momzadeba meqanizmiT ganayofirebeuli mcenareuli gruntis damatebiT. foTlovani dekoratiuli xis dargva da movla</t>
  </si>
  <si>
    <t>nargavebis Rirebuleba:</t>
  </si>
  <si>
    <t>buCqovani mcenaris dasargavad ormoebis momzadeba xeliT, ganayofirebeuli mcenareuli gruntis damatebiT. buCqovani dekoratiuli mcenaris dargva da movla</t>
  </si>
  <si>
    <t>ezo</t>
  </si>
  <si>
    <t>ლიქვიდამბარი</t>
  </si>
  <si>
    <t>მარადმწვანე მაგნოლია</t>
  </si>
  <si>
    <t>გართხმული ღვია</t>
  </si>
  <si>
    <t>პიტოსპორუმი</t>
  </si>
  <si>
    <t>ბამბუკი ქოთნებით</t>
  </si>
  <si>
    <t>ნიადაგსაფარი ვარდი</t>
  </si>
  <si>
    <t>ვარდი "აისბერგ"</t>
  </si>
  <si>
    <t>გორტენზია</t>
  </si>
  <si>
    <t>პამპასის ბალახი</t>
  </si>
  <si>
    <t>terasa</t>
  </si>
  <si>
    <t>მაგნოლია (შტამბზე)</t>
  </si>
  <si>
    <t>გლიცინია</t>
  </si>
  <si>
    <t xml:space="preserve">ბამბუკი </t>
  </si>
  <si>
    <t>მისკანტუსი</t>
  </si>
  <si>
    <t>პართენოცისუსი</t>
  </si>
  <si>
    <t xml:space="preserve">gruntis uku Cayra qvabulSi xeliT </t>
  </si>
  <si>
    <t>gare kibis da pandusisi qveS RorRi safuZvlis fenis mowyoba datkepniT</t>
  </si>
  <si>
    <t>1m2</t>
  </si>
  <si>
    <t>arsebuli saxuravis safaris zedapiris mosworeba cementis xsnariT sisqiT 3-5sm sm</t>
  </si>
  <si>
    <t>rulonuli gazonis daTesva teritoriis momzadebiT da movla</t>
  </si>
  <si>
    <t>"barisolis" tipis gasaWimi Weris mowyoba</t>
  </si>
  <si>
    <t>arsebuli saxuravis ori fena hidrosaizoliacio masala "linokromis" mowyoba</t>
  </si>
  <si>
    <t>Senobis akustikuri da saizoliacio samuSaoebi</t>
  </si>
  <si>
    <t xml:space="preserve">gare kibeebis da pandusis mosawyovaT gruntis damuSaveba xeliT Senobis kedlebis gasvriv </t>
  </si>
  <si>
    <t>saxuravi-terasa</t>
  </si>
  <si>
    <t>civi wyalsadenis qselis mowyoba</t>
  </si>
  <si>
    <t>#</t>
  </si>
  <si>
    <t>9</t>
  </si>
  <si>
    <t>10</t>
  </si>
  <si>
    <t>12</t>
  </si>
  <si>
    <t>gr.m</t>
  </si>
  <si>
    <t>cali</t>
  </si>
  <si>
    <t>komp</t>
  </si>
  <si>
    <t xml:space="preserve">jami </t>
  </si>
  <si>
    <t>xarj.#-2</t>
  </si>
  <si>
    <t>cxeli wyalsadenis qselis mowyoba</t>
  </si>
  <si>
    <t xml:space="preserve"> Sida kanalizaciis qselis mowyoba</t>
  </si>
  <si>
    <t>kompl.</t>
  </si>
  <si>
    <t>bostneulis sarecxi magida CaniT</t>
  </si>
  <si>
    <t>samuSao magida orCaniani</t>
  </si>
  <si>
    <t>WurWlis sarecxi Cani</t>
  </si>
  <si>
    <t>samuSao magida niJaroT da TaroTi el. quriT</t>
  </si>
  <si>
    <t>arsebuli qselTan mierTeba</t>
  </si>
  <si>
    <t>1 adg.</t>
  </si>
  <si>
    <t>gare fekaluri kanalizaciis  mowyoba</t>
  </si>
  <si>
    <t>asfalto betonis safaris demontaJi</t>
  </si>
  <si>
    <t>qvis filebis ayra sisqiT 10 sm</t>
  </si>
  <si>
    <t xml:space="preserve">gruntis moWra eqskavatoriT </t>
  </si>
  <si>
    <t>Txrilis Ziris damuSaveba xeliT</t>
  </si>
  <si>
    <t xml:space="preserve">milebis moTaveba qviSis garemocvaSi xeliT (10 sm milis Zirze 20 sm milis Tavze) fenobrivi datkepnviT </t>
  </si>
  <si>
    <t>qviSis fenis dakepna xeliT</t>
  </si>
  <si>
    <t xml:space="preserve">Txrilis amovseba mdinaris balastiT (buldozeriT) </t>
  </si>
  <si>
    <t xml:space="preserve">zedmeti miwis datvirTva avt/TviTmclelebze </t>
  </si>
  <si>
    <t>zedmeti miwis gatana 10 km-ze</t>
  </si>
  <si>
    <t>RorRis fenis mowyoba</t>
  </si>
  <si>
    <t>100m2</t>
  </si>
  <si>
    <t>Webis Zirze qviSa-xreSis sagebis mowyoba sisqiT 10 sm</t>
  </si>
  <si>
    <t>saproeqto milis SeWra arsebul qselSi</t>
  </si>
  <si>
    <t>milebis hidravlikuri gamocda</t>
  </si>
  <si>
    <t>saniaRvre kanalizaciis  mowyoba</t>
  </si>
  <si>
    <t>milebis moTaveba qviSis garemocvaSi xeliT (10 sm milis Zirze 20 sm milis Tavze) fenobrivi datkepnviT</t>
  </si>
  <si>
    <t>gruntis ukan Cayra xeliT da datkepna</t>
  </si>
  <si>
    <t>tranSeis amoTxra xeliT III kat</t>
  </si>
  <si>
    <t xml:space="preserve">cxaurebis dadeba saniaRvre Rarebze. zomiT 50X100 </t>
  </si>
  <si>
    <t>I. Zalovani danadgarebi</t>
  </si>
  <si>
    <t>grZ.m</t>
  </si>
  <si>
    <t>komp.</t>
  </si>
  <si>
    <t>m.</t>
  </si>
  <si>
    <t>sainstalacio gofr. mili 50 mm (wiTeli)</t>
  </si>
  <si>
    <t>avtomaturi amomrTveli 50a 3 polusa</t>
  </si>
  <si>
    <t xml:space="preserve">saStefselo rozeti damamiwebeli kontaqtiT </t>
  </si>
  <si>
    <t>sanaTebi</t>
  </si>
  <si>
    <t>darbazis Weris proJeqtori (sakoncerto darbazi)</t>
  </si>
  <si>
    <t>eleqtro sistemis mowyoba</t>
  </si>
  <si>
    <t>susti denebi</t>
  </si>
  <si>
    <t>kompiuteruli qseli</t>
  </si>
  <si>
    <t>satelevizio qseli</t>
  </si>
  <si>
    <t>saxanZro signalizaciis sistema</t>
  </si>
  <si>
    <t>video meTvalyureobis sistema</t>
  </si>
  <si>
    <t>Smart UPS 1000 VA</t>
  </si>
  <si>
    <t>samontaJo masala</t>
  </si>
  <si>
    <t>rkinis sakabelo arxis mowyoba 100X50X1,0 mm (kompleqti)</t>
  </si>
  <si>
    <t>wyalmzomis kvanZis mowyoba</t>
  </si>
  <si>
    <t xml:space="preserve">Txrilis amovseba mdinaris balastiT wvrili fraqcia (buldozeriT) </t>
  </si>
  <si>
    <t>gare wyalsadenis qselis  mowyoba</t>
  </si>
  <si>
    <t>sarwyavi qselis  mowyoba</t>
  </si>
  <si>
    <t>gruntis uku Cayra xeliT</t>
  </si>
  <si>
    <t>folklioris centris Senoba</t>
  </si>
  <si>
    <r>
      <rPr>
        <b/>
        <sz val="10"/>
        <rFont val="Arial"/>
        <family val="2"/>
        <charset val="204"/>
      </rPr>
      <t>pvc</t>
    </r>
    <r>
      <rPr>
        <b/>
        <sz val="10"/>
        <rFont val="AcadNusx"/>
      </rPr>
      <t xml:space="preserve"> muxli SeZena-montaJi 90*</t>
    </r>
  </si>
  <si>
    <r>
      <rPr>
        <b/>
        <sz val="10"/>
        <rFont val="Arial"/>
        <family val="2"/>
        <charset val="204"/>
      </rPr>
      <t>pvc</t>
    </r>
    <r>
      <rPr>
        <b/>
        <sz val="10"/>
        <rFont val="AcadNusx"/>
      </rPr>
      <t xml:space="preserve"> gaSlilis muxli SeZena-montaJi 135*</t>
    </r>
  </si>
  <si>
    <t>gadamyvanis SeZeda-montaJi</t>
  </si>
  <si>
    <r>
      <t xml:space="preserve">plastmasis gogrirebuli </t>
    </r>
    <r>
      <rPr>
        <b/>
        <sz val="10"/>
        <rFont val="Arial"/>
        <family val="2"/>
        <charset val="204"/>
      </rPr>
      <t>SN</t>
    </r>
    <r>
      <rPr>
        <b/>
        <sz val="10"/>
        <rFont val="AcadNusx"/>
      </rPr>
      <t>-8 seriis milebis montaJi TxrilSi d-200</t>
    </r>
  </si>
  <si>
    <r>
      <t xml:space="preserve">kanalizaciis r/betonis anakrebi Wis mowyoba Tujis cxauri </t>
    </r>
    <r>
      <rPr>
        <b/>
        <sz val="10"/>
        <rFont val="Arial"/>
        <family val="2"/>
        <charset val="204"/>
      </rPr>
      <t>D</t>
    </r>
    <r>
      <rPr>
        <b/>
        <sz val="10"/>
        <rFont val="AcadNusx"/>
      </rPr>
      <t xml:space="preserve">=1000mm, </t>
    </r>
    <r>
      <rPr>
        <b/>
        <sz val="10"/>
        <rFont val="Arial"/>
        <family val="2"/>
        <charset val="204"/>
      </rPr>
      <t>H</t>
    </r>
    <r>
      <rPr>
        <b/>
        <sz val="10"/>
        <rFont val="AcadNusx"/>
      </rPr>
      <t>-1.0m  (2 cali)</t>
    </r>
  </si>
  <si>
    <r>
      <t xml:space="preserve">samfaza salteebis sistema </t>
    </r>
    <r>
      <rPr>
        <b/>
        <sz val="10"/>
        <rFont val="Arial"/>
        <family val="2"/>
        <charset val="204"/>
      </rPr>
      <t>L1, L2, L3, 800 a</t>
    </r>
  </si>
  <si>
    <r>
      <t xml:space="preserve">paCpaneli 24 portiani </t>
    </r>
    <r>
      <rPr>
        <b/>
        <sz val="10"/>
        <color indexed="8"/>
        <rFont val="Arial"/>
        <family val="2"/>
        <charset val="204"/>
      </rPr>
      <t xml:space="preserve">Cat 5e </t>
    </r>
  </si>
  <si>
    <r>
      <t xml:space="preserve">polieTilenis wyalsadenis </t>
    </r>
    <r>
      <rPr>
        <b/>
        <sz val="10"/>
        <color indexed="8"/>
        <rFont val="Arial"/>
        <family val="2"/>
      </rPr>
      <t xml:space="preserve">PE 100 PN16 SDR17 </t>
    </r>
    <r>
      <rPr>
        <b/>
        <sz val="10"/>
        <color indexed="8"/>
        <rFont val="AcadNusx"/>
      </rPr>
      <t>milebi SeZena-montaJi</t>
    </r>
  </si>
  <si>
    <r>
      <t xml:space="preserve">plasmasis wyalsadenis </t>
    </r>
    <r>
      <rPr>
        <b/>
        <sz val="10"/>
        <color indexed="8"/>
        <rFont val="Arial"/>
        <family val="2"/>
      </rPr>
      <t xml:space="preserve">PE 100 PN16  </t>
    </r>
    <r>
      <rPr>
        <b/>
        <sz val="10"/>
        <color indexed="8"/>
        <rFont val="AcadNusx"/>
      </rPr>
      <t>milebi SeZena-montaJi</t>
    </r>
  </si>
  <si>
    <r>
      <t xml:space="preserve">wyalsadenis polieTilenis Wis mowyoba </t>
    </r>
    <r>
      <rPr>
        <b/>
        <sz val="10"/>
        <rFont val="Times New Roman"/>
        <family val="1"/>
      </rPr>
      <t>vra-</t>
    </r>
    <r>
      <rPr>
        <b/>
        <sz val="10"/>
        <rFont val="AcadNusx"/>
      </rPr>
      <t>077 530X380X190</t>
    </r>
  </si>
  <si>
    <t>xarj.#-1.1</t>
  </si>
  <si>
    <t>xarj.#-1.2</t>
  </si>
  <si>
    <t>xarj.#-1.3</t>
  </si>
  <si>
    <t>xarj.#-1.4</t>
  </si>
  <si>
    <t>xarj.#-1.5</t>
  </si>
  <si>
    <t>xarj.#-1.6</t>
  </si>
  <si>
    <t>xarj.#-1.7</t>
  </si>
  <si>
    <t>xarj.#-1.8</t>
  </si>
  <si>
    <t>cximdamWeri Wa</t>
  </si>
  <si>
    <t xml:space="preserve">Txrilis damuSaveba xeliT </t>
  </si>
  <si>
    <r>
      <t xml:space="preserve">cximdamWeri rk/betonis anakrebi wriuli Wis mowyoba Tujis xufiT </t>
    </r>
    <r>
      <rPr>
        <b/>
        <sz val="10"/>
        <rFont val="Academy-RUS"/>
        <family val="2"/>
      </rPr>
      <t>D</t>
    </r>
    <r>
      <rPr>
        <b/>
        <sz val="10"/>
        <rFont val="AcadNusx"/>
      </rPr>
      <t xml:space="preserve">=1000 </t>
    </r>
    <r>
      <rPr>
        <b/>
        <sz val="10"/>
        <rFont val="Academy-RUS"/>
        <family val="2"/>
      </rPr>
      <t>H</t>
    </r>
    <r>
      <rPr>
        <b/>
        <sz val="10"/>
        <rFont val="AcadNusx"/>
      </rPr>
      <t>=1,0m (4,0 Wa)</t>
    </r>
  </si>
  <si>
    <t xml:space="preserve">Webis gare zedapiris hidroizolacia biTumis mastikiT 2 fenad </t>
  </si>
  <si>
    <t>foladis unakero milis SeZena montaJi d=114*4,5</t>
  </si>
  <si>
    <r>
      <t>xis tixaris mowyoba zomebiT  600X40X300 (</t>
    </r>
    <r>
      <rPr>
        <b/>
        <sz val="10"/>
        <rFont val="Times New Roman"/>
        <family val="1"/>
        <charset val="204"/>
      </rPr>
      <t>H</t>
    </r>
    <r>
      <rPr>
        <b/>
        <sz val="10"/>
        <rFont val="AcadNusx"/>
      </rPr>
      <t>)</t>
    </r>
  </si>
  <si>
    <t>xis tixris gaJRenTva cxeli olifiT</t>
  </si>
  <si>
    <t xml:space="preserve">* Rero armaturis d=16 mm sigrZe 500 mm </t>
  </si>
  <si>
    <t>Wis kedlis gaxvreta</t>
  </si>
  <si>
    <t>naxv.</t>
  </si>
  <si>
    <r>
      <t xml:space="preserve">5sm xis faneris tixrebis demontaJi </t>
    </r>
    <r>
      <rPr>
        <b/>
        <sz val="10"/>
        <rFont val="Arial"/>
        <family val="2"/>
        <charset val="204"/>
      </rPr>
      <t>L</t>
    </r>
    <r>
      <rPr>
        <b/>
        <sz val="10"/>
        <rFont val="AcadNusx"/>
      </rPr>
      <t>=30.1m</t>
    </r>
  </si>
  <si>
    <r>
      <t xml:space="preserve">rk/betonis saZirkvlis qveS betonis safuZvlis mowyoba </t>
    </r>
    <r>
      <rPr>
        <b/>
        <sz val="10"/>
        <rFont val="Arial"/>
        <family val="2"/>
        <charset val="204"/>
      </rPr>
      <t>B</t>
    </r>
    <r>
      <rPr>
        <b/>
        <sz val="10"/>
        <rFont val="AcadNusx"/>
      </rPr>
      <t>-7.5</t>
    </r>
  </si>
  <si>
    <r>
      <t xml:space="preserve">wertilovani r/betonis saZirkveli ws-1, ws-2 mowyoba betonze </t>
    </r>
    <r>
      <rPr>
        <b/>
        <sz val="10"/>
        <rFont val="Arial"/>
        <family val="2"/>
      </rPr>
      <t>B</t>
    </r>
    <r>
      <rPr>
        <b/>
        <sz val="10"/>
        <rFont val="AcadNusx"/>
      </rPr>
      <t>=25 (m-325)</t>
    </r>
  </si>
  <si>
    <r>
      <t xml:space="preserve">liftis Saxtis r/betonis kedlis mowyoba betonze </t>
    </r>
    <r>
      <rPr>
        <b/>
        <sz val="10"/>
        <rFont val="Arial"/>
        <family val="2"/>
        <charset val="204"/>
      </rPr>
      <t>B</t>
    </r>
    <r>
      <rPr>
        <b/>
        <sz val="10"/>
        <rFont val="AcadNusx"/>
      </rPr>
      <t>-25(m-327)</t>
    </r>
  </si>
  <si>
    <r>
      <t xml:space="preserve">r/betonis sartyelis mowyoba betonze </t>
    </r>
    <r>
      <rPr>
        <b/>
        <sz val="10"/>
        <rFont val="Arial"/>
        <family val="2"/>
      </rPr>
      <t>B</t>
    </r>
    <r>
      <rPr>
        <b/>
        <sz val="10"/>
        <rFont val="AcadNusx"/>
      </rPr>
      <t xml:space="preserve">-25(m-327) </t>
    </r>
  </si>
  <si>
    <r>
      <t>kedlebis Tboizoliacia sisqiT 4sm (</t>
    </r>
    <r>
      <rPr>
        <b/>
        <sz val="10"/>
        <rFont val="Arial"/>
        <family val="2"/>
        <charset val="204"/>
      </rPr>
      <t>xps</t>
    </r>
    <r>
      <rPr>
        <b/>
        <sz val="10"/>
        <rFont val="AcadNusx"/>
      </rPr>
      <t>) dawepeba</t>
    </r>
  </si>
  <si>
    <r>
      <t xml:space="preserve">milkvadrati 50X50(mm), </t>
    </r>
    <r>
      <rPr>
        <sz val="10"/>
        <rFont val="Arial"/>
        <family val="2"/>
        <charset val="204"/>
      </rPr>
      <t>L</t>
    </r>
    <r>
      <rPr>
        <sz val="10"/>
        <rFont val="AcadNusx"/>
      </rPr>
      <t>-76.8m</t>
    </r>
  </si>
  <si>
    <t>ventilacia kondencirebis sistema</t>
  </si>
  <si>
    <t>modinebiTi saventilacio sistema #1</t>
  </si>
  <si>
    <r>
      <t xml:space="preserve">1.1 modinebiTi centr. ventilatori </t>
    </r>
    <r>
      <rPr>
        <b/>
        <sz val="10"/>
        <rFont val="Arial"/>
        <family val="2"/>
        <charset val="204"/>
      </rPr>
      <t xml:space="preserve">L=3300m3/h </t>
    </r>
    <r>
      <rPr>
        <sz val="10"/>
        <rFont val="AcadNusx"/>
      </rPr>
      <t xml:space="preserve">warmadobis da </t>
    </r>
    <r>
      <rPr>
        <b/>
        <sz val="10"/>
        <rFont val="Arial"/>
        <family val="2"/>
        <charset val="204"/>
      </rPr>
      <t>DP=350Pa</t>
    </r>
    <r>
      <rPr>
        <sz val="11"/>
        <rFont val="Times New Roman"/>
        <charset val="204"/>
      </rPr>
      <t xml:space="preserve"> </t>
    </r>
    <r>
      <rPr>
        <sz val="10"/>
        <rFont val="AcadNusx"/>
      </rPr>
      <t>statikuri wnevis.</t>
    </r>
  </si>
  <si>
    <r>
      <t xml:space="preserve">1.2 gagrilebis simZlavre </t>
    </r>
    <r>
      <rPr>
        <sz val="11"/>
        <rFont val="Times New Roman"/>
        <charset val="204"/>
      </rPr>
      <t xml:space="preserve"> </t>
    </r>
    <r>
      <rPr>
        <b/>
        <sz val="10"/>
        <rFont val="Arial"/>
        <family val="2"/>
        <charset val="204"/>
      </rPr>
      <t>N=18,0 kw,  t1=+38°C. ,t2=+23°C.</t>
    </r>
    <r>
      <rPr>
        <sz val="10"/>
        <rFont val="AcadNusx"/>
      </rPr>
      <t/>
    </r>
  </si>
  <si>
    <r>
      <t xml:space="preserve">1.3 gaTbobis simZlavre </t>
    </r>
    <r>
      <rPr>
        <b/>
        <sz val="10"/>
        <rFont val="Arial"/>
        <family val="2"/>
        <charset val="204"/>
      </rPr>
      <t xml:space="preserve"> N=30,0 kw, t1=-3°C. ,t2=+20-22°C.</t>
    </r>
  </si>
  <si>
    <r>
      <t xml:space="preserve">1.4 haeris filtri maRali klasis gamwmendiT. </t>
    </r>
    <r>
      <rPr>
        <b/>
        <sz val="10"/>
        <rFont val="Arial"/>
        <family val="2"/>
        <charset val="204"/>
      </rPr>
      <t>G4</t>
    </r>
  </si>
  <si>
    <r>
      <t xml:space="preserve">1.5 xmaur damxSobi </t>
    </r>
    <r>
      <rPr>
        <b/>
        <sz val="10"/>
        <rFont val="Arial"/>
        <family val="2"/>
        <charset val="204"/>
      </rPr>
      <t>L=1,0m</t>
    </r>
    <r>
      <rPr>
        <sz val="11"/>
        <rFont val="Times New Roman"/>
        <charset val="204"/>
      </rPr>
      <t xml:space="preserve"> </t>
    </r>
    <r>
      <rPr>
        <sz val="10"/>
        <rFont val="AcadNusx"/>
      </rPr>
      <t>sigrZis.</t>
    </r>
  </si>
  <si>
    <t>haersatari izolacia folgiani minabambiT sisqiT 5 sm</t>
  </si>
  <si>
    <r>
      <t xml:space="preserve">xelovnuri kauCukis Tboizolacia </t>
    </r>
    <r>
      <rPr>
        <b/>
        <sz val="10"/>
        <color indexed="8"/>
        <rFont val="Arial"/>
        <family val="2"/>
        <charset val="204"/>
      </rPr>
      <t>(H=6mm)</t>
    </r>
    <r>
      <rPr>
        <b/>
        <sz val="10"/>
        <color indexed="8"/>
        <rFont val="AcadNusx"/>
      </rPr>
      <t xml:space="preserve"> Tunuqis haersatarebisaTvis </t>
    </r>
  </si>
  <si>
    <t>foladis moTuTiebuli haersatari d=0,60mm</t>
  </si>
  <si>
    <t>gamwovi saventilacio sistema #1</t>
  </si>
  <si>
    <r>
      <t xml:space="preserve">gamwovi saventilacio qolga: </t>
    </r>
    <r>
      <rPr>
        <b/>
        <sz val="10"/>
        <color indexed="8"/>
        <rFont val="Arial"/>
        <family val="2"/>
        <charset val="204"/>
      </rPr>
      <t>L=500m3/h</t>
    </r>
    <r>
      <rPr>
        <b/>
        <sz val="10"/>
        <color indexed="8"/>
        <rFont val="AcadNusx"/>
      </rPr>
      <t xml:space="preserve"> </t>
    </r>
    <r>
      <rPr>
        <b/>
        <sz val="10"/>
        <color indexed="8"/>
        <rFont val="Arial"/>
        <family val="2"/>
        <charset val="204"/>
      </rPr>
      <t xml:space="preserve">(700X700X500) </t>
    </r>
  </si>
  <si>
    <t>gamwovi saventilacio sistema #1*</t>
  </si>
  <si>
    <t>modinebiTi saventilacio sistema #2</t>
  </si>
  <si>
    <r>
      <t xml:space="preserve">1.1 modinebiTi centr. ventilatori </t>
    </r>
    <r>
      <rPr>
        <b/>
        <sz val="10"/>
        <rFont val="Arial"/>
        <family val="2"/>
        <charset val="204"/>
      </rPr>
      <t xml:space="preserve">L=5000m3/h </t>
    </r>
    <r>
      <rPr>
        <sz val="10"/>
        <rFont val="AcadNusx"/>
      </rPr>
      <t xml:space="preserve">warmadobis da </t>
    </r>
    <r>
      <rPr>
        <b/>
        <sz val="10"/>
        <rFont val="Arial"/>
        <family val="2"/>
        <charset val="204"/>
      </rPr>
      <t>DP=350Pa</t>
    </r>
    <r>
      <rPr>
        <sz val="11"/>
        <rFont val="Times New Roman"/>
        <charset val="204"/>
      </rPr>
      <t xml:space="preserve"> </t>
    </r>
    <r>
      <rPr>
        <sz val="10"/>
        <rFont val="AcadNusx"/>
      </rPr>
      <t>statikuri wnevis.</t>
    </r>
  </si>
  <si>
    <r>
      <t xml:space="preserve">1.2 gagrilebis simZlavre </t>
    </r>
    <r>
      <rPr>
        <sz val="11"/>
        <rFont val="Times New Roman"/>
        <charset val="204"/>
      </rPr>
      <t xml:space="preserve"> </t>
    </r>
    <r>
      <rPr>
        <b/>
        <sz val="10"/>
        <rFont val="Arial"/>
        <family val="2"/>
        <charset val="204"/>
      </rPr>
      <t>N=34,0 kw,  t1=+38°C. ,t2=+23°C.</t>
    </r>
    <r>
      <rPr>
        <sz val="10"/>
        <rFont val="AcadNusx"/>
      </rPr>
      <t/>
    </r>
  </si>
  <si>
    <r>
      <t xml:space="preserve">1.3 gaTbobis simZlavre </t>
    </r>
    <r>
      <rPr>
        <b/>
        <sz val="10"/>
        <rFont val="Arial"/>
        <family val="2"/>
        <charset val="204"/>
      </rPr>
      <t xml:space="preserve"> N=51,0 kw, t1=-3°C. ,t2=+20-22°C.</t>
    </r>
  </si>
  <si>
    <t>gamwovi saventilacio sistema #2</t>
  </si>
  <si>
    <t>22</t>
  </si>
  <si>
    <t>gamwovi saventilacio sistema #2*</t>
  </si>
  <si>
    <t>26</t>
  </si>
  <si>
    <t>27</t>
  </si>
  <si>
    <t>modinebiTi saventilacio sistema #3</t>
  </si>
  <si>
    <r>
      <t xml:space="preserve">1.1 modinebiTi centr. ventilatori </t>
    </r>
    <r>
      <rPr>
        <b/>
        <sz val="10"/>
        <rFont val="Arial"/>
        <family val="2"/>
        <charset val="204"/>
      </rPr>
      <t xml:space="preserve">L=3000m3/h </t>
    </r>
    <r>
      <rPr>
        <sz val="10"/>
        <rFont val="AcadNusx"/>
      </rPr>
      <t xml:space="preserve">warmadobis da </t>
    </r>
    <r>
      <rPr>
        <b/>
        <sz val="10"/>
        <rFont val="Arial"/>
        <family val="2"/>
        <charset val="204"/>
      </rPr>
      <t>DP=350Pa</t>
    </r>
    <r>
      <rPr>
        <sz val="11"/>
        <rFont val="Times New Roman"/>
        <charset val="204"/>
      </rPr>
      <t xml:space="preserve"> </t>
    </r>
    <r>
      <rPr>
        <sz val="10"/>
        <rFont val="AcadNusx"/>
      </rPr>
      <t>statikuri wnevis.</t>
    </r>
  </si>
  <si>
    <r>
      <t xml:space="preserve">modinebiTi saventilacio cxaura haeris regulirebadi damperebiT: </t>
    </r>
    <r>
      <rPr>
        <b/>
        <sz val="10"/>
        <color indexed="8"/>
        <rFont val="Arial"/>
        <family val="2"/>
        <charset val="204"/>
      </rPr>
      <t>L=100m3/h</t>
    </r>
    <r>
      <rPr>
        <b/>
        <sz val="10"/>
        <color indexed="8"/>
        <rFont val="AcadNusx"/>
      </rPr>
      <t xml:space="preserve"> </t>
    </r>
    <r>
      <rPr>
        <b/>
        <sz val="10"/>
        <color indexed="8"/>
        <rFont val="Arial"/>
        <family val="2"/>
        <charset val="204"/>
      </rPr>
      <t>(600X300)</t>
    </r>
  </si>
  <si>
    <t>gamwovi saventilacio sistema #3</t>
  </si>
  <si>
    <t>34</t>
  </si>
  <si>
    <r>
      <t xml:space="preserve">gamwovi saventilacio mrgvali difuzori  : </t>
    </r>
    <r>
      <rPr>
        <b/>
        <sz val="10"/>
        <color indexed="8"/>
        <rFont val="Arial"/>
        <family val="2"/>
        <charset val="204"/>
      </rPr>
      <t>L=200m3/h</t>
    </r>
    <r>
      <rPr>
        <b/>
        <sz val="10"/>
        <color indexed="8"/>
        <rFont val="AcadNusx"/>
      </rPr>
      <t xml:space="preserve"> </t>
    </r>
    <r>
      <rPr>
        <b/>
        <sz val="10"/>
        <color indexed="8"/>
        <rFont val="Arial"/>
        <family val="2"/>
        <charset val="204"/>
      </rPr>
      <t xml:space="preserve">(Ф=150) </t>
    </r>
  </si>
  <si>
    <r>
      <t xml:space="preserve">modinebiTi saventilacio difuzori haeris regulirebadi damperebiTa da plenum boqsiT: </t>
    </r>
    <r>
      <rPr>
        <b/>
        <sz val="10"/>
        <color indexed="8"/>
        <rFont val="Arial"/>
        <family val="2"/>
        <charset val="204"/>
      </rPr>
      <t>L=400m3/h</t>
    </r>
    <r>
      <rPr>
        <b/>
        <sz val="10"/>
        <color indexed="8"/>
        <rFont val="AcadNusx"/>
      </rPr>
      <t xml:space="preserve"> </t>
    </r>
    <r>
      <rPr>
        <b/>
        <sz val="10"/>
        <color indexed="8"/>
        <rFont val="Arial"/>
        <family val="2"/>
        <charset val="204"/>
      </rPr>
      <t xml:space="preserve">(370X370) </t>
    </r>
  </si>
  <si>
    <t>gamwovi saventilacio sistema #3*</t>
  </si>
  <si>
    <t>39</t>
  </si>
  <si>
    <r>
      <t xml:space="preserve">haeris maregulirebeli sarqveli: </t>
    </r>
    <r>
      <rPr>
        <b/>
        <sz val="10"/>
        <rFont val="фкшфд"/>
        <charset val="1"/>
      </rPr>
      <t>(250X200)</t>
    </r>
    <r>
      <rPr>
        <b/>
        <sz val="10"/>
        <rFont val="Arial"/>
        <family val="2"/>
        <charset val="204"/>
      </rPr>
      <t xml:space="preserve"> </t>
    </r>
  </si>
  <si>
    <t>modinebiTi saventilacio sistema #4</t>
  </si>
  <si>
    <r>
      <t xml:space="preserve">1.1 modinebiTi centr. ventilatori </t>
    </r>
    <r>
      <rPr>
        <b/>
        <sz val="10"/>
        <rFont val="Arial"/>
        <family val="2"/>
        <charset val="204"/>
      </rPr>
      <t xml:space="preserve">L=4000m3/h </t>
    </r>
    <r>
      <rPr>
        <sz val="10"/>
        <rFont val="AcadNusx"/>
      </rPr>
      <t xml:space="preserve">warmadobis da </t>
    </r>
    <r>
      <rPr>
        <b/>
        <sz val="10"/>
        <rFont val="Arial"/>
        <family val="2"/>
        <charset val="204"/>
      </rPr>
      <t>DP=400Pa</t>
    </r>
    <r>
      <rPr>
        <sz val="11"/>
        <rFont val="Times New Roman"/>
        <charset val="204"/>
      </rPr>
      <t xml:space="preserve"> </t>
    </r>
    <r>
      <rPr>
        <sz val="10"/>
        <rFont val="AcadNusx"/>
      </rPr>
      <t>statikuri wnevis.</t>
    </r>
  </si>
  <si>
    <r>
      <t xml:space="preserve">1.2 gagrilebis simZlavre </t>
    </r>
    <r>
      <rPr>
        <sz val="11"/>
        <rFont val="Times New Roman"/>
        <charset val="204"/>
      </rPr>
      <t xml:space="preserve"> </t>
    </r>
    <r>
      <rPr>
        <b/>
        <sz val="10"/>
        <rFont val="Arial"/>
        <family val="2"/>
        <charset val="204"/>
      </rPr>
      <t>N=20,0 kw,  t1=+38°C. ,t2=+23°C.</t>
    </r>
    <r>
      <rPr>
        <sz val="10"/>
        <rFont val="AcadNusx"/>
      </rPr>
      <t/>
    </r>
  </si>
  <si>
    <r>
      <t xml:space="preserve">1.3 gaTbobis simZlavre </t>
    </r>
    <r>
      <rPr>
        <b/>
        <sz val="10"/>
        <rFont val="Arial"/>
        <family val="2"/>
        <charset val="204"/>
      </rPr>
      <t xml:space="preserve"> N=32,0 kw, t1=-3°C. ,t2=+20-22°C.</t>
    </r>
  </si>
  <si>
    <t>haeris maregulirebeli sarqveli:</t>
  </si>
  <si>
    <t>gamwovi saventilacio sistema #4</t>
  </si>
  <si>
    <t>53</t>
  </si>
  <si>
    <r>
      <t xml:space="preserve">gamwovi saxuravis tipis ventilatori </t>
    </r>
    <r>
      <rPr>
        <b/>
        <sz val="10"/>
        <color indexed="8"/>
        <rFont val="Arial"/>
        <family val="2"/>
        <charset val="204"/>
      </rPr>
      <t xml:space="preserve">L=1500m3/h </t>
    </r>
    <r>
      <rPr>
        <b/>
        <sz val="10"/>
        <color indexed="8"/>
        <rFont val="AcadNusx"/>
      </rPr>
      <t xml:space="preserve">warmadobis da </t>
    </r>
    <r>
      <rPr>
        <b/>
        <sz val="10"/>
        <color indexed="8"/>
        <rFont val="Arial"/>
        <family val="2"/>
        <charset val="204"/>
      </rPr>
      <t xml:space="preserve">DP=300Pa </t>
    </r>
    <r>
      <rPr>
        <b/>
        <sz val="10"/>
        <color indexed="8"/>
        <rFont val="AcadNusx"/>
      </rPr>
      <t>statikuri wnevis. xmaur damxSobi</t>
    </r>
    <r>
      <rPr>
        <b/>
        <sz val="10"/>
        <color indexed="8"/>
        <rFont val="Arial"/>
        <family val="2"/>
        <charset val="204"/>
      </rPr>
      <t xml:space="preserve"> L=0,5m</t>
    </r>
    <r>
      <rPr>
        <b/>
        <sz val="10"/>
        <color indexed="8"/>
        <rFont val="AcadNusx"/>
      </rPr>
      <t xml:space="preserve"> sigrZis.</t>
    </r>
  </si>
  <si>
    <r>
      <t xml:space="preserve">gamwovi saventilacio difuzori haeris regulirebadi damperebiTa da plenum boqsiT: </t>
    </r>
    <r>
      <rPr>
        <b/>
        <i/>
        <sz val="10"/>
        <color indexed="8"/>
        <rFont val="Arial"/>
        <family val="2"/>
        <charset val="204"/>
      </rPr>
      <t>L=600m3/h</t>
    </r>
    <r>
      <rPr>
        <b/>
        <i/>
        <sz val="10"/>
        <color indexed="8"/>
        <rFont val="AcadNusx"/>
      </rPr>
      <t xml:space="preserve"> </t>
    </r>
    <r>
      <rPr>
        <b/>
        <i/>
        <sz val="10"/>
        <color indexed="8"/>
        <rFont val="Arial"/>
        <family val="2"/>
        <charset val="204"/>
      </rPr>
      <t xml:space="preserve">(600X600) </t>
    </r>
  </si>
  <si>
    <t>moqnili haersatari</t>
  </si>
  <si>
    <t>gamwovi saventilacio sistema #4*</t>
  </si>
  <si>
    <t>59</t>
  </si>
  <si>
    <r>
      <t xml:space="preserve">gamwovi centr. ventilatori </t>
    </r>
    <r>
      <rPr>
        <b/>
        <sz val="10"/>
        <color indexed="8"/>
        <rFont val="Arial"/>
        <family val="2"/>
        <charset val="204"/>
      </rPr>
      <t xml:space="preserve">L=400m3/h </t>
    </r>
    <r>
      <rPr>
        <b/>
        <sz val="10"/>
        <color indexed="8"/>
        <rFont val="AcadNusx"/>
      </rPr>
      <t xml:space="preserve">warmadobis da </t>
    </r>
    <r>
      <rPr>
        <b/>
        <sz val="10"/>
        <color indexed="8"/>
        <rFont val="Arial"/>
        <family val="2"/>
        <charset val="204"/>
      </rPr>
      <t xml:space="preserve">DP=150Pa </t>
    </r>
    <r>
      <rPr>
        <b/>
        <sz val="10"/>
        <color indexed="8"/>
        <rFont val="AcadNusx"/>
      </rPr>
      <t>statikuri wnevis. xmaur damxSobi</t>
    </r>
    <r>
      <rPr>
        <b/>
        <sz val="10"/>
        <color indexed="8"/>
        <rFont val="Arial"/>
        <family val="2"/>
        <charset val="204"/>
      </rPr>
      <t xml:space="preserve"> L=0,5m</t>
    </r>
    <r>
      <rPr>
        <b/>
        <sz val="10"/>
        <color indexed="8"/>
        <rFont val="AcadNusx"/>
      </rPr>
      <t xml:space="preserve"> sigrZis.</t>
    </r>
  </si>
  <si>
    <r>
      <t>gamwovi saventilacio difuzori haeris regulirebadi damperebiTa da plenum boqsiT:</t>
    </r>
    <r>
      <rPr>
        <b/>
        <sz val="10"/>
        <color indexed="8"/>
        <rFont val="Times New Roman"/>
        <family val="1"/>
        <charset val="204"/>
      </rPr>
      <t xml:space="preserve"> L=</t>
    </r>
    <r>
      <rPr>
        <b/>
        <sz val="10"/>
        <color indexed="8"/>
        <rFont val="AcadNusx"/>
      </rPr>
      <t xml:space="preserve">200m3/h (370X370) </t>
    </r>
  </si>
  <si>
    <t>modinebiTi saventilacio sistema #5</t>
  </si>
  <si>
    <r>
      <t xml:space="preserve">modinebiTi saventilacio haeris Wavluri difuzori: </t>
    </r>
    <r>
      <rPr>
        <b/>
        <i/>
        <sz val="10"/>
        <color indexed="8"/>
        <rFont val="Arial"/>
        <family val="2"/>
        <charset val="204"/>
      </rPr>
      <t>L=1000m3/h</t>
    </r>
    <r>
      <rPr>
        <b/>
        <i/>
        <sz val="10"/>
        <color indexed="8"/>
        <rFont val="AcadNusx"/>
      </rPr>
      <t xml:space="preserve"> </t>
    </r>
    <r>
      <rPr>
        <b/>
        <i/>
        <sz val="10"/>
        <color indexed="8"/>
        <rFont val="Arial"/>
        <family val="2"/>
        <charset val="204"/>
      </rPr>
      <t>(Ф=400)  JET NOZZLE, NECK SIZE: (Ф=220)</t>
    </r>
  </si>
  <si>
    <t>gamwovi saventilacio sistema #5</t>
  </si>
  <si>
    <t>69</t>
  </si>
  <si>
    <r>
      <t xml:space="preserve">gamwovi centr. ventilatori </t>
    </r>
    <r>
      <rPr>
        <b/>
        <sz val="10"/>
        <color indexed="8"/>
        <rFont val="Arial"/>
        <family val="2"/>
        <charset val="204"/>
      </rPr>
      <t xml:space="preserve">L=6000m3/h </t>
    </r>
    <r>
      <rPr>
        <b/>
        <sz val="10"/>
        <color indexed="8"/>
        <rFont val="AcadNusx"/>
      </rPr>
      <t xml:space="preserve">warmadobis da </t>
    </r>
    <r>
      <rPr>
        <b/>
        <sz val="10"/>
        <color indexed="8"/>
        <rFont val="Arial"/>
        <family val="2"/>
        <charset val="204"/>
      </rPr>
      <t xml:space="preserve">DP=350Pa </t>
    </r>
    <r>
      <rPr>
        <b/>
        <sz val="10"/>
        <color indexed="8"/>
        <rFont val="AcadNusx"/>
      </rPr>
      <t>statikuri wnevis. xmaur damxSobi</t>
    </r>
    <r>
      <rPr>
        <b/>
        <sz val="10"/>
        <color indexed="8"/>
        <rFont val="Arial"/>
        <family val="2"/>
        <charset val="204"/>
      </rPr>
      <t xml:space="preserve"> L=1,0m</t>
    </r>
    <r>
      <rPr>
        <b/>
        <sz val="10"/>
        <color indexed="8"/>
        <rFont val="AcadNusx"/>
      </rPr>
      <t xml:space="preserve"> sigrZis.</t>
    </r>
  </si>
  <si>
    <r>
      <t xml:space="preserve">gamwovi saventilacio cxaura haeris regulirebadi damperebiT: </t>
    </r>
    <r>
      <rPr>
        <b/>
        <i/>
        <sz val="10"/>
        <color indexed="8"/>
        <rFont val="Arial"/>
        <family val="2"/>
        <charset val="204"/>
      </rPr>
      <t>L=2000m3/h</t>
    </r>
    <r>
      <rPr>
        <b/>
        <i/>
        <sz val="10"/>
        <color indexed="8"/>
        <rFont val="AcadNusx"/>
      </rPr>
      <t xml:space="preserve"> </t>
    </r>
    <r>
      <rPr>
        <b/>
        <i/>
        <sz val="10"/>
        <color indexed="8"/>
        <rFont val="Arial"/>
        <family val="2"/>
        <charset val="204"/>
      </rPr>
      <t xml:space="preserve">(800X400) </t>
    </r>
  </si>
  <si>
    <t>modinebiTi saventilacio sistema #6</t>
  </si>
  <si>
    <t>modinebiTi saventilacio cxaura haeris regulirebadi damperebiT</t>
  </si>
  <si>
    <t>gamwovi saventilacio sistema #6</t>
  </si>
  <si>
    <t>79</t>
  </si>
  <si>
    <r>
      <t xml:space="preserve">gamwovi saventilacio cxaura haeris regulirebadi damperebiT: </t>
    </r>
    <r>
      <rPr>
        <b/>
        <i/>
        <sz val="10"/>
        <color indexed="8"/>
        <rFont val="Arial"/>
        <family val="2"/>
        <charset val="204"/>
      </rPr>
      <t>L=500m3/h</t>
    </r>
    <r>
      <rPr>
        <b/>
        <i/>
        <sz val="10"/>
        <color indexed="8"/>
        <rFont val="AcadNusx"/>
      </rPr>
      <t xml:space="preserve"> </t>
    </r>
    <r>
      <rPr>
        <b/>
        <i/>
        <sz val="10"/>
        <color indexed="8"/>
        <rFont val="Arial"/>
        <family val="2"/>
        <charset val="204"/>
      </rPr>
      <t xml:space="preserve">(3500X200) </t>
    </r>
  </si>
  <si>
    <t>82</t>
  </si>
  <si>
    <r>
      <t xml:space="preserve">gamwovi saventilacio cxaura haeris regulirebadi damperebiT: </t>
    </r>
    <r>
      <rPr>
        <b/>
        <i/>
        <sz val="10"/>
        <color indexed="8"/>
        <rFont val="Arial"/>
        <family val="2"/>
        <charset val="204"/>
      </rPr>
      <t>L=1000m3/h</t>
    </r>
    <r>
      <rPr>
        <b/>
        <i/>
        <sz val="10"/>
        <color indexed="8"/>
        <rFont val="AcadNusx"/>
      </rPr>
      <t xml:space="preserve"> </t>
    </r>
    <r>
      <rPr>
        <b/>
        <i/>
        <sz val="10"/>
        <color indexed="8"/>
        <rFont val="Arial"/>
        <family val="2"/>
        <charset val="204"/>
      </rPr>
      <t xml:space="preserve">(600X300) </t>
    </r>
  </si>
  <si>
    <t>gamwovi saventilacio sistema #7</t>
  </si>
  <si>
    <t>85</t>
  </si>
  <si>
    <r>
      <t xml:space="preserve">gamwovi saventilacio mrgvali difuzori haeris regulirebadi damperebiT: </t>
    </r>
    <r>
      <rPr>
        <b/>
        <i/>
        <sz val="10"/>
        <color indexed="8"/>
        <rFont val="Arial"/>
        <family val="2"/>
        <charset val="204"/>
      </rPr>
      <t>L=100m3/h</t>
    </r>
    <r>
      <rPr>
        <b/>
        <i/>
        <sz val="10"/>
        <color indexed="8"/>
        <rFont val="AcadNusx"/>
      </rPr>
      <t xml:space="preserve"> </t>
    </r>
    <r>
      <rPr>
        <b/>
        <i/>
        <sz val="10"/>
        <color indexed="8"/>
        <rFont val="Arial"/>
        <family val="2"/>
        <charset val="204"/>
      </rPr>
      <t xml:space="preserve">(Ф=100) </t>
    </r>
  </si>
  <si>
    <t>gamwovi saventilacio sistema #8</t>
  </si>
  <si>
    <t>89</t>
  </si>
  <si>
    <r>
      <t>gamwovi saventilacio mrgvali difuzori haeris regulirebadi damperebiT:</t>
    </r>
    <r>
      <rPr>
        <b/>
        <sz val="10"/>
        <color indexed="8"/>
        <rFont val="Times New Roman"/>
        <family val="1"/>
        <charset val="204"/>
      </rPr>
      <t xml:space="preserve"> L=100m3/h (Ф=100)</t>
    </r>
  </si>
  <si>
    <t>gamwovi saventilacio sistema #9</t>
  </si>
  <si>
    <t>94</t>
  </si>
  <si>
    <r>
      <t xml:space="preserve">gamwovi centr. ventilatori </t>
    </r>
    <r>
      <rPr>
        <b/>
        <sz val="10"/>
        <color indexed="8"/>
        <rFont val="Times New Roman"/>
        <family val="1"/>
        <charset val="204"/>
      </rPr>
      <t xml:space="preserve">L=100m3/h </t>
    </r>
    <r>
      <rPr>
        <b/>
        <sz val="10"/>
        <color indexed="8"/>
        <rFont val="AcadNusx"/>
      </rPr>
      <t xml:space="preserve">warmadobis da </t>
    </r>
    <r>
      <rPr>
        <b/>
        <sz val="10"/>
        <color indexed="8"/>
        <rFont val="Times New Roman"/>
        <family val="1"/>
        <charset val="204"/>
      </rPr>
      <t xml:space="preserve">DP=50Pa </t>
    </r>
    <r>
      <rPr>
        <b/>
        <sz val="10"/>
        <color indexed="8"/>
        <rFont val="AcadNusx"/>
      </rPr>
      <t>statikuri wnevis.</t>
    </r>
  </si>
  <si>
    <r>
      <t xml:space="preserve">gamwovi saventilacio mrgvali difuzori haeris regulirebadi damperebiT: </t>
    </r>
    <r>
      <rPr>
        <b/>
        <sz val="10"/>
        <color indexed="8"/>
        <rFont val="Arial"/>
        <family val="2"/>
        <charset val="204"/>
      </rPr>
      <t>L=100m3/h</t>
    </r>
    <r>
      <rPr>
        <b/>
        <sz val="10"/>
        <color indexed="8"/>
        <rFont val="AcadNusx"/>
      </rPr>
      <t xml:space="preserve"> </t>
    </r>
    <r>
      <rPr>
        <b/>
        <sz val="10"/>
        <color indexed="8"/>
        <rFont val="Arial"/>
        <family val="2"/>
        <charset val="204"/>
      </rPr>
      <t xml:space="preserve">(Ф=100) </t>
    </r>
  </si>
  <si>
    <t>siTbo-siciviT momaragebis sistema</t>
  </si>
  <si>
    <r>
      <rPr>
        <b/>
        <sz val="11"/>
        <rFont val="Times New Roman"/>
        <family val="1"/>
        <charset val="204"/>
      </rPr>
      <t>VRF</t>
    </r>
    <r>
      <rPr>
        <b/>
        <sz val="11"/>
        <rFont val="AcadMtavr"/>
      </rPr>
      <t xml:space="preserve"> sistemis Sida blokebi (fenkoilebi)</t>
    </r>
  </si>
  <si>
    <t>I sarTuli</t>
  </si>
  <si>
    <t>II sarTuli</t>
  </si>
  <si>
    <t>III sarTuli</t>
  </si>
  <si>
    <t>IV sarTuli</t>
  </si>
  <si>
    <t>saventilacio cxaurebi, difuzorebi (fenkoilebi)</t>
  </si>
  <si>
    <t xml:space="preserve">modinebiTi saventilacio cxauri: (400X200) </t>
  </si>
  <si>
    <t xml:space="preserve">gamwovi saventilacio cxauri: (500X200) </t>
  </si>
  <si>
    <t>p/p sadrenaJo milebi (fenkoilebi)</t>
  </si>
  <si>
    <r>
      <t xml:space="preserve">kauCukis izolacia </t>
    </r>
    <r>
      <rPr>
        <b/>
        <i/>
        <sz val="10"/>
        <rFont val="Arial"/>
        <family val="2"/>
        <charset val="204"/>
      </rPr>
      <t>D25</t>
    </r>
    <r>
      <rPr>
        <b/>
        <i/>
        <sz val="10"/>
        <rFont val="AcadNusx"/>
      </rPr>
      <t xml:space="preserve"> p/p sadrenaJo milebisaTvis</t>
    </r>
  </si>
  <si>
    <t>grm</t>
  </si>
  <si>
    <r>
      <t xml:space="preserve">kauCukis izolacia </t>
    </r>
    <r>
      <rPr>
        <b/>
        <i/>
        <sz val="10"/>
        <rFont val="Arial"/>
        <family val="2"/>
        <charset val="204"/>
      </rPr>
      <t>D50</t>
    </r>
    <r>
      <rPr>
        <b/>
        <i/>
        <sz val="10"/>
        <rFont val="AcadNusx"/>
      </rPr>
      <t xml:space="preserve"> p/p sadrenaJo milebisaTvis</t>
    </r>
  </si>
  <si>
    <t>siTbo-sicivis milgayvaniloba (spilenZis milebi)</t>
  </si>
  <si>
    <t>siTbo-sicivis milgayvaniloba (refnetebi)</t>
  </si>
  <si>
    <t>eleqtro radiatori, Tburi farda</t>
  </si>
  <si>
    <t xml:space="preserve">gadasaxadi damatebiT Rirebulebaze- 18% </t>
  </si>
  <si>
    <t>xarj.#-1.9</t>
  </si>
  <si>
    <t>xarj.#-1.10</t>
  </si>
  <si>
    <t>xarj.#-7</t>
  </si>
  <si>
    <t>gare ganaTebis eleqtro qselis  mowoba</t>
  </si>
  <si>
    <r>
      <t>ganmStoebeli yuTi</t>
    </r>
    <r>
      <rPr>
        <b/>
        <sz val="10"/>
        <color indexed="8"/>
        <rFont val="Times New Roman"/>
        <family val="1"/>
        <charset val="204"/>
      </rPr>
      <t xml:space="preserve"> Y997M</t>
    </r>
  </si>
  <si>
    <t>miwis samuSaoebi</t>
  </si>
  <si>
    <t>tranSeis amoTxra xeliT qselis mosawyobad</t>
  </si>
  <si>
    <r>
      <t>ormos amoReba boZebisTvis (</t>
    </r>
    <r>
      <rPr>
        <b/>
        <sz val="10"/>
        <rFont val="Arial"/>
        <family val="2"/>
        <charset val="204"/>
      </rPr>
      <t>H</t>
    </r>
    <r>
      <rPr>
        <b/>
        <sz val="10"/>
        <rFont val="AcadNusx"/>
      </rPr>
      <t xml:space="preserve">=1.5 m) </t>
    </r>
  </si>
  <si>
    <t>ankerebis momzadeba rk/betoniT m-150</t>
  </si>
  <si>
    <t>damiwebis Rero</t>
  </si>
  <si>
    <t>wvrili fraqciis qviSis fena</t>
  </si>
  <si>
    <t xml:space="preserve">gruntis ukan Cayra </t>
  </si>
  <si>
    <t>me-III kategoriis gruntis datvirTva a/m xeliT</t>
  </si>
  <si>
    <t xml:space="preserve">zedmeti gruntis gatana  15 km-ze              </t>
  </si>
  <si>
    <r>
      <t xml:space="preserve">gzis saval nawilze safuZvlis qveda (qvesadebi) fenis mowyoba qviSa-xreSovani nareviT, </t>
    </r>
    <r>
      <rPr>
        <b/>
        <sz val="10"/>
        <rFont val="Arial"/>
        <family val="2"/>
        <charset val="204"/>
      </rPr>
      <t>H</t>
    </r>
    <r>
      <rPr>
        <b/>
        <sz val="10"/>
        <rFont val="AcadNusx"/>
      </rPr>
      <t>-20sm</t>
    </r>
  </si>
  <si>
    <r>
      <t xml:space="preserve">gzis saval nawilze safuZvlis zeda fenis mowyoba fraqciuli RorRiT </t>
    </r>
    <r>
      <rPr>
        <b/>
        <sz val="10"/>
        <rFont val="Arial"/>
        <family val="2"/>
        <charset val="204"/>
      </rPr>
      <t>H</t>
    </r>
    <r>
      <rPr>
        <b/>
        <sz val="10"/>
        <rFont val="AcadNusx"/>
      </rPr>
      <t>-15sm</t>
    </r>
  </si>
  <si>
    <r>
      <t xml:space="preserve">gzis saval nawilze safuZvlis qviSis Semasworebuli fenis mowyoba </t>
    </r>
    <r>
      <rPr>
        <b/>
        <sz val="10"/>
        <rFont val="Arial"/>
        <family val="2"/>
        <charset val="204"/>
      </rPr>
      <t>H</t>
    </r>
    <r>
      <rPr>
        <b/>
        <sz val="10"/>
        <rFont val="AcadNusx"/>
      </rPr>
      <t>-5sm</t>
    </r>
  </si>
  <si>
    <r>
      <t>gzis saval nawilze safaris mowyoba armirebuli cementobetoniT nakerebis mowyobiT (</t>
    </r>
    <r>
      <rPr>
        <b/>
        <sz val="10"/>
        <rFont val="Arial"/>
        <family val="2"/>
        <charset val="204"/>
      </rPr>
      <t>L</t>
    </r>
    <r>
      <rPr>
        <b/>
        <sz val="10"/>
        <rFont val="AcadNusx"/>
      </rPr>
      <t>-87m)</t>
    </r>
  </si>
  <si>
    <t>fexiT savali nawilze safuZvlis mowyoba RorRiT</t>
  </si>
  <si>
    <t>mosamzadebeli samuSaoebi</t>
  </si>
  <si>
    <t>me-III kategoriis gruntis moWra datvirTva  eqskavatoriT a/m datvirTviT</t>
  </si>
  <si>
    <t>zedmeti gruntis gatana 15km</t>
  </si>
  <si>
    <r>
      <t xml:space="preserve">plastmasisi gofrirebuli mili </t>
    </r>
    <r>
      <rPr>
        <b/>
        <sz val="10"/>
        <rFont val="Arial"/>
        <family val="2"/>
        <charset val="204"/>
      </rPr>
      <t>SN</t>
    </r>
    <r>
      <rPr>
        <b/>
        <sz val="10"/>
        <rFont val="AcadNusx"/>
      </rPr>
      <t>-8 montaji TxrilSi d-150</t>
    </r>
  </si>
  <si>
    <t>iatakis mopirkeTeba keramogranitis  filebiT mowyobiT webocementze</t>
  </si>
  <si>
    <t xml:space="preserve">lartyis mowyoba keramogranitiT webocementze </t>
  </si>
  <si>
    <t>kedlebis da iatakis mopirkeTeba keramikuli filebiT webocementze</t>
  </si>
  <si>
    <t>lartyis mowyoba keramoikuri filebiT webocementze</t>
  </si>
  <si>
    <t>mdf-is erTfrTiani karebis montaJi aqsesuarebiT</t>
  </si>
  <si>
    <t>mTel SenobaSi (pandusi, kibeebi, tamburebi) minis moajiris mowyoba aluminis CarCoTi, saxelurebiT da samagrebiT simaRliT 90sm</t>
  </si>
  <si>
    <t>gadamyvani 63X40  -1c</t>
  </si>
  <si>
    <t>gadamyvani 40X32  -2c</t>
  </si>
  <si>
    <t>gadamyvani 32X25  -2c</t>
  </si>
  <si>
    <t>gadamyvani 25X20  -10c</t>
  </si>
  <si>
    <r>
      <rPr>
        <i/>
        <sz val="10"/>
        <rFont val="Arial"/>
        <family val="2"/>
        <charset val="204"/>
      </rPr>
      <t>pvc</t>
    </r>
    <r>
      <rPr>
        <i/>
        <sz val="10"/>
        <rFont val="AcadNusx"/>
      </rPr>
      <t xml:space="preserve"> milebi d-150, </t>
    </r>
    <r>
      <rPr>
        <i/>
        <sz val="10"/>
        <rFont val="Arial"/>
        <family val="2"/>
        <charset val="204"/>
      </rPr>
      <t>L</t>
    </r>
    <r>
      <rPr>
        <i/>
        <sz val="10"/>
        <rFont val="AcadNusx"/>
      </rPr>
      <t>-2.0m -18c</t>
    </r>
  </si>
  <si>
    <r>
      <rPr>
        <i/>
        <sz val="10"/>
        <rFont val="Arial"/>
        <family val="2"/>
        <charset val="204"/>
      </rPr>
      <t>pvc</t>
    </r>
    <r>
      <rPr>
        <i/>
        <sz val="10"/>
        <rFont val="AcadNusx"/>
      </rPr>
      <t xml:space="preserve"> milebi d-100, </t>
    </r>
    <r>
      <rPr>
        <i/>
        <sz val="10"/>
        <rFont val="Arial"/>
        <family val="2"/>
        <charset val="204"/>
      </rPr>
      <t>L</t>
    </r>
    <r>
      <rPr>
        <i/>
        <sz val="10"/>
        <rFont val="AcadNusx"/>
      </rPr>
      <t>-2.0m -25c</t>
    </r>
  </si>
  <si>
    <r>
      <rPr>
        <i/>
        <sz val="10"/>
        <rFont val="Arial"/>
        <family val="2"/>
        <charset val="204"/>
      </rPr>
      <t>pvc</t>
    </r>
    <r>
      <rPr>
        <i/>
        <sz val="10"/>
        <rFont val="AcadNusx"/>
      </rPr>
      <t xml:space="preserve"> milebi d-50, </t>
    </r>
    <r>
      <rPr>
        <i/>
        <sz val="10"/>
        <rFont val="Arial"/>
        <family val="2"/>
        <charset val="204"/>
      </rPr>
      <t>L</t>
    </r>
    <r>
      <rPr>
        <i/>
        <sz val="10"/>
        <rFont val="AcadNusx"/>
      </rPr>
      <t>-2.0m -7c</t>
    </r>
  </si>
  <si>
    <r>
      <rPr>
        <i/>
        <sz val="10"/>
        <rFont val="Arial"/>
        <family val="2"/>
        <charset val="204"/>
      </rPr>
      <t>pvc</t>
    </r>
    <r>
      <rPr>
        <i/>
        <sz val="10"/>
        <rFont val="AcadNusx"/>
      </rPr>
      <t xml:space="preserve"> milebi d-150, </t>
    </r>
    <r>
      <rPr>
        <i/>
        <sz val="10"/>
        <rFont val="Arial"/>
        <family val="2"/>
        <charset val="204"/>
      </rPr>
      <t>L</t>
    </r>
    <r>
      <rPr>
        <i/>
        <sz val="10"/>
        <rFont val="AcadNusx"/>
      </rPr>
      <t>-1.0m -3c</t>
    </r>
  </si>
  <si>
    <r>
      <rPr>
        <i/>
        <sz val="10"/>
        <rFont val="Arial"/>
        <family val="2"/>
        <charset val="204"/>
      </rPr>
      <t>pvc</t>
    </r>
    <r>
      <rPr>
        <i/>
        <sz val="10"/>
        <rFont val="AcadNusx"/>
      </rPr>
      <t xml:space="preserve"> milebi d-100, </t>
    </r>
    <r>
      <rPr>
        <i/>
        <sz val="10"/>
        <rFont val="Arial"/>
        <family val="2"/>
        <charset val="204"/>
      </rPr>
      <t>L</t>
    </r>
    <r>
      <rPr>
        <i/>
        <sz val="10"/>
        <rFont val="AcadNusx"/>
      </rPr>
      <t>-1.0m -28c</t>
    </r>
  </si>
  <si>
    <r>
      <rPr>
        <i/>
        <sz val="10"/>
        <rFont val="Arial"/>
        <family val="2"/>
        <charset val="204"/>
      </rPr>
      <t>pvc</t>
    </r>
    <r>
      <rPr>
        <i/>
        <sz val="10"/>
        <rFont val="AcadNusx"/>
      </rPr>
      <t xml:space="preserve"> milebi d-50, </t>
    </r>
    <r>
      <rPr>
        <i/>
        <sz val="10"/>
        <rFont val="Arial"/>
        <family val="2"/>
        <charset val="204"/>
      </rPr>
      <t>L</t>
    </r>
    <r>
      <rPr>
        <i/>
        <sz val="10"/>
        <rFont val="AcadNusx"/>
      </rPr>
      <t>-1.0m -15c</t>
    </r>
  </si>
  <si>
    <r>
      <rPr>
        <i/>
        <sz val="10"/>
        <rFont val="Arial"/>
        <family val="2"/>
        <charset val="204"/>
      </rPr>
      <t>pvc</t>
    </r>
    <r>
      <rPr>
        <i/>
        <sz val="10"/>
        <rFont val="AcadNusx"/>
      </rPr>
      <t xml:space="preserve"> milebi d-150, </t>
    </r>
    <r>
      <rPr>
        <i/>
        <sz val="10"/>
        <rFont val="Arial"/>
        <family val="2"/>
        <charset val="204"/>
      </rPr>
      <t>L</t>
    </r>
    <r>
      <rPr>
        <i/>
        <sz val="10"/>
        <rFont val="AcadNusx"/>
      </rPr>
      <t>-0.5m -5c</t>
    </r>
  </si>
  <si>
    <r>
      <rPr>
        <i/>
        <sz val="10"/>
        <rFont val="Arial"/>
        <family val="2"/>
        <charset val="204"/>
      </rPr>
      <t>pvc</t>
    </r>
    <r>
      <rPr>
        <i/>
        <sz val="10"/>
        <rFont val="AcadNusx"/>
      </rPr>
      <t xml:space="preserve"> milebi d-100, </t>
    </r>
    <r>
      <rPr>
        <i/>
        <sz val="10"/>
        <rFont val="Arial"/>
        <family val="2"/>
        <charset val="204"/>
      </rPr>
      <t>L</t>
    </r>
    <r>
      <rPr>
        <i/>
        <sz val="10"/>
        <rFont val="AcadNusx"/>
      </rPr>
      <t>-0.5m -15c</t>
    </r>
  </si>
  <si>
    <r>
      <rPr>
        <i/>
        <sz val="10"/>
        <rFont val="Arial"/>
        <family val="2"/>
        <charset val="204"/>
      </rPr>
      <t>pvc</t>
    </r>
    <r>
      <rPr>
        <i/>
        <sz val="10"/>
        <rFont val="AcadNusx"/>
      </rPr>
      <t xml:space="preserve"> milebi d-50, </t>
    </r>
    <r>
      <rPr>
        <i/>
        <sz val="10"/>
        <rFont val="Arial"/>
        <family val="2"/>
        <charset val="204"/>
      </rPr>
      <t>L</t>
    </r>
    <r>
      <rPr>
        <i/>
        <sz val="10"/>
        <rFont val="AcadNusx"/>
      </rPr>
      <t>-0.5m -15c</t>
    </r>
  </si>
  <si>
    <r>
      <rPr>
        <i/>
        <sz val="10"/>
        <rFont val="Arial"/>
        <family val="2"/>
        <charset val="204"/>
      </rPr>
      <t>pvc</t>
    </r>
    <r>
      <rPr>
        <i/>
        <sz val="10"/>
        <rFont val="AcadNusx"/>
      </rPr>
      <t xml:space="preserve"> milebi d-150, </t>
    </r>
    <r>
      <rPr>
        <i/>
        <sz val="10"/>
        <rFont val="Arial"/>
        <family val="2"/>
        <charset val="204"/>
      </rPr>
      <t>L</t>
    </r>
    <r>
      <rPr>
        <i/>
        <sz val="10"/>
        <rFont val="AcadNusx"/>
      </rPr>
      <t>-0.3m -3c</t>
    </r>
  </si>
  <si>
    <r>
      <rPr>
        <i/>
        <sz val="10"/>
        <rFont val="Arial"/>
        <family val="2"/>
        <charset val="204"/>
      </rPr>
      <t>pvc</t>
    </r>
    <r>
      <rPr>
        <i/>
        <sz val="10"/>
        <rFont val="AcadNusx"/>
      </rPr>
      <t xml:space="preserve"> milebi d-100, </t>
    </r>
    <r>
      <rPr>
        <i/>
        <sz val="10"/>
        <rFont val="Arial"/>
        <family val="2"/>
        <charset val="204"/>
      </rPr>
      <t>L</t>
    </r>
    <r>
      <rPr>
        <i/>
        <sz val="10"/>
        <rFont val="AcadNusx"/>
      </rPr>
      <t>-0.3m -20c</t>
    </r>
  </si>
  <si>
    <r>
      <rPr>
        <i/>
        <sz val="10"/>
        <rFont val="Arial"/>
        <family val="2"/>
        <charset val="204"/>
      </rPr>
      <t>pvc</t>
    </r>
    <r>
      <rPr>
        <i/>
        <sz val="10"/>
        <rFont val="AcadNusx"/>
      </rPr>
      <t xml:space="preserve"> milebi d-50, </t>
    </r>
    <r>
      <rPr>
        <i/>
        <sz val="10"/>
        <rFont val="Arial"/>
        <family val="2"/>
        <charset val="204"/>
      </rPr>
      <t>L</t>
    </r>
    <r>
      <rPr>
        <i/>
        <sz val="10"/>
        <rFont val="AcadNusx"/>
      </rPr>
      <t>-0.3m -7c</t>
    </r>
  </si>
  <si>
    <t>samkapi 100X100 -25c</t>
  </si>
  <si>
    <t>samkapi 100X50 -10c</t>
  </si>
  <si>
    <t>samkapi 50X50 -11c</t>
  </si>
  <si>
    <t>samkapi 150X100 -12c</t>
  </si>
  <si>
    <t>samkapi 150X50 -1c</t>
  </si>
  <si>
    <r>
      <rPr>
        <b/>
        <sz val="10"/>
        <rFont val="Arial"/>
        <family val="2"/>
        <charset val="204"/>
      </rPr>
      <t>pvc</t>
    </r>
    <r>
      <rPr>
        <b/>
        <sz val="10"/>
        <rFont val="AcadNusx"/>
      </rPr>
      <t xml:space="preserve"> jvaredina d-100mm SeZena-montaJi</t>
    </r>
  </si>
  <si>
    <r>
      <t xml:space="preserve">kanalizaciis r/betonis anakrebi Wis mowyoba Tujis xufiT </t>
    </r>
    <r>
      <rPr>
        <b/>
        <sz val="10"/>
        <rFont val="Arial"/>
        <family val="2"/>
        <charset val="204"/>
      </rPr>
      <t>D</t>
    </r>
    <r>
      <rPr>
        <b/>
        <sz val="10"/>
        <rFont val="AcadNusx"/>
      </rPr>
      <t xml:space="preserve">=1000mm, </t>
    </r>
    <r>
      <rPr>
        <b/>
        <sz val="10"/>
        <rFont val="Arial"/>
        <family val="2"/>
        <charset val="204"/>
      </rPr>
      <t>H</t>
    </r>
    <r>
      <rPr>
        <b/>
        <sz val="10"/>
        <rFont val="AcadNusx"/>
      </rPr>
      <t>-1.0m (4c)</t>
    </r>
  </si>
  <si>
    <t xml:space="preserve">asfaltis orfeniani safaris gadageba (qveda fena sisqiT 5,0sm, zeda-3.5sm) </t>
  </si>
  <si>
    <t>r/betonis arxuli nawilis mowyoba</t>
  </si>
  <si>
    <t xml:space="preserve">Txrilis amovseba mdinaris balastiT </t>
  </si>
  <si>
    <t xml:space="preserve">asfaltis safaris gadageba (qveda fena sisqiT 5,0sm, zeda-3.5sm) </t>
  </si>
  <si>
    <r>
      <t xml:space="preserve">r/betonis saniaRvre axlis konstruqcia </t>
    </r>
    <r>
      <rPr>
        <b/>
        <sz val="10"/>
        <rFont val="Arial"/>
        <family val="2"/>
        <charset val="204"/>
      </rPr>
      <t>b</t>
    </r>
    <r>
      <rPr>
        <b/>
        <sz val="10"/>
        <rFont val="AcadNusx"/>
      </rPr>
      <t>-25 (armatura a-III-0.045t, kuTxovani 50X50-4g.m))</t>
    </r>
  </si>
  <si>
    <t>Webis Zirze qviSa-xreSis sagebis mowyoba sisqiT 10sm</t>
  </si>
  <si>
    <r>
      <t xml:space="preserve">plasmasis wyalsadenis </t>
    </r>
    <r>
      <rPr>
        <b/>
        <sz val="10"/>
        <color indexed="8"/>
        <rFont val="Arial"/>
        <family val="2"/>
      </rPr>
      <t xml:space="preserve">PE 100 PN16  </t>
    </r>
    <r>
      <rPr>
        <b/>
        <sz val="10"/>
        <color indexed="8"/>
        <rFont val="AcadNusx"/>
      </rPr>
      <t>milebi d=25mm SeZena-montaJi</t>
    </r>
  </si>
  <si>
    <t>samkapi 25X25 -2c</t>
  </si>
  <si>
    <t>samkapi 63X25  -1c</t>
  </si>
  <si>
    <r>
      <t xml:space="preserve">*modinebiTi mrgvali difuzori </t>
    </r>
    <r>
      <rPr>
        <i/>
        <sz val="10"/>
        <rFont val="еш"/>
        <charset val="204"/>
      </rPr>
      <t>L=100m3/h</t>
    </r>
    <r>
      <rPr>
        <i/>
        <sz val="10"/>
        <rFont val="AcadNusx"/>
      </rPr>
      <t xml:space="preserve"> (Ф=100) -4c</t>
    </r>
  </si>
  <si>
    <r>
      <t xml:space="preserve">*modinebiTi mrgvali difuzori </t>
    </r>
    <r>
      <rPr>
        <i/>
        <sz val="10"/>
        <rFont val="еш"/>
        <charset val="204"/>
      </rPr>
      <t>L=200m3/h</t>
    </r>
    <r>
      <rPr>
        <i/>
        <sz val="10"/>
        <rFont val="AcadNusx"/>
      </rPr>
      <t xml:space="preserve"> (Ф=150) -1c</t>
    </r>
  </si>
  <si>
    <t>* moqnili haersatari: (Ф=100) -4g.m</t>
  </si>
  <si>
    <t>* moqnili haersatari: (Ф=150) -1g.m</t>
  </si>
  <si>
    <t>* moqnili haersatari: (Ф=250) -1g.m</t>
  </si>
  <si>
    <t>* moqnili haersatari: (Ф=300) -3g.m</t>
  </si>
  <si>
    <t>* moqnili haersatari: (Ф=100) -3g.m</t>
  </si>
  <si>
    <r>
      <t xml:space="preserve">* gamwovi saventilacio mrgvali difuzori : </t>
    </r>
    <r>
      <rPr>
        <i/>
        <sz val="10"/>
        <color indexed="8"/>
        <rFont val="Arial"/>
        <family val="2"/>
        <charset val="204"/>
      </rPr>
      <t>L=100m3/h</t>
    </r>
    <r>
      <rPr>
        <i/>
        <sz val="10"/>
        <color indexed="8"/>
        <rFont val="AcadNusx"/>
      </rPr>
      <t xml:space="preserve"> </t>
    </r>
    <r>
      <rPr>
        <i/>
        <sz val="10"/>
        <color indexed="8"/>
        <rFont val="Arial"/>
        <family val="2"/>
        <charset val="204"/>
      </rPr>
      <t>(Ф=100) -3</t>
    </r>
    <r>
      <rPr>
        <i/>
        <sz val="10"/>
        <color indexed="8"/>
        <rFont val="AcadNusx"/>
      </rPr>
      <t>c</t>
    </r>
  </si>
  <si>
    <r>
      <t xml:space="preserve">* gamwovi saventilacio mrgvali difuzori : </t>
    </r>
    <r>
      <rPr>
        <i/>
        <sz val="10"/>
        <color indexed="8"/>
        <rFont val="Arial"/>
        <family val="2"/>
        <charset val="204"/>
      </rPr>
      <t>L=200m3/h</t>
    </r>
    <r>
      <rPr>
        <i/>
        <sz val="10"/>
        <color indexed="8"/>
        <rFont val="AcadNusx"/>
      </rPr>
      <t xml:space="preserve"> </t>
    </r>
    <r>
      <rPr>
        <i/>
        <sz val="10"/>
        <color indexed="8"/>
        <rFont val="Arial"/>
        <family val="2"/>
        <charset val="204"/>
      </rPr>
      <t>(Ф=150) -2</t>
    </r>
    <r>
      <rPr>
        <i/>
        <sz val="10"/>
        <color indexed="8"/>
        <rFont val="AcadNusx"/>
      </rPr>
      <t>c</t>
    </r>
  </si>
  <si>
    <t>foladis moTuTiebuli furclisagan haersatari d=0,60mm</t>
  </si>
  <si>
    <t>foladis moTuTiebuli haersatari gare haersatarebis SefuTva minabambiT</t>
  </si>
  <si>
    <t>foladis moTuTiebuli haersatari  furclisaga 0,60mm</t>
  </si>
  <si>
    <t>foladis moTuTiebuli haersatari firclisagan  0,60mm</t>
  </si>
  <si>
    <t>foladis moTuTiebuli haersataris furclisagan 0,60mm mowyoba</t>
  </si>
  <si>
    <t xml:space="preserve">foladis moTuTiebuli haersatari furclovani 0,60mm </t>
  </si>
  <si>
    <r>
      <t xml:space="preserve">foladis moTuTiebuli haersataris gare haersatarebis SefuTva minabambiT </t>
    </r>
    <r>
      <rPr>
        <b/>
        <sz val="10"/>
        <color indexed="8"/>
        <rFont val="Arial"/>
        <family val="2"/>
        <charset val="204"/>
      </rPr>
      <t>d=0,60mm</t>
    </r>
  </si>
  <si>
    <t>* moqnili haersatari: (Ф=150) -2g.m</t>
  </si>
  <si>
    <t>* moqnili haersatari: (Ф=200) -1g.m</t>
  </si>
  <si>
    <t>* moqnili haersatari: (Ф=200)  -1g.m</t>
  </si>
  <si>
    <t>foladis moTuTiebuli haersatari furclisagan 0,60mm</t>
  </si>
  <si>
    <r>
      <t xml:space="preserve">* modinebiTi saventilacio mrgvali difuzori : </t>
    </r>
    <r>
      <rPr>
        <b/>
        <i/>
        <sz val="10"/>
        <color indexed="8"/>
        <rFont val="Arial"/>
        <family val="2"/>
        <charset val="204"/>
      </rPr>
      <t>L=100m3/h</t>
    </r>
    <r>
      <rPr>
        <i/>
        <sz val="10"/>
        <color indexed="8"/>
        <rFont val="AcadNusx"/>
      </rPr>
      <t xml:space="preserve"> </t>
    </r>
    <r>
      <rPr>
        <b/>
        <i/>
        <sz val="10"/>
        <color indexed="8"/>
        <rFont val="Arial"/>
        <family val="2"/>
        <charset val="204"/>
      </rPr>
      <t>(Ф=100)  -2</t>
    </r>
    <r>
      <rPr>
        <b/>
        <i/>
        <sz val="10"/>
        <color indexed="8"/>
        <rFont val="AcadNusx"/>
      </rPr>
      <t>c</t>
    </r>
    <r>
      <rPr>
        <b/>
        <i/>
        <sz val="10"/>
        <color indexed="8"/>
        <rFont val="Arial"/>
        <family val="2"/>
        <charset val="204"/>
      </rPr>
      <t xml:space="preserve"> </t>
    </r>
  </si>
  <si>
    <r>
      <t xml:space="preserve">* modinebiTi saventilacio mrgvali difuzori : </t>
    </r>
    <r>
      <rPr>
        <b/>
        <i/>
        <sz val="10"/>
        <color indexed="8"/>
        <rFont val="Arial"/>
        <family val="2"/>
        <charset val="204"/>
      </rPr>
      <t>L=200m3/h</t>
    </r>
    <r>
      <rPr>
        <i/>
        <sz val="10"/>
        <color indexed="8"/>
        <rFont val="AcadNusx"/>
      </rPr>
      <t xml:space="preserve"> </t>
    </r>
    <r>
      <rPr>
        <b/>
        <i/>
        <sz val="10"/>
        <color indexed="8"/>
        <rFont val="Arial"/>
        <family val="2"/>
        <charset val="204"/>
      </rPr>
      <t>(Ф=150) -5</t>
    </r>
    <r>
      <rPr>
        <b/>
        <i/>
        <sz val="10"/>
        <color indexed="8"/>
        <rFont val="AcadNusx"/>
      </rPr>
      <t>c</t>
    </r>
  </si>
  <si>
    <r>
      <t xml:space="preserve">* modinebiTi saventilacio difuzori haeris regulirebadi damperebiTa da plenum boqsiT: </t>
    </r>
    <r>
      <rPr>
        <b/>
        <sz val="10"/>
        <color indexed="8"/>
        <rFont val="Arial"/>
        <family val="2"/>
        <charset val="204"/>
      </rPr>
      <t>L=200m3/h</t>
    </r>
    <r>
      <rPr>
        <sz val="10"/>
        <color indexed="8"/>
        <rFont val="AcadNusx"/>
      </rPr>
      <t xml:space="preserve"> </t>
    </r>
    <r>
      <rPr>
        <b/>
        <sz val="10"/>
        <color indexed="8"/>
        <rFont val="Arial"/>
        <family val="2"/>
        <charset val="204"/>
      </rPr>
      <t>(370X370)  2</t>
    </r>
    <r>
      <rPr>
        <b/>
        <sz val="10"/>
        <color indexed="8"/>
        <rFont val="AcadNusx"/>
      </rPr>
      <t>c</t>
    </r>
  </si>
  <si>
    <r>
      <t xml:space="preserve">* modinebiTi saventilacio difuzori haeris regulirebadi damperebiTa da plenum boqsiT: </t>
    </r>
    <r>
      <rPr>
        <b/>
        <sz val="10"/>
        <color indexed="8"/>
        <rFont val="Arial"/>
        <family val="2"/>
        <charset val="204"/>
      </rPr>
      <t>L=300m3/h</t>
    </r>
    <r>
      <rPr>
        <sz val="10"/>
        <color indexed="8"/>
        <rFont val="AcadNusx"/>
      </rPr>
      <t xml:space="preserve"> </t>
    </r>
    <r>
      <rPr>
        <b/>
        <sz val="10"/>
        <color indexed="8"/>
        <rFont val="Arial"/>
        <family val="2"/>
        <charset val="204"/>
      </rPr>
      <t>(370X370)  -2</t>
    </r>
    <r>
      <rPr>
        <b/>
        <sz val="10"/>
        <color indexed="8"/>
        <rFont val="AcadNusx"/>
      </rPr>
      <t>c</t>
    </r>
  </si>
  <si>
    <r>
      <t xml:space="preserve">* modinebiTi saventilacio difuzori haeris regulirebadi damperebiTa da plenum boqsiT: </t>
    </r>
    <r>
      <rPr>
        <b/>
        <sz val="10"/>
        <color indexed="8"/>
        <rFont val="Arial"/>
        <family val="2"/>
        <charset val="204"/>
      </rPr>
      <t>L=350m3/h</t>
    </r>
    <r>
      <rPr>
        <sz val="10"/>
        <color indexed="8"/>
        <rFont val="AcadNusx"/>
      </rPr>
      <t xml:space="preserve"> </t>
    </r>
    <r>
      <rPr>
        <b/>
        <sz val="10"/>
        <color indexed="8"/>
        <rFont val="Arial"/>
        <family val="2"/>
        <charset val="204"/>
      </rPr>
      <t>(370X370)  -2</t>
    </r>
    <r>
      <rPr>
        <b/>
        <sz val="10"/>
        <color indexed="8"/>
        <rFont val="AcadNusx"/>
      </rPr>
      <t>c</t>
    </r>
  </si>
  <si>
    <r>
      <t xml:space="preserve">* modinebiTi saventilacio difuzori haeris regulirebadi damperebiTa da plenum boqsiT: </t>
    </r>
    <r>
      <rPr>
        <b/>
        <sz val="10"/>
        <color indexed="8"/>
        <rFont val="Arial"/>
        <family val="2"/>
        <charset val="204"/>
      </rPr>
      <t>L=400m3/h</t>
    </r>
    <r>
      <rPr>
        <sz val="10"/>
        <color indexed="8"/>
        <rFont val="AcadNusx"/>
      </rPr>
      <t xml:space="preserve"> </t>
    </r>
    <r>
      <rPr>
        <b/>
        <sz val="10"/>
        <color indexed="8"/>
        <rFont val="Arial"/>
        <family val="2"/>
        <charset val="204"/>
      </rPr>
      <t>(370X370)  -1</t>
    </r>
    <r>
      <rPr>
        <b/>
        <sz val="10"/>
        <color indexed="8"/>
        <rFont val="AcadNusx"/>
      </rPr>
      <t>c</t>
    </r>
  </si>
  <si>
    <r>
      <t xml:space="preserve">* modinebiTi saventilacio difuzori haeris regulirebadi damperebiTa da plenum boqsiT: </t>
    </r>
    <r>
      <rPr>
        <b/>
        <sz val="10"/>
        <color indexed="8"/>
        <rFont val="Arial"/>
        <family val="2"/>
        <charset val="204"/>
      </rPr>
      <t>L=600m3/h</t>
    </r>
    <r>
      <rPr>
        <sz val="10"/>
        <color indexed="8"/>
        <rFont val="AcadNusx"/>
      </rPr>
      <t xml:space="preserve"> </t>
    </r>
    <r>
      <rPr>
        <b/>
        <sz val="10"/>
        <color indexed="8"/>
        <rFont val="Arial"/>
        <family val="2"/>
        <charset val="204"/>
      </rPr>
      <t>(600X600)  -1</t>
    </r>
    <r>
      <rPr>
        <b/>
        <sz val="10"/>
        <color indexed="8"/>
        <rFont val="AcadNusx"/>
      </rPr>
      <t>c</t>
    </r>
  </si>
  <si>
    <t xml:space="preserve">foladis moTuTiebuli haersataris gare haersatarebis SefuTva minabambiT </t>
  </si>
  <si>
    <r>
      <t xml:space="preserve">*haeris maregulirebeli sarqveli -1c: </t>
    </r>
    <r>
      <rPr>
        <i/>
        <sz val="10"/>
        <rFont val="фкшфд"/>
        <charset val="1"/>
      </rPr>
      <t>(300X200)</t>
    </r>
    <r>
      <rPr>
        <i/>
        <sz val="10"/>
        <rFont val="Arial"/>
        <family val="2"/>
        <charset val="204"/>
      </rPr>
      <t xml:space="preserve"> </t>
    </r>
  </si>
  <si>
    <r>
      <t xml:space="preserve">*haeris maregulirebeli sarqveli-2c: </t>
    </r>
    <r>
      <rPr>
        <i/>
        <sz val="10"/>
        <rFont val="фкшфд"/>
        <charset val="1"/>
      </rPr>
      <t>(400X300)</t>
    </r>
    <r>
      <rPr>
        <i/>
        <sz val="10"/>
        <rFont val="Arial"/>
        <family val="2"/>
        <charset val="204"/>
      </rPr>
      <t xml:space="preserve"> </t>
    </r>
  </si>
  <si>
    <t xml:space="preserve">haeris maregulirebeli sarqveli (300X200) </t>
  </si>
  <si>
    <t>moqnili haersatari (Ф=200)</t>
  </si>
  <si>
    <t>foladis moTuTiebuli haersatari furclovaniT 0,60mm</t>
  </si>
  <si>
    <t>foladis moTuTiebuli haersataris gare  SefuTva mionabambiT</t>
  </si>
  <si>
    <r>
      <t xml:space="preserve">haeris maregulirebeli sarqveli-1c: </t>
    </r>
    <r>
      <rPr>
        <i/>
        <sz val="10"/>
        <rFont val="фкшфд"/>
        <charset val="1"/>
      </rPr>
      <t>(500X400)</t>
    </r>
    <r>
      <rPr>
        <i/>
        <sz val="10"/>
        <rFont val="Arial"/>
        <family val="2"/>
        <charset val="204"/>
      </rPr>
      <t xml:space="preserve"> </t>
    </r>
  </si>
  <si>
    <r>
      <t xml:space="preserve">haeris maregulirebeli sarqveli-1c </t>
    </r>
    <r>
      <rPr>
        <i/>
        <sz val="10"/>
        <rFont val="фкшфд"/>
        <charset val="1"/>
      </rPr>
      <t>(650X600)</t>
    </r>
    <r>
      <rPr>
        <i/>
        <sz val="10"/>
        <rFont val="Arial"/>
        <family val="2"/>
        <charset val="204"/>
      </rPr>
      <t xml:space="preserve"> </t>
    </r>
  </si>
  <si>
    <r>
      <t xml:space="preserve">*modinebiTi saventilacio cxaura haeris regulirebadi damperebiT -5c: </t>
    </r>
    <r>
      <rPr>
        <i/>
        <sz val="10"/>
        <color indexed="8"/>
        <rFont val="Arial"/>
        <family val="2"/>
        <charset val="204"/>
      </rPr>
      <t xml:space="preserve">L=600m3/h (500X200)  </t>
    </r>
  </si>
  <si>
    <r>
      <t xml:space="preserve">*modinebiTi saventilacio cxaura haeris regulirebadi damperebiT-5c: </t>
    </r>
    <r>
      <rPr>
        <i/>
        <sz val="10"/>
        <color indexed="8"/>
        <rFont val="Arial"/>
        <family val="2"/>
        <charset val="204"/>
      </rPr>
      <t xml:space="preserve">L=800m3/h (500X200)  </t>
    </r>
  </si>
  <si>
    <r>
      <t xml:space="preserve">* modinebiTi saventilacio cxaura haeris regulirebadi damperebiT-2c: </t>
    </r>
    <r>
      <rPr>
        <i/>
        <sz val="10"/>
        <color indexed="8"/>
        <rFont val="Arial"/>
        <family val="2"/>
        <charset val="204"/>
      </rPr>
      <t xml:space="preserve">L=1000m3/h (600X300)  </t>
    </r>
  </si>
  <si>
    <t>foladis moTuTiebuli haersatari furceli 0,60mm</t>
  </si>
  <si>
    <r>
      <t xml:space="preserve">foladis moTuTiebuli haersataris gare  SefuTva minabambiT </t>
    </r>
    <r>
      <rPr>
        <b/>
        <sz val="10"/>
        <color indexed="8"/>
        <rFont val="Arial"/>
        <family val="2"/>
        <charset val="204"/>
      </rPr>
      <t>d=0,60mm</t>
    </r>
  </si>
  <si>
    <t>moqnili haersatari (Ф=100) 10m:</t>
  </si>
  <si>
    <r>
      <t xml:space="preserve">haeris maregulirebeli sarqveli-1c: </t>
    </r>
    <r>
      <rPr>
        <i/>
        <sz val="10"/>
        <rFont val="фкшфд"/>
        <charset val="1"/>
      </rPr>
      <t>(150X100)</t>
    </r>
    <r>
      <rPr>
        <i/>
        <sz val="10"/>
        <rFont val="Arial"/>
        <family val="2"/>
        <charset val="204"/>
      </rPr>
      <t xml:space="preserve"> </t>
    </r>
  </si>
  <si>
    <r>
      <t xml:space="preserve">haeris maregulirebeli sarqveli-1c: </t>
    </r>
    <r>
      <rPr>
        <i/>
        <sz val="10"/>
        <rFont val="фкшфд"/>
        <charset val="1"/>
      </rPr>
      <t>(200X150)</t>
    </r>
    <r>
      <rPr>
        <i/>
        <sz val="10"/>
        <rFont val="Arial"/>
        <family val="2"/>
        <charset val="204"/>
      </rPr>
      <t xml:space="preserve"> </t>
    </r>
  </si>
  <si>
    <r>
      <t xml:space="preserve">haeris maregulirebeli sarqveli-1c </t>
    </r>
    <r>
      <rPr>
        <i/>
        <sz val="10"/>
        <rFont val="фкшфд"/>
        <charset val="1"/>
      </rPr>
      <t>(200X200)</t>
    </r>
    <r>
      <rPr>
        <i/>
        <sz val="10"/>
        <rFont val="Arial"/>
        <family val="2"/>
        <charset val="204"/>
      </rPr>
      <t xml:space="preserve"> </t>
    </r>
  </si>
  <si>
    <t>foladis moTuTiebuli haersatari fuclovaniT 0,60mm</t>
  </si>
  <si>
    <r>
      <t>p/p milebi sadrenaJo sistemisaTvis</t>
    </r>
    <r>
      <rPr>
        <i/>
        <sz val="10"/>
        <rFont val="Arial"/>
        <family val="2"/>
        <charset val="204"/>
      </rPr>
      <t xml:space="preserve">  D25- 102g.m</t>
    </r>
  </si>
  <si>
    <r>
      <t>p/p milebi sadrenaJo sistemisaTvis</t>
    </r>
    <r>
      <rPr>
        <i/>
        <sz val="10"/>
        <rFont val="Arial"/>
        <family val="2"/>
        <charset val="204"/>
      </rPr>
      <t xml:space="preserve">  D50 - 98g.m</t>
    </r>
  </si>
  <si>
    <r>
      <t xml:space="preserve">sifoni </t>
    </r>
    <r>
      <rPr>
        <b/>
        <sz val="10"/>
        <rFont val="Arial"/>
        <family val="2"/>
        <charset val="204"/>
      </rPr>
      <t xml:space="preserve"> D25  -</t>
    </r>
    <r>
      <rPr>
        <b/>
        <sz val="10"/>
        <rFont val="AcadNusx"/>
      </rPr>
      <t>4c</t>
    </r>
  </si>
  <si>
    <r>
      <t>sifoni</t>
    </r>
    <r>
      <rPr>
        <b/>
        <sz val="10"/>
        <rFont val="Arial"/>
        <family val="2"/>
        <charset val="204"/>
      </rPr>
      <t xml:space="preserve"> - D50 -</t>
    </r>
    <r>
      <rPr>
        <b/>
        <sz val="10"/>
        <rFont val="AcadNusx"/>
      </rPr>
      <t>6c</t>
    </r>
  </si>
  <si>
    <r>
      <t xml:space="preserve">muxli 90gr p/p sadrenaJo milisaTvis-52c- </t>
    </r>
    <r>
      <rPr>
        <b/>
        <sz val="10"/>
        <rFont val="Arial"/>
        <family val="2"/>
        <charset val="204"/>
      </rPr>
      <t>D25</t>
    </r>
  </si>
  <si>
    <r>
      <t xml:space="preserve">muxli 90gr p/p sadrenaJo milisaTvis-12c- </t>
    </r>
    <r>
      <rPr>
        <b/>
        <sz val="10"/>
        <rFont val="Arial"/>
        <family val="2"/>
        <charset val="204"/>
      </rPr>
      <t>D50</t>
    </r>
  </si>
  <si>
    <r>
      <t xml:space="preserve">samkapi p/p sadrenaJo milisaTvis -18c  </t>
    </r>
    <r>
      <rPr>
        <b/>
        <sz val="10"/>
        <rFont val="Arial"/>
        <family val="2"/>
        <charset val="204"/>
      </rPr>
      <t>D50X50X50</t>
    </r>
  </si>
  <si>
    <r>
      <t xml:space="preserve">oTxkapi p/p sadrenaJo milisaTvis -4c  </t>
    </r>
    <r>
      <rPr>
        <b/>
        <sz val="10"/>
        <rFont val="Arial"/>
        <family val="2"/>
        <charset val="204"/>
      </rPr>
      <t>D50X50X50</t>
    </r>
  </si>
  <si>
    <r>
      <t xml:space="preserve">gadamyvani p/p sadrenaJo milisaTvis- 26c </t>
    </r>
    <r>
      <rPr>
        <b/>
        <sz val="10"/>
        <rFont val="Arial"/>
        <family val="2"/>
        <charset val="204"/>
      </rPr>
      <t>D50X25</t>
    </r>
  </si>
  <si>
    <r>
      <t xml:space="preserve">quro p/p sadrenaJo milisaTvis -11c  </t>
    </r>
    <r>
      <rPr>
        <b/>
        <sz val="10"/>
        <rFont val="Arial"/>
        <family val="2"/>
        <charset val="204"/>
      </rPr>
      <t>D25</t>
    </r>
  </si>
  <si>
    <r>
      <t xml:space="preserve">quro p/p sadrenaJo milisaTvis -3c  </t>
    </r>
    <r>
      <rPr>
        <b/>
        <sz val="10"/>
        <rFont val="Arial"/>
        <family val="2"/>
        <charset val="204"/>
      </rPr>
      <t>D50</t>
    </r>
  </si>
  <si>
    <t>Cooper pipe: Ф6.35  -49g.m</t>
  </si>
  <si>
    <t>Cooper pipe:Ф9.53  -135g.m</t>
  </si>
  <si>
    <t>Cooper pipe:Ф12.7 -56g.m</t>
  </si>
  <si>
    <t>Cooper pipe:Ф15.9  -53g.m</t>
  </si>
  <si>
    <t>Cooper pipe:Ф19.1  -84g.m</t>
  </si>
  <si>
    <t>Cooper pipe:Ф22.2  -12g.m</t>
  </si>
  <si>
    <t>Cooper pipe:Ф28.6  -9g.m</t>
  </si>
  <si>
    <t>Cooper pipe:Ф34.9  -2g.m</t>
  </si>
  <si>
    <t>Cooper pipe:Ф41.3  -5g.m</t>
  </si>
  <si>
    <r>
      <t>FQZHN-01D  -18</t>
    </r>
    <r>
      <rPr>
        <i/>
        <sz val="10"/>
        <rFont val="AcadNusx"/>
      </rPr>
      <t>c</t>
    </r>
  </si>
  <si>
    <r>
      <t>FQZHN-02D  -3</t>
    </r>
    <r>
      <rPr>
        <i/>
        <sz val="10"/>
        <rFont val="AcadNusx"/>
      </rPr>
      <t>c</t>
    </r>
  </si>
  <si>
    <r>
      <t>FQZHN-03D  -3</t>
    </r>
    <r>
      <rPr>
        <i/>
        <sz val="10"/>
        <rFont val="AcadNusx"/>
      </rPr>
      <t>c</t>
    </r>
  </si>
  <si>
    <r>
      <t>FQZHN-04D -1</t>
    </r>
    <r>
      <rPr>
        <i/>
        <sz val="10"/>
        <rFont val="AcadNusx"/>
      </rPr>
      <t>c</t>
    </r>
  </si>
  <si>
    <r>
      <t>FQZHW-02N1D -1</t>
    </r>
    <r>
      <rPr>
        <i/>
        <sz val="10"/>
        <rFont val="AcadNusx"/>
      </rPr>
      <t>c</t>
    </r>
  </si>
  <si>
    <r>
      <t xml:space="preserve">* gamwovi saventilacio qolga -1c: </t>
    </r>
    <r>
      <rPr>
        <i/>
        <sz val="10"/>
        <color indexed="8"/>
        <rFont val="Arial"/>
        <family val="2"/>
        <charset val="204"/>
      </rPr>
      <t>L=900m3/h</t>
    </r>
    <r>
      <rPr>
        <i/>
        <sz val="10"/>
        <color indexed="8"/>
        <rFont val="AcadNusx"/>
      </rPr>
      <t xml:space="preserve"> </t>
    </r>
    <r>
      <rPr>
        <i/>
        <sz val="10"/>
        <color indexed="8"/>
        <rFont val="Arial"/>
        <family val="2"/>
        <charset val="204"/>
      </rPr>
      <t xml:space="preserve">(1000X900X600) </t>
    </r>
  </si>
  <si>
    <r>
      <t xml:space="preserve">* gamwovi saventilacio qolga-1c: </t>
    </r>
    <r>
      <rPr>
        <i/>
        <sz val="10"/>
        <color indexed="8"/>
        <rFont val="Arial"/>
        <family val="2"/>
        <charset val="204"/>
      </rPr>
      <t>L=1600m3/h</t>
    </r>
    <r>
      <rPr>
        <i/>
        <sz val="10"/>
        <color indexed="8"/>
        <rFont val="AcadNusx"/>
      </rPr>
      <t xml:space="preserve"> </t>
    </r>
    <r>
      <rPr>
        <i/>
        <sz val="10"/>
        <color indexed="8"/>
        <rFont val="Arial"/>
        <family val="2"/>
        <charset val="204"/>
      </rPr>
      <t xml:space="preserve">(1600X150X600) </t>
    </r>
  </si>
  <si>
    <r>
      <t xml:space="preserve">*modinebiTi saventilacio difuzori </t>
    </r>
    <r>
      <rPr>
        <i/>
        <sz val="10"/>
        <rFont val="Times New Roman"/>
        <family val="1"/>
        <charset val="204"/>
      </rPr>
      <t>L</t>
    </r>
    <r>
      <rPr>
        <i/>
        <sz val="10"/>
        <rFont val="AcadNusx"/>
      </rPr>
      <t>=700m3/h (600X600) -1c</t>
    </r>
  </si>
  <si>
    <r>
      <t xml:space="preserve">*modinebiTi saventilacio difuzori </t>
    </r>
    <r>
      <rPr>
        <i/>
        <sz val="10"/>
        <rFont val="Times New Roman"/>
        <family val="1"/>
        <charset val="204"/>
      </rPr>
      <t>L</t>
    </r>
    <r>
      <rPr>
        <i/>
        <sz val="10"/>
        <rFont val="AcadNusx"/>
      </rPr>
      <t>=1000m3/h (600X600) -2c</t>
    </r>
  </si>
  <si>
    <r>
      <t xml:space="preserve">gamwovi saventilacio mrgvali difuzori -1c: </t>
    </r>
    <r>
      <rPr>
        <sz val="10"/>
        <color indexed="8"/>
        <rFont val="Arial"/>
        <family val="2"/>
        <charset val="204"/>
      </rPr>
      <t>L=100m3/h</t>
    </r>
    <r>
      <rPr>
        <sz val="10"/>
        <color indexed="8"/>
        <rFont val="AcadNusx"/>
      </rPr>
      <t xml:space="preserve"> </t>
    </r>
    <r>
      <rPr>
        <sz val="10"/>
        <color indexed="8"/>
        <rFont val="Arial"/>
        <family val="2"/>
        <charset val="204"/>
      </rPr>
      <t xml:space="preserve">(Ф=100) </t>
    </r>
  </si>
  <si>
    <r>
      <t xml:space="preserve">gamwovi saventilacio mrgvali difuzori -4c : </t>
    </r>
    <r>
      <rPr>
        <sz val="10"/>
        <color indexed="8"/>
        <rFont val="Arial"/>
        <family val="2"/>
        <charset val="204"/>
      </rPr>
      <t>L=200m3/h</t>
    </r>
    <r>
      <rPr>
        <sz val="10"/>
        <color indexed="8"/>
        <rFont val="AcadNusx"/>
      </rPr>
      <t xml:space="preserve"> </t>
    </r>
    <r>
      <rPr>
        <sz val="10"/>
        <color indexed="8"/>
        <rFont val="Arial"/>
        <family val="2"/>
        <charset val="204"/>
      </rPr>
      <t xml:space="preserve">(Ф=150) </t>
    </r>
  </si>
  <si>
    <r>
      <t xml:space="preserve">1.1 modinebiTi centr. ventilatori </t>
    </r>
    <r>
      <rPr>
        <i/>
        <sz val="10"/>
        <rFont val="Arial"/>
        <family val="2"/>
        <charset val="204"/>
      </rPr>
      <t xml:space="preserve">L=5000m3/h </t>
    </r>
    <r>
      <rPr>
        <i/>
        <sz val="10"/>
        <rFont val="AcadNusx"/>
      </rPr>
      <t xml:space="preserve">warmadobis da </t>
    </r>
    <r>
      <rPr>
        <i/>
        <sz val="10"/>
        <rFont val="Arial"/>
        <family val="2"/>
        <charset val="204"/>
      </rPr>
      <t xml:space="preserve">DP=350Pa </t>
    </r>
    <r>
      <rPr>
        <i/>
        <sz val="10"/>
        <rFont val="AcadNusx"/>
      </rPr>
      <t>statikuri wnevis.</t>
    </r>
  </si>
  <si>
    <r>
      <t xml:space="preserve">1.2 gagrilebis simZlavre </t>
    </r>
    <r>
      <rPr>
        <i/>
        <sz val="10"/>
        <rFont val="Arial"/>
        <family val="2"/>
        <charset val="204"/>
      </rPr>
      <t xml:space="preserve"> N=34,0 kw,  t1=+38°C. ,t2=+23°C.</t>
    </r>
    <r>
      <rPr>
        <sz val="10"/>
        <rFont val="AcadNusx"/>
      </rPr>
      <t/>
    </r>
  </si>
  <si>
    <r>
      <t xml:space="preserve">1.3 gaTbobis simZlavre </t>
    </r>
    <r>
      <rPr>
        <i/>
        <sz val="10"/>
        <rFont val="Arial"/>
        <family val="2"/>
        <charset val="204"/>
      </rPr>
      <t xml:space="preserve"> N=51,0 kw, t1=-3°C. ,t2=+20-22°C.</t>
    </r>
  </si>
  <si>
    <r>
      <t xml:space="preserve">1.4 haeris filtri maRali klasis gamwmendiT. </t>
    </r>
    <r>
      <rPr>
        <i/>
        <sz val="10"/>
        <rFont val="Arial"/>
        <family val="2"/>
        <charset val="204"/>
      </rPr>
      <t>G4</t>
    </r>
  </si>
  <si>
    <r>
      <t xml:space="preserve">1.5 xmaur damxSobi </t>
    </r>
    <r>
      <rPr>
        <i/>
        <sz val="10"/>
        <rFont val="Arial"/>
        <family val="2"/>
        <charset val="204"/>
      </rPr>
      <t xml:space="preserve">L=1,0m </t>
    </r>
    <r>
      <rPr>
        <i/>
        <sz val="10"/>
        <rFont val="AcadNusx"/>
      </rPr>
      <t>sigrZis.</t>
    </r>
  </si>
  <si>
    <r>
      <t xml:space="preserve">1.2 gagrilebis simZlavre </t>
    </r>
    <r>
      <rPr>
        <sz val="11"/>
        <rFont val="Times New Roman"/>
        <family val="1"/>
        <charset val="204"/>
      </rPr>
      <t xml:space="preserve"> </t>
    </r>
    <r>
      <rPr>
        <sz val="10"/>
        <rFont val="Arial"/>
        <family val="2"/>
        <charset val="204"/>
      </rPr>
      <t>N=62,0 kw,  t1=+38°C. ,t2=+23°C.</t>
    </r>
    <r>
      <rPr>
        <sz val="10"/>
        <rFont val="AcadNusx"/>
      </rPr>
      <t/>
    </r>
  </si>
  <si>
    <r>
      <t xml:space="preserve">1.3 gaTbobis simZlavre </t>
    </r>
    <r>
      <rPr>
        <sz val="10"/>
        <rFont val="Arial"/>
        <family val="2"/>
        <charset val="204"/>
      </rPr>
      <t xml:space="preserve"> N=92,0 kw, t1=-3°C. ,t2=+20-22°C.</t>
    </r>
  </si>
  <si>
    <r>
      <t xml:space="preserve">1.4 haeris filtri maRali klasis gamwmendiT. </t>
    </r>
    <r>
      <rPr>
        <sz val="10"/>
        <rFont val="Arial"/>
        <family val="2"/>
        <charset val="204"/>
      </rPr>
      <t>G4</t>
    </r>
  </si>
  <si>
    <r>
      <t xml:space="preserve">1.5 xmaur damxSobi </t>
    </r>
    <r>
      <rPr>
        <sz val="10"/>
        <rFont val="Arial"/>
        <family val="2"/>
        <charset val="204"/>
      </rPr>
      <t>L=1,0m</t>
    </r>
    <r>
      <rPr>
        <sz val="11"/>
        <rFont val="Times New Roman"/>
        <family val="1"/>
        <charset val="204"/>
      </rPr>
      <t xml:space="preserve"> </t>
    </r>
    <r>
      <rPr>
        <sz val="10"/>
        <rFont val="AcadNusx"/>
      </rPr>
      <t>sigrZis.</t>
    </r>
  </si>
  <si>
    <r>
      <t xml:space="preserve">1.1 modinebiTi centr. ventilatori </t>
    </r>
    <r>
      <rPr>
        <sz val="10"/>
        <rFont val="Arial"/>
        <family val="2"/>
        <charset val="204"/>
      </rPr>
      <t xml:space="preserve">L=9000m3/h </t>
    </r>
    <r>
      <rPr>
        <sz val="10"/>
        <rFont val="AcadNusx"/>
      </rPr>
      <t xml:space="preserve">warmadobis da </t>
    </r>
    <r>
      <rPr>
        <sz val="10"/>
        <rFont val="Arial"/>
        <family val="2"/>
        <charset val="204"/>
      </rPr>
      <t>DP=350Pa</t>
    </r>
    <r>
      <rPr>
        <sz val="11"/>
        <rFont val="Times New Roman"/>
        <family val="1"/>
        <charset val="204"/>
      </rPr>
      <t xml:space="preserve"> </t>
    </r>
    <r>
      <rPr>
        <sz val="10"/>
        <rFont val="AcadNusx"/>
      </rPr>
      <t>statikuri wnevis.</t>
    </r>
  </si>
  <si>
    <r>
      <t xml:space="preserve">*kabeli (mrgvali) -45g.m </t>
    </r>
    <r>
      <rPr>
        <i/>
        <sz val="10"/>
        <color indexed="8"/>
        <rFont val="Arial"/>
        <family val="2"/>
        <charset val="204"/>
      </rPr>
      <t>Cu</t>
    </r>
    <r>
      <rPr>
        <i/>
        <sz val="10"/>
        <color indexed="8"/>
        <rFont val="AcadNusx"/>
      </rPr>
      <t xml:space="preserve"> 4X70 mm2 </t>
    </r>
  </si>
  <si>
    <r>
      <t xml:space="preserve">*kabeli (mrgvali)-15g.m </t>
    </r>
    <r>
      <rPr>
        <i/>
        <sz val="10"/>
        <color indexed="8"/>
        <rFont val="Arial"/>
        <family val="2"/>
        <charset val="204"/>
      </rPr>
      <t>Cu</t>
    </r>
    <r>
      <rPr>
        <i/>
        <sz val="10"/>
        <color indexed="8"/>
        <rFont val="AcadNusx"/>
      </rPr>
      <t xml:space="preserve"> 4X50mm</t>
    </r>
    <r>
      <rPr>
        <i/>
        <vertAlign val="superscript"/>
        <sz val="10"/>
        <color indexed="8"/>
        <rFont val="AcadNusx"/>
      </rPr>
      <t xml:space="preserve">2 </t>
    </r>
  </si>
  <si>
    <r>
      <t xml:space="preserve">*kabeli (mrgvali)-70g.m  </t>
    </r>
    <r>
      <rPr>
        <i/>
        <sz val="10"/>
        <color indexed="8"/>
        <rFont val="Arial"/>
        <family val="2"/>
        <charset val="204"/>
      </rPr>
      <t>Cu</t>
    </r>
    <r>
      <rPr>
        <i/>
        <sz val="10"/>
        <color indexed="8"/>
        <rFont val="AcadNusx"/>
      </rPr>
      <t xml:space="preserve"> 5X25mm</t>
    </r>
    <r>
      <rPr>
        <i/>
        <vertAlign val="superscript"/>
        <sz val="10"/>
        <color indexed="8"/>
        <rFont val="AcadNusx"/>
      </rPr>
      <t>2</t>
    </r>
  </si>
  <si>
    <r>
      <t xml:space="preserve">*kabeli (mrgvali)-35g.m  </t>
    </r>
    <r>
      <rPr>
        <i/>
        <sz val="10"/>
        <color indexed="8"/>
        <rFont val="Arial"/>
        <family val="2"/>
        <charset val="204"/>
      </rPr>
      <t>Cu</t>
    </r>
    <r>
      <rPr>
        <i/>
        <sz val="10"/>
        <color indexed="8"/>
        <rFont val="AcadNusx"/>
      </rPr>
      <t xml:space="preserve"> 5X16mm</t>
    </r>
    <r>
      <rPr>
        <i/>
        <vertAlign val="superscript"/>
        <sz val="10"/>
        <color indexed="8"/>
        <rFont val="AcadNusx"/>
      </rPr>
      <t>2</t>
    </r>
  </si>
  <si>
    <r>
      <t xml:space="preserve">*kabeli (mrgvali)-260g,m  </t>
    </r>
    <r>
      <rPr>
        <i/>
        <sz val="10"/>
        <color indexed="8"/>
        <rFont val="Arial"/>
        <family val="2"/>
        <charset val="204"/>
      </rPr>
      <t>Cu</t>
    </r>
    <r>
      <rPr>
        <i/>
        <sz val="10"/>
        <color indexed="8"/>
        <rFont val="AcadNusx"/>
      </rPr>
      <t xml:space="preserve"> 5X10mm</t>
    </r>
    <r>
      <rPr>
        <i/>
        <vertAlign val="superscript"/>
        <sz val="10"/>
        <color indexed="8"/>
        <rFont val="AcadNusx"/>
      </rPr>
      <t>2</t>
    </r>
  </si>
  <si>
    <r>
      <t xml:space="preserve">*kabeli (mrgvali)-220g.m  </t>
    </r>
    <r>
      <rPr>
        <i/>
        <sz val="10"/>
        <color indexed="8"/>
        <rFont val="Arial"/>
        <family val="2"/>
        <charset val="204"/>
      </rPr>
      <t>Cu</t>
    </r>
    <r>
      <rPr>
        <i/>
        <sz val="10"/>
        <color indexed="8"/>
        <rFont val="AcadNusx"/>
      </rPr>
      <t xml:space="preserve"> 5X6mm</t>
    </r>
    <r>
      <rPr>
        <i/>
        <vertAlign val="superscript"/>
        <sz val="10"/>
        <color indexed="8"/>
        <rFont val="AcadNusx"/>
      </rPr>
      <t>2</t>
    </r>
  </si>
  <si>
    <r>
      <t xml:space="preserve">*kabeli (mrgvali)-50g.m  </t>
    </r>
    <r>
      <rPr>
        <i/>
        <sz val="10"/>
        <color indexed="8"/>
        <rFont val="Arial"/>
        <family val="2"/>
        <charset val="204"/>
      </rPr>
      <t>Cu</t>
    </r>
    <r>
      <rPr>
        <i/>
        <sz val="10"/>
        <color indexed="8"/>
        <rFont val="AcadNusx"/>
      </rPr>
      <t xml:space="preserve"> 5X4mm</t>
    </r>
    <r>
      <rPr>
        <i/>
        <vertAlign val="superscript"/>
        <sz val="10"/>
        <color indexed="8"/>
        <rFont val="AcadNusx"/>
      </rPr>
      <t>2</t>
    </r>
  </si>
  <si>
    <r>
      <t xml:space="preserve">*kabeli (mrgvali)-60g.m  </t>
    </r>
    <r>
      <rPr>
        <i/>
        <sz val="10"/>
        <color indexed="8"/>
        <rFont val="Arial"/>
        <family val="2"/>
        <charset val="204"/>
      </rPr>
      <t>Cu</t>
    </r>
    <r>
      <rPr>
        <i/>
        <sz val="10"/>
        <color indexed="8"/>
        <rFont val="AcadNusx"/>
      </rPr>
      <t xml:space="preserve"> 5X2.5mm</t>
    </r>
    <r>
      <rPr>
        <i/>
        <vertAlign val="superscript"/>
        <sz val="10"/>
        <color indexed="8"/>
        <rFont val="AcadNusx"/>
      </rPr>
      <t>2</t>
    </r>
  </si>
  <si>
    <r>
      <t xml:space="preserve">*kabeli (mrgvali)-300g.m  </t>
    </r>
    <r>
      <rPr>
        <i/>
        <sz val="10"/>
        <color indexed="8"/>
        <rFont val="Arial"/>
        <family val="2"/>
        <charset val="204"/>
      </rPr>
      <t>Cu</t>
    </r>
    <r>
      <rPr>
        <i/>
        <sz val="10"/>
        <color indexed="8"/>
        <rFont val="AcadNusx"/>
      </rPr>
      <t xml:space="preserve"> 5X1.5mm</t>
    </r>
    <r>
      <rPr>
        <i/>
        <vertAlign val="superscript"/>
        <sz val="10"/>
        <color indexed="8"/>
        <rFont val="AcadNusx"/>
      </rPr>
      <t>2</t>
    </r>
  </si>
  <si>
    <r>
      <t xml:space="preserve">*kabeli (mrgvali)-2900g.m  </t>
    </r>
    <r>
      <rPr>
        <i/>
        <sz val="10"/>
        <color indexed="8"/>
        <rFont val="Arial"/>
        <family val="2"/>
        <charset val="204"/>
      </rPr>
      <t>Cu</t>
    </r>
    <r>
      <rPr>
        <i/>
        <sz val="10"/>
        <color indexed="8"/>
        <rFont val="AcadNusx"/>
      </rPr>
      <t xml:space="preserve"> 3X2,5mm</t>
    </r>
    <r>
      <rPr>
        <i/>
        <vertAlign val="superscript"/>
        <sz val="10"/>
        <color indexed="8"/>
        <rFont val="AcadNusx"/>
      </rPr>
      <t>2</t>
    </r>
  </si>
  <si>
    <r>
      <t xml:space="preserve">*kabeli (mrgvali)-1550g.m  </t>
    </r>
    <r>
      <rPr>
        <i/>
        <sz val="10"/>
        <color indexed="8"/>
        <rFont val="Arial"/>
        <family val="2"/>
        <charset val="204"/>
      </rPr>
      <t>Cu</t>
    </r>
    <r>
      <rPr>
        <i/>
        <sz val="10"/>
        <color indexed="8"/>
        <rFont val="AcadNusx"/>
      </rPr>
      <t xml:space="preserve"> 3X1,5mm</t>
    </r>
    <r>
      <rPr>
        <i/>
        <vertAlign val="superscript"/>
        <sz val="10"/>
        <color indexed="8"/>
        <rFont val="AcadNusx"/>
      </rPr>
      <t>2</t>
    </r>
  </si>
  <si>
    <r>
      <t xml:space="preserve">*kabeli (mrgvali)-250g.m  </t>
    </r>
    <r>
      <rPr>
        <i/>
        <sz val="10"/>
        <color indexed="8"/>
        <rFont val="Arial"/>
        <family val="2"/>
        <charset val="204"/>
      </rPr>
      <t>Cu</t>
    </r>
    <r>
      <rPr>
        <i/>
        <sz val="10"/>
        <color indexed="8"/>
        <rFont val="AcadNusx"/>
      </rPr>
      <t xml:space="preserve"> 2X1,5mm</t>
    </r>
    <r>
      <rPr>
        <i/>
        <vertAlign val="superscript"/>
        <sz val="10"/>
        <color indexed="8"/>
        <rFont val="AcadNusx"/>
      </rPr>
      <t>2</t>
    </r>
  </si>
  <si>
    <r>
      <t xml:space="preserve">*kabeli (mrgvali)-45g.m  </t>
    </r>
    <r>
      <rPr>
        <i/>
        <sz val="10"/>
        <color indexed="8"/>
        <rFont val="Arial"/>
        <family val="2"/>
        <charset val="204"/>
      </rPr>
      <t>Cu</t>
    </r>
    <r>
      <rPr>
        <i/>
        <sz val="10"/>
        <color indexed="8"/>
        <rFont val="AcadNusx"/>
      </rPr>
      <t xml:space="preserve"> 1X35mm</t>
    </r>
    <r>
      <rPr>
        <i/>
        <vertAlign val="superscript"/>
        <sz val="10"/>
        <color indexed="8"/>
        <rFont val="AcadNusx"/>
      </rPr>
      <t>2</t>
    </r>
  </si>
  <si>
    <t>rkinis sak.arxi 300X60X1.0mm  (kompleqtSi) 20g.m</t>
  </si>
  <si>
    <t>rkinis sak.arxi 600X60X1.0mm  (kompleqtSi) -35g.m</t>
  </si>
  <si>
    <t>rkinis sak.arxi 200X60X1.0mm  (kompleqtSi)-120g.m</t>
  </si>
  <si>
    <t>rkinis sak.arxi 100X60X1.0mm  (kompleqtSi) -80g.m</t>
  </si>
  <si>
    <t>avtomaturi amomrTveli 25a 3 polusa-2c</t>
  </si>
  <si>
    <t>avtomaturi amomrTveli 32a 3 polusa-1c</t>
  </si>
  <si>
    <t>avtomaturi amomrTveli 40a 3 polusa-1c</t>
  </si>
  <si>
    <t>avtomaturi amomrTveli 50a 3 polusa-3c</t>
  </si>
  <si>
    <t>avtomaturi amomrTveli 80a 3 polusa -1c</t>
  </si>
  <si>
    <t>avtomaturi amomrTveli 160a 3 polusa -1c</t>
  </si>
  <si>
    <t>avtomaturi amomrTveli 250a 3 polusa -1c</t>
  </si>
  <si>
    <t>avtomaturi amomrTveli 630a 3 polusa -1c</t>
  </si>
  <si>
    <t>avtomaturi amomrTveli 2a 1 polusa -1c</t>
  </si>
  <si>
    <t>avtomaturi amomrTveli 25a 1 polusa 1c</t>
  </si>
  <si>
    <t>avtomaturi amomrTveli 16a 1 polusa -1c</t>
  </si>
  <si>
    <t>avtomaturi amomrTveli 25a 1 polusa -21c</t>
  </si>
  <si>
    <t>avtomaturi amomrTveli 16a 3 polusa -1c</t>
  </si>
  <si>
    <t>avtomaturi amomrTveli 50a 3 polusa -1c</t>
  </si>
  <si>
    <t>avtomaturi amomrTveli 25a 1 polusa -3c</t>
  </si>
  <si>
    <t>avtomaturi amomrTveli 32a 3 polusa -2c</t>
  </si>
  <si>
    <t>avtomaturi amomrTveli 50a 3 polusa -3c</t>
  </si>
  <si>
    <t>avtomaturi amomrTveli 6a 1 polusa 1c</t>
  </si>
  <si>
    <t>avtomaturi amomrTveli 16a 1 polusa -7c</t>
  </si>
  <si>
    <t>avtomaturi amomrTveli 25a 1 polusa 14c</t>
  </si>
  <si>
    <t>avtomaturi amomrTveli 6a 1 polusa -2c</t>
  </si>
  <si>
    <t>avtomaturi amomrTveli 16a 1 polusa -6c</t>
  </si>
  <si>
    <t>avtomaturi amomrTveli 25a 1 polusa -7c</t>
  </si>
  <si>
    <t>avtomaturi amomrTveli 25a 1 polusa 16c</t>
  </si>
  <si>
    <t>avtomaturi amomrTveli 6a 1 polusa -3c</t>
  </si>
  <si>
    <t>avtomaturi amomrTveli 25a 1 polusa -13c</t>
  </si>
  <si>
    <t>avtomaturi amomrTveli 6a 1 polusa -1c</t>
  </si>
  <si>
    <t>avtomaturi amomrTveli 16a 1 polusa -9c</t>
  </si>
  <si>
    <t>avtomaturi amomrTveli 25a 1 polusa -18c</t>
  </si>
  <si>
    <r>
      <t xml:space="preserve">kontaqtori-12c, </t>
    </r>
    <r>
      <rPr>
        <i/>
        <sz val="10"/>
        <color indexed="8"/>
        <rFont val="Arial"/>
        <family val="2"/>
        <charset val="204"/>
      </rPr>
      <t>3P/ 3.0 kW/230VAC</t>
    </r>
  </si>
  <si>
    <r>
      <t xml:space="preserve">kontaqtori-2c, </t>
    </r>
    <r>
      <rPr>
        <i/>
        <sz val="10"/>
        <color indexed="8"/>
        <rFont val="Arial"/>
        <family val="2"/>
        <charset val="204"/>
      </rPr>
      <t>3P/ 4.0 kW/230VAC</t>
    </r>
  </si>
  <si>
    <r>
      <t xml:space="preserve">kontaqtori-3c,  </t>
    </r>
    <r>
      <rPr>
        <i/>
        <sz val="10"/>
        <color indexed="8"/>
        <rFont val="Arial"/>
        <family val="2"/>
        <charset val="204"/>
      </rPr>
      <t>3P/11.0 kW/230VAC</t>
    </r>
  </si>
  <si>
    <r>
      <t xml:space="preserve">kontaqtori-2c, </t>
    </r>
    <r>
      <rPr>
        <i/>
        <sz val="10"/>
        <color indexed="8"/>
        <rFont val="Arial"/>
        <family val="2"/>
        <charset val="204"/>
      </rPr>
      <t>3P/18,5 kW/230VAC</t>
    </r>
  </si>
  <si>
    <r>
      <t xml:space="preserve">kontaqtori-1c </t>
    </r>
    <r>
      <rPr>
        <i/>
        <sz val="10"/>
        <color indexed="8"/>
        <rFont val="Arial"/>
        <family val="2"/>
        <charset val="204"/>
      </rPr>
      <t>3P/37,0 kW/230VAC</t>
    </r>
  </si>
  <si>
    <r>
      <t xml:space="preserve">Zravis dacvis avtomati-8c, </t>
    </r>
    <r>
      <rPr>
        <i/>
        <sz val="10"/>
        <color indexed="8"/>
        <rFont val="Times New Roman"/>
        <family val="1"/>
        <charset val="204"/>
      </rPr>
      <t xml:space="preserve"> 1,6-2,5 A</t>
    </r>
  </si>
  <si>
    <r>
      <t xml:space="preserve">Zravis dacvis avtomati-4c, </t>
    </r>
    <r>
      <rPr>
        <i/>
        <sz val="10"/>
        <color indexed="8"/>
        <rFont val="Times New Roman"/>
        <family val="1"/>
        <charset val="204"/>
      </rPr>
      <t xml:space="preserve"> 4,0-6,3 A</t>
    </r>
  </si>
  <si>
    <r>
      <t xml:space="preserve">Zravis dacvis avtomati-2c, </t>
    </r>
    <r>
      <rPr>
        <i/>
        <sz val="10"/>
        <color indexed="8"/>
        <rFont val="Times New Roman"/>
        <family val="1"/>
        <charset val="204"/>
      </rPr>
      <t xml:space="preserve"> 6,3-10,0 A</t>
    </r>
  </si>
  <si>
    <t>avtomaturi amomrTveli 32a 3 polusa-3c</t>
  </si>
  <si>
    <t>avtomaturi amomrTveli 50a 3 polusa-2c</t>
  </si>
  <si>
    <t>avtomaturi amomrTveli 63a 3 polusa-1c</t>
  </si>
  <si>
    <t>sanaTi luminiscentruli naTuriT 2X36 vt (1200X300) (holi derefani darbazi)-48c</t>
  </si>
  <si>
    <t>igive 1X36 vt (1600X300) (sasadilo darbazi)-14c</t>
  </si>
  <si>
    <t>igive 2X24 vt (400X400) (derefani oTaxi)-110c</t>
  </si>
  <si>
    <t>igive 4X18 vt (600X600) (sakoncerto oTaxi)-26c</t>
  </si>
  <si>
    <r>
      <t xml:space="preserve">*kabeli (mrgvali)  </t>
    </r>
    <r>
      <rPr>
        <i/>
        <sz val="10"/>
        <color indexed="8"/>
        <rFont val="Arial"/>
        <family val="2"/>
        <charset val="204"/>
      </rPr>
      <t>Cu</t>
    </r>
    <r>
      <rPr>
        <i/>
        <sz val="10"/>
        <color indexed="8"/>
        <rFont val="AcadNusx"/>
      </rPr>
      <t xml:space="preserve"> 1X25mm</t>
    </r>
    <r>
      <rPr>
        <i/>
        <vertAlign val="superscript"/>
        <sz val="10"/>
        <color indexed="8"/>
        <rFont val="AcadNusx"/>
      </rPr>
      <t>2</t>
    </r>
  </si>
  <si>
    <r>
      <t xml:space="preserve">II. mTavari gamanawilebeli fari </t>
    </r>
    <r>
      <rPr>
        <sz val="10"/>
        <rFont val="Arial"/>
        <family val="2"/>
        <charset val="204"/>
      </rPr>
      <t>MDB</t>
    </r>
  </si>
  <si>
    <r>
      <t xml:space="preserve">gamanawilebeli fari </t>
    </r>
    <r>
      <rPr>
        <sz val="10"/>
        <rFont val="Arial"/>
        <family val="2"/>
        <charset val="204"/>
      </rPr>
      <t>DB 1,1</t>
    </r>
  </si>
  <si>
    <r>
      <t xml:space="preserve">gamanawilebeli fari </t>
    </r>
    <r>
      <rPr>
        <sz val="10"/>
        <rFont val="Arial"/>
        <family val="2"/>
        <charset val="204"/>
      </rPr>
      <t>DB 1.3</t>
    </r>
  </si>
  <si>
    <r>
      <t xml:space="preserve">gamanawilebeli fari </t>
    </r>
    <r>
      <rPr>
        <sz val="10"/>
        <rFont val="Arial"/>
        <family val="2"/>
        <charset val="204"/>
      </rPr>
      <t>DB 2,1</t>
    </r>
  </si>
  <si>
    <r>
      <t xml:space="preserve">gamanawilebeli fari </t>
    </r>
    <r>
      <rPr>
        <sz val="10"/>
        <rFont val="Arial"/>
        <family val="2"/>
        <charset val="204"/>
      </rPr>
      <t>DB 3.1</t>
    </r>
  </si>
  <si>
    <r>
      <t xml:space="preserve">gamanawilebeli fari </t>
    </r>
    <r>
      <rPr>
        <sz val="10"/>
        <rFont val="Arial"/>
        <family val="2"/>
        <charset val="204"/>
      </rPr>
      <t>DB0,1</t>
    </r>
  </si>
  <si>
    <t xml:space="preserve">asfaltis safaris gadageba (qveda fena sisqiT 5,0sm zeda-3.5sm) </t>
  </si>
  <si>
    <t>* Sveleri 6,5 sigrZe 600 mm - 1.2g.m</t>
  </si>
  <si>
    <t>* Rero armaturis d=10 mm sigrZe 400 mm -1.6m</t>
  </si>
  <si>
    <r>
      <t xml:space="preserve">* maryuJi d=10 mm </t>
    </r>
    <r>
      <rPr>
        <i/>
        <sz val="10"/>
        <rFont val="Times New Roman"/>
        <family val="1"/>
        <charset val="204"/>
      </rPr>
      <t>L=400 mm n=2</t>
    </r>
    <r>
      <rPr>
        <i/>
        <sz val="10"/>
        <rFont val="AcadNusx"/>
      </rPr>
      <t>c</t>
    </r>
  </si>
  <si>
    <r>
      <t xml:space="preserve">* firfita 50X6 mm </t>
    </r>
    <r>
      <rPr>
        <i/>
        <sz val="10"/>
        <rFont val="Times New Roman"/>
        <family val="1"/>
        <charset val="204"/>
      </rPr>
      <t>L=100 mm n=2</t>
    </r>
    <r>
      <rPr>
        <i/>
        <sz val="10"/>
        <rFont val="AcadNusx"/>
      </rPr>
      <t>c</t>
    </r>
  </si>
  <si>
    <t>avtomaturi amomrTveli 32a 1 polusa -1c</t>
  </si>
  <si>
    <t xml:space="preserve">jami  </t>
  </si>
  <si>
    <r>
      <t xml:space="preserve">arsebul blokis kedelebis demontaJi  sisqiT 0.40sm, </t>
    </r>
    <r>
      <rPr>
        <b/>
        <sz val="10"/>
        <rFont val="Arial"/>
        <family val="2"/>
        <charset val="204"/>
      </rPr>
      <t/>
    </r>
  </si>
  <si>
    <r>
      <t xml:space="preserve">arsebul blokis kedelebis demontaJi  sisqiT 0.20sm, </t>
    </r>
    <r>
      <rPr>
        <b/>
        <sz val="10"/>
        <rFont val="Arial"/>
        <family val="2"/>
        <charset val="204"/>
      </rPr>
      <t/>
    </r>
  </si>
  <si>
    <r>
      <t xml:space="preserve">arsebul blokis kedelebis demontaJi  sisqiT 0.15sm, </t>
    </r>
    <r>
      <rPr>
        <b/>
        <sz val="10"/>
        <rFont val="Arial"/>
        <family val="2"/>
        <charset val="204"/>
      </rPr>
      <t/>
    </r>
  </si>
  <si>
    <r>
      <t xml:space="preserve">.+8.29 da +11.5 niSnulze r/betonis gadaxurvis monakveTis demontaJi  </t>
    </r>
    <r>
      <rPr>
        <b/>
        <sz val="10"/>
        <rFont val="Arial"/>
        <family val="2"/>
        <charset val="204"/>
      </rPr>
      <t>S</t>
    </r>
    <r>
      <rPr>
        <b/>
        <sz val="10"/>
        <rFont val="AcadNusx"/>
      </rPr>
      <t>=13.4</t>
    </r>
  </si>
  <si>
    <t>konsolis gaZliereba rk/betoniT m-325</t>
  </si>
  <si>
    <t xml:space="preserve">kibe kb-4 rk/betonis konstruqciis mowyoba sayrdenis niSnulidan 6m-mde </t>
  </si>
  <si>
    <t>.+8.19 konsolis mowyoba rk/betoniT m-325</t>
  </si>
  <si>
    <r>
      <t xml:space="preserve">arsebuli konstruqciis gaxvreta d-200mm, kedlis sisqe </t>
    </r>
    <r>
      <rPr>
        <b/>
        <sz val="10"/>
        <rFont val="Arial"/>
        <family val="2"/>
        <charset val="204"/>
      </rPr>
      <t>h</t>
    </r>
    <r>
      <rPr>
        <b/>
        <sz val="10"/>
        <rFont val="AcadNusx"/>
      </rPr>
      <t>-200mm saburRi agregatis gamoyenebiT</t>
    </r>
  </si>
  <si>
    <t>gare kibeebis da pandusis mowyoba rk/betonis  m-325 minaplastikuri  armatura</t>
  </si>
  <si>
    <t>fragmenti-1s mowyoba rk/betonis  m-325 betonze m-325</t>
  </si>
  <si>
    <t xml:space="preserve">scenis xis konstruqciis mowyoba </t>
  </si>
  <si>
    <t>_1.08 niSnuli</t>
  </si>
  <si>
    <r>
      <t xml:space="preserve">kedlebis wyoba betonis blokiT 40X20X20 sisqiT 40sm, </t>
    </r>
    <r>
      <rPr>
        <b/>
        <sz val="10"/>
        <rFont val="Arial"/>
        <family val="2"/>
        <charset val="204"/>
      </rPr>
      <t>L</t>
    </r>
    <r>
      <rPr>
        <b/>
        <sz val="10"/>
        <rFont val="AcadNusx"/>
      </rPr>
      <t xml:space="preserve">=81.6m </t>
    </r>
  </si>
  <si>
    <t>mcire betonis blokiT 40X20X10(sm) Sida kedlebis (tixrebis) wyoba sisqiT 10sm</t>
  </si>
  <si>
    <r>
      <t xml:space="preserve">iatakis mopirkeTeba keramogranitis  filebiT </t>
    </r>
    <r>
      <rPr>
        <b/>
        <sz val="10"/>
        <rFont val="AcadNusx"/>
      </rPr>
      <t>mowyobiT</t>
    </r>
  </si>
  <si>
    <t xml:space="preserve">lartyis mowyoba keramogranitiT  </t>
  </si>
  <si>
    <t>kedlebis da iatakis mopirkeTeba keramikuli filebiT</t>
  </si>
  <si>
    <t>lartyis mowyoba keramoikuri filebiT</t>
  </si>
  <si>
    <t>plastmasis Sekiduli Weris mowyoba  uJangavi liTonis karkasiT</t>
  </si>
  <si>
    <t>kedlebze qaRaldis gakvra SeRebva wyalemulsiuri saRebaviT</t>
  </si>
  <si>
    <r>
      <t xml:space="preserve">kedlebis wyoba betonis blokiT 40X20X20 sisqiT 40sm, </t>
    </r>
    <r>
      <rPr>
        <b/>
        <sz val="10"/>
        <rFont val="Arial"/>
        <family val="2"/>
        <charset val="204"/>
      </rPr>
      <t>L</t>
    </r>
    <r>
      <rPr>
        <b/>
        <sz val="10"/>
        <rFont val="AcadNusx"/>
      </rPr>
      <t xml:space="preserve">=25.7m </t>
    </r>
  </si>
  <si>
    <r>
      <t xml:space="preserve">kedlebis wyoba betonis blokiT 40X20X20 sisqiT 40sm, </t>
    </r>
    <r>
      <rPr>
        <b/>
        <sz val="10"/>
        <rFont val="Arial"/>
        <family val="2"/>
        <charset val="204"/>
      </rPr>
      <t>L</t>
    </r>
    <r>
      <rPr>
        <b/>
        <sz val="10"/>
        <rFont val="AcadNusx"/>
      </rPr>
      <t xml:space="preserve">=28.25m </t>
    </r>
  </si>
  <si>
    <t xml:space="preserve">kedlebis wyoba betonis blokiT 40X30X15 sisqiT 40sm sisqiT 15sm </t>
  </si>
  <si>
    <r>
      <t xml:space="preserve">tixrebis mowyoba  TabaSirmuyaos filis gakvriT orive mxridan </t>
    </r>
    <r>
      <rPr>
        <b/>
        <sz val="10"/>
        <rFont val="Arial"/>
        <family val="2"/>
        <charset val="204"/>
      </rPr>
      <t>L</t>
    </r>
    <r>
      <rPr>
        <b/>
        <sz val="10"/>
        <rFont val="AcadNusx"/>
      </rPr>
      <t>=11.8g.m</t>
    </r>
  </si>
  <si>
    <t>scenis parketis mowyoba</t>
  </si>
  <si>
    <t>darbazis iatakis da kibeebis mopirkeTeba plintusis mowyobiT</t>
  </si>
  <si>
    <r>
      <t xml:space="preserve">kedlebis wyoba betonis blokiT 40X20X20 sisqiT 40sm, </t>
    </r>
    <r>
      <rPr>
        <b/>
        <sz val="10"/>
        <rFont val="Arial"/>
        <family val="2"/>
        <charset val="204"/>
      </rPr>
      <t>L</t>
    </r>
    <r>
      <rPr>
        <b/>
        <sz val="10"/>
        <rFont val="AcadNusx"/>
      </rPr>
      <t xml:space="preserve">=12m </t>
    </r>
  </si>
  <si>
    <t>mdf-is dafaze amoWrili 12X12 kubebiT elementisgan Sedgenili makeTobis mowyoba</t>
  </si>
  <si>
    <r>
      <rPr>
        <b/>
        <sz val="10"/>
        <rFont val="Arial"/>
        <family val="2"/>
        <charset val="204"/>
      </rPr>
      <t>h</t>
    </r>
    <r>
      <rPr>
        <b/>
        <sz val="10"/>
        <rFont val="AcadNusx"/>
      </rPr>
      <t xml:space="preserve">=50sm simaRlis blokis parapetis wyoba betonis blokiT 40X20X20 sisqiT 20sm, </t>
    </r>
    <r>
      <rPr>
        <b/>
        <sz val="10"/>
        <rFont val="Arial"/>
        <family val="2"/>
        <charset val="204"/>
      </rPr>
      <t>L</t>
    </r>
    <r>
      <rPr>
        <b/>
        <sz val="10"/>
        <rFont val="AcadNusx"/>
      </rPr>
      <t xml:space="preserve">=19.8m </t>
    </r>
  </si>
  <si>
    <r>
      <t xml:space="preserve">betonis blokis kedlis wyoba sisqiT 20sm  </t>
    </r>
    <r>
      <rPr>
        <b/>
        <sz val="10"/>
        <rFont val="Arial"/>
        <family val="2"/>
        <charset val="204"/>
      </rPr>
      <t>L</t>
    </r>
    <r>
      <rPr>
        <b/>
        <sz val="10"/>
        <rFont val="AcadNusx"/>
      </rPr>
      <t xml:space="preserve">=19.8m </t>
    </r>
  </si>
  <si>
    <r>
      <rPr>
        <b/>
        <sz val="10"/>
        <rFont val="Arial"/>
        <family val="2"/>
        <charset val="204"/>
      </rPr>
      <t>H</t>
    </r>
    <r>
      <rPr>
        <b/>
        <sz val="10"/>
        <rFont val="AcadNusx"/>
      </rPr>
      <t xml:space="preserve">=2m betofanis tixrebis mowyoba  </t>
    </r>
    <r>
      <rPr>
        <b/>
        <sz val="10"/>
        <rFont val="Arial"/>
        <family val="2"/>
        <charset val="204"/>
      </rPr>
      <t>L</t>
    </r>
    <r>
      <rPr>
        <b/>
        <sz val="10"/>
        <rFont val="AcadNusx"/>
      </rPr>
      <t>=11.8g.m</t>
    </r>
  </si>
  <si>
    <t xml:space="preserve">terasis mopirkeTeba travertinis filebiT sisqiT 2sm </t>
  </si>
  <si>
    <t>saCrdolobelis mowyoba milkvadratidan da trosiT</t>
  </si>
  <si>
    <t>mdf-is orfrTiani karebis montaJi</t>
  </si>
  <si>
    <t xml:space="preserve">aluminis karis #4 (4c) mowyoba </t>
  </si>
  <si>
    <t>sayvavilis mopirkeTeba bazaltis gluvi filiT 1 m2-Si 6 cali</t>
  </si>
  <si>
    <t>kibeebis da tamburebis mopirkeTeba bazaltiT sisqiT 30mm</t>
  </si>
  <si>
    <t>armatura  a-III (0.27t)</t>
  </si>
  <si>
    <t>armatura  a-III (0.04t)</t>
  </si>
  <si>
    <r>
      <t>minaplastikuri  armatura d-8 (</t>
    </r>
    <r>
      <rPr>
        <sz val="10"/>
        <rFont val="Arial"/>
        <family val="2"/>
        <charset val="204"/>
      </rPr>
      <t>Q</t>
    </r>
    <r>
      <rPr>
        <sz val="10"/>
        <rFont val="AcadNusx"/>
      </rPr>
      <t xml:space="preserve">=88kg, </t>
    </r>
    <r>
      <rPr>
        <sz val="10"/>
        <rFont val="Arial"/>
        <family val="2"/>
        <charset val="204"/>
      </rPr>
      <t>L</t>
    </r>
    <r>
      <rPr>
        <sz val="10"/>
        <rFont val="AcadNusx"/>
      </rPr>
      <t>=807,9g.m)</t>
    </r>
  </si>
  <si>
    <r>
      <t xml:space="preserve">ortesebi # 45,30; 22, 18 </t>
    </r>
    <r>
      <rPr>
        <sz val="10"/>
        <rFont val="Arial"/>
        <family val="2"/>
        <charset val="204"/>
      </rPr>
      <t>Q</t>
    </r>
    <r>
      <rPr>
        <sz val="10"/>
        <rFont val="AcadNusx"/>
      </rPr>
      <t>=3.164t</t>
    </r>
  </si>
  <si>
    <r>
      <t xml:space="preserve">Svelerebi #20,18,16  </t>
    </r>
    <r>
      <rPr>
        <sz val="10"/>
        <rFont val="Arial"/>
        <family val="2"/>
        <charset val="204"/>
      </rPr>
      <t>Q</t>
    </r>
    <r>
      <rPr>
        <sz val="10"/>
        <rFont val="AcadNusx"/>
      </rPr>
      <t>=0.876t</t>
    </r>
  </si>
  <si>
    <r>
      <t xml:space="preserve">milkvadrati 180X160X6 (mm) </t>
    </r>
    <r>
      <rPr>
        <sz val="10"/>
        <rFont val="Arial"/>
        <family val="2"/>
        <charset val="204"/>
      </rPr>
      <t>Q</t>
    </r>
    <r>
      <rPr>
        <sz val="10"/>
        <rFont val="AcadNusx"/>
      </rPr>
      <t>=0.778t</t>
    </r>
  </si>
  <si>
    <r>
      <t xml:space="preserve">milkvadrati 160X6 (mm)  </t>
    </r>
    <r>
      <rPr>
        <sz val="10"/>
        <rFont val="Arial"/>
        <family val="2"/>
        <charset val="204"/>
      </rPr>
      <t>Q</t>
    </r>
    <r>
      <rPr>
        <sz val="10"/>
        <rFont val="AcadNusx"/>
      </rPr>
      <t>=0.849t</t>
    </r>
  </si>
  <si>
    <r>
      <t xml:space="preserve">milkvadrati 100X6 (mm)  </t>
    </r>
    <r>
      <rPr>
        <sz val="10"/>
        <rFont val="Arial"/>
        <family val="2"/>
        <charset val="204"/>
      </rPr>
      <t>Q</t>
    </r>
    <r>
      <rPr>
        <sz val="10"/>
        <rFont val="AcadNusx"/>
      </rPr>
      <t>=0.182t</t>
    </r>
  </si>
  <si>
    <r>
      <t xml:space="preserve">kuTxovana 125X80X7 (mm)   </t>
    </r>
    <r>
      <rPr>
        <sz val="10"/>
        <rFont val="Arial"/>
        <family val="2"/>
        <charset val="204"/>
      </rPr>
      <t>Q</t>
    </r>
    <r>
      <rPr>
        <sz val="10"/>
        <rFont val="AcadNusx"/>
      </rPr>
      <t>=0.012t</t>
    </r>
  </si>
  <si>
    <r>
      <t xml:space="preserve">kuTxovana 100X6.5 (mm)   </t>
    </r>
    <r>
      <rPr>
        <sz val="10"/>
        <rFont val="Arial"/>
        <family val="2"/>
        <charset val="204"/>
      </rPr>
      <t>Q</t>
    </r>
    <r>
      <rPr>
        <sz val="10"/>
        <rFont val="AcadNusx"/>
      </rPr>
      <t>=0,0562t</t>
    </r>
  </si>
  <si>
    <r>
      <t xml:space="preserve">firfita -20, -16, -12, -10, -8, -6(mm)  </t>
    </r>
    <r>
      <rPr>
        <sz val="10"/>
        <rFont val="Arial"/>
        <family val="2"/>
        <charset val="204"/>
      </rPr>
      <t>Q</t>
    </r>
    <r>
      <rPr>
        <sz val="10"/>
        <rFont val="AcadNusx"/>
      </rPr>
      <t>=0.3346t</t>
    </r>
  </si>
  <si>
    <r>
      <t xml:space="preserve">armatura a-16      </t>
    </r>
    <r>
      <rPr>
        <sz val="10"/>
        <rFont val="Arial"/>
        <family val="2"/>
        <charset val="204"/>
      </rPr>
      <t>Q</t>
    </r>
    <r>
      <rPr>
        <sz val="10"/>
        <rFont val="AcadNusx"/>
      </rPr>
      <t>=0.0022t</t>
    </r>
  </si>
  <si>
    <t>xis koWebi, dgari  V=6.98m3</t>
  </si>
  <si>
    <t>ficari sisqiR 40mm  V=8.2m3</t>
  </si>
  <si>
    <t xml:space="preserve">lartyis mowyoba keramogranitiT webocementze  </t>
  </si>
  <si>
    <r>
      <t>r/betonis sayvavilis mowyoba (</t>
    </r>
    <r>
      <rPr>
        <sz val="10"/>
        <rFont val="AcadNusx"/>
      </rPr>
      <t>armatura-17.4kg)</t>
    </r>
  </si>
  <si>
    <t>fasadis kedlebis mopirkeTeba TeTri feris keramogranitiT samagri liTonis ankerebis mowyobiT</t>
  </si>
  <si>
    <t>kedlebis mopirkeTeba bazaltis gluvi filiT sisqiT 30mm</t>
  </si>
  <si>
    <t>aluminis vitraJebis #1-dan #16-de montaJi da Rirebuleba, Seminva</t>
  </si>
  <si>
    <r>
      <t xml:space="preserve">saydeni milkvafrati 140X140(mm), </t>
    </r>
    <r>
      <rPr>
        <sz val="10"/>
        <rFont val="Arial"/>
        <family val="2"/>
        <charset val="204"/>
      </rPr>
      <t>H</t>
    </r>
    <r>
      <rPr>
        <sz val="10"/>
        <rFont val="AcadNusx"/>
      </rPr>
      <t xml:space="preserve">-2.8m, </t>
    </r>
    <r>
      <rPr>
        <sz val="10"/>
        <rFont val="Arial"/>
        <family val="2"/>
        <charset val="204"/>
      </rPr>
      <t>N</t>
    </r>
    <r>
      <rPr>
        <sz val="10"/>
        <rFont val="AcadNusx"/>
      </rPr>
      <t xml:space="preserve">-28c, </t>
    </r>
    <r>
      <rPr>
        <sz val="10"/>
        <rFont val="Arial"/>
        <family val="2"/>
        <charset val="204"/>
      </rPr>
      <t>L</t>
    </r>
    <r>
      <rPr>
        <sz val="10"/>
        <rFont val="AcadNusx"/>
      </rPr>
      <t>-78.4m</t>
    </r>
  </si>
  <si>
    <r>
      <t xml:space="preserve">polieTilenis mili d=63*10,5 </t>
    </r>
    <r>
      <rPr>
        <i/>
        <sz val="10"/>
        <rFont val="Arial"/>
        <family val="2"/>
        <charset val="204"/>
      </rPr>
      <t/>
    </r>
  </si>
  <si>
    <r>
      <t xml:space="preserve">polieTilenis mili d=40*6.7mm, </t>
    </r>
    <r>
      <rPr>
        <i/>
        <sz val="10"/>
        <rFont val="Arial"/>
        <family val="2"/>
        <charset val="204"/>
      </rPr>
      <t/>
    </r>
  </si>
  <si>
    <r>
      <t xml:space="preserve">polieTilenis mili d=32*5.4mm, </t>
    </r>
    <r>
      <rPr>
        <i/>
        <sz val="10"/>
        <rFont val="Arial"/>
        <family val="2"/>
        <charset val="204"/>
      </rPr>
      <t/>
    </r>
  </si>
  <si>
    <r>
      <t xml:space="preserve">polieTilenis mili d=25*4.2mm. </t>
    </r>
    <r>
      <rPr>
        <i/>
        <sz val="10"/>
        <rFont val="Arial"/>
        <family val="2"/>
        <charset val="204"/>
      </rPr>
      <t/>
    </r>
  </si>
  <si>
    <r>
      <t xml:space="preserve">polieTilenis mili d=20mm.  </t>
    </r>
    <r>
      <rPr>
        <i/>
        <sz val="10"/>
        <rFont val="Arial"/>
        <family val="2"/>
        <charset val="204"/>
      </rPr>
      <t/>
    </r>
  </si>
  <si>
    <t xml:space="preserve">sferuli ventili (plastmasis) d=63mm </t>
  </si>
  <si>
    <t>sferuli ventili (plastmasis) d=40 mm</t>
  </si>
  <si>
    <t xml:space="preserve">sferuli ventili (plastmasis) d=32 mm </t>
  </si>
  <si>
    <t xml:space="preserve">sferuli ventili (plastmasis) d=25 mm </t>
  </si>
  <si>
    <t xml:space="preserve">sferuli ventili (plastmasis) d=20 mm </t>
  </si>
  <si>
    <t>samkapi 63X63</t>
  </si>
  <si>
    <t>samkapi 40X40</t>
  </si>
  <si>
    <t>samkapi 40X32</t>
  </si>
  <si>
    <t xml:space="preserve">samkapi 40X25 </t>
  </si>
  <si>
    <t xml:space="preserve">samkapi 32X25 </t>
  </si>
  <si>
    <t>samkapi 25X20</t>
  </si>
  <si>
    <t>samkapi 32X20</t>
  </si>
  <si>
    <t>samkapi 25X25</t>
  </si>
  <si>
    <t>samkapi 20X20</t>
  </si>
  <si>
    <t xml:space="preserve">plasmasis muxli d=40 </t>
  </si>
  <si>
    <t>plasmasis muxli d=32</t>
  </si>
  <si>
    <t>plasmasis muxli d=25</t>
  </si>
  <si>
    <t>plasmasis muxli d=20</t>
  </si>
  <si>
    <t xml:space="preserve">plasmasis quro  d=40 </t>
  </si>
  <si>
    <t>plasmasis quro  d=32</t>
  </si>
  <si>
    <t xml:space="preserve">plasmasis quro  d=25 </t>
  </si>
  <si>
    <t>plasmasis quro  d=20</t>
  </si>
  <si>
    <t>*polieTilenis minaboWkovani milebid=25*4.2mm</t>
  </si>
  <si>
    <t xml:space="preserve">*polieTilenis minaboWkovani milebi d=20mm. </t>
  </si>
  <si>
    <t>sferuli ventili (plastmasis) d=25 mm</t>
  </si>
  <si>
    <t>sferuli ventili (plastmasis) d=20 mm</t>
  </si>
  <si>
    <t xml:space="preserve">samkapi 25X20 </t>
  </si>
  <si>
    <t xml:space="preserve">samkapi 25X25 </t>
  </si>
  <si>
    <t xml:space="preserve">plasmasis muxli d=25 </t>
  </si>
  <si>
    <t xml:space="preserve">plasmasis muxli d=20 </t>
  </si>
  <si>
    <r>
      <t xml:space="preserve">knalizaciis plastmasis sqelkedliani  </t>
    </r>
    <r>
      <rPr>
        <b/>
        <sz val="10"/>
        <rFont val="Arial"/>
        <family val="2"/>
        <charset val="204"/>
      </rPr>
      <t>pvc</t>
    </r>
    <r>
      <rPr>
        <b/>
        <sz val="10"/>
        <rFont val="AcadNusx"/>
      </rPr>
      <t xml:space="preserve"> milebis montaJi, </t>
    </r>
    <r>
      <rPr>
        <b/>
        <sz val="10"/>
        <rFont val="Arial"/>
        <family val="2"/>
        <charset val="204"/>
      </rPr>
      <t>L</t>
    </r>
    <r>
      <rPr>
        <b/>
        <sz val="10"/>
        <rFont val="AcadNusx"/>
      </rPr>
      <t>=0.3m</t>
    </r>
  </si>
  <si>
    <t xml:space="preserve">muxli d=100mm </t>
  </si>
  <si>
    <t xml:space="preserve">muxli d=50mm </t>
  </si>
  <si>
    <t xml:space="preserve">muxli d=150mm </t>
  </si>
  <si>
    <t>gadamyvani 150/100</t>
  </si>
  <si>
    <t>gadamyvani 100/50</t>
  </si>
  <si>
    <t xml:space="preserve">plasmasis quro d=150mm </t>
  </si>
  <si>
    <t xml:space="preserve">plasmasis quro d=100mm </t>
  </si>
  <si>
    <t xml:space="preserve">plasmasis quro d=50mm </t>
  </si>
  <si>
    <t>plasmasis damxSobi d=100mm</t>
  </si>
  <si>
    <t>plasmasis damxSobi d=50mm</t>
  </si>
  <si>
    <t>trapi plastmasis d=100</t>
  </si>
  <si>
    <t>trapi plastmasis d=50</t>
  </si>
  <si>
    <t>gamwovi saventilacio mrgvali difuzoris montaJi</t>
  </si>
  <si>
    <t>moqnili haersataris  mowyoba</t>
  </si>
  <si>
    <t>1c: (500X400,0</t>
  </si>
  <si>
    <t>1c (650X600,0</t>
  </si>
  <si>
    <t xml:space="preserve">* moqnili haersatari: (Ф=100) </t>
  </si>
  <si>
    <t xml:space="preserve">* moqnili haersatari: (Ф=150) </t>
  </si>
  <si>
    <t xml:space="preserve">* moqnili haersatari: (Ф=250) </t>
  </si>
  <si>
    <t xml:space="preserve">* moqnili haersatari: (Ф=300) </t>
  </si>
  <si>
    <t>* moqnili haersatari: (Ф=100)</t>
  </si>
  <si>
    <t>* moqnili haersatari: (Ф=150)</t>
  </si>
  <si>
    <t>* moqnili haersatari: (Ф=250)</t>
  </si>
  <si>
    <t>haeris maregulirebeli sarqvelebis mowyoba</t>
  </si>
  <si>
    <t>grZ</t>
  </si>
  <si>
    <t>d=50 mm ventilis SeZena da montaJi</t>
  </si>
  <si>
    <t>damakavSirebeli milyeli orive mxridan g/x (nikeli) d=50 mm</t>
  </si>
  <si>
    <t>filtri d=50 mm -1c</t>
  </si>
  <si>
    <t>moZravi qanCi d=50 mm -2c</t>
  </si>
  <si>
    <r>
      <t xml:space="preserve">aluminis kabeli </t>
    </r>
    <r>
      <rPr>
        <i/>
        <sz val="10"/>
        <color indexed="8"/>
        <rFont val="Times New Roman"/>
        <family val="1"/>
        <charset val="204"/>
      </rPr>
      <t xml:space="preserve">AL3X10+1X6mm2 </t>
    </r>
  </si>
  <si>
    <r>
      <t xml:space="preserve">aluminis kabeli  </t>
    </r>
    <r>
      <rPr>
        <i/>
        <sz val="10"/>
        <color indexed="8"/>
        <rFont val="Times New Roman"/>
        <family val="1"/>
        <charset val="204"/>
      </rPr>
      <t>AL3X6+1X4mm2</t>
    </r>
  </si>
  <si>
    <r>
      <t xml:space="preserve">aluminis kabeli </t>
    </r>
    <r>
      <rPr>
        <i/>
        <sz val="10"/>
        <color indexed="8"/>
        <rFont val="Times New Roman"/>
        <family val="1"/>
        <charset val="204"/>
      </rPr>
      <t>AL2X2,5 mm2</t>
    </r>
  </si>
  <si>
    <t>rkinis ankeri gare ganaTebis boZisTvis  (68 komp)</t>
  </si>
  <si>
    <t>folkloris centris Senoba</t>
  </si>
  <si>
    <r>
      <rPr>
        <sz val="10"/>
        <rFont val="AcadNusx"/>
      </rPr>
      <t>kedlis akustikuri paneli</t>
    </r>
    <r>
      <rPr>
        <sz val="10"/>
        <rFont val="AcadNusx"/>
      </rPr>
      <t xml:space="preserve"> </t>
    </r>
    <r>
      <rPr>
        <sz val="10"/>
        <rFont val="Arial"/>
        <family val="2"/>
        <charset val="204"/>
      </rPr>
      <t xml:space="preserve">Ecophon Akusto Waii C/Texona Liduorice </t>
    </r>
  </si>
  <si>
    <r>
      <rPr>
        <sz val="10"/>
        <rFont val="AcadNusx"/>
      </rPr>
      <t xml:space="preserve">kedlis akustikuri panelis samagri aqsesuari </t>
    </r>
    <r>
      <rPr>
        <sz val="10"/>
        <rFont val="Arial"/>
        <family val="2"/>
        <charset val="204"/>
      </rPr>
      <t xml:space="preserve">Connect Fixing Bracket </t>
    </r>
  </si>
  <si>
    <r>
      <rPr>
        <sz val="10"/>
        <rFont val="AcadNusx"/>
      </rPr>
      <t xml:space="preserve">kedlis akustikuri panelis samagri aqsesuari </t>
    </r>
    <r>
      <rPr>
        <sz val="10"/>
        <rFont val="Arial"/>
        <family val="2"/>
        <charset val="204"/>
      </rPr>
      <t>Connect WP Profile,Connect black 01 textured</t>
    </r>
  </si>
  <si>
    <r>
      <rPr>
        <sz val="10"/>
        <rFont val="AcadNusx"/>
      </rPr>
      <t xml:space="preserve">kedlis akustikuri panelis samagri aqsesuari </t>
    </r>
    <r>
      <rPr>
        <sz val="10"/>
        <rFont val="Arial"/>
        <family val="2"/>
        <charset val="204"/>
      </rPr>
      <t>Connect WP Extermal Corner,Connect black 01</t>
    </r>
  </si>
  <si>
    <r>
      <rPr>
        <sz val="10"/>
        <rFont val="AcadNusx"/>
      </rPr>
      <t xml:space="preserve">kedlis akustikuri panelis samagri aqsesuari </t>
    </r>
    <r>
      <rPr>
        <sz val="10"/>
        <rFont val="Arial"/>
        <family val="2"/>
        <charset val="204"/>
      </rPr>
      <t>Connect WP profile splice</t>
    </r>
  </si>
  <si>
    <r>
      <rPr>
        <sz val="10"/>
        <rFont val="AcadNusx"/>
      </rPr>
      <t xml:space="preserve">Weris akustikuri paneli </t>
    </r>
    <r>
      <rPr>
        <sz val="10"/>
        <rFont val="Arial"/>
        <family val="2"/>
        <charset val="204"/>
      </rPr>
      <t>Solo Rectangle</t>
    </r>
  </si>
  <si>
    <r>
      <rPr>
        <sz val="10"/>
        <rFont val="AcadNusx"/>
      </rPr>
      <t xml:space="preserve">Weris akustikuri panelis sakidi  aqsesuari </t>
    </r>
    <r>
      <rPr>
        <sz val="10"/>
        <rFont val="Arial"/>
        <family val="2"/>
        <charset val="204"/>
      </rPr>
      <t>Connect Adjustable wire Hander</t>
    </r>
  </si>
  <si>
    <r>
      <rPr>
        <sz val="10"/>
        <rFont val="AcadNusx"/>
      </rPr>
      <t xml:space="preserve">Weris akustikuri panelis sakidi  aqsesuari </t>
    </r>
    <r>
      <rPr>
        <sz val="10"/>
        <rFont val="Arial"/>
        <family val="2"/>
        <charset val="204"/>
      </rPr>
      <t>Connect Absorber anchor</t>
    </r>
  </si>
  <si>
    <t>xarj.#-1.1.-a</t>
  </si>
  <si>
    <t xml:space="preserve">ხარჯთღრიცხვა N#1 obieqturi </t>
  </si>
  <si>
    <t>zednadebi xarjebi - არაუმეტსეს 10%</t>
  </si>
  <si>
    <t>%</t>
  </si>
  <si>
    <t>gegmiuri dagroveba - არაუმეტეს 8%</t>
  </si>
  <si>
    <t>zednadebi xarjebi - არაუმეტეს 10%</t>
  </si>
  <si>
    <t>mogeba  - არაუმეტეს 8%</t>
  </si>
  <si>
    <t>ცალი</t>
  </si>
  <si>
    <t>cალი</t>
  </si>
  <si>
    <t>kompლ</t>
  </si>
  <si>
    <t>sul ჯამი</t>
  </si>
  <si>
    <t>სულ სახარჯთაღრიცხვო ღირებულება</t>
  </si>
  <si>
    <r>
      <t xml:space="preserve">maT Soris samSeneblo samuSaoebiს ღირებულება </t>
    </r>
    <r>
      <rPr>
        <b/>
        <sz val="10"/>
        <color rgb="FFFF0000"/>
        <rFont val="AcadNusx"/>
      </rPr>
      <t>(*)</t>
    </r>
  </si>
  <si>
    <r>
      <t xml:space="preserve">maT Soris mowyobiloba danadgarebiს ღირებულება </t>
    </r>
    <r>
      <rPr>
        <b/>
        <sz val="10"/>
        <color rgb="FFFF0000"/>
        <rFont val="AcadNusx"/>
      </rPr>
      <t>(**)</t>
    </r>
  </si>
  <si>
    <r>
      <t>maT Soris mowyobiloba danadgarebis xelfasi</t>
    </r>
    <r>
      <rPr>
        <b/>
        <sz val="10"/>
        <color rgb="FFFF0000"/>
        <rFont val="AcadNusx"/>
      </rPr>
      <t>(***)</t>
    </r>
  </si>
  <si>
    <t>zednadebi xarjebi samSeneblo samuSaoebze - არაუმეტეს 10%</t>
  </si>
  <si>
    <t>zednadebi xarjebi mowyobiloba danadgarebis xelfasze - არაუმეტეს 68 %</t>
  </si>
  <si>
    <t>mogeba (mowyobilobis gareSe) - არაუმეტეს 8%</t>
  </si>
  <si>
    <t>ვენტილაცია კონდიცირების სისტემის მოწყობა</t>
  </si>
  <si>
    <t>zednadebi xarjebi xelfasidan -არაუმეტეს 75%</t>
  </si>
  <si>
    <t>mogeba - არაუმეტეს 8%</t>
  </si>
  <si>
    <t>zednadebi xarjebi xelfasidan - არაუმეტეს 65%</t>
  </si>
  <si>
    <t>mogeba- არაუმეტეს 8%</t>
  </si>
  <si>
    <t>xarjTaRricxva #@2</t>
  </si>
  <si>
    <t>zednadebi xarjebi xelfasidan - არაუმეტეს 10%</t>
  </si>
  <si>
    <t>xarjTaRricxva #3</t>
  </si>
  <si>
    <t>სულ ჯამი</t>
  </si>
  <si>
    <t>xarjTaRricxva #4</t>
  </si>
  <si>
    <t>zednadebi xarjebi xelfasidan - არაუმეტეს 75%</t>
  </si>
  <si>
    <t>სულ jami</t>
  </si>
  <si>
    <t>xarjTaRricxva N#6</t>
  </si>
  <si>
    <t>xarjTaRricxva#7</t>
  </si>
  <si>
    <t xml:space="preserve">zednadebi xarjebi - არაუმეტეს 10% </t>
  </si>
  <si>
    <t>სსიპ - საქართველოს ფოლკლორის სახელმწიფო ცენტრის ოზურგეთის წარმომადგენლობის ადმინისტრაციული შენობის რეაბილიტაციის სამშენებლო სამუშაოები</t>
  </si>
  <si>
    <t>N</t>
  </si>
  <si>
    <t>ხარჯთაღრიცხვის N#</t>
  </si>
  <si>
    <t>ხარჯთაღრიცხვის დასახელება</t>
  </si>
  <si>
    <t>ღირებულება
(lari)</t>
  </si>
  <si>
    <t>დანართი N1 ხარჯთაღრიცხვა</t>
  </si>
  <si>
    <t>ნაკრები ხარჯთაღრიცხვა</t>
  </si>
  <si>
    <t>ერთეულის ღირებულების  მოცულობაზე  გამრავლებით მიღებულ რიცხვსა და საერთო ღირებულებას  შორის სხვაობის შემთხვევაში უპირატესობა მიენიჭება
ერთეულის ღირებულებას;</t>
  </si>
  <si>
    <t>დანართში N1 (ხარჯთაღრიცხვა) საერთო და ერთეულის ფასებში გათვალისწინებული უნდა იყოს შესყიდვის ობიექტის მიწოდებასთან დაკავშირებული ყველა ხარჯი , რომელიც პირდაპირ არ არის  მითითებული დანართის N1 (ხარჯთაღრიცხვა) ჩამონათვალში და რომელთა გათვალისწინებაც აუცილებელია შესყიდვის ობიექტის სრულფასოვანი მიწოდებისთვის.</t>
  </si>
  <si>
    <t>ხარჯთაღრიცხვის შედგენისას უნდა იყოს გათვალისწინებული საქართველოს მთავრობის 2014 წლის 14 იანვრის N55 დადგენილებით დამტკიცებული რეგმალმენტი „სამშენებლო სამუშაოების სახელმწიფო შესყიდვისას ზედნადები ხარჯებისა და გეგმური მოგების განსაზღვრის წესის დამტკიცების შესახებ“.</t>
  </si>
  <si>
    <r>
      <rPr>
        <b/>
        <sz val="8"/>
        <color indexed="10"/>
        <rFont val="Times New Roman"/>
        <family val="1"/>
      </rPr>
      <t>(*)</t>
    </r>
    <r>
      <rPr>
        <sz val="8"/>
        <color indexed="8"/>
        <rFont val="Times New Roman"/>
        <family val="1"/>
      </rPr>
      <t xml:space="preserve">გაუთვალისწინებელი სამუშაოების ხარჯების ანაზღაურება განხორციელდება მხოლოდ ასეთი ხარჯების არსებობის შემთხვევაში. გაუთვალისწინებელი ხარჯების არსებობისას მიმწოდებელმა უნდა უზრუნველყოს ასეთი ხარჯების დეტალური გაშიფვრა და დასაბუთება, რომლის საფუძველზეც განხორციელდება შსა-ს  გაფორმება. გაუთვალისწინებლი სამუშაოების გაწევის უფლება მიმწოდებელს ეძლევა შემსყიდველის ან მის მიერ უფლებამოსილი პირის თანხმობის შემთხვევაში; გაუთვალისწინებელი ხარჯები წარმოდგენული უნდა იყოს ფიქსირებული პროცენტული მაჩვენებლის </t>
    </r>
    <r>
      <rPr>
        <b/>
        <sz val="8"/>
        <color indexed="10"/>
        <rFont val="Times New Roman"/>
        <family val="1"/>
      </rPr>
      <t>3 %</t>
    </r>
    <r>
      <rPr>
        <sz val="8"/>
        <color indexed="8"/>
        <rFont val="Times New Roman"/>
        <family val="1"/>
      </rPr>
      <t xml:space="preserve"> შეუცვლელად</t>
    </r>
    <r>
      <rPr>
        <b/>
        <sz val="8"/>
        <color indexed="10"/>
        <rFont val="Times New Roman"/>
        <family val="1"/>
      </rPr>
      <t xml:space="preserve">(*) </t>
    </r>
  </si>
  <si>
    <r>
      <t xml:space="preserve">გამარჯვებულ პირს დამატებით მოეთხოვება მის მიერ დაფიქსირებული საბოლოო ფასის (ასეთის არსებობის შემთხვევაში) შესაბამისი  ფასების ცხრილის (ხარჯთაღრიცხვა) წარმოდგენა (დაზუსტება) შემსყიდველის მიერ განსაზღვრულ ვადაში. დაზუსტების შემთხვევაში დაუშვებელია რომელიმე პოზიციაზე თავდაპირველად წარმოდგენილი ერთეულის ფასის გაზრდილი ღირებულებით წარმოდგენა; ასევე დაუშვებელია დაზუსტებისას შეიცვალოს გაუთვალისწინებელი ხარჯების პროცენტული მაჩვენებელი </t>
    </r>
    <r>
      <rPr>
        <b/>
        <sz val="8"/>
        <color indexed="10"/>
        <rFont val="Times New Roman"/>
        <family val="1"/>
      </rPr>
      <t xml:space="preserve">3% (*) </t>
    </r>
  </si>
  <si>
    <r>
      <t xml:space="preserve">გაუთვალისწინებელი ხარჯი </t>
    </r>
    <r>
      <rPr>
        <b/>
        <i/>
        <sz val="11"/>
        <color rgb="FFFF0000"/>
        <rFont val="AcadNusx"/>
      </rPr>
      <t>3% (*)</t>
    </r>
  </si>
  <si>
    <t xml:space="preserve">სულ ხარჯთაღრიცხვა #1 jami  </t>
  </si>
  <si>
    <t xml:space="preserve">თავი #1.1. </t>
  </si>
  <si>
    <t>თავი                 #</t>
  </si>
  <si>
    <t>ჯამი (ლარი)</t>
  </si>
  <si>
    <t>თავი #1.1.ა.</t>
  </si>
  <si>
    <t xml:space="preserve">თავი #1.2  </t>
  </si>
  <si>
    <t>თავი #1.3.</t>
  </si>
  <si>
    <t>თავი  #1.4.</t>
  </si>
  <si>
    <t>თავი #1.5.</t>
  </si>
  <si>
    <t>თავი #1.6.</t>
  </si>
  <si>
    <t>თავი # 1.7.</t>
  </si>
  <si>
    <t>თავი #1.8.</t>
  </si>
  <si>
    <t>თავი #1.9.</t>
  </si>
  <si>
    <t>თავი #1.10</t>
  </si>
  <si>
    <t>სამუშაოს და ხარჯების დასახელება</t>
  </si>
  <si>
    <t>განზ.
ერთ</t>
  </si>
  <si>
    <t>საპროექტო მოცულობა</t>
  </si>
  <si>
    <t>ერთეულის ფასი  (ლარი)</t>
  </si>
  <si>
    <t>ერთეულის ფასისა და საპროექტო მოცულობის ნამრავლი (ლარი)</t>
  </si>
  <si>
    <t>xarjTaRricxva N#5</t>
  </si>
  <si>
    <t>sul jami</t>
  </si>
  <si>
    <r>
      <t xml:space="preserve">polieTilenis wyalsadenis milebis </t>
    </r>
    <r>
      <rPr>
        <b/>
        <sz val="10"/>
        <color indexed="8"/>
        <rFont val="Times New Roman"/>
        <family val="1"/>
        <charset val="204"/>
      </rPr>
      <t xml:space="preserve"> PE-100 PN16 SDR17 შეძენა-</t>
    </r>
    <r>
      <rPr>
        <b/>
        <sz val="10"/>
        <color indexed="8"/>
        <rFont val="AcadNusx"/>
      </rPr>
      <t>montaJi</t>
    </r>
  </si>
  <si>
    <t>1.1.</t>
  </si>
  <si>
    <t>5.5.</t>
  </si>
  <si>
    <t>4.4.</t>
  </si>
  <si>
    <t>1.2.</t>
  </si>
  <si>
    <t>1.5.</t>
  </si>
  <si>
    <t>sferuli ventilebis (plastmasis) შეძენა-mowyoba</t>
  </si>
  <si>
    <t>2.1.</t>
  </si>
  <si>
    <t>2.3.</t>
  </si>
  <si>
    <t>2.2.</t>
  </si>
  <si>
    <t>2.5.</t>
  </si>
  <si>
    <t>2.4.</t>
  </si>
  <si>
    <t xml:space="preserve">samkapebiს შეძენა-mowyoba </t>
  </si>
  <si>
    <t>3.1.</t>
  </si>
  <si>
    <t>5.3.</t>
  </si>
  <si>
    <t>3.2.</t>
  </si>
  <si>
    <t>3.3.</t>
  </si>
  <si>
    <t>3.4.</t>
  </si>
  <si>
    <t>3.5.</t>
  </si>
  <si>
    <t>3.6.</t>
  </si>
  <si>
    <t>3.7.</t>
  </si>
  <si>
    <t>3.8.</t>
  </si>
  <si>
    <t>3.9.</t>
  </si>
  <si>
    <t xml:space="preserve">plastmasis muxlis შეძენა-mowyoba </t>
  </si>
  <si>
    <t>4.1.</t>
  </si>
  <si>
    <t>4.2.</t>
  </si>
  <si>
    <t>4.3.</t>
  </si>
  <si>
    <t xml:space="preserve">plasmasis gadamyvanebis შეძენა-montaJi </t>
  </si>
  <si>
    <t>5.1.</t>
  </si>
  <si>
    <t>5.2.</t>
  </si>
  <si>
    <t>5.4.</t>
  </si>
  <si>
    <t>plasmasis quros milebis შეძენა-მონტაჟი</t>
  </si>
  <si>
    <t>6.1.</t>
  </si>
  <si>
    <t>6.2.</t>
  </si>
  <si>
    <t>6.3.</t>
  </si>
  <si>
    <t>6.4.</t>
  </si>
  <si>
    <t>plasmasis samagri caluRi d=40mm შეძენა-მონტაჟი</t>
  </si>
  <si>
    <t>plasmasis samagri caluRi d=32mm შეძენა-მონტაჟი</t>
  </si>
  <si>
    <t>plasmasis samagri caluRi d=25mm შეძენა-მონტაჟი</t>
  </si>
  <si>
    <t>plasmasis samagri caluRi d=20mm შეძენა-მონტაჟი</t>
  </si>
  <si>
    <t>foladis milis d=50mm შეძენა-montaJi saxanZro sistemisaTvis SeRebili zeTovani saRebaviT</t>
  </si>
  <si>
    <t>metalze gadamyvani adapteris 63/50 შეძენა-montaJi</t>
  </si>
  <si>
    <t>saxanZro karada შეძენა-მონტაჟი</t>
  </si>
  <si>
    <t>plasmasis muxli Sida xraxniT შეძენა-mowyoba 20X15</t>
  </si>
  <si>
    <t>polieTilenis minaboWkovani milebis შეძენა-montaJi</t>
  </si>
  <si>
    <t xml:space="preserve">plasmasis muxlis შეძენა-mowyoba </t>
  </si>
  <si>
    <t xml:space="preserve">gadamyvani plasmasis25X20 შეძენა-მონტაჟი </t>
  </si>
  <si>
    <t>plasmasis quro milebis SeaserTeblad შეძენა-მონტაჟი</t>
  </si>
  <si>
    <t xml:space="preserve">plasmasis muxli Sida xraxniT 20X15 შეძენა- mowyoba </t>
  </si>
  <si>
    <r>
      <t xml:space="preserve">wylis gamaTbobeli 80l, </t>
    </r>
    <r>
      <rPr>
        <b/>
        <sz val="10"/>
        <color indexed="8"/>
        <rFont val="Arial"/>
        <family val="2"/>
        <charset val="204"/>
      </rPr>
      <t>N</t>
    </r>
    <r>
      <rPr>
        <b/>
        <sz val="10"/>
        <color indexed="8"/>
        <rFont val="AcadNusx"/>
      </rPr>
      <t>-2kvt (230vat) შეძენა-მონტაჟი</t>
    </r>
  </si>
  <si>
    <r>
      <t xml:space="preserve">wylis gamaTbobeli 200l, </t>
    </r>
    <r>
      <rPr>
        <b/>
        <sz val="10"/>
        <color indexed="8"/>
        <rFont val="Arial"/>
        <family val="2"/>
        <charset val="204"/>
      </rPr>
      <t>N</t>
    </r>
    <r>
      <rPr>
        <b/>
        <sz val="10"/>
        <color indexed="8"/>
        <rFont val="AcadNusx"/>
      </rPr>
      <t>-2kvt (230vat) შეძენა-მონტაჟი</t>
    </r>
  </si>
  <si>
    <r>
      <t xml:space="preserve">kanalizaciis plastmasis sqelkedliani  </t>
    </r>
    <r>
      <rPr>
        <b/>
        <sz val="10"/>
        <rFont val="Arial"/>
        <family val="2"/>
        <charset val="204"/>
      </rPr>
      <t>pvc</t>
    </r>
    <r>
      <rPr>
        <b/>
        <sz val="10"/>
        <rFont val="AcadNusx"/>
      </rPr>
      <t xml:space="preserve"> milebis შეძენა-montaJi, </t>
    </r>
    <r>
      <rPr>
        <b/>
        <sz val="10"/>
        <rFont val="Arial"/>
        <family val="2"/>
        <charset val="204"/>
      </rPr>
      <t>L</t>
    </r>
    <r>
      <rPr>
        <b/>
        <sz val="10"/>
        <rFont val="AcadNusx"/>
      </rPr>
      <t>=2.0m</t>
    </r>
  </si>
  <si>
    <t>1.3.</t>
  </si>
  <si>
    <r>
      <t xml:space="preserve">kanalizaciis plastmasis sqelkedliani  </t>
    </r>
    <r>
      <rPr>
        <b/>
        <sz val="10"/>
        <rFont val="Arial"/>
        <family val="2"/>
        <charset val="204"/>
      </rPr>
      <t>pvc</t>
    </r>
    <r>
      <rPr>
        <b/>
        <sz val="10"/>
        <rFont val="AcadNusx"/>
      </rPr>
      <t xml:space="preserve"> milebis შეძენა- montaJi, </t>
    </r>
    <r>
      <rPr>
        <b/>
        <sz val="10"/>
        <rFont val="Arial"/>
        <family val="2"/>
        <charset val="204"/>
      </rPr>
      <t>L</t>
    </r>
    <r>
      <rPr>
        <b/>
        <sz val="10"/>
        <rFont val="AcadNusx"/>
      </rPr>
      <t>=1.0m</t>
    </r>
  </si>
  <si>
    <r>
      <t xml:space="preserve">kanalizaciis plastmasis sqelkedliani  </t>
    </r>
    <r>
      <rPr>
        <b/>
        <sz val="10"/>
        <rFont val="Arial"/>
        <family val="2"/>
        <charset val="204"/>
      </rPr>
      <t>pvc</t>
    </r>
    <r>
      <rPr>
        <b/>
        <sz val="10"/>
        <rFont val="AcadNusx"/>
      </rPr>
      <t xml:space="preserve"> milebis შეძენა-montaJi, </t>
    </r>
    <r>
      <rPr>
        <b/>
        <sz val="10"/>
        <rFont val="Arial"/>
        <family val="2"/>
        <charset val="204"/>
      </rPr>
      <t>L</t>
    </r>
    <r>
      <rPr>
        <b/>
        <sz val="10"/>
        <rFont val="AcadNusx"/>
      </rPr>
      <t>=0.5m</t>
    </r>
  </si>
  <si>
    <r>
      <rPr>
        <b/>
        <sz val="10"/>
        <rFont val="Arial"/>
        <family val="2"/>
        <charset val="204"/>
      </rPr>
      <t>pvc</t>
    </r>
    <r>
      <rPr>
        <b/>
        <sz val="10"/>
        <rFont val="AcadNusx"/>
      </rPr>
      <t xml:space="preserve"> samkapis შეძენა-montaJi 135*</t>
    </r>
  </si>
  <si>
    <t>7.1.</t>
  </si>
  <si>
    <t>7.2.</t>
  </si>
  <si>
    <t>7.3.</t>
  </si>
  <si>
    <t>revizia   d-100</t>
  </si>
  <si>
    <t>10.1.</t>
  </si>
  <si>
    <t>10.2.</t>
  </si>
  <si>
    <t xml:space="preserve">plasmasis quros შეძენა-mowyoba </t>
  </si>
  <si>
    <t>11.1.</t>
  </si>
  <si>
    <t>11.2.</t>
  </si>
  <si>
    <t>11.3.</t>
  </si>
  <si>
    <t xml:space="preserve">plasmasis damxSobi gamwmendisTvis შეძენა-mowyoba </t>
  </si>
  <si>
    <t>12.1.</t>
  </si>
  <si>
    <t>12.2.</t>
  </si>
  <si>
    <t>plasmasis samagri caluRi d=150 mm შეძენა-მონტაჟი</t>
  </si>
  <si>
    <t>plasmasis samagri caluRi d=100 mm შეძენა-მონტაჟი</t>
  </si>
  <si>
    <t>plasmasis samagri caluRi d=50 mm შეძენა-მონტაჟი</t>
  </si>
  <si>
    <t>unitazis iribi gamSvebiT da elastiuri SemaerTebeli quroTi შეძენა-მონტაჟი</t>
  </si>
  <si>
    <t>pirsabani SemreviT da sifoniT შეძენა-მონტაჟი</t>
  </si>
  <si>
    <t>trapi plastmasis iribi gamSvebiT შეძენა-მონტაჟი</t>
  </si>
  <si>
    <t>18.1.</t>
  </si>
  <si>
    <t>18.2.</t>
  </si>
  <si>
    <t>xelsabani niJara sawarmoo pedaliT შეძენა-მონტაჟი</t>
  </si>
  <si>
    <t>niJara შეძენა-მონტაჟი</t>
  </si>
  <si>
    <t>plastmasis sferuli ventili d=25mm (polieTilenis sarwyav WaSi) შეძენა-მონტაჟი</t>
  </si>
  <si>
    <t>plasmasis muxlis შეძენა- mowyoba d=25 mm</t>
  </si>
  <si>
    <t xml:space="preserve">samkapebi შეძენა-mowyoba </t>
  </si>
  <si>
    <t>8.1.</t>
  </si>
  <si>
    <t>8.2.</t>
  </si>
  <si>
    <t>modinebiTi mrgvali difuzoris შეძენა-montaJi</t>
  </si>
  <si>
    <t>modinebiTi saventilacio difuzori haeris regulirebadi damperebiT da plenum boqsiT შეძენა-მონტაჟი</t>
  </si>
  <si>
    <r>
      <t xml:space="preserve">samzareulos tipis gamwovi centr. ventilatori </t>
    </r>
    <r>
      <rPr>
        <b/>
        <sz val="10"/>
        <color indexed="8"/>
        <rFont val="Arial"/>
        <family val="2"/>
        <charset val="204"/>
      </rPr>
      <t xml:space="preserve">L=500m3/h </t>
    </r>
    <r>
      <rPr>
        <b/>
        <sz val="10"/>
        <color indexed="8"/>
        <rFont val="AcadNusx"/>
      </rPr>
      <t xml:space="preserve">warmadobis da </t>
    </r>
    <r>
      <rPr>
        <b/>
        <sz val="10"/>
        <color indexed="8"/>
        <rFont val="Arial"/>
        <family val="2"/>
        <charset val="204"/>
      </rPr>
      <t xml:space="preserve">DP=250Pa </t>
    </r>
    <r>
      <rPr>
        <b/>
        <sz val="10"/>
        <color indexed="8"/>
        <rFont val="AcadNusx"/>
      </rPr>
      <t>statikuri wnevis. შეძენა-მონტაჟი</t>
    </r>
  </si>
  <si>
    <r>
      <t xml:space="preserve">gamwovi centr. ventilatori </t>
    </r>
    <r>
      <rPr>
        <b/>
        <sz val="10"/>
        <color indexed="8"/>
        <rFont val="Arial"/>
        <family val="2"/>
        <charset val="204"/>
      </rPr>
      <t xml:space="preserve">L=500m3/h </t>
    </r>
    <r>
      <rPr>
        <b/>
        <sz val="10"/>
        <color indexed="8"/>
        <rFont val="AcadNusx"/>
      </rPr>
      <t xml:space="preserve">warmadobis da </t>
    </r>
    <r>
      <rPr>
        <b/>
        <sz val="10"/>
        <color indexed="8"/>
        <rFont val="Arial"/>
        <family val="2"/>
        <charset val="204"/>
      </rPr>
      <t xml:space="preserve">DP=250Pa </t>
    </r>
    <r>
      <rPr>
        <b/>
        <sz val="10"/>
        <color indexed="8"/>
        <rFont val="AcadNusx"/>
      </rPr>
      <t>statikuri wnevis. შეძენა-მონტაჟი</t>
    </r>
  </si>
  <si>
    <t>gamwovi saventilacio mrgvali difuzoris შეძენა-montaJi</t>
  </si>
  <si>
    <t>13.1.</t>
  </si>
  <si>
    <t>13.2.</t>
  </si>
  <si>
    <t>14.1.</t>
  </si>
  <si>
    <t>14.2.</t>
  </si>
  <si>
    <r>
      <t xml:space="preserve">modinebiTi saventilacio difuzori haeris regulirebadi damperebiTa da plenum boqsiT: </t>
    </r>
    <r>
      <rPr>
        <b/>
        <sz val="10"/>
        <color indexed="8"/>
        <rFont val="Arial"/>
        <family val="2"/>
        <charset val="204"/>
      </rPr>
      <t>L=1000m3/h</t>
    </r>
    <r>
      <rPr>
        <b/>
        <sz val="10"/>
        <color indexed="8"/>
        <rFont val="AcadNusx"/>
      </rPr>
      <t xml:space="preserve"> </t>
    </r>
    <r>
      <rPr>
        <b/>
        <sz val="10"/>
        <color indexed="8"/>
        <rFont val="Arial"/>
        <family val="2"/>
        <charset val="204"/>
      </rPr>
      <t>(600X600) შეძენა-მონტაჟი</t>
    </r>
  </si>
  <si>
    <t>moqnili haersatari: (Ф=300) შეძენა-მონტაჟი</t>
  </si>
  <si>
    <r>
      <t xml:space="preserve">gamwovi centr. ventilatori </t>
    </r>
    <r>
      <rPr>
        <b/>
        <sz val="10"/>
        <color indexed="8"/>
        <rFont val="Arial"/>
        <family val="2"/>
        <charset val="204"/>
      </rPr>
      <t xml:space="preserve">L=4000m3/h </t>
    </r>
    <r>
      <rPr>
        <b/>
        <sz val="10"/>
        <color indexed="8"/>
        <rFont val="AcadNusx"/>
      </rPr>
      <t xml:space="preserve">warmadobis da </t>
    </r>
    <r>
      <rPr>
        <b/>
        <sz val="10"/>
        <color indexed="8"/>
        <rFont val="Arial"/>
        <family val="2"/>
        <charset val="204"/>
      </rPr>
      <t xml:space="preserve">DP=350Pa </t>
    </r>
    <r>
      <rPr>
        <b/>
        <sz val="10"/>
        <color indexed="8"/>
        <rFont val="AcadNusx"/>
      </rPr>
      <t>statikuri wnevis. xmaur damxSobi</t>
    </r>
    <r>
      <rPr>
        <b/>
        <sz val="10"/>
        <color indexed="8"/>
        <rFont val="Arial"/>
        <family val="2"/>
        <charset val="204"/>
      </rPr>
      <t xml:space="preserve"> L=1,0m</t>
    </r>
    <r>
      <rPr>
        <b/>
        <sz val="10"/>
        <color indexed="8"/>
        <rFont val="AcadNusx"/>
      </rPr>
      <t xml:space="preserve"> sigrZis. შეძენა-მონტაჟი</t>
    </r>
  </si>
  <si>
    <t>modinebiTi saventilacio difuzori haeris regulirebadi damperebiTa da plenum boqsiT: L=1000m3/h (600X600) შეძენა-მონტაჟი</t>
  </si>
  <si>
    <r>
      <t xml:space="preserve">samzareulos gamwovi saxuravis tipis ventilatori </t>
    </r>
    <r>
      <rPr>
        <b/>
        <sz val="10"/>
        <color indexed="8"/>
        <rFont val="Arial"/>
        <family val="2"/>
        <charset val="204"/>
      </rPr>
      <t xml:space="preserve">L=3200m3/h </t>
    </r>
    <r>
      <rPr>
        <b/>
        <sz val="10"/>
        <color indexed="8"/>
        <rFont val="AcadNusx"/>
      </rPr>
      <t xml:space="preserve">warmadobis da </t>
    </r>
    <r>
      <rPr>
        <b/>
        <sz val="10"/>
        <color indexed="8"/>
        <rFont val="Arial"/>
        <family val="2"/>
        <charset val="204"/>
      </rPr>
      <t xml:space="preserve">DP=300Pa </t>
    </r>
    <r>
      <rPr>
        <b/>
        <sz val="10"/>
        <color indexed="8"/>
        <rFont val="AcadNusx"/>
      </rPr>
      <t xml:space="preserve">statikuri wnevis. შეძენა-მონტაჟი </t>
    </r>
  </si>
  <si>
    <t>27.1.</t>
  </si>
  <si>
    <t>27.2.</t>
  </si>
  <si>
    <t xml:space="preserve">gamwovi saventilacio qolga </t>
  </si>
  <si>
    <r>
      <t xml:space="preserve">gamwovi centr. ventilatori </t>
    </r>
    <r>
      <rPr>
        <b/>
        <sz val="10"/>
        <color indexed="8"/>
        <rFont val="Arial"/>
        <family val="2"/>
        <charset val="204"/>
      </rPr>
      <t xml:space="preserve">L=800m3/h </t>
    </r>
    <r>
      <rPr>
        <b/>
        <sz val="10"/>
        <color indexed="8"/>
        <rFont val="AcadNusx"/>
      </rPr>
      <t xml:space="preserve">warmadobis da </t>
    </r>
    <r>
      <rPr>
        <b/>
        <sz val="10"/>
        <color indexed="8"/>
        <rFont val="Arial"/>
        <family val="2"/>
        <charset val="204"/>
      </rPr>
      <t xml:space="preserve">DP=250Pa </t>
    </r>
    <r>
      <rPr>
        <b/>
        <sz val="10"/>
        <color indexed="8"/>
        <rFont val="AcadNusx"/>
      </rPr>
      <t>statikuri wnevis. xmaur damxSobi</t>
    </r>
    <r>
      <rPr>
        <b/>
        <sz val="10"/>
        <color indexed="8"/>
        <rFont val="Arial"/>
        <family val="2"/>
        <charset val="204"/>
      </rPr>
      <t xml:space="preserve"> L=0,5m</t>
    </r>
    <r>
      <rPr>
        <b/>
        <sz val="10"/>
        <color indexed="8"/>
        <rFont val="AcadNusx"/>
      </rPr>
      <t xml:space="preserve"> sigrZis. შეძენა-მონტაჟი.</t>
    </r>
  </si>
  <si>
    <t>37.1.</t>
  </si>
  <si>
    <t>37.2.</t>
  </si>
  <si>
    <r>
      <t xml:space="preserve">gamwovi centr. ventilatori </t>
    </r>
    <r>
      <rPr>
        <b/>
        <sz val="10"/>
        <color indexed="8"/>
        <rFont val="Arial"/>
        <family val="2"/>
        <charset val="204"/>
      </rPr>
      <t xml:space="preserve">L=600m3/h </t>
    </r>
    <r>
      <rPr>
        <b/>
        <sz val="10"/>
        <color indexed="8"/>
        <rFont val="AcadNusx"/>
      </rPr>
      <t xml:space="preserve">warmadobis da </t>
    </r>
    <r>
      <rPr>
        <b/>
        <sz val="10"/>
        <color indexed="8"/>
        <rFont val="Arial"/>
        <family val="2"/>
        <charset val="204"/>
      </rPr>
      <t xml:space="preserve">DP=200Pa </t>
    </r>
    <r>
      <rPr>
        <b/>
        <sz val="10"/>
        <color indexed="8"/>
        <rFont val="AcadNusx"/>
      </rPr>
      <t>statikuri wnevis. xmaur damxSobi</t>
    </r>
    <r>
      <rPr>
        <b/>
        <sz val="10"/>
        <color indexed="8"/>
        <rFont val="Arial"/>
        <family val="2"/>
        <charset val="204"/>
      </rPr>
      <t xml:space="preserve"> L=0,5m</t>
    </r>
    <r>
      <rPr>
        <b/>
        <sz val="10"/>
        <color indexed="8"/>
        <rFont val="AcadNusx"/>
      </rPr>
      <t xml:space="preserve"> sigrZis. შეძენა-მონტაჟი</t>
    </r>
  </si>
  <si>
    <t>42.1.</t>
  </si>
  <si>
    <t>42.2.</t>
  </si>
  <si>
    <t>46.1.</t>
  </si>
  <si>
    <t>46.2.</t>
  </si>
  <si>
    <t>modinebiTi saventilacio mrgvali difuzoris შეძენა-montaJi</t>
  </si>
  <si>
    <t>modinebiTi saventilacio difuzoris შეძენა-montaJi haeris regulirebadi damperebiTa da plenum boqsiT</t>
  </si>
  <si>
    <t>47.1.</t>
  </si>
  <si>
    <t>47.2.</t>
  </si>
  <si>
    <t>47.3.</t>
  </si>
  <si>
    <t>47.4.</t>
  </si>
  <si>
    <t>47.5.</t>
  </si>
  <si>
    <t>48.1.</t>
  </si>
  <si>
    <t>48.2.</t>
  </si>
  <si>
    <t>48.3.</t>
  </si>
  <si>
    <t>48.4.</t>
  </si>
  <si>
    <t>49.1.</t>
  </si>
  <si>
    <t>49.2.</t>
  </si>
  <si>
    <t>54.1.</t>
  </si>
  <si>
    <t>54.2.</t>
  </si>
  <si>
    <t>56.1.</t>
  </si>
  <si>
    <t>56.2.</t>
  </si>
  <si>
    <t>56.3.</t>
  </si>
  <si>
    <t>74.1.</t>
  </si>
  <si>
    <t>74.2.</t>
  </si>
  <si>
    <t>74.3.</t>
  </si>
  <si>
    <t>75.1.</t>
  </si>
  <si>
    <t>75.2.</t>
  </si>
  <si>
    <r>
      <t xml:space="preserve">gamwovi saxuravis tipis ventilatori </t>
    </r>
    <r>
      <rPr>
        <b/>
        <i/>
        <sz val="10"/>
        <color indexed="8"/>
        <rFont val="Arial"/>
        <family val="2"/>
        <charset val="204"/>
      </rPr>
      <t xml:space="preserve">L=6000m3/h </t>
    </r>
    <r>
      <rPr>
        <b/>
        <i/>
        <sz val="10"/>
        <color indexed="8"/>
        <rFont val="AcadNusx"/>
      </rPr>
      <t xml:space="preserve">warmadobis da </t>
    </r>
    <r>
      <rPr>
        <b/>
        <i/>
        <sz val="10"/>
        <color indexed="8"/>
        <rFont val="Arial"/>
        <family val="2"/>
        <charset val="204"/>
      </rPr>
      <t xml:space="preserve">DP=300Pa </t>
    </r>
    <r>
      <rPr>
        <b/>
        <i/>
        <sz val="10"/>
        <color indexed="8"/>
        <rFont val="AcadNusx"/>
      </rPr>
      <t>statikuri wnevis. xmaur damxSobi</t>
    </r>
    <r>
      <rPr>
        <b/>
        <i/>
        <sz val="10"/>
        <color indexed="8"/>
        <rFont val="Arial"/>
        <family val="2"/>
        <charset val="204"/>
      </rPr>
      <t xml:space="preserve"> L=1,0m</t>
    </r>
    <r>
      <rPr>
        <b/>
        <i/>
        <sz val="10"/>
        <color indexed="8"/>
        <rFont val="AcadNusx"/>
      </rPr>
      <t xml:space="preserve"> sigrZis. შეძენა-მონტაჟი</t>
    </r>
  </si>
  <si>
    <t>gamwovi saxuravis tipis ventilatori L=6000m3/h warmadobis da DP=300Pa statikuri wnevis. xmaur damxSobi L=1,0m sigrZis. შეძენა-მონტაჟი</t>
  </si>
  <si>
    <r>
      <t xml:space="preserve">gamwovi centr. ventilatori </t>
    </r>
    <r>
      <rPr>
        <b/>
        <i/>
        <sz val="10"/>
        <rFont val="Arial"/>
        <family val="2"/>
        <charset val="204"/>
      </rPr>
      <t xml:space="preserve">L=200m3/h </t>
    </r>
    <r>
      <rPr>
        <b/>
        <i/>
        <sz val="10"/>
        <rFont val="AcadNusx"/>
      </rPr>
      <t xml:space="preserve">warmadobis da </t>
    </r>
    <r>
      <rPr>
        <b/>
        <i/>
        <sz val="10"/>
        <rFont val="Arial"/>
        <family val="2"/>
        <charset val="204"/>
      </rPr>
      <t xml:space="preserve">DP=200Pa </t>
    </r>
    <r>
      <rPr>
        <b/>
        <i/>
        <sz val="10"/>
        <rFont val="AcadNusx"/>
      </rPr>
      <t>statikuri wnevis.შეძენა-მონტაჟი</t>
    </r>
  </si>
  <si>
    <r>
      <t xml:space="preserve">gamwovi centr. ventilatori </t>
    </r>
    <r>
      <rPr>
        <b/>
        <sz val="10"/>
        <color indexed="8"/>
        <rFont val="Arial"/>
        <family val="2"/>
        <charset val="204"/>
      </rPr>
      <t xml:space="preserve">L=1100m3/h </t>
    </r>
    <r>
      <rPr>
        <b/>
        <sz val="10"/>
        <color indexed="8"/>
        <rFont val="AcadNusx"/>
      </rPr>
      <t xml:space="preserve">warmadobis da </t>
    </r>
    <r>
      <rPr>
        <b/>
        <sz val="10"/>
        <color indexed="8"/>
        <rFont val="Arial"/>
        <family val="2"/>
        <charset val="204"/>
      </rPr>
      <t xml:space="preserve">DP=250Pa </t>
    </r>
    <r>
      <rPr>
        <b/>
        <sz val="10"/>
        <color indexed="8"/>
        <rFont val="AcadNusx"/>
      </rPr>
      <t>statikuri wnevis. შეძენა-მონტაჟი</t>
    </r>
  </si>
  <si>
    <t>92.1.</t>
  </si>
  <si>
    <t>92.2.</t>
  </si>
  <si>
    <t>92.3.</t>
  </si>
  <si>
    <r>
      <t xml:space="preserve"> </t>
    </r>
    <r>
      <rPr>
        <b/>
        <sz val="10"/>
        <rFont val="Arial"/>
        <family val="2"/>
      </rPr>
      <t>VRF</t>
    </r>
    <r>
      <rPr>
        <sz val="10"/>
        <rFont val="AcadNusx"/>
      </rPr>
      <t xml:space="preserve"> sistemaze momuSave, dabalxmauriani, ormilovani, Weris </t>
    </r>
    <r>
      <rPr>
        <b/>
        <sz val="10"/>
        <rFont val="AcadNusx"/>
      </rPr>
      <t>kaseturi</t>
    </r>
    <r>
      <rPr>
        <sz val="10"/>
        <rFont val="AcadNusx"/>
      </rPr>
      <t xml:space="preserve"> tipis fenkoili aRWurvili: sruli avtomatikiT, marTvis pultiT, kondensatis gadamRvreli tumboTi , romlis, Tboteqnikuri maCveneblebia: siTbos_</t>
    </r>
    <r>
      <rPr>
        <b/>
        <sz val="10"/>
        <rFont val="Arial"/>
        <family val="2"/>
        <charset val="204"/>
      </rPr>
      <t>Qx=1,0kw</t>
    </r>
    <r>
      <rPr>
        <sz val="10"/>
        <rFont val="AcadNusx"/>
      </rPr>
      <t xml:space="preserve"> da sicivis_</t>
    </r>
    <r>
      <rPr>
        <b/>
        <sz val="10"/>
        <rFont val="Arial"/>
        <family val="2"/>
        <charset val="204"/>
      </rPr>
      <t>Qx=1,5kw. შეძენა-მონტაჟი</t>
    </r>
  </si>
  <si>
    <r>
      <rPr>
        <b/>
        <sz val="10"/>
        <rFont val="AcadNusx"/>
      </rPr>
      <t>V</t>
    </r>
    <r>
      <rPr>
        <b/>
        <sz val="10"/>
        <rFont val="Times New Roman"/>
        <family val="1"/>
      </rPr>
      <t>RF</t>
    </r>
    <r>
      <rPr>
        <b/>
        <sz val="10"/>
        <rFont val="AcadNusx"/>
      </rPr>
      <t>F</t>
    </r>
    <r>
      <rPr>
        <sz val="10"/>
        <rFont val="AcadNusx"/>
      </rPr>
      <t xml:space="preserve"> sistemaze momuSave, dabalxmauriani, ormilovani, Weris </t>
    </r>
    <r>
      <rPr>
        <b/>
        <sz val="10"/>
        <rFont val="AcadNusx"/>
      </rPr>
      <t>kaseturi</t>
    </r>
    <r>
      <rPr>
        <sz val="10"/>
        <rFont val="AcadNusx"/>
      </rPr>
      <t xml:space="preserve"> tipis fenkoili aRWurvili: sruli avtomatikiT, marTvis pultiT, kondensatis gadamRvreli tumboTi , romlis, Tboteqnikuri maCveneblebia:siTbos_</t>
    </r>
    <r>
      <rPr>
        <b/>
        <sz val="10"/>
        <rFont val="Arial"/>
        <family val="2"/>
        <charset val="204"/>
      </rPr>
      <t>Qx=1,5kw</t>
    </r>
    <r>
      <rPr>
        <sz val="10"/>
        <rFont val="AcadNusx"/>
      </rPr>
      <t xml:space="preserve"> da sicivis_</t>
    </r>
    <r>
      <rPr>
        <b/>
        <sz val="10"/>
        <rFont val="Arial"/>
        <family val="2"/>
        <charset val="204"/>
      </rPr>
      <t>Qx=2,0kw. შეძენა-მონტაჟი</t>
    </r>
  </si>
  <si>
    <r>
      <t xml:space="preserve"> </t>
    </r>
    <r>
      <rPr>
        <b/>
        <sz val="10"/>
        <rFont val="Arial"/>
        <family val="2"/>
      </rPr>
      <t>VRF</t>
    </r>
    <r>
      <rPr>
        <sz val="10"/>
        <rFont val="AcadNusx"/>
      </rPr>
      <t xml:space="preserve"> sistemaze momuSave, dabalxmauriani, ormilovani, Weris </t>
    </r>
    <r>
      <rPr>
        <b/>
        <sz val="10"/>
        <rFont val="AcadNusx"/>
      </rPr>
      <t>arxuli</t>
    </r>
    <r>
      <rPr>
        <sz val="10"/>
        <rFont val="AcadNusx"/>
      </rPr>
      <t xml:space="preserve"> tipis fenkoili aRWurvili: sruli avtomatikiT, marTvis pultiT, kondensatis gadamRvreli tumboTi , romlis, Tboteqnikuri maCveneblebia: siTbos_</t>
    </r>
    <r>
      <rPr>
        <b/>
        <sz val="10"/>
        <rFont val="Arial"/>
        <family val="2"/>
        <charset val="204"/>
      </rPr>
      <t>Qx=2,0kw</t>
    </r>
    <r>
      <rPr>
        <sz val="10"/>
        <rFont val="AcadNusx"/>
      </rPr>
      <t xml:space="preserve"> da sicivis_</t>
    </r>
    <r>
      <rPr>
        <b/>
        <sz val="10"/>
        <rFont val="Arial"/>
        <family val="2"/>
        <charset val="204"/>
      </rPr>
      <t>Qx=5,0kw. შეძენა-მონტაჟი</t>
    </r>
  </si>
  <si>
    <r>
      <t xml:space="preserve"> </t>
    </r>
    <r>
      <rPr>
        <b/>
        <sz val="10"/>
        <rFont val="Arial"/>
        <family val="2"/>
      </rPr>
      <t>VRF</t>
    </r>
    <r>
      <rPr>
        <sz val="10"/>
        <rFont val="AcadNusx"/>
      </rPr>
      <t xml:space="preserve"> sistemaze momuSave, dabalxmauriani, ormilovani, Weris </t>
    </r>
    <r>
      <rPr>
        <b/>
        <sz val="10"/>
        <rFont val="AcadNusx"/>
      </rPr>
      <t>arxuli</t>
    </r>
    <r>
      <rPr>
        <sz val="10"/>
        <rFont val="AcadNusx"/>
      </rPr>
      <t xml:space="preserve"> tipis fenkoili aRWurvili: sruli avtomatikiT, marTvis pultiT, kondensatis gadamRvreli tumboTi , romlis, Tboteqnikuri maCveneblebia: siTbos_</t>
    </r>
    <r>
      <rPr>
        <b/>
        <sz val="10"/>
        <rFont val="Arial"/>
        <family val="2"/>
        <charset val="204"/>
      </rPr>
      <t>Qx=1,0kw</t>
    </r>
    <r>
      <rPr>
        <sz val="10"/>
        <rFont val="AcadNusx"/>
      </rPr>
      <t xml:space="preserve"> da sicivis_</t>
    </r>
    <r>
      <rPr>
        <b/>
        <sz val="10"/>
        <rFont val="Arial"/>
        <family val="2"/>
        <charset val="204"/>
      </rPr>
      <t>Qx=1,5kw. შეძენა-მონტაჟი</t>
    </r>
  </si>
  <si>
    <r>
      <rPr>
        <b/>
        <sz val="11"/>
        <rFont val="Arial"/>
        <family val="2"/>
        <charset val="204"/>
      </rPr>
      <t xml:space="preserve">VRF </t>
    </r>
    <r>
      <rPr>
        <b/>
        <sz val="11"/>
        <rFont val="AcadMtavr"/>
      </rPr>
      <t xml:space="preserve">sistemis gare bloki </t>
    </r>
  </si>
  <si>
    <r>
      <t xml:space="preserve">sruli avtomatikiT aRWurvili da ekologiurad sufTa samacivro agentze </t>
    </r>
    <r>
      <rPr>
        <b/>
        <sz val="10"/>
        <rFont val="Arial"/>
        <family val="2"/>
        <charset val="204"/>
      </rPr>
      <t>(VRF)</t>
    </r>
    <r>
      <rPr>
        <sz val="10"/>
        <rFont val="AcadNusx"/>
      </rPr>
      <t xml:space="preserve">, მომუშავე </t>
    </r>
    <r>
      <rPr>
        <b/>
        <sz val="10"/>
        <rFont val="Arial"/>
        <family val="2"/>
        <charset val="204"/>
      </rPr>
      <t>(VRF)</t>
    </r>
    <r>
      <rPr>
        <sz val="10"/>
        <rFont val="AcadNusx"/>
      </rPr>
      <t xml:space="preserve"> ტიპის გარე ბლოკი, romlis energetukuli maCvenebelia</t>
    </r>
    <r>
      <rPr>
        <b/>
        <sz val="10"/>
        <rFont val="Calibri"/>
        <family val="2"/>
        <charset val="204"/>
      </rPr>
      <t xml:space="preserve"> </t>
    </r>
    <r>
      <rPr>
        <b/>
        <sz val="10"/>
        <rFont val="Arial"/>
        <family val="2"/>
        <charset val="204"/>
      </rPr>
      <t>N=81,0kw</t>
    </r>
    <r>
      <rPr>
        <sz val="10"/>
        <rFont val="AcadNusx"/>
      </rPr>
      <t xml:space="preserve">  sicivis simZlavre </t>
    </r>
    <r>
      <rPr>
        <b/>
        <sz val="10"/>
        <rFont val="Arial"/>
        <family val="2"/>
        <charset val="204"/>
      </rPr>
      <t>t=+40ºC,</t>
    </r>
    <r>
      <rPr>
        <sz val="10"/>
        <rFont val="AcadNusx"/>
      </rPr>
      <t xml:space="preserve"> zafxulis  gare temperaturebis dros. </t>
    </r>
    <r>
      <rPr>
        <b/>
        <sz val="10"/>
        <rFont val="Arial"/>
        <family val="2"/>
        <charset val="204"/>
      </rPr>
      <t>N=40,0kw</t>
    </r>
    <r>
      <rPr>
        <sz val="10"/>
        <rFont val="AcadNusx"/>
      </rPr>
      <t xml:space="preserve">  siTbos simZlavre </t>
    </r>
    <r>
      <rPr>
        <b/>
        <sz val="10"/>
        <rFont val="Arial"/>
        <family val="2"/>
        <charset val="204"/>
      </rPr>
      <t>t=-3ºC,</t>
    </r>
    <r>
      <rPr>
        <sz val="10"/>
        <rFont val="AcadNusx"/>
      </rPr>
      <t xml:space="preserve"> zamTris gare temperaturebis dros. შეძენა-მონტაჟი</t>
    </r>
  </si>
  <si>
    <r>
      <rPr>
        <b/>
        <sz val="10"/>
        <rFont val="Times New Roman"/>
        <family val="1"/>
      </rPr>
      <t>VRF</t>
    </r>
    <r>
      <rPr>
        <sz val="10"/>
        <rFont val="Times New Roman"/>
        <family val="1"/>
      </rPr>
      <t xml:space="preserve"> </t>
    </r>
    <r>
      <rPr>
        <sz val="10"/>
        <rFont val="AcadNusx"/>
      </rPr>
      <t>sistemaze momuSave, dabalxmauriani, ormilovani, Weris arxuli tipis fenkoili aRWurvili: sruli avtomatikiT, marTvis pultiT, kondensatis gadamRvreli tumboTi , romlis, Tboteqnikuri maCveneblebia:siTbos_</t>
    </r>
    <r>
      <rPr>
        <b/>
        <sz val="10"/>
        <rFont val="Arial"/>
        <family val="2"/>
        <charset val="204"/>
      </rPr>
      <t>Qx=1,0kw</t>
    </r>
    <r>
      <rPr>
        <sz val="10"/>
        <rFont val="AcadNusx"/>
      </rPr>
      <t xml:space="preserve"> da sicivis_</t>
    </r>
    <r>
      <rPr>
        <b/>
        <sz val="10"/>
        <rFont val="Arial"/>
        <family val="2"/>
        <charset val="204"/>
      </rPr>
      <t>Qx=2,0kw. შეძენა-მონტაჟი</t>
    </r>
  </si>
  <si>
    <r>
      <rPr>
        <b/>
        <sz val="10"/>
        <rFont val="Times New Roman"/>
        <family val="1"/>
      </rPr>
      <t>VRF</t>
    </r>
    <r>
      <rPr>
        <sz val="10"/>
        <rFont val="AcadNusx"/>
      </rPr>
      <t>sistemaze momuSave, dabalxmauriani, ormilovani, Weris arxuli tipis fenkoili aRWurvili: sruli avtomatikiT, marTvis pultiT, kondensatis gadamRvreli tumboTi , romlis, Tboteqnikuri maCveneblebia:"-" sicivis_</t>
    </r>
    <r>
      <rPr>
        <b/>
        <sz val="10"/>
        <rFont val="Arial"/>
        <family val="2"/>
        <charset val="204"/>
      </rPr>
      <t>Qx=2,0kw. შეძენა-მონტაჟი</t>
    </r>
  </si>
  <si>
    <r>
      <rPr>
        <b/>
        <sz val="10"/>
        <rFont val="Times New Roman"/>
        <family val="1"/>
      </rPr>
      <t xml:space="preserve">VRF </t>
    </r>
    <r>
      <rPr>
        <sz val="10"/>
        <rFont val="AcadNusx"/>
      </rPr>
      <t>sistemaze momuSave, dabalxmauriani, ormilovani, Weris arxuli tipis fenkoili aRWurvili: sruli avtomatikiT, marTvis pultiT, kondensatis gadamRvreli tumboTi , romlis, Tboteqnikuri maCveneblebia: siTbos_</t>
    </r>
    <r>
      <rPr>
        <b/>
        <sz val="10"/>
        <rFont val="Arial"/>
        <family val="2"/>
        <charset val="204"/>
      </rPr>
      <t>Qx=1,5kw</t>
    </r>
    <r>
      <rPr>
        <sz val="10"/>
        <rFont val="AcadNusx"/>
      </rPr>
      <t xml:space="preserve"> da sicivis_</t>
    </r>
    <r>
      <rPr>
        <b/>
        <sz val="10"/>
        <rFont val="Arial"/>
        <family val="2"/>
        <charset val="204"/>
      </rPr>
      <t>Qx=3,0kw. შეძენა-მონტაჟი</t>
    </r>
  </si>
  <si>
    <r>
      <rPr>
        <b/>
        <sz val="10"/>
        <rFont val="Times New Roman"/>
        <family val="1"/>
      </rPr>
      <t xml:space="preserve">VRF </t>
    </r>
    <r>
      <rPr>
        <sz val="10"/>
        <rFont val="AcadNusx"/>
      </rPr>
      <t>sistemaze momuSave, dabalxmauriani, ormilovani, Weris arxuli tipis fenkoili aRWurvili: sruli avtomatikiT, marTvis pultiT, kondensatis gadamRvreli tumboTi , romlis, Tboteqnikuri maCveneblebia:siTbos_</t>
    </r>
    <r>
      <rPr>
        <b/>
        <sz val="10"/>
        <rFont val="Arial"/>
        <family val="2"/>
        <charset val="204"/>
      </rPr>
      <t>Qx=2,3kw</t>
    </r>
    <r>
      <rPr>
        <sz val="10"/>
        <rFont val="AcadNusx"/>
      </rPr>
      <t xml:space="preserve"> da sicivis_</t>
    </r>
    <r>
      <rPr>
        <b/>
        <sz val="10"/>
        <rFont val="Arial"/>
        <family val="2"/>
        <charset val="204"/>
      </rPr>
      <t>Qx=5,0kw. შეძენა-მონტაჟი</t>
    </r>
  </si>
  <si>
    <r>
      <t xml:space="preserve"> </t>
    </r>
    <r>
      <rPr>
        <b/>
        <sz val="10"/>
        <rFont val="Arial"/>
        <family val="2"/>
      </rPr>
      <t>VRF</t>
    </r>
    <r>
      <rPr>
        <sz val="10"/>
        <rFont val="AcadNusx"/>
      </rPr>
      <t xml:space="preserve"> sistemaze momuSave, dabalxmauriani, ormilovani, Weris </t>
    </r>
    <r>
      <rPr>
        <b/>
        <sz val="10"/>
        <rFont val="AcadNusx"/>
      </rPr>
      <t>arxuli</t>
    </r>
    <r>
      <rPr>
        <sz val="10"/>
        <rFont val="AcadNusx"/>
      </rPr>
      <t xml:space="preserve"> tipis fenkoili aRWurvili: sruli avtomatikiT, marTvis pultiT, kondensatis gadamRvreli tumboTi , romlis, Tboteqnikuri maCveneblebia: siTbos_</t>
    </r>
    <r>
      <rPr>
        <b/>
        <sz val="10"/>
        <rFont val="Arial"/>
        <family val="2"/>
        <charset val="204"/>
      </rPr>
      <t>Qx=1,5kw</t>
    </r>
    <r>
      <rPr>
        <sz val="10"/>
        <rFont val="AcadNusx"/>
      </rPr>
      <t xml:space="preserve"> da sicivis_</t>
    </r>
    <r>
      <rPr>
        <b/>
        <sz val="10"/>
        <rFont val="Arial"/>
        <family val="2"/>
        <charset val="204"/>
      </rPr>
      <t>Qx=3,0kw. შეძენა-მონტაჟი</t>
    </r>
  </si>
  <si>
    <r>
      <rPr>
        <b/>
        <sz val="10"/>
        <rFont val="Times New Roman"/>
        <family val="1"/>
      </rPr>
      <t xml:space="preserve"> VRF </t>
    </r>
    <r>
      <rPr>
        <sz val="10"/>
        <rFont val="AcadNusx"/>
      </rPr>
      <t>sistemaze momuSave, dabalxmauriani, ormilovani, Weris arxuli tipis fenkoili aRWurvili: sruli avtomatikiT, marTvis pultiT, kondensatis gadamRvreli tumboTi , romlis, Tboteqnikuri maCveneblebia:siTbos_</t>
    </r>
    <r>
      <rPr>
        <b/>
        <sz val="10"/>
        <rFont val="Arial"/>
        <family val="2"/>
        <charset val="204"/>
      </rPr>
      <t>Qx=2,0kw</t>
    </r>
    <r>
      <rPr>
        <sz val="10"/>
        <rFont val="AcadNusx"/>
      </rPr>
      <t xml:space="preserve"> da sicivis_</t>
    </r>
    <r>
      <rPr>
        <b/>
        <sz val="10"/>
        <rFont val="Arial"/>
        <family val="2"/>
        <charset val="204"/>
      </rPr>
      <t>Qx=4,0kw. შეძენა-მონტაჟი</t>
    </r>
  </si>
  <si>
    <r>
      <rPr>
        <b/>
        <sz val="10"/>
        <rFont val="Times New Roman"/>
        <family val="1"/>
      </rPr>
      <t xml:space="preserve"> VRF</t>
    </r>
    <r>
      <rPr>
        <sz val="10"/>
        <rFont val="AcadNusx"/>
      </rPr>
      <t xml:space="preserve"> sistemaze momuSave, dabalxmauriani, ormilovani, Weris arxuli tipis fenkoili aRWurvili: sruli avtomatikiT, marTvis pultiT, kondensatis gadamRvreli tumboTi , romlis, Tboteqnikuri maCveneblebia:siTbos_</t>
    </r>
    <r>
      <rPr>
        <b/>
        <sz val="10"/>
        <rFont val="Arial"/>
        <family val="2"/>
        <charset val="204"/>
      </rPr>
      <t>Qx=2,5kw</t>
    </r>
    <r>
      <rPr>
        <sz val="10"/>
        <rFont val="AcadNusx"/>
      </rPr>
      <t xml:space="preserve"> da sicivis_</t>
    </r>
    <r>
      <rPr>
        <b/>
        <sz val="10"/>
        <rFont val="Arial"/>
        <family val="2"/>
        <charset val="204"/>
      </rPr>
      <t>Qx=5,5kw. შეძენა-მონტაჟი</t>
    </r>
  </si>
  <si>
    <r>
      <t xml:space="preserve"> </t>
    </r>
    <r>
      <rPr>
        <b/>
        <sz val="10"/>
        <rFont val="Arial"/>
        <family val="2"/>
      </rPr>
      <t>VRF</t>
    </r>
    <r>
      <rPr>
        <sz val="10"/>
        <rFont val="AcadNusx"/>
      </rPr>
      <t xml:space="preserve"> sistemaze momuSave, dabalxmauriani, ormilovani, Weris </t>
    </r>
    <r>
      <rPr>
        <b/>
        <sz val="10"/>
        <rFont val="AcadNusx"/>
      </rPr>
      <t>kaseturi</t>
    </r>
    <r>
      <rPr>
        <sz val="10"/>
        <rFont val="AcadNusx"/>
      </rPr>
      <t xml:space="preserve"> tipis fenkoili aRWurvili: sruli avtomatikiT, marTvis pultiT, kondensatis gadamRvreli tumboTi , romlis, Tboteqnikuri maCveneblebia: siTbos_</t>
    </r>
    <r>
      <rPr>
        <b/>
        <sz val="10"/>
        <rFont val="Arial"/>
        <family val="2"/>
        <charset val="204"/>
      </rPr>
      <t>Qx=1,0kw</t>
    </r>
    <r>
      <rPr>
        <sz val="10"/>
        <rFont val="AcadNusx"/>
      </rPr>
      <t xml:space="preserve"> da sicivis_</t>
    </r>
    <r>
      <rPr>
        <b/>
        <sz val="10"/>
        <rFont val="Arial"/>
        <family val="2"/>
        <charset val="204"/>
      </rPr>
      <t>Qx=2,0kw. შეძენა-მონტაჟი</t>
    </r>
  </si>
  <si>
    <r>
      <rPr>
        <b/>
        <sz val="10"/>
        <rFont val="Times New Roman"/>
        <family val="1"/>
      </rPr>
      <t xml:space="preserve">VRF </t>
    </r>
    <r>
      <rPr>
        <sz val="10"/>
        <rFont val="AcadNusx"/>
      </rPr>
      <t>sistemaze momuSave, dabalxmauriani, ormilovani, Weris kaseturi tipis fenkoili aRWurvili: sruli avtomatikiT, marTvis pultiT, kondensatis gadamRvreli tumboTi , romlis, Tboteqnikuri maCveneblebia:siTbos_</t>
    </r>
    <r>
      <rPr>
        <b/>
        <sz val="10"/>
        <rFont val="Arial"/>
        <family val="2"/>
        <charset val="204"/>
      </rPr>
      <t>Qx=2,0kw</t>
    </r>
    <r>
      <rPr>
        <sz val="10"/>
        <rFont val="AcadNusx"/>
      </rPr>
      <t xml:space="preserve"> da sicivis_</t>
    </r>
    <r>
      <rPr>
        <b/>
        <sz val="10"/>
        <rFont val="Arial"/>
        <family val="2"/>
        <charset val="204"/>
      </rPr>
      <t>Qx=1,5kw. შეძენა-მონტაჟი</t>
    </r>
  </si>
  <si>
    <r>
      <rPr>
        <b/>
        <sz val="10"/>
        <rFont val="Times New Roman"/>
        <family val="1"/>
      </rPr>
      <t xml:space="preserve">VRF </t>
    </r>
    <r>
      <rPr>
        <sz val="10"/>
        <rFont val="AcadNusx"/>
      </rPr>
      <t>sistemaze momuSave, dabalxmauriani, ormilovani, Weris kaseturi tipis fenkoili aRWurvili: sruli avtomatikiT, marTvis pultiT, kondensatis gadamRvreli tumboTi , romlis, Tboteqnikuri maCveneblebia: siTbos_</t>
    </r>
    <r>
      <rPr>
        <b/>
        <sz val="10"/>
        <rFont val="Arial"/>
        <family val="2"/>
        <charset val="204"/>
      </rPr>
      <t>Qx=2,0kw</t>
    </r>
    <r>
      <rPr>
        <sz val="10"/>
        <rFont val="AcadNusx"/>
      </rPr>
      <t xml:space="preserve"> da sicivis_</t>
    </r>
    <r>
      <rPr>
        <b/>
        <sz val="10"/>
        <rFont val="Arial"/>
        <family val="2"/>
        <charset val="204"/>
      </rPr>
      <t>Qx=2,0kw. შეძენა-მონტაჟი</t>
    </r>
  </si>
  <si>
    <r>
      <rPr>
        <b/>
        <sz val="10"/>
        <rFont val="Times New Roman"/>
        <family val="1"/>
      </rPr>
      <t xml:space="preserve">VRF </t>
    </r>
    <r>
      <rPr>
        <sz val="10"/>
        <rFont val="AcadNusx"/>
      </rPr>
      <t>sistemaze momuSave, dabalxmauriani, ormilovani, Weris kaseturi tipis fenkoili aRWurvili: sruli avtomatikiT, marTvis pultiT, kondensatis gadamRvreli tumboTi , romlis, Tboteqnikuri maCveneblebia:siTbos_</t>
    </r>
    <r>
      <rPr>
        <b/>
        <sz val="10"/>
        <rFont val="Arial"/>
        <family val="2"/>
        <charset val="204"/>
      </rPr>
      <t>Qx=1,5kw</t>
    </r>
    <r>
      <rPr>
        <sz val="10"/>
        <rFont val="AcadNusx"/>
      </rPr>
      <t xml:space="preserve"> da sicivis_</t>
    </r>
    <r>
      <rPr>
        <b/>
        <sz val="10"/>
        <rFont val="Arial"/>
        <family val="2"/>
        <charset val="204"/>
      </rPr>
      <t>Qx=2,5kw. შეძენა-მონტაჟი</t>
    </r>
  </si>
  <si>
    <r>
      <rPr>
        <b/>
        <sz val="10"/>
        <rFont val="Times New Roman"/>
        <family val="1"/>
      </rPr>
      <t xml:space="preserve">VRF </t>
    </r>
    <r>
      <rPr>
        <sz val="10"/>
        <rFont val="AcadNusx"/>
      </rPr>
      <t>sistemaze momuSave, dabalxmauriani, ormilovani, Weris kaseturi tipis fenkoili aRWurvili: sruli avtomatikiT, marTvis pultiT, kondensatis gadamRvreli tumboTi , romlis, Tboteqnikuri maCveneblebia:siTbos_</t>
    </r>
    <r>
      <rPr>
        <b/>
        <sz val="10"/>
        <rFont val="Arial"/>
        <family val="2"/>
        <charset val="204"/>
      </rPr>
      <t>Qx=2,0kw</t>
    </r>
    <r>
      <rPr>
        <sz val="10"/>
        <rFont val="AcadNusx"/>
      </rPr>
      <t xml:space="preserve"> da sicivis_</t>
    </r>
    <r>
      <rPr>
        <b/>
        <sz val="10"/>
        <rFont val="Arial"/>
        <family val="2"/>
        <charset val="204"/>
      </rPr>
      <t>Qx=2,5kw. შეძენა-მონტაჟი</t>
    </r>
  </si>
  <si>
    <r>
      <rPr>
        <b/>
        <sz val="10"/>
        <rFont val="Times New Roman"/>
        <family val="1"/>
      </rPr>
      <t xml:space="preserve">VRF </t>
    </r>
    <r>
      <rPr>
        <sz val="10"/>
        <rFont val="AcadNusx"/>
      </rPr>
      <t>sistemaze momuSave, dabalxmauriani, ormilovani, Weris kaseturi tipis fenkoili aRWurvili: sruli avtomatikiT, marTvis pultiT, kondensatis gadamRvreli tumboTi , romlis, Tboteqnikuri maCveneblebia: siTbos_</t>
    </r>
    <r>
      <rPr>
        <b/>
        <sz val="10"/>
        <rFont val="Arial"/>
        <family val="2"/>
        <charset val="204"/>
      </rPr>
      <t>Qx=1,5kw</t>
    </r>
    <r>
      <rPr>
        <sz val="10"/>
        <rFont val="AcadNusx"/>
      </rPr>
      <t xml:space="preserve"> da sicivis_</t>
    </r>
    <r>
      <rPr>
        <b/>
        <sz val="10"/>
        <rFont val="Arial"/>
        <family val="2"/>
        <charset val="204"/>
      </rPr>
      <t>Qx=3,0kw. შეძენა-მონტაჟი</t>
    </r>
  </si>
  <si>
    <r>
      <rPr>
        <b/>
        <sz val="10"/>
        <rFont val="Times New Roman"/>
        <family val="1"/>
      </rPr>
      <t xml:space="preserve">VRF </t>
    </r>
    <r>
      <rPr>
        <sz val="10"/>
        <rFont val="AcadNusx"/>
      </rPr>
      <t>sistemaze momuSave, dabalxmauriani, ormilovani, Weris kaseturi tipis fenkoili aRWurvili: sruli avtomatikiT, marTvis pultiT, kondensatis gadamRvreli tumboTi , romlis, Tboteqnikuri maCveneblebia: siTbos_</t>
    </r>
    <r>
      <rPr>
        <b/>
        <sz val="10"/>
        <rFont val="Arial"/>
        <family val="2"/>
        <charset val="204"/>
      </rPr>
      <t>Qx=2,0kw</t>
    </r>
    <r>
      <rPr>
        <sz val="10"/>
        <rFont val="AcadNusx"/>
      </rPr>
      <t xml:space="preserve"> da sicivis_</t>
    </r>
    <r>
      <rPr>
        <b/>
        <sz val="10"/>
        <rFont val="Arial"/>
        <family val="2"/>
        <charset val="204"/>
      </rPr>
      <t>Qx=4,0kw. შეძენა-მონტაჟი</t>
    </r>
  </si>
  <si>
    <t>p/p milebis SeZena-montaJi sadrenaJo sistemisaTvis</t>
  </si>
  <si>
    <t>121.2.</t>
  </si>
  <si>
    <t>fasonuri nawilebis SeZena-montaJi</t>
  </si>
  <si>
    <t>122.1.</t>
  </si>
  <si>
    <t>122.2.</t>
  </si>
  <si>
    <t>muxli 90gr p/p sadrenaJo milisaTvis SeZena-montaJi</t>
  </si>
  <si>
    <t>123.1.</t>
  </si>
  <si>
    <t>123.2.</t>
  </si>
  <si>
    <t>124.1.</t>
  </si>
  <si>
    <t>124.2.</t>
  </si>
  <si>
    <t>125.1.</t>
  </si>
  <si>
    <t>125.2.</t>
  </si>
  <si>
    <t>125.3.</t>
  </si>
  <si>
    <t>spilenZis milebis SeZena-montaJi</t>
  </si>
  <si>
    <t>128.1.</t>
  </si>
  <si>
    <t>128.2.</t>
  </si>
  <si>
    <t>128.3.</t>
  </si>
  <si>
    <t>128.4.</t>
  </si>
  <si>
    <t>128.5.</t>
  </si>
  <si>
    <t>128.6.</t>
  </si>
  <si>
    <t>128.7.</t>
  </si>
  <si>
    <t>128.8.</t>
  </si>
  <si>
    <t>128.9.</t>
  </si>
  <si>
    <t>refnetebi SeZena-montaJi</t>
  </si>
  <si>
    <t>129.1.</t>
  </si>
  <si>
    <t>129.3.</t>
  </si>
  <si>
    <t>129.2.</t>
  </si>
  <si>
    <t>129.4.</t>
  </si>
  <si>
    <t>129.5.</t>
  </si>
  <si>
    <r>
      <t>eleqtro energiaze momuSave kedlis radiatori, romlis, Tboteqnikuri maCveneblebia: siTbos_</t>
    </r>
    <r>
      <rPr>
        <b/>
        <i/>
        <sz val="10"/>
        <rFont val="Arial"/>
        <family val="2"/>
        <charset val="204"/>
      </rPr>
      <t xml:space="preserve">Qx=0,5kw შეძენა-მონტაჟი </t>
    </r>
    <r>
      <rPr>
        <b/>
        <i/>
        <sz val="10"/>
        <rFont val="AcadNusx"/>
      </rPr>
      <t xml:space="preserve"> </t>
    </r>
  </si>
  <si>
    <r>
      <t>eleqtro energiaze momuSave kedlis radiatori, romlis, Tboteqnikuri maCveneblebia: siTbos_</t>
    </r>
    <r>
      <rPr>
        <b/>
        <i/>
        <sz val="10"/>
        <rFont val="Arial"/>
        <family val="2"/>
        <charset val="204"/>
      </rPr>
      <t xml:space="preserve">Qx=1,0kw შეძენა-მონტაჟი </t>
    </r>
    <r>
      <rPr>
        <b/>
        <i/>
        <sz val="10"/>
        <rFont val="AcadNusx"/>
      </rPr>
      <t xml:space="preserve"> </t>
    </r>
  </si>
  <si>
    <r>
      <t>eleqtro energiaze momuSave kedlis radiatori, romlis, Tboteqnikuri maCveneblebia: siTbos_</t>
    </r>
    <r>
      <rPr>
        <b/>
        <i/>
        <sz val="10"/>
        <rFont val="Arial"/>
        <family val="2"/>
        <charset val="204"/>
      </rPr>
      <t xml:space="preserve">Qx=1,2kw შეძენა-მონტაჟი </t>
    </r>
    <r>
      <rPr>
        <b/>
        <i/>
        <sz val="10"/>
        <rFont val="AcadNusx"/>
      </rPr>
      <t xml:space="preserve"> </t>
    </r>
  </si>
  <si>
    <r>
      <t>eleqtro energiaze momuSave Tburi farda, romlis, Tboteqnikuri maCveneblebia: siTbos_</t>
    </r>
    <r>
      <rPr>
        <b/>
        <i/>
        <sz val="10"/>
        <rFont val="Arial"/>
        <family val="2"/>
        <charset val="204"/>
      </rPr>
      <t>Qx=6,0kw</t>
    </r>
    <r>
      <rPr>
        <b/>
        <i/>
        <sz val="10"/>
        <rFont val="AcadNusx"/>
      </rPr>
      <t xml:space="preserve"> შეძენა-მონტაჟი </t>
    </r>
  </si>
  <si>
    <t>sxvadasxva kveTis spilenZis kabelebis შეძენა-gatareba</t>
  </si>
  <si>
    <t>rozetis bude შეძენა-მონტაჟი</t>
  </si>
  <si>
    <t>ganmStoebeli yuTi 100X100X50 შეძენა-მონტაჟი</t>
  </si>
  <si>
    <t>rkinis sak.arxis შეძენა-montaJi</t>
  </si>
  <si>
    <t>* rkinis sak.arxi 600X60X1.0mm samagri brtyeli gadaxurvis (kompleqtSi) შეძენა-მონტაჟი</t>
  </si>
  <si>
    <t>* rkinis sak.arxi 300X60X1.0mm samagri Werze samagri konstruqcia (kompleqtSi) შეძენა-მონტაჟი</t>
  </si>
  <si>
    <t>* rkinis sak.arxi 200X60X1.0mm samagri Werze samagri konstruqcia (kompleqtSi) შეძენა-მონტაჟი</t>
  </si>
  <si>
    <t>* rkinis sak.arxi 100X60X1.0mm samagri Werze samagri konstruqcia (kompleqtSi) შეძენა-მონტაჟი</t>
  </si>
  <si>
    <t>* rkinis sak.arxi 600X60X1.0mm Tavsaxuri შეძენა-მონტაჟი</t>
  </si>
  <si>
    <t>* rkinis sak.arxi 200X60X1.0mm Tavsaxuri შეძენა-მონტაჟი</t>
  </si>
  <si>
    <t>sainstalacio gofr. mili 50 mm (wiTeli) შეძენა-მონტაჟი</t>
  </si>
  <si>
    <r>
      <t xml:space="preserve">Senobis mTavari Semyvan-gamanawilebeli Zalovani fari g/m 2000X600X400 </t>
    </r>
    <r>
      <rPr>
        <b/>
        <sz val="10"/>
        <rFont val="Arial"/>
        <family val="2"/>
        <charset val="204"/>
      </rPr>
      <t>IP</t>
    </r>
    <r>
      <rPr>
        <b/>
        <sz val="10"/>
        <rFont val="AcadNusx"/>
      </rPr>
      <t xml:space="preserve"> 54 შეძენა-მონტაჟი</t>
    </r>
  </si>
  <si>
    <t>damiweba neitralis salteebis sistema 400 a შეძენა-მონტაჟი</t>
  </si>
  <si>
    <t>avtomaturi amomrTvelebi  შეძენა-მონტაჟი</t>
  </si>
  <si>
    <t>maRali Zabvis avtomaturi amomrTveli  შეძენა-მონტაჟი</t>
  </si>
  <si>
    <t>avtomaturi amomrTvelebi შეძენა-მონტაჟი</t>
  </si>
  <si>
    <t>fotorele შეძენა-მონტაჟი</t>
  </si>
  <si>
    <r>
      <t xml:space="preserve">kontaqtori </t>
    </r>
    <r>
      <rPr>
        <b/>
        <sz val="10"/>
        <rFont val="Times New Roman"/>
        <family val="1"/>
        <charset val="204"/>
      </rPr>
      <t xml:space="preserve">1NO/5kW/AC220 , 1NO+1NC </t>
    </r>
    <r>
      <rPr>
        <b/>
        <sz val="10"/>
        <rFont val="AcadNusx"/>
      </rPr>
      <t>damxmare kontaqtiT შეძენა-მონტაჟი</t>
    </r>
  </si>
  <si>
    <t>CamrTveli Rilaki fiqsaciiT შეძენა-მონტაჟი</t>
  </si>
  <si>
    <t>saindikacio naTura 220v (mwvane) შეძენა-მონტაჟი</t>
  </si>
  <si>
    <t>sasignalo naTura (yviTeli, mwvane, wiTeli) (faris karSi CasamontaJebeli) შეძენა-მონტაჟი</t>
  </si>
  <si>
    <r>
      <t xml:space="preserve">ganmuxtveli </t>
    </r>
    <r>
      <rPr>
        <b/>
        <sz val="10"/>
        <color indexed="8"/>
        <rFont val="Arial"/>
        <family val="2"/>
        <charset val="204"/>
      </rPr>
      <t>B</t>
    </r>
    <r>
      <rPr>
        <b/>
        <sz val="10"/>
        <color indexed="8"/>
        <rFont val="AcadNusx"/>
      </rPr>
      <t xml:space="preserve"> klasis </t>
    </r>
    <r>
      <rPr>
        <b/>
        <sz val="10"/>
        <color indexed="8"/>
        <rFont val="Arial"/>
        <family val="2"/>
        <charset val="204"/>
      </rPr>
      <t>3P+N+PE 400v/100ka შეძენა-მონტაჟი</t>
    </r>
  </si>
  <si>
    <t>karada g/m 3X12 modulze შეძენა-მონტაჟი</t>
  </si>
  <si>
    <t>erTwvera kabeli (Savi) 6mm2 შეძენა-მონტაჟი</t>
  </si>
  <si>
    <t>dasaparalilebeli salte 3 polusa 3/63a შეძენა-მონტაჟი</t>
  </si>
  <si>
    <t>karada g/m 2X24 modulze შეძენა-მონტაჟი</t>
  </si>
  <si>
    <t>dasaparalilebeli salte 3 polusa 3/63aშეძენა-მონტაჟი</t>
  </si>
  <si>
    <t>kontaqtori 1NO/5kW/AC220 , 1NO+1NC damxmare kontaqtiT შეძენა-მონტაჟი</t>
  </si>
  <si>
    <r>
      <rPr>
        <b/>
        <sz val="10"/>
        <color indexed="8"/>
        <rFont val="AcadNusx"/>
      </rPr>
      <t>kontaqtori</t>
    </r>
    <r>
      <rPr>
        <b/>
        <sz val="10"/>
        <color indexed="8"/>
        <rFont val="Times New Roman"/>
        <family val="1"/>
        <charset val="204"/>
      </rPr>
      <t xml:space="preserve"> 1NO/5kW/AC220 , 1NO+1NC </t>
    </r>
    <r>
      <rPr>
        <b/>
        <sz val="10"/>
        <color indexed="8"/>
        <rFont val="AcadNusx"/>
      </rPr>
      <t>damxmare kontaqtiT შეძენა-მონტაჟი</t>
    </r>
  </si>
  <si>
    <t>avtomaturi amomrTveli შეძენა-მონტაჟი</t>
  </si>
  <si>
    <r>
      <t xml:space="preserve">gamanawilebeli fari </t>
    </r>
    <r>
      <rPr>
        <b/>
        <sz val="10"/>
        <rFont val="Arial"/>
        <family val="2"/>
        <charset val="204"/>
      </rPr>
      <t>DB 3,2 შეძენა-მონტაჟი</t>
    </r>
  </si>
  <si>
    <t>karada S/m 3X12 modulze შეძენა-მონტაჟი</t>
  </si>
  <si>
    <r>
      <t xml:space="preserve">gamanawilebeli fari </t>
    </r>
    <r>
      <rPr>
        <b/>
        <sz val="10"/>
        <rFont val="Arial"/>
        <family val="2"/>
        <charset val="204"/>
      </rPr>
      <t>DB 5.1 შეძენა-მონტაჟი</t>
    </r>
  </si>
  <si>
    <t>saindikacio naTura 220v (wiTeli) შეძენა-მონტაჟი</t>
  </si>
  <si>
    <t>kontaqtorebi  შეძენა-მონტაჟი</t>
  </si>
  <si>
    <t>Zravis avtomaturi amomrTvelebi შეძენა-მონტაჟი</t>
  </si>
  <si>
    <t>erTRilakiani CamrTveli შეძენა-მონტაჟი</t>
  </si>
  <si>
    <t>orRilakiani CamrTveli შეძენა-მონტაჟი</t>
  </si>
  <si>
    <t>orRilakiani gadamrTveli  შეძენა-მონტაჟი</t>
  </si>
  <si>
    <t>saStefselo rozeti damamiwebeli kontaqtiT შეძენა-მონტაჟი</t>
  </si>
  <si>
    <t>teqnikuri saStepselo rozeti xuTpolusa შეძენა-მონტაჟი</t>
  </si>
  <si>
    <t>sanaTi luminiscentruli naTuriT sxvadasxva zomis-შეძენა-მონტაჟი</t>
  </si>
  <si>
    <t>scenaze mimarTuli proJeqtori mravalferovani naTebiT (sakoncerto darbazi) შეძენა-მონტაჟი</t>
  </si>
  <si>
    <t>kedelSi CamontaJebuli mimarTuli tipis proJeqtori (sakoncerto darbazi) შეძენა-მონტაჟი</t>
  </si>
  <si>
    <t>metalis konstruqciaze damontaJebuli scenis proJeqtori (sakoncerto darbazi) შეძენა-მონტაჟი</t>
  </si>
  <si>
    <t>neonis uwyveti moqnili ganaTeba kedelze. lenta sigrZiT 5 m.  (sakoncerto darbazi) შეძენა-მონტაჟი</t>
  </si>
  <si>
    <t>neonis uwyveti moqnili ganaTeba Werze. lenta sigrZiT 20 m.  (sakoncerto darbazi) შეძენა-მონტაჟი</t>
  </si>
  <si>
    <t>WerSi Cafluli sanaTi 1X35 vt (sankvanZi) შეძენა-მონტაჟი</t>
  </si>
  <si>
    <t>WerSi Cafluli sanaTi hermetuli 1X150 vt (fasadi) შეძენა-მონტაჟი</t>
  </si>
  <si>
    <t>foladis glinula d10 mm შეძენა-მონტაჟი</t>
  </si>
  <si>
    <r>
      <t xml:space="preserve">damiwebis vertikaluri Camamiwebeli spilenZis ( d=20, </t>
    </r>
    <r>
      <rPr>
        <b/>
        <sz val="10"/>
        <rFont val="Arial"/>
        <family val="2"/>
        <charset val="204"/>
      </rPr>
      <t>L</t>
    </r>
    <r>
      <rPr>
        <b/>
        <sz val="10"/>
        <rFont val="AcadNusx"/>
      </rPr>
      <t>=1.50m ) შეძენა-მონტაჟი</t>
    </r>
  </si>
  <si>
    <t>zolovani foladi  40X4mm შეძენა-მონტაჟი</t>
  </si>
  <si>
    <r>
      <t xml:space="preserve">kompiuteruli qselis kabeli </t>
    </r>
    <r>
      <rPr>
        <b/>
        <sz val="10"/>
        <rFont val="Times New Roman"/>
        <family val="1"/>
        <charset val="204"/>
      </rPr>
      <t>FTP Cat 5e შეძენა-მონტაჟი</t>
    </r>
  </si>
  <si>
    <r>
      <t xml:space="preserve">sakomunikacio karada </t>
    </r>
    <r>
      <rPr>
        <b/>
        <sz val="10"/>
        <rFont val="Times New Roman"/>
        <family val="1"/>
        <charset val="204"/>
      </rPr>
      <t>RACK 12U  შეძენა-მონტაჟი</t>
    </r>
  </si>
  <si>
    <r>
      <t>mudmivi kvebis bloki</t>
    </r>
    <r>
      <rPr>
        <b/>
        <sz val="10"/>
        <rFont val="Times New Roman"/>
        <family val="1"/>
        <charset val="204"/>
      </rPr>
      <t xml:space="preserve"> Smart UPS 1000 VA შეძენა-მონტაჟი</t>
    </r>
  </si>
  <si>
    <r>
      <t>qselis komutatori</t>
    </r>
    <r>
      <rPr>
        <b/>
        <sz val="10"/>
        <color indexed="8"/>
        <rFont val="Arial"/>
        <family val="2"/>
        <charset val="204"/>
      </rPr>
      <t xml:space="preserve">  24  </t>
    </r>
    <r>
      <rPr>
        <b/>
        <sz val="10"/>
        <color indexed="8"/>
        <rFont val="AcadNusx"/>
      </rPr>
      <t xml:space="preserve">portiani </t>
    </r>
    <r>
      <rPr>
        <b/>
        <sz val="10"/>
        <color indexed="8"/>
        <rFont val="Arial"/>
        <family val="2"/>
        <charset val="204"/>
      </rPr>
      <t>Cat 5e შეძენა-მონტაჟი</t>
    </r>
  </si>
  <si>
    <r>
      <t xml:space="preserve">paCpaneli 24 portiani </t>
    </r>
    <r>
      <rPr>
        <b/>
        <sz val="10"/>
        <color indexed="8"/>
        <rFont val="Arial"/>
        <family val="2"/>
        <charset val="204"/>
      </rPr>
      <t>Cat 5e შეძენა-მონტაჟი</t>
    </r>
  </si>
  <si>
    <r>
      <t xml:space="preserve">kompiuteris rozeti </t>
    </r>
    <r>
      <rPr>
        <b/>
        <sz val="10"/>
        <rFont val="Times New Roman"/>
        <family val="1"/>
        <charset val="204"/>
      </rPr>
      <t>RJ4</t>
    </r>
    <r>
      <rPr>
        <b/>
        <sz val="10"/>
        <rFont val="AcadNusx"/>
      </rPr>
      <t>5 (me-5 kategoria) შეძენა-მონტაჟი</t>
    </r>
  </si>
  <si>
    <r>
      <t xml:space="preserve">telefonis rozeti </t>
    </r>
    <r>
      <rPr>
        <b/>
        <sz val="10"/>
        <rFont val="Times New Roman"/>
        <family val="1"/>
        <charset val="204"/>
      </rPr>
      <t>RJ4</t>
    </r>
    <r>
      <rPr>
        <b/>
        <sz val="10"/>
        <rFont val="AcadNusx"/>
      </rPr>
      <t>5 (me-5 kategoria) შეძენა-მონტაჟი</t>
    </r>
  </si>
  <si>
    <r>
      <t>ukabelo SeRwevis wertili (</t>
    </r>
    <r>
      <rPr>
        <b/>
        <sz val="10"/>
        <rFont val="Times New Roman"/>
        <family val="1"/>
        <charset val="204"/>
      </rPr>
      <t>Wi-Fi</t>
    </r>
    <r>
      <rPr>
        <b/>
        <sz val="10"/>
        <rFont val="AcadNusx"/>
      </rPr>
      <t>) შეძენა-მონტაჟი</t>
    </r>
  </si>
  <si>
    <r>
      <t xml:space="preserve">satelevizio qselis kabeli </t>
    </r>
    <r>
      <rPr>
        <b/>
        <sz val="10"/>
        <rFont val="Times New Roman"/>
        <family val="1"/>
        <charset val="204"/>
      </rPr>
      <t>RG6 შეძენა-მონტაჟი</t>
    </r>
  </si>
  <si>
    <r>
      <t xml:space="preserve">satelevizio signalis gamaZlierebeli </t>
    </r>
    <r>
      <rPr>
        <b/>
        <sz val="10"/>
        <color indexed="8"/>
        <rFont val="Times New Roman"/>
        <family val="1"/>
        <charset val="204"/>
      </rPr>
      <t>117 db/mkV შეძენა-მონტაჟი</t>
    </r>
  </si>
  <si>
    <r>
      <t>spliteri</t>
    </r>
    <r>
      <rPr>
        <b/>
        <sz val="10"/>
        <color indexed="8"/>
        <rFont val="Arial"/>
        <family val="2"/>
        <charset val="204"/>
      </rPr>
      <t xml:space="preserve"> 1/4 შეძენა-მონტაჟი</t>
    </r>
  </si>
  <si>
    <r>
      <t>spliteri</t>
    </r>
    <r>
      <rPr>
        <b/>
        <sz val="10"/>
        <color indexed="8"/>
        <rFont val="Arial"/>
        <family val="2"/>
        <charset val="204"/>
      </rPr>
      <t xml:space="preserve"> 1/6 შეძენა-მონტაჟი</t>
    </r>
  </si>
  <si>
    <t>telefonis rozeti  შეძენა-მონტაჟი</t>
  </si>
  <si>
    <t>saxanZro kabeli 2,0X0,75 m2 შეძენა-მონტაჟი</t>
  </si>
  <si>
    <t>samisamarTo saxanZro sakontrolo paneli erTlupiani შეძენა-მონტაჟი</t>
  </si>
  <si>
    <t>samisamarTo kvamlis optikuri deteqtori შეძენა-მონტაჟი</t>
  </si>
  <si>
    <t>universaluri samisamarTo baza შეძენა-მონტაჟი</t>
  </si>
  <si>
    <t>samisamarTo Tburi deteqtori შეძენა-მონტაჟი</t>
  </si>
  <si>
    <t>universaluri baza შეძენა-მონტაჟი</t>
  </si>
  <si>
    <t>samisamarTo sagangaSo xelis Rilaki შეძენა-მონტაჟი</t>
  </si>
  <si>
    <t>samisamarTo saxanZro sirena-strobiT შეძენა-მონტაჟი</t>
  </si>
  <si>
    <t>kvebis bloki akumulatoriT 12 v/7a.sT შეძენა-მონტაჟი</t>
  </si>
  <si>
    <r>
      <t xml:space="preserve">kabeli </t>
    </r>
    <r>
      <rPr>
        <b/>
        <sz val="10"/>
        <rFont val="Times New Roman"/>
        <family val="1"/>
        <charset val="204"/>
      </rPr>
      <t>UTP Cat 5e შეძენა-მონტაჟი</t>
    </r>
  </si>
  <si>
    <r>
      <t xml:space="preserve">kameris kvebis kabeli 2X1,5 mm2  </t>
    </r>
    <r>
      <rPr>
        <b/>
        <sz val="10"/>
        <rFont val="Times New Roman"/>
        <family val="1"/>
        <charset val="204"/>
      </rPr>
      <t>PVC შეძენა-მონტაჟი</t>
    </r>
  </si>
  <si>
    <r>
      <t>cifruli qseluri videoregistratori (</t>
    </r>
    <r>
      <rPr>
        <b/>
        <sz val="10"/>
        <color indexed="8"/>
        <rFont val="Times New Roman"/>
        <family val="1"/>
        <charset val="204"/>
      </rPr>
      <t>NVR</t>
    </r>
    <r>
      <rPr>
        <b/>
        <sz val="10"/>
        <color indexed="8"/>
        <rFont val="AcadNusx"/>
      </rPr>
      <t>) 32 arxiani შეძენა-მონტაჟი</t>
    </r>
  </si>
  <si>
    <t>mexsierebis myari diski 3 terabaitiani შეძენა-მონტაჟი</t>
  </si>
  <si>
    <t>kvebis bloki kamerebisTvis 12v/10a შეძენა-მონტაჟი</t>
  </si>
  <si>
    <r>
      <t xml:space="preserve">sakomunikacio karada </t>
    </r>
    <r>
      <rPr>
        <b/>
        <sz val="10"/>
        <rFont val="Times New Roman"/>
        <family val="1"/>
        <charset val="204"/>
      </rPr>
      <t>RACK 12U შეძენა-მონტაჟი</t>
    </r>
  </si>
  <si>
    <r>
      <rPr>
        <b/>
        <sz val="10"/>
        <color indexed="8"/>
        <rFont val="Times New Roman"/>
        <family val="1"/>
        <charset val="204"/>
      </rPr>
      <t xml:space="preserve">IP </t>
    </r>
    <r>
      <rPr>
        <b/>
        <sz val="10"/>
        <color indexed="8"/>
        <rFont val="AcadNusx"/>
      </rPr>
      <t>videokamera feradi dRe-Ramis reJimiT (1.3 mgp) Sida montaJis შეძენა-მონტაჟი</t>
    </r>
  </si>
  <si>
    <r>
      <rPr>
        <b/>
        <sz val="10"/>
        <color indexed="8"/>
        <rFont val="Arial"/>
        <family val="2"/>
        <charset val="204"/>
      </rPr>
      <t>IP</t>
    </r>
    <r>
      <rPr>
        <b/>
        <sz val="10"/>
        <color indexed="8"/>
        <rFont val="AcadNusx"/>
      </rPr>
      <t xml:space="preserve"> videokamera feradi dRe-Ramis reJimiT (1.3 mgp) gare montaJis შეძენა-მონტაჟი</t>
    </r>
  </si>
  <si>
    <t xml:space="preserve">saevakuacio gasasvlelis maCvenebeli </t>
  </si>
  <si>
    <r>
      <t xml:space="preserve">wyalsadenis rk/betonis anakrebi wriuli Wis mowyoba Tujis xufiT </t>
    </r>
    <r>
      <rPr>
        <b/>
        <sz val="10"/>
        <rFont val="Academy-RUS"/>
        <family val="2"/>
      </rPr>
      <t>D</t>
    </r>
    <r>
      <rPr>
        <b/>
        <sz val="10"/>
        <rFont val="AcadNusx"/>
      </rPr>
      <t xml:space="preserve">=1000 </t>
    </r>
    <r>
      <rPr>
        <b/>
        <sz val="10"/>
        <rFont val="Academy-RUS"/>
        <family val="2"/>
      </rPr>
      <t>H</t>
    </r>
    <r>
      <rPr>
        <b/>
        <sz val="10"/>
        <rFont val="AcadNusx"/>
      </rPr>
      <t>=1,5m (1,0 Wa) შეძენა-მონტაჟი</t>
    </r>
  </si>
  <si>
    <t>gadamyvani polieTilenze g/x (amerikanka) 63/50 შეძენა-მონტაჟი</t>
  </si>
  <si>
    <t>fasonuri detalebi შეძენა-მონტაჟი</t>
  </si>
  <si>
    <t>wyalmzomis შეძენა-მონტაჟი d-40mm</t>
  </si>
  <si>
    <r>
      <t xml:space="preserve">wyalsadenis rk/betonis anakrebi wriuli Wis შეძენა-mowyoba Tujis xufiT </t>
    </r>
    <r>
      <rPr>
        <b/>
        <sz val="10"/>
        <rFont val="Academy-RUS"/>
        <family val="2"/>
      </rPr>
      <t>D</t>
    </r>
    <r>
      <rPr>
        <b/>
        <sz val="10"/>
        <rFont val="AcadNusx"/>
      </rPr>
      <t xml:space="preserve">=1000 </t>
    </r>
    <r>
      <rPr>
        <b/>
        <sz val="10"/>
        <rFont val="Academy-RUS"/>
        <family val="2"/>
      </rPr>
      <t>H</t>
    </r>
    <r>
      <rPr>
        <b/>
        <sz val="10"/>
        <rFont val="AcadNusx"/>
      </rPr>
      <t>=1,5m (1,0 Wa)</t>
    </r>
  </si>
  <si>
    <t>foladis urduli miltuCiT შეძენა-მონტაჟი</t>
  </si>
  <si>
    <t>adaptori miltuCiT d=63 mm შეძენა-მონტაჟი</t>
  </si>
  <si>
    <t>Cobali d=115 mm შეძენა-მონტაჟი</t>
  </si>
  <si>
    <t>foladis miltuCiT d=50 mm შეძენა-მონტაჟი</t>
  </si>
  <si>
    <t>unagira d220/63 შეძენა-მონტაჟი</t>
  </si>
  <si>
    <t>plastmasis sferuli ventili (polieTilenis sarwyav WaSi) შეძენა-მონტაჟი</t>
  </si>
  <si>
    <t>samkapebi   63X25 შეძენა -mowyoba</t>
  </si>
  <si>
    <t>samkapebi   25X25 შეძენა -mowyoba</t>
  </si>
  <si>
    <t>plasmasis muxlis  d=25 mm შეძენა-mowyoba</t>
  </si>
  <si>
    <t>samkapi 300X300 შეძენა-mowyoba</t>
  </si>
  <si>
    <t>Casadebi detalebi შეძენა-mowyoba</t>
  </si>
  <si>
    <t>aluminis kabelis შეძენა-მონტაჟი</t>
  </si>
  <si>
    <t>avtomaturi amomrTveli შეძენა-mowyoba</t>
  </si>
  <si>
    <t>fotorele შეძენა-mowyoba</t>
  </si>
  <si>
    <t>saindikacio naTura 220v (mwvane) შეძენა-mowyoba</t>
  </si>
  <si>
    <t>CamrTveli Rilaki fiqsaciiT შეძენა-mowyoba</t>
  </si>
  <si>
    <r>
      <t xml:space="preserve">kontaqtori </t>
    </r>
    <r>
      <rPr>
        <b/>
        <i/>
        <sz val="10"/>
        <color indexed="8"/>
        <rFont val="Arial"/>
        <family val="2"/>
        <charset val="204"/>
      </rPr>
      <t>3P/11.0 kW/230VAC შეძენა-mowyoba</t>
    </r>
  </si>
  <si>
    <t>gare ganaTebis sanaTi, boZiT 1,0 m შეძენა-mowyoba</t>
  </si>
  <si>
    <r>
      <t>moqnili haersataris SeZena</t>
    </r>
    <r>
      <rPr>
        <b/>
        <sz val="10"/>
        <rFont val="AcadNusx"/>
      </rPr>
      <t>-mowyoba</t>
    </r>
  </si>
  <si>
    <r>
      <t>bunebriv airze (gazze) momuSave modinebiTi saventilacio danadgari</t>
    </r>
    <r>
      <rPr>
        <b/>
        <i/>
        <sz val="10"/>
        <color rgb="FFFF0000"/>
        <rFont val="AcadNusx"/>
      </rPr>
      <t xml:space="preserve"> </t>
    </r>
    <r>
      <rPr>
        <b/>
        <i/>
        <sz val="10"/>
        <rFont val="AcadNusx"/>
      </rPr>
      <t xml:space="preserve">ruftopi </t>
    </r>
    <r>
      <rPr>
        <b/>
        <i/>
        <sz val="10"/>
        <rFont val="Arial"/>
        <family val="2"/>
        <charset val="204"/>
      </rPr>
      <t>L=3300m3/h</t>
    </r>
    <r>
      <rPr>
        <b/>
        <i/>
        <sz val="10"/>
        <rFont val="AcadNusx"/>
      </rPr>
      <t xml:space="preserve"> warmadobis da </t>
    </r>
    <r>
      <rPr>
        <b/>
        <i/>
        <sz val="10"/>
        <rFont val="Arial"/>
        <family val="2"/>
        <charset val="204"/>
      </rPr>
      <t xml:space="preserve">DP=350Pa </t>
    </r>
    <r>
      <rPr>
        <b/>
        <i/>
        <sz val="10"/>
        <rFont val="AcadNusx"/>
      </rPr>
      <t>statikuri</t>
    </r>
    <r>
      <rPr>
        <b/>
        <i/>
        <sz val="10"/>
        <rFont val="Arial"/>
        <family val="2"/>
        <charset val="204"/>
      </rPr>
      <t xml:space="preserve"> </t>
    </r>
    <r>
      <rPr>
        <b/>
        <i/>
        <sz val="10"/>
        <rFont val="AcadNusx"/>
      </rPr>
      <t>wneviT, aRWurvili sruli avtomatikiT, marTvis centr. blokiT, antivibreaciuli sadgamebiT. SeZena-montaJi</t>
    </r>
  </si>
  <si>
    <r>
      <t xml:space="preserve">bunebriv airze (gazze) momuSave modinebiTi saventilacio danadgari ruftopi </t>
    </r>
    <r>
      <rPr>
        <b/>
        <i/>
        <sz val="10"/>
        <rFont val="Arial"/>
        <family val="2"/>
        <charset val="204"/>
      </rPr>
      <t>L=5000m3/h</t>
    </r>
    <r>
      <rPr>
        <b/>
        <i/>
        <sz val="10"/>
        <rFont val="AcadNusx"/>
      </rPr>
      <t xml:space="preserve"> warmadobis da </t>
    </r>
    <r>
      <rPr>
        <b/>
        <i/>
        <sz val="10"/>
        <rFont val="Arial"/>
        <family val="2"/>
        <charset val="204"/>
      </rPr>
      <t xml:space="preserve">DP=350Pa </t>
    </r>
    <r>
      <rPr>
        <b/>
        <i/>
        <sz val="10"/>
        <rFont val="AcadNusx"/>
      </rPr>
      <t>statikuri</t>
    </r>
    <r>
      <rPr>
        <b/>
        <i/>
        <sz val="10"/>
        <rFont val="Arial"/>
        <family val="2"/>
        <charset val="204"/>
      </rPr>
      <t xml:space="preserve"> </t>
    </r>
    <r>
      <rPr>
        <b/>
        <i/>
        <sz val="10"/>
        <rFont val="AcadNusx"/>
      </rPr>
      <t>wneviT, aRWurvili sruli avtomatikiT, marTvis centr. blokiT, antivibreaciuli sadgamebiT, SeZena montaJi</t>
    </r>
  </si>
  <si>
    <r>
      <t xml:space="preserve">bunebriv airze (gazze) momuSave modinebiTi saventilacio danadgari ruftopi </t>
    </r>
    <r>
      <rPr>
        <b/>
        <i/>
        <sz val="10"/>
        <rFont val="Arial"/>
        <family val="2"/>
        <charset val="204"/>
      </rPr>
      <t>L=3000m3/h</t>
    </r>
    <r>
      <rPr>
        <b/>
        <i/>
        <sz val="10"/>
        <rFont val="AcadNusx"/>
      </rPr>
      <t xml:space="preserve"> warmadobis da </t>
    </r>
    <r>
      <rPr>
        <b/>
        <i/>
        <sz val="10"/>
        <rFont val="Arial"/>
        <family val="2"/>
        <charset val="204"/>
      </rPr>
      <t xml:space="preserve">DP=350Pa </t>
    </r>
    <r>
      <rPr>
        <b/>
        <i/>
        <sz val="10"/>
        <rFont val="AcadNusx"/>
      </rPr>
      <t>statikuri</t>
    </r>
    <r>
      <rPr>
        <b/>
        <i/>
        <sz val="10"/>
        <rFont val="Arial"/>
        <family val="2"/>
        <charset val="204"/>
      </rPr>
      <t xml:space="preserve"> </t>
    </r>
    <r>
      <rPr>
        <b/>
        <i/>
        <sz val="10"/>
        <rFont val="AcadNusx"/>
      </rPr>
      <t>wneviT, aRWurvili sruli avtomatikiT, marTvis centr. blokiT, antivibreaciuli sadgamebiT, SeZena-montaJi</t>
    </r>
  </si>
  <si>
    <r>
      <t xml:space="preserve">bunebriv airze (gazze) momuSave modinebiTi saventilacio danadgari ruftopi </t>
    </r>
    <r>
      <rPr>
        <b/>
        <i/>
        <sz val="10"/>
        <rFont val="Arial"/>
        <family val="2"/>
        <charset val="204"/>
      </rPr>
      <t>L=4000m3/h</t>
    </r>
    <r>
      <rPr>
        <b/>
        <i/>
        <sz val="10"/>
        <rFont val="AcadNusx"/>
      </rPr>
      <t xml:space="preserve"> warmadobis da </t>
    </r>
    <r>
      <rPr>
        <b/>
        <i/>
        <sz val="10"/>
        <rFont val="Arial"/>
        <family val="2"/>
        <charset val="204"/>
      </rPr>
      <t xml:space="preserve">DP=400Pa </t>
    </r>
    <r>
      <rPr>
        <b/>
        <i/>
        <sz val="10"/>
        <rFont val="AcadNusx"/>
      </rPr>
      <t>statikuri</t>
    </r>
    <r>
      <rPr>
        <b/>
        <i/>
        <sz val="10"/>
        <rFont val="Arial"/>
        <family val="2"/>
        <charset val="204"/>
      </rPr>
      <t xml:space="preserve"> </t>
    </r>
    <r>
      <rPr>
        <b/>
        <i/>
        <sz val="10"/>
        <rFont val="AcadNusx"/>
      </rPr>
      <t>wneviT, aRWurvili sruli avtomatikiT, marTvis centr. blokiT, antivibreaciuli sadgamebiT, SeZena-montaJi</t>
    </r>
  </si>
  <si>
    <r>
      <t xml:space="preserve">bunebriv airze (gazze) momuSave modinebiTi saventilacio danadgari ruftopi </t>
    </r>
    <r>
      <rPr>
        <b/>
        <i/>
        <sz val="10"/>
        <rFont val="Arial"/>
        <family val="2"/>
        <charset val="204"/>
      </rPr>
      <t>L=5000m3/h</t>
    </r>
    <r>
      <rPr>
        <b/>
        <i/>
        <sz val="10"/>
        <rFont val="AcadNusx"/>
      </rPr>
      <t xml:space="preserve"> warmadobis da </t>
    </r>
    <r>
      <rPr>
        <b/>
        <i/>
        <sz val="10"/>
        <rFont val="Arial"/>
        <family val="2"/>
        <charset val="204"/>
      </rPr>
      <t xml:space="preserve">DP=350Pa </t>
    </r>
    <r>
      <rPr>
        <b/>
        <i/>
        <sz val="10"/>
        <rFont val="AcadNusx"/>
      </rPr>
      <t>statikuri</t>
    </r>
    <r>
      <rPr>
        <b/>
        <i/>
        <sz val="10"/>
        <rFont val="Arial"/>
        <family val="2"/>
        <charset val="204"/>
      </rPr>
      <t xml:space="preserve"> </t>
    </r>
    <r>
      <rPr>
        <b/>
        <i/>
        <sz val="10"/>
        <rFont val="AcadNusx"/>
      </rPr>
      <t>wneviT, aRWurvili sruli avtomatikiT, marTvis centr. blokiT, antivibreaciuli sadgamebiT, SeZena-montaJi</t>
    </r>
  </si>
  <si>
    <r>
      <t xml:space="preserve">bunebriv airze (gazze) momuSave modinebiTi saventilacio danadgari ruftopi </t>
    </r>
    <r>
      <rPr>
        <b/>
        <i/>
        <sz val="10"/>
        <rFont val="Arial"/>
        <family val="2"/>
        <charset val="204"/>
      </rPr>
      <t>L=9000m3/h</t>
    </r>
    <r>
      <rPr>
        <b/>
        <i/>
        <sz val="10"/>
        <rFont val="AcadNusx"/>
      </rPr>
      <t xml:space="preserve"> warmadobis da </t>
    </r>
    <r>
      <rPr>
        <b/>
        <i/>
        <sz val="10"/>
        <rFont val="Arial"/>
        <family val="2"/>
        <charset val="204"/>
      </rPr>
      <t xml:space="preserve">DP=350Pa </t>
    </r>
    <r>
      <rPr>
        <b/>
        <i/>
        <sz val="10"/>
        <rFont val="AcadNusx"/>
      </rPr>
      <t>statikuri</t>
    </r>
    <r>
      <rPr>
        <b/>
        <i/>
        <sz val="10"/>
        <rFont val="Arial"/>
        <family val="2"/>
        <charset val="204"/>
      </rPr>
      <t xml:space="preserve"> </t>
    </r>
    <r>
      <rPr>
        <b/>
        <i/>
        <sz val="10"/>
        <rFont val="AcadNusx"/>
      </rPr>
      <t>wneviT, aRWurvili sruli avtomatikiT, marTvis centr. blokiT, antivibreaciuli sadgamebiT, SeZena-montaJi</t>
    </r>
  </si>
  <si>
    <r>
      <t xml:space="preserve">moqnili haersatari: </t>
    </r>
    <r>
      <rPr>
        <b/>
        <sz val="10"/>
        <rFont val="фкшфд"/>
        <charset val="1"/>
      </rPr>
      <t>(Ф=100)</t>
    </r>
    <r>
      <rPr>
        <b/>
        <sz val="10"/>
        <rFont val="Arial"/>
        <family val="2"/>
        <charset val="204"/>
      </rPr>
      <t xml:space="preserve">   </t>
    </r>
  </si>
  <si>
    <r>
      <rPr>
        <b/>
        <i/>
        <sz val="11"/>
        <color rgb="FFFF0000"/>
        <rFont val="AcadNusx"/>
      </rPr>
      <t xml:space="preserve">(*) </t>
    </r>
    <r>
      <rPr>
        <i/>
        <sz val="11"/>
        <rFont val="AcadNusx"/>
      </rPr>
      <t xml:space="preserve"> ნაჩვენები უნდა 8.1. ხარჯთღრიცხვის ჯამში შემaვალი სამშენებლო სამუშაოების ღირებულების წილი, რომლის გათვალისწინებითაც უნდა დაანგარიშდეს სამშენებლო სამუშაოებისთვის გათვალისწინებული ზედნადები ხარჯები, რომელიც არ უნდა აღემატებოდეს სამშენებლო სამუშაოებისთვის გათვალისწინებული ხარჯების 10%-ს </t>
    </r>
  </si>
  <si>
    <r>
      <rPr>
        <b/>
        <i/>
        <sz val="11"/>
        <color rgb="FFFF0000"/>
        <rFont val="AcadNusx"/>
      </rPr>
      <t xml:space="preserve">(***) </t>
    </r>
    <r>
      <rPr>
        <i/>
        <sz val="11"/>
        <rFont val="AcadNusx"/>
      </rPr>
      <t xml:space="preserve"> უნდა მიეთითოს 8.1. ხარჯთღრიცხვის ჯამში შემaვალი მოწყობილობებისა და დანადგარების სამონტაჟო სამუშაოების  წილი, რომლის გათვალისწინებითაც უნდა დაანგარიშდეს მონტაჟზე გათვალისწინებული ზედნადები ხარჯები, რომელიც არ უნდა აღემატებოდეს დანადგარებია და მოწყობილობების მონტაჟზე  გათვალისწინებული ხარჯების 68%-ს </t>
    </r>
  </si>
  <si>
    <r>
      <rPr>
        <b/>
        <i/>
        <sz val="11"/>
        <color rgb="FFFF0000"/>
        <rFont val="AcadNusx"/>
      </rPr>
      <t xml:space="preserve">(**) </t>
    </r>
    <r>
      <rPr>
        <i/>
        <sz val="11"/>
        <rFont val="AcadNusx"/>
      </rPr>
      <t xml:space="preserve"> უნდა მიეთითოს 8.1. ხარჯთღრიცხვის ჯამში შემავალი მოწყობილობებისა და დანადგარების ღირებულების წილი.</t>
    </r>
  </si>
  <si>
    <t>karada შ/m 3X12modulze შეძენა-მონტაჟი</t>
  </si>
  <si>
    <t xml:space="preserve">avtomaturi amomrTveli  50a 3 polusa </t>
  </si>
  <si>
    <t>karada შ/m 3X12 modulze შეძენა-მონტაჟი</t>
  </si>
  <si>
    <t>karada შ/m 2X12 modulze შეძენა-მონტაჟი</t>
  </si>
  <si>
    <t xml:space="preserve">avtomaturi amomrTveli 50a 3 polusa </t>
  </si>
  <si>
    <r>
      <t xml:space="preserve">gamanawilebeli fari </t>
    </r>
    <r>
      <rPr>
        <b/>
        <sz val="10"/>
        <rFont val="Arial"/>
        <family val="2"/>
        <charset val="204"/>
      </rPr>
      <t>DB 4,1 შეძენა-მონტაჟი</t>
    </r>
  </si>
  <si>
    <t>maRali Zabvis avtomaturi amomrTveli შეძენა-მონტაჟი 250ა 3 პოლუსა</t>
  </si>
  <si>
    <t>ფურნიტურა</t>
  </si>
  <si>
    <t>fexiT savali nawilze  bordiurebis mowyoba</t>
  </si>
  <si>
    <t>zednadebi xarjebi - არაუმეტეს 12%</t>
  </si>
  <si>
    <t>3,1</t>
  </si>
  <si>
    <t>zednadebi xarjebi  - არაუმეტეს 10%</t>
  </si>
  <si>
    <r>
      <t xml:space="preserve">kabeli (mrgvali) </t>
    </r>
    <r>
      <rPr>
        <b/>
        <sz val="10"/>
        <rFont val="Times New Roman"/>
        <family val="1"/>
        <charset val="204"/>
      </rPr>
      <t xml:space="preserve">Al </t>
    </r>
    <r>
      <rPr>
        <b/>
        <sz val="10"/>
        <rFont val="AcadNusx"/>
      </rPr>
      <t>3X240+1X120mm2                               (kabelis sigrZe dazustdes adgilze) შეძენა-გატარება</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</si>
</sst>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000"/>
  </numFmts>
  <fonts count="81">
    <font>
      <sz val="11"/>
      <name val="Times New Roman"/>
      <charset val="204"/>
    </font>
    <font>
      <sz val="11"/>
      <name val="Times New Roman"/>
      <family val="1"/>
      <charset val="204"/>
    </font>
    <font>
      <b/>
      <i/>
      <sz val="13"/>
      <name val="AcadNusx"/>
    </font>
    <font>
      <sz val="10"/>
      <name val="AcadNusx"/>
    </font>
    <font>
      <b/>
      <sz val="10"/>
      <name val="AcadNusx"/>
    </font>
    <font>
      <i/>
      <sz val="10"/>
      <name val="AcadNusx"/>
    </font>
    <font>
      <b/>
      <sz val="14"/>
      <name val="AcadNusx"/>
    </font>
    <font>
      <b/>
      <sz val="12"/>
      <name val="AcadNusx"/>
    </font>
    <font>
      <b/>
      <i/>
      <sz val="10"/>
      <name val="AcadNusx"/>
    </font>
    <font>
      <b/>
      <sz val="10"/>
      <name val="Times New Roman"/>
      <family val="1"/>
    </font>
    <font>
      <sz val="10"/>
      <name val="Helv"/>
    </font>
    <font>
      <sz val="10"/>
      <name val="Times New Roman"/>
      <family val="1"/>
    </font>
    <font>
      <sz val="10"/>
      <name val="Arial"/>
      <family val="2"/>
      <charset val="204"/>
    </font>
    <font>
      <b/>
      <u/>
      <sz val="10"/>
      <name val="AcadNusx"/>
    </font>
    <font>
      <sz val="10"/>
      <name val="Times New Roman"/>
      <family val="1"/>
      <charset val="204"/>
    </font>
    <font>
      <sz val="11"/>
      <name val="AcadNusx"/>
    </font>
    <font>
      <i/>
      <sz val="11"/>
      <name val="AcadNusx"/>
    </font>
    <font>
      <b/>
      <sz val="10"/>
      <name val="Arial"/>
      <family val="2"/>
      <charset val="204"/>
    </font>
    <font>
      <sz val="9"/>
      <name val="AcadNusx"/>
    </font>
    <font>
      <b/>
      <sz val="9"/>
      <name val="AcadNusx"/>
    </font>
    <font>
      <b/>
      <sz val="10"/>
      <color indexed="8"/>
      <name val="AcadNusx"/>
    </font>
    <font>
      <b/>
      <sz val="11"/>
      <name val="AcadNusx"/>
    </font>
    <font>
      <sz val="10"/>
      <color indexed="8"/>
      <name val="AcadNusx"/>
    </font>
    <font>
      <sz val="12"/>
      <name val="AcadNusx"/>
    </font>
    <font>
      <b/>
      <i/>
      <sz val="11"/>
      <name val="AcadNusx"/>
    </font>
    <font>
      <i/>
      <sz val="10"/>
      <name val="Arial"/>
      <family val="2"/>
      <charset val="204"/>
    </font>
    <font>
      <b/>
      <i/>
      <sz val="10"/>
      <name val="Times New Roman"/>
      <family val="1"/>
    </font>
    <font>
      <b/>
      <i/>
      <sz val="12"/>
      <name val="AcadNusx"/>
    </font>
    <font>
      <b/>
      <sz val="11"/>
      <name val="Times New Roman"/>
      <family val="1"/>
      <charset val="204"/>
    </font>
    <font>
      <sz val="10"/>
      <name val="Arial"/>
      <family val="2"/>
    </font>
    <font>
      <sz val="10"/>
      <color indexed="8"/>
      <name val="Arial"/>
      <family val="2"/>
    </font>
    <font>
      <sz val="11"/>
      <name val="Cambria"/>
      <family val="1"/>
    </font>
    <font>
      <i/>
      <sz val="10"/>
      <name val="Times New Roman"/>
      <family val="1"/>
      <charset val="204"/>
    </font>
    <font>
      <b/>
      <sz val="10"/>
      <color indexed="8"/>
      <name val="Times New Roman"/>
      <family val="1"/>
      <charset val="204"/>
    </font>
    <font>
      <b/>
      <sz val="10"/>
      <name val="Times New Roman"/>
      <family val="1"/>
      <charset val="204"/>
    </font>
    <font>
      <b/>
      <i/>
      <sz val="10"/>
      <name val="Arial"/>
      <family val="2"/>
      <charset val="204"/>
    </font>
    <font>
      <b/>
      <sz val="10"/>
      <name val="AcadMtavr"/>
    </font>
    <font>
      <b/>
      <u/>
      <sz val="11"/>
      <name val="AcadNusx"/>
    </font>
    <font>
      <b/>
      <u/>
      <sz val="9"/>
      <color indexed="8"/>
      <name val="Arial"/>
      <family val="2"/>
      <charset val="204"/>
    </font>
    <font>
      <b/>
      <i/>
      <sz val="10"/>
      <color theme="1"/>
      <name val="AcadNusx"/>
    </font>
    <font>
      <b/>
      <i/>
      <sz val="10"/>
      <color theme="1"/>
      <name val="Arial"/>
      <family val="2"/>
      <charset val="204"/>
    </font>
    <font>
      <sz val="10"/>
      <color theme="1"/>
      <name val="AcadNusx"/>
    </font>
    <font>
      <b/>
      <sz val="10"/>
      <color theme="1"/>
      <name val="AcadNusx"/>
    </font>
    <font>
      <u/>
      <sz val="10"/>
      <color indexed="12"/>
      <name val="Arial"/>
      <family val="2"/>
      <charset val="204"/>
    </font>
    <font>
      <i/>
      <sz val="10"/>
      <color theme="1"/>
      <name val="AcadNusx"/>
    </font>
    <font>
      <b/>
      <sz val="10"/>
      <color indexed="8"/>
      <name val="Arial"/>
      <family val="2"/>
      <charset val="204"/>
    </font>
    <font>
      <b/>
      <i/>
      <sz val="10"/>
      <color indexed="8"/>
      <name val="Arial"/>
      <family val="2"/>
      <charset val="204"/>
    </font>
    <font>
      <b/>
      <i/>
      <sz val="10"/>
      <color indexed="8"/>
      <name val="AcadNusx"/>
    </font>
    <font>
      <sz val="10"/>
      <color indexed="8"/>
      <name val="Arial"/>
      <family val="2"/>
      <charset val="204"/>
    </font>
    <font>
      <b/>
      <sz val="10"/>
      <color indexed="8"/>
      <name val="Arial"/>
      <family val="2"/>
    </font>
    <font>
      <b/>
      <sz val="10"/>
      <name val="Academy-RUS"/>
      <family val="2"/>
    </font>
    <font>
      <b/>
      <i/>
      <sz val="10"/>
      <name val="Times New Roman"/>
      <family val="1"/>
      <charset val="204"/>
    </font>
    <font>
      <b/>
      <sz val="10"/>
      <name val="Arial"/>
      <family val="2"/>
    </font>
    <font>
      <i/>
      <sz val="10"/>
      <name val="Helv"/>
    </font>
    <font>
      <b/>
      <sz val="11"/>
      <name val="AcadMtavr"/>
    </font>
    <font>
      <sz val="11"/>
      <name val="AcadMtavr"/>
    </font>
    <font>
      <b/>
      <sz val="10"/>
      <name val="фкшфд"/>
      <charset val="1"/>
    </font>
    <font>
      <i/>
      <sz val="10"/>
      <color indexed="8"/>
      <name val="AcadNusx"/>
    </font>
    <font>
      <b/>
      <sz val="11"/>
      <name val="Arial"/>
      <family val="2"/>
      <charset val="204"/>
    </font>
    <font>
      <b/>
      <sz val="10"/>
      <name val="Calibri"/>
      <family val="2"/>
      <charset val="204"/>
    </font>
    <font>
      <b/>
      <i/>
      <sz val="10"/>
      <name val="Arial Cyr"/>
      <charset val="204"/>
    </font>
    <font>
      <i/>
      <sz val="10"/>
      <name val="еш"/>
      <charset val="204"/>
    </font>
    <font>
      <i/>
      <sz val="10"/>
      <color indexed="8"/>
      <name val="Arial"/>
      <family val="2"/>
      <charset val="204"/>
    </font>
    <font>
      <i/>
      <sz val="10"/>
      <name val="фкшфд"/>
      <charset val="1"/>
    </font>
    <font>
      <i/>
      <sz val="11"/>
      <name val="AcadMtavr"/>
    </font>
    <font>
      <i/>
      <vertAlign val="superscript"/>
      <sz val="10"/>
      <color indexed="8"/>
      <name val="AcadNusx"/>
    </font>
    <font>
      <i/>
      <sz val="10"/>
      <color indexed="8"/>
      <name val="Times New Roman"/>
      <family val="1"/>
      <charset val="204"/>
    </font>
    <font>
      <sz val="10"/>
      <name val="AcadMtavr"/>
    </font>
    <font>
      <sz val="10"/>
      <color theme="1"/>
      <name val="AcadMtavr"/>
    </font>
    <font>
      <b/>
      <sz val="11"/>
      <name val="Calibri"/>
      <family val="2"/>
      <charset val="204"/>
    </font>
    <font>
      <b/>
      <i/>
      <sz val="10"/>
      <color rgb="FFFF0000"/>
      <name val="AcadNusx"/>
    </font>
    <font>
      <b/>
      <sz val="10"/>
      <color rgb="FFFF0000"/>
      <name val="AcadNusx"/>
    </font>
    <font>
      <b/>
      <i/>
      <sz val="11"/>
      <color rgb="FFFF0000"/>
      <name val="AcadNusx"/>
    </font>
    <font>
      <b/>
      <sz val="11"/>
      <name val="Times New Roman"/>
      <family val="1"/>
    </font>
    <font>
      <sz val="11"/>
      <color indexed="8"/>
      <name val="Times New Roman"/>
      <family val="1"/>
    </font>
    <font>
      <sz val="8"/>
      <color indexed="8"/>
      <name val="Times New Roman"/>
      <family val="1"/>
    </font>
    <font>
      <sz val="10"/>
      <name val="Tahoma"/>
      <family val="2"/>
    </font>
    <font>
      <b/>
      <sz val="8"/>
      <color indexed="10"/>
      <name val="Times New Roman"/>
      <family val="1"/>
    </font>
    <font>
      <b/>
      <i/>
      <sz val="9"/>
      <name val="AcadNusx"/>
    </font>
    <font>
      <sz val="11"/>
      <name val="Times New Roman"/>
      <family val="1"/>
    </font>
    <font>
      <sz val="10"/>
      <color rgb="FFFF0000"/>
      <name val="AcadNusx"/>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0" fontId="10" fillId="0" borderId="0"/>
    <xf numFmtId="0" fontId="10" fillId="0" borderId="0"/>
    <xf numFmtId="0" fontId="1" fillId="0" borderId="0"/>
    <xf numFmtId="0" fontId="1" fillId="0" borderId="0"/>
    <xf numFmtId="0" fontId="12" fillId="0" borderId="0"/>
    <xf numFmtId="0" fontId="12" fillId="0" borderId="0"/>
    <xf numFmtId="0" fontId="43" fillId="0" borderId="0" applyNumberFormat="0" applyFill="0" applyBorder="0" applyAlignment="0" applyProtection="0">
      <alignment vertical="top"/>
      <protection locked="0"/>
    </xf>
    <xf numFmtId="0" fontId="12" fillId="0" borderId="0"/>
    <xf numFmtId="0" fontId="12" fillId="0" borderId="0"/>
  </cellStyleXfs>
  <cellXfs count="910">
    <xf numFmtId="0" fontId="0" fillId="0" borderId="0" xfId="0"/>
    <xf numFmtId="0" fontId="4" fillId="0" borderId="0" xfId="0" applyNumberFormat="1" applyFont="1" applyFill="1" applyBorder="1" applyAlignment="1">
      <alignment horizontal="center" vertical="top" wrapText="1"/>
    </xf>
    <xf numFmtId="0" fontId="3" fillId="0" borderId="0" xfId="0" applyFont="1" applyFill="1"/>
    <xf numFmtId="0" fontId="4" fillId="0" borderId="1" xfId="0" quotePrefix="1" applyFont="1" applyFill="1" applyBorder="1" applyAlignment="1">
      <alignment horizontal="center" vertical="top" wrapText="1"/>
    </xf>
    <xf numFmtId="0" fontId="9" fillId="0" borderId="1" xfId="0" quotePrefix="1" applyFont="1" applyFill="1" applyBorder="1" applyAlignment="1">
      <alignment horizontal="center" vertical="top" wrapText="1"/>
    </xf>
    <xf numFmtId="0" fontId="4" fillId="0" borderId="4" xfId="0" applyFont="1" applyFill="1" applyBorder="1" applyAlignment="1">
      <alignment horizontal="left" vertical="top" wrapText="1"/>
    </xf>
    <xf numFmtId="0" fontId="4" fillId="0" borderId="4" xfId="0" applyFont="1" applyFill="1" applyBorder="1" applyAlignment="1">
      <alignment horizontal="center" vertical="top" wrapText="1"/>
    </xf>
    <xf numFmtId="164" fontId="4" fillId="0" borderId="4" xfId="0" applyNumberFormat="1" applyFont="1" applyFill="1" applyBorder="1" applyAlignment="1">
      <alignment horizontal="center" vertical="top" wrapText="1"/>
    </xf>
    <xf numFmtId="2" fontId="3" fillId="0" borderId="7" xfId="0" applyNumberFormat="1"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1" xfId="0" applyFont="1" applyFill="1" applyBorder="1" applyAlignment="1">
      <alignment horizontal="center" vertical="top" wrapText="1"/>
    </xf>
    <xf numFmtId="2" fontId="3" fillId="0" borderId="5" xfId="0" applyNumberFormat="1" applyFont="1" applyFill="1" applyBorder="1" applyAlignment="1">
      <alignment horizontal="center" vertical="top" wrapText="1"/>
    </xf>
    <xf numFmtId="2" fontId="4" fillId="0" borderId="4" xfId="0" applyNumberFormat="1" applyFont="1" applyFill="1" applyBorder="1" applyAlignment="1">
      <alignment horizontal="center" vertical="top" wrapText="1"/>
    </xf>
    <xf numFmtId="0" fontId="3" fillId="0" borderId="5" xfId="0" applyFont="1" applyFill="1" applyBorder="1" applyAlignment="1">
      <alignment horizontal="center"/>
    </xf>
    <xf numFmtId="0" fontId="3" fillId="2" borderId="5"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0" borderId="7" xfId="0" applyFont="1" applyFill="1" applyBorder="1" applyAlignment="1">
      <alignment horizontal="left" vertical="top"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top" wrapText="1"/>
    </xf>
    <xf numFmtId="1" fontId="3" fillId="0" borderId="1" xfId="0" applyNumberFormat="1" applyFont="1" applyFill="1" applyBorder="1" applyAlignment="1">
      <alignment horizontal="center" vertical="top" wrapText="1"/>
    </xf>
    <xf numFmtId="0" fontId="4" fillId="0" borderId="1" xfId="0" applyFont="1" applyFill="1" applyBorder="1" applyAlignment="1">
      <alignment horizontal="left" vertical="center" wrapText="1"/>
    </xf>
    <xf numFmtId="1" fontId="4" fillId="0" borderId="1" xfId="0" applyNumberFormat="1" applyFont="1" applyFill="1" applyBorder="1" applyAlignment="1">
      <alignment horizontal="center" vertical="top" wrapText="1"/>
    </xf>
    <xf numFmtId="0" fontId="3" fillId="0" borderId="0" xfId="0" applyFont="1" applyFill="1" applyAlignment="1">
      <alignment horizontal="center"/>
    </xf>
    <xf numFmtId="164" fontId="11" fillId="0" borderId="0" xfId="0" applyNumberFormat="1" applyFont="1" applyFill="1"/>
    <xf numFmtId="0" fontId="3" fillId="0" borderId="4" xfId="0" applyFont="1" applyFill="1" applyBorder="1" applyAlignment="1">
      <alignment horizontal="center"/>
    </xf>
    <xf numFmtId="0" fontId="0" fillId="0" borderId="0" xfId="0" applyBorder="1"/>
    <xf numFmtId="1" fontId="4" fillId="0" borderId="0" xfId="0" applyNumberFormat="1" applyFont="1" applyFill="1" applyBorder="1" applyAlignment="1">
      <alignment horizontal="center" vertical="top" wrapText="1"/>
    </xf>
    <xf numFmtId="0" fontId="4" fillId="0" borderId="9" xfId="0" applyFont="1" applyFill="1" applyBorder="1" applyAlignment="1">
      <alignment horizontal="left" wrapText="1"/>
    </xf>
    <xf numFmtId="0" fontId="4" fillId="0" borderId="4" xfId="0" applyFont="1" applyFill="1" applyBorder="1" applyAlignment="1">
      <alignment horizontal="center"/>
    </xf>
    <xf numFmtId="164" fontId="4" fillId="0" borderId="4" xfId="0" applyNumberFormat="1" applyFont="1" applyFill="1" applyBorder="1" applyAlignment="1">
      <alignment horizontal="center" wrapText="1"/>
    </xf>
    <xf numFmtId="0" fontId="12" fillId="0" borderId="4" xfId="0" applyFont="1" applyBorder="1" applyAlignment="1">
      <alignment horizontal="center" vertical="top" wrapText="1"/>
    </xf>
    <xf numFmtId="0" fontId="4" fillId="2" borderId="4" xfId="0" applyFont="1" applyFill="1" applyBorder="1" applyAlignment="1">
      <alignment horizontal="center" vertical="top" wrapText="1"/>
    </xf>
    <xf numFmtId="0" fontId="12" fillId="0" borderId="7" xfId="0" applyFont="1" applyBorder="1" applyAlignment="1">
      <alignment horizontal="center" vertical="top" wrapText="1"/>
    </xf>
    <xf numFmtId="0" fontId="4" fillId="0" borderId="4" xfId="0" quotePrefix="1" applyFont="1" applyFill="1" applyBorder="1" applyAlignment="1">
      <alignment horizontal="center" vertical="top" wrapText="1"/>
    </xf>
    <xf numFmtId="0" fontId="9" fillId="0" borderId="4" xfId="0" quotePrefix="1" applyFont="1" applyFill="1" applyBorder="1" applyAlignment="1">
      <alignment horizontal="center" vertical="top" wrapText="1"/>
    </xf>
    <xf numFmtId="2" fontId="4" fillId="0" borderId="5" xfId="0" applyNumberFormat="1" applyFont="1" applyFill="1" applyBorder="1" applyAlignment="1">
      <alignment horizontal="center" vertical="top" wrapText="1"/>
    </xf>
    <xf numFmtId="0" fontId="14" fillId="0" borderId="0" xfId="0" applyFont="1" applyBorder="1"/>
    <xf numFmtId="0" fontId="4" fillId="2" borderId="5" xfId="0" applyFont="1" applyFill="1" applyBorder="1" applyAlignment="1">
      <alignment horizontal="left" vertical="top" wrapText="1"/>
    </xf>
    <xf numFmtId="0" fontId="3" fillId="0" borderId="0" xfId="0" applyFont="1" applyBorder="1"/>
    <xf numFmtId="0" fontId="10" fillId="0" borderId="0" xfId="0" applyFont="1" applyBorder="1"/>
    <xf numFmtId="0" fontId="15" fillId="0" borderId="0" xfId="0" applyFont="1" applyBorder="1"/>
    <xf numFmtId="0" fontId="3" fillId="0" borderId="7" xfId="0" applyFont="1" applyFill="1" applyBorder="1" applyAlignment="1">
      <alignment horizontal="center" vertical="top" wrapText="1"/>
    </xf>
    <xf numFmtId="0" fontId="15" fillId="0" borderId="4" xfId="0" quotePrefix="1" applyFont="1" applyBorder="1" applyAlignment="1">
      <alignment horizontal="center" vertical="top" wrapText="1"/>
    </xf>
    <xf numFmtId="0" fontId="4" fillId="0" borderId="1" xfId="0" applyFont="1" applyBorder="1" applyAlignment="1">
      <alignment horizontal="center" vertical="top" wrapText="1"/>
    </xf>
    <xf numFmtId="0" fontId="15" fillId="0" borderId="0" xfId="0" applyFont="1" applyBorder="1" applyAlignment="1">
      <alignment vertical="top" wrapText="1"/>
    </xf>
    <xf numFmtId="164" fontId="4" fillId="0" borderId="5" xfId="0" applyNumberFormat="1" applyFont="1" applyFill="1" applyBorder="1" applyAlignment="1">
      <alignment horizontal="center" vertical="top" wrapText="1"/>
    </xf>
    <xf numFmtId="0" fontId="3" fillId="0" borderId="0" xfId="0" applyFont="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164" fontId="4" fillId="3" borderId="4" xfId="0" applyNumberFormat="1" applyFont="1" applyFill="1" applyBorder="1" applyAlignment="1">
      <alignment horizontal="center" vertical="top" wrapText="1"/>
    </xf>
    <xf numFmtId="0" fontId="3" fillId="0" borderId="0" xfId="1" applyFont="1"/>
    <xf numFmtId="0" fontId="26" fillId="0" borderId="1" xfId="1" quotePrefix="1" applyFont="1" applyBorder="1" applyAlignment="1">
      <alignment horizontal="center" wrapText="1"/>
    </xf>
    <xf numFmtId="2" fontId="25" fillId="0" borderId="0" xfId="1" applyNumberFormat="1" applyFont="1" applyAlignment="1">
      <alignment wrapText="1"/>
    </xf>
    <xf numFmtId="0" fontId="5" fillId="0" borderId="1" xfId="1" applyFont="1" applyBorder="1" applyAlignment="1">
      <alignment horizontal="center" vertical="center" wrapText="1"/>
    </xf>
    <xf numFmtId="0" fontId="16" fillId="0" borderId="1" xfId="1" applyFont="1" applyBorder="1" applyAlignment="1">
      <alignment horizontal="left" vertical="center" wrapText="1"/>
    </xf>
    <xf numFmtId="0" fontId="24" fillId="0" borderId="1" xfId="1" applyFont="1" applyBorder="1" applyAlignment="1">
      <alignment horizontal="left" vertical="center" wrapText="1"/>
    </xf>
    <xf numFmtId="0" fontId="5" fillId="0" borderId="0" xfId="1" applyFont="1" applyBorder="1" applyAlignment="1">
      <alignment horizontal="center" vertical="center" wrapText="1"/>
    </xf>
    <xf numFmtId="0" fontId="24" fillId="0" borderId="0" xfId="1" applyFont="1" applyBorder="1" applyAlignment="1">
      <alignment horizontal="left" vertical="center" wrapText="1"/>
    </xf>
    <xf numFmtId="2" fontId="24" fillId="0" borderId="0" xfId="1" applyNumberFormat="1" applyFont="1" applyBorder="1" applyAlignment="1">
      <alignment horizontal="center" vertical="center" wrapText="1"/>
    </xf>
    <xf numFmtId="0" fontId="5" fillId="0" borderId="0" xfId="1" applyFont="1"/>
    <xf numFmtId="0" fontId="16" fillId="0" borderId="0" xfId="1" applyFont="1" applyAlignment="1">
      <alignment horizontal="center" wrapText="1"/>
    </xf>
    <xf numFmtId="0" fontId="28" fillId="0" borderId="0" xfId="1" applyFont="1" applyAlignment="1">
      <alignment wrapText="1"/>
    </xf>
    <xf numFmtId="0" fontId="4" fillId="0" borderId="0" xfId="0" applyNumberFormat="1" applyFont="1" applyBorder="1" applyAlignment="1">
      <alignment horizontal="center" vertical="top" wrapText="1"/>
    </xf>
    <xf numFmtId="0" fontId="10" fillId="0" borderId="0" xfId="0" applyFont="1" applyFill="1" applyAlignment="1">
      <alignment vertical="top" wrapText="1"/>
    </xf>
    <xf numFmtId="1" fontId="9" fillId="0" borderId="1" xfId="0" quotePrefix="1" applyNumberFormat="1" applyFont="1" applyBorder="1" applyAlignment="1">
      <alignment horizontal="center" vertical="top" wrapText="1"/>
    </xf>
    <xf numFmtId="0" fontId="4" fillId="0" borderId="5" xfId="0" applyFont="1" applyFill="1" applyBorder="1" applyAlignment="1">
      <alignment horizontal="center" vertical="top" wrapText="1"/>
    </xf>
    <xf numFmtId="0" fontId="15" fillId="0" borderId="0" xfId="0" applyFont="1"/>
    <xf numFmtId="0" fontId="3" fillId="0" borderId="1" xfId="0" applyFont="1" applyFill="1" applyBorder="1" applyAlignment="1">
      <alignment horizontal="center"/>
    </xf>
    <xf numFmtId="166" fontId="3" fillId="0" borderId="1" xfId="0" applyNumberFormat="1" applyFont="1" applyFill="1" applyBorder="1" applyAlignment="1">
      <alignment horizontal="center" wrapText="1"/>
    </xf>
    <xf numFmtId="2" fontId="3" fillId="0" borderId="1" xfId="0" applyNumberFormat="1"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0" xfId="0" applyFont="1" applyFill="1" applyBorder="1" applyAlignment="1">
      <alignment horizontal="center" vertical="top" wrapText="1"/>
    </xf>
    <xf numFmtId="164" fontId="3" fillId="0" borderId="0" xfId="0" applyNumberFormat="1" applyFont="1" applyFill="1" applyBorder="1" applyAlignment="1">
      <alignment horizontal="center" vertical="top" wrapText="1"/>
    </xf>
    <xf numFmtId="0" fontId="4" fillId="0" borderId="0" xfId="0" applyFont="1" applyFill="1" applyBorder="1" applyAlignment="1">
      <alignment horizontal="left" vertical="center" wrapText="1"/>
    </xf>
    <xf numFmtId="0" fontId="15" fillId="0" borderId="0" xfId="0" applyFont="1" applyFill="1" applyBorder="1" applyAlignment="1">
      <alignment horizontal="center" vertical="top" wrapText="1"/>
    </xf>
    <xf numFmtId="0" fontId="4" fillId="2" borderId="5" xfId="0" applyFont="1" applyFill="1" applyBorder="1" applyAlignment="1">
      <alignment horizontal="center" vertical="top" wrapText="1"/>
    </xf>
    <xf numFmtId="164" fontId="4" fillId="0" borderId="4"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65" fontId="4" fillId="2" borderId="4" xfId="0" applyNumberFormat="1" applyFont="1" applyFill="1" applyBorder="1" applyAlignment="1">
      <alignment horizontal="center" vertical="top" wrapText="1"/>
    </xf>
    <xf numFmtId="0" fontId="0" fillId="0" borderId="0" xfId="0" applyAlignment="1">
      <alignment horizontal="center"/>
    </xf>
    <xf numFmtId="0" fontId="4" fillId="0" borderId="4" xfId="0" quotePrefix="1" applyFont="1" applyBorder="1" applyAlignment="1">
      <alignment horizontal="center" vertical="top" wrapText="1"/>
    </xf>
    <xf numFmtId="0" fontId="9" fillId="0" borderId="4" xfId="0" quotePrefix="1" applyFont="1" applyBorder="1" applyAlignment="1">
      <alignment horizontal="center" vertical="top" wrapText="1"/>
    </xf>
    <xf numFmtId="0" fontId="21" fillId="0" borderId="4" xfId="0" applyFont="1" applyBorder="1" applyAlignment="1">
      <alignment horizontal="center" vertical="top" wrapText="1"/>
    </xf>
    <xf numFmtId="164" fontId="4" fillId="0" borderId="4" xfId="1" applyNumberFormat="1" applyFont="1" applyFill="1" applyBorder="1" applyAlignment="1">
      <alignment horizontal="center" vertical="top" wrapText="1"/>
    </xf>
    <xf numFmtId="164" fontId="4" fillId="0" borderId="7" xfId="0" applyNumberFormat="1" applyFont="1" applyFill="1" applyBorder="1" applyAlignment="1">
      <alignment horizontal="center" vertical="top" wrapText="1"/>
    </xf>
    <xf numFmtId="164" fontId="4" fillId="0" borderId="1" xfId="0" applyNumberFormat="1" applyFont="1" applyFill="1" applyBorder="1" applyAlignment="1">
      <alignment horizontal="center" vertical="top" wrapText="1"/>
    </xf>
    <xf numFmtId="0" fontId="3" fillId="0" borderId="4" xfId="0" applyFont="1" applyBorder="1" applyAlignment="1">
      <alignment horizontal="center" vertical="top" wrapText="1"/>
    </xf>
    <xf numFmtId="0" fontId="3" fillId="0" borderId="7" xfId="0" applyFont="1" applyBorder="1" applyAlignment="1">
      <alignment horizontal="center" vertical="top" wrapText="1"/>
    </xf>
    <xf numFmtId="0" fontId="3" fillId="0" borderId="5" xfId="0" applyFont="1" applyBorder="1" applyAlignment="1">
      <alignment horizontal="center" vertical="top" wrapText="1"/>
    </xf>
    <xf numFmtId="0" fontId="3" fillId="0" borderId="3" xfId="0" applyFont="1" applyFill="1" applyBorder="1" applyAlignment="1">
      <alignment horizontal="center" vertical="center" wrapText="1"/>
    </xf>
    <xf numFmtId="0" fontId="24" fillId="0" borderId="0" xfId="1" applyFont="1" applyAlignment="1">
      <alignment horizontal="center"/>
    </xf>
    <xf numFmtId="0" fontId="16" fillId="0" borderId="0" xfId="1" applyFont="1" applyAlignment="1">
      <alignment horizontal="center" wrapText="1"/>
    </xf>
    <xf numFmtId="0" fontId="16" fillId="0" borderId="0" xfId="1" applyFont="1" applyAlignment="1">
      <alignment horizontal="center"/>
    </xf>
    <xf numFmtId="0" fontId="3" fillId="3" borderId="5" xfId="0" applyFont="1" applyFill="1" applyBorder="1" applyAlignment="1">
      <alignment horizontal="center" vertical="top" wrapText="1"/>
    </xf>
    <xf numFmtId="49" fontId="3" fillId="0" borderId="4" xfId="0" applyNumberFormat="1" applyFont="1" applyBorder="1" applyAlignment="1">
      <alignment horizontal="center" vertical="top" wrapText="1"/>
    </xf>
    <xf numFmtId="0" fontId="3" fillId="0" borderId="4" xfId="0" applyFont="1" applyBorder="1" applyAlignment="1">
      <alignment horizontal="center"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0" borderId="1" xfId="0" applyFont="1" applyBorder="1" applyAlignment="1">
      <alignment horizontal="center" vertical="center" wrapText="1"/>
    </xf>
    <xf numFmtId="0" fontId="17" fillId="0" borderId="0" xfId="1" applyNumberFormat="1" applyFont="1" applyBorder="1" applyAlignment="1">
      <alignment horizontal="center" vertical="top" wrapText="1"/>
    </xf>
    <xf numFmtId="0" fontId="12" fillId="0" borderId="0" xfId="1" applyFont="1"/>
    <xf numFmtId="0" fontId="15" fillId="0" borderId="1" xfId="0" quotePrefix="1" applyFont="1" applyBorder="1" applyAlignment="1">
      <alignment horizontal="center" vertical="top" wrapText="1"/>
    </xf>
    <xf numFmtId="0" fontId="15" fillId="0" borderId="1" xfId="0" quotePrefix="1" applyNumberFormat="1" applyFont="1" applyBorder="1" applyAlignment="1">
      <alignment horizontal="center" vertical="top" wrapText="1"/>
    </xf>
    <xf numFmtId="0" fontId="3" fillId="0" borderId="5" xfId="1" applyFont="1" applyBorder="1" applyAlignment="1">
      <alignment horizontal="center" vertical="top" wrapText="1"/>
    </xf>
    <xf numFmtId="0" fontId="3" fillId="0" borderId="7" xfId="1" applyFont="1" applyBorder="1" applyAlignment="1">
      <alignment horizontal="center" vertical="top" wrapText="1"/>
    </xf>
    <xf numFmtId="0" fontId="3" fillId="0" borderId="10" xfId="1" applyFont="1" applyBorder="1" applyAlignment="1">
      <alignment horizontal="center" vertical="top" wrapText="1"/>
    </xf>
    <xf numFmtId="0" fontId="3" fillId="0" borderId="7" xfId="1" applyFont="1" applyFill="1" applyBorder="1" applyAlignment="1">
      <alignment horizontal="center" vertical="center" wrapText="1"/>
    </xf>
    <xf numFmtId="0" fontId="4" fillId="0" borderId="5" xfId="0" applyFont="1" applyBorder="1" applyAlignment="1">
      <alignment vertical="top" wrapText="1"/>
    </xf>
    <xf numFmtId="0" fontId="4" fillId="0" borderId="9" xfId="0" applyFont="1" applyBorder="1" applyAlignment="1">
      <alignment horizontal="center" vertical="top" wrapText="1"/>
    </xf>
    <xf numFmtId="0" fontId="4" fillId="0" borderId="6" xfId="0" applyFont="1" applyBorder="1" applyAlignment="1">
      <alignment horizontal="center" vertical="top" wrapText="1"/>
    </xf>
    <xf numFmtId="0" fontId="4" fillId="0" borderId="9" xfId="1" applyFont="1" applyBorder="1" applyAlignment="1">
      <alignment horizontal="center" vertical="top" wrapText="1"/>
    </xf>
    <xf numFmtId="0" fontId="3" fillId="0" borderId="1" xfId="0" applyFont="1" applyBorder="1" applyAlignment="1">
      <alignment horizontal="center" vertical="top" wrapText="1"/>
    </xf>
    <xf numFmtId="0" fontId="3" fillId="0" borderId="1" xfId="1" applyFont="1" applyBorder="1" applyAlignment="1">
      <alignment horizontal="center" vertical="top" wrapText="1"/>
    </xf>
    <xf numFmtId="0" fontId="4" fillId="0" borderId="1" xfId="1" applyFont="1" applyBorder="1" applyAlignment="1">
      <alignment horizontal="center" vertical="top" wrapText="1"/>
    </xf>
    <xf numFmtId="0" fontId="4" fillId="0" borderId="1" xfId="1" applyFont="1" applyFill="1" applyBorder="1" applyAlignment="1">
      <alignment horizontal="left" vertical="top" wrapText="1"/>
    </xf>
    <xf numFmtId="164" fontId="4" fillId="0" borderId="1" xfId="1" applyNumberFormat="1" applyFont="1" applyFill="1" applyBorder="1" applyAlignment="1">
      <alignment horizontal="center" vertical="top" wrapText="1"/>
    </xf>
    <xf numFmtId="2" fontId="13" fillId="0" borderId="0" xfId="1" applyNumberFormat="1" applyFont="1" applyFill="1" applyBorder="1" applyAlignment="1">
      <alignment horizontal="center" vertical="justify" wrapText="1"/>
    </xf>
    <xf numFmtId="164" fontId="3" fillId="0" borderId="0" xfId="1" applyNumberFormat="1" applyFont="1"/>
    <xf numFmtId="0" fontId="3" fillId="0" borderId="1" xfId="1" applyFont="1" applyBorder="1" applyAlignment="1">
      <alignment vertical="top" wrapText="1"/>
    </xf>
    <xf numFmtId="0" fontId="3" fillId="0" borderId="1" xfId="1" applyFont="1" applyFill="1" applyBorder="1" applyAlignment="1">
      <alignment horizontal="center" vertical="top" wrapText="1"/>
    </xf>
    <xf numFmtId="164" fontId="3" fillId="0" borderId="1" xfId="1" applyNumberFormat="1" applyFont="1" applyFill="1" applyBorder="1" applyAlignment="1">
      <alignment horizontal="center" vertical="top" wrapText="1"/>
    </xf>
    <xf numFmtId="164" fontId="8" fillId="0" borderId="1" xfId="0" applyNumberFormat="1" applyFont="1" applyFill="1" applyBorder="1" applyAlignment="1">
      <alignment horizontal="center" vertical="top" wrapText="1"/>
    </xf>
    <xf numFmtId="164" fontId="8" fillId="0" borderId="7" xfId="0" applyNumberFormat="1" applyFont="1" applyFill="1" applyBorder="1" applyAlignment="1">
      <alignment horizontal="center" vertical="center" wrapText="1"/>
    </xf>
    <xf numFmtId="0" fontId="4" fillId="0" borderId="0" xfId="1" applyNumberFormat="1" applyFont="1" applyBorder="1" applyAlignment="1">
      <alignment horizontal="center" vertical="top" wrapText="1"/>
    </xf>
    <xf numFmtId="0" fontId="3" fillId="3" borderId="4" xfId="0" applyFont="1" applyFill="1" applyBorder="1" applyAlignment="1">
      <alignment horizontal="center" vertical="top"/>
    </xf>
    <xf numFmtId="0" fontId="4" fillId="3" borderId="9" xfId="0" applyFont="1" applyFill="1" applyBorder="1" applyAlignment="1">
      <alignment horizontal="left" wrapText="1"/>
    </xf>
    <xf numFmtId="0" fontId="4" fillId="3" borderId="4" xfId="0" applyFont="1" applyFill="1" applyBorder="1" applyAlignment="1">
      <alignment horizontal="center" vertical="top"/>
    </xf>
    <xf numFmtId="2" fontId="37" fillId="3" borderId="0" xfId="1" applyNumberFormat="1" applyFont="1" applyFill="1" applyBorder="1" applyAlignment="1">
      <alignment horizontal="left"/>
    </xf>
    <xf numFmtId="165" fontId="4" fillId="3" borderId="0" xfId="0" applyNumberFormat="1" applyFont="1" applyFill="1" applyBorder="1"/>
    <xf numFmtId="0" fontId="4" fillId="0" borderId="5" xfId="0" applyFont="1" applyFill="1" applyBorder="1" applyAlignment="1">
      <alignment horizontal="left" vertical="top" wrapText="1"/>
    </xf>
    <xf numFmtId="0" fontId="4" fillId="0" borderId="4" xfId="0" applyFont="1" applyBorder="1" applyAlignment="1">
      <alignment horizontal="center" vertical="top" wrapText="1"/>
    </xf>
    <xf numFmtId="0" fontId="36" fillId="0" borderId="1" xfId="0" applyFont="1" applyFill="1" applyBorder="1" applyAlignment="1">
      <alignment horizontal="left" vertical="top" wrapText="1"/>
    </xf>
    <xf numFmtId="0" fontId="20" fillId="0" borderId="1" xfId="0" applyFont="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NumberFormat="1" applyFont="1" applyFill="1" applyBorder="1" applyAlignment="1">
      <alignment horizontal="center" vertical="top" wrapText="1"/>
    </xf>
    <xf numFmtId="0" fontId="4" fillId="0" borderId="5" xfId="0" applyFont="1" applyBorder="1" applyAlignment="1">
      <alignment horizontal="center" vertical="justify" wrapText="1"/>
    </xf>
    <xf numFmtId="164" fontId="4" fillId="0" borderId="5" xfId="0" applyNumberFormat="1" applyFont="1" applyFill="1" applyBorder="1" applyAlignment="1">
      <alignment horizontal="center" vertical="justify" wrapText="1"/>
    </xf>
    <xf numFmtId="0" fontId="39" fillId="0" borderId="1" xfId="0" applyFont="1" applyFill="1" applyBorder="1" applyAlignment="1">
      <alignment vertical="center" wrapText="1"/>
    </xf>
    <xf numFmtId="1" fontId="41" fillId="0" borderId="1" xfId="5" applyNumberFormat="1" applyFont="1" applyFill="1" applyBorder="1" applyAlignment="1">
      <alignment horizontal="center" vertical="center"/>
    </xf>
    <xf numFmtId="0" fontId="4" fillId="0" borderId="5" xfId="0" applyNumberFormat="1" applyFont="1" applyFill="1" applyBorder="1" applyAlignment="1">
      <alignment horizontal="center" vertical="top" wrapText="1"/>
    </xf>
    <xf numFmtId="164" fontId="43" fillId="0" borderId="0" xfId="7" applyNumberFormat="1" applyAlignment="1" applyProtection="1">
      <alignment horizontal="center" vertical="top"/>
    </xf>
    <xf numFmtId="0" fontId="3" fillId="0" borderId="1" xfId="0" applyFont="1" applyFill="1" applyBorder="1" applyAlignment="1">
      <alignment horizontal="left" vertical="top" wrapText="1"/>
    </xf>
    <xf numFmtId="0" fontId="3" fillId="0" borderId="1" xfId="0" applyFont="1" applyBorder="1" applyAlignment="1">
      <alignment vertical="top" wrapText="1"/>
    </xf>
    <xf numFmtId="0" fontId="12" fillId="0" borderId="1" xfId="0" applyFont="1" applyBorder="1" applyAlignment="1">
      <alignment horizontal="center" vertical="top" wrapText="1"/>
    </xf>
    <xf numFmtId="0" fontId="41" fillId="0" borderId="1" xfId="0" applyNumberFormat="1" applyFont="1" applyFill="1" applyBorder="1" applyAlignment="1">
      <alignment horizontal="center"/>
    </xf>
    <xf numFmtId="0" fontId="4"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3" borderId="1" xfId="0" applyFont="1" applyFill="1" applyBorder="1" applyAlignment="1">
      <alignment vertical="top" wrapText="1"/>
    </xf>
    <xf numFmtId="0" fontId="4" fillId="3" borderId="4" xfId="0" applyFont="1" applyFill="1" applyBorder="1" applyAlignment="1">
      <alignment horizontal="left" vertical="top" wrapText="1"/>
    </xf>
    <xf numFmtId="0" fontId="14" fillId="0" borderId="0" xfId="0" applyFont="1"/>
    <xf numFmtId="0" fontId="10" fillId="0" borderId="0" xfId="0" applyFont="1" applyAlignment="1">
      <alignment vertical="top" wrapText="1"/>
    </xf>
    <xf numFmtId="0" fontId="25" fillId="0" borderId="0" xfId="1" applyFont="1" applyAlignment="1">
      <alignment vertical="top" wrapText="1"/>
    </xf>
    <xf numFmtId="0" fontId="10" fillId="0" borderId="0" xfId="1" applyAlignment="1">
      <alignment vertical="top" wrapText="1"/>
    </xf>
    <xf numFmtId="0" fontId="15" fillId="0" borderId="0" xfId="0" applyFont="1" applyAlignment="1">
      <alignment vertical="top" wrapText="1"/>
    </xf>
    <xf numFmtId="0" fontId="3" fillId="0" borderId="0" xfId="0" applyFont="1"/>
    <xf numFmtId="0" fontId="3" fillId="0" borderId="7" xfId="0" applyFont="1" applyBorder="1" applyAlignment="1">
      <alignment horizontal="center" vertical="top" wrapText="1"/>
    </xf>
    <xf numFmtId="0" fontId="3" fillId="3" borderId="0" xfId="0" applyFont="1" applyFill="1" applyBorder="1"/>
    <xf numFmtId="0" fontId="4" fillId="0" borderId="0" xfId="0" applyFont="1"/>
    <xf numFmtId="0" fontId="8" fillId="0" borderId="0" xfId="0" applyFont="1"/>
    <xf numFmtId="0" fontId="3" fillId="0" borderId="5" xfId="0" applyFont="1" applyBorder="1" applyAlignment="1">
      <alignment horizontal="center" vertical="top" wrapText="1"/>
    </xf>
    <xf numFmtId="0" fontId="10" fillId="0" borderId="0" xfId="1"/>
    <xf numFmtId="0" fontId="5" fillId="0" borderId="0" xfId="0" applyFont="1"/>
    <xf numFmtId="0" fontId="3" fillId="0" borderId="0" xfId="0" applyFont="1" applyFill="1" applyBorder="1"/>
    <xf numFmtId="0" fontId="15" fillId="0" borderId="7" xfId="0" quotePrefix="1" applyFont="1" applyBorder="1" applyAlignment="1">
      <alignment horizontal="center" vertical="top" wrapText="1"/>
    </xf>
    <xf numFmtId="0" fontId="15" fillId="0" borderId="7" xfId="0" quotePrefix="1" applyNumberFormat="1" applyFont="1" applyBorder="1" applyAlignment="1">
      <alignment horizontal="center" vertical="top" wrapText="1"/>
    </xf>
    <xf numFmtId="1" fontId="15" fillId="0" borderId="7" xfId="0" quotePrefix="1" applyNumberFormat="1" applyFont="1" applyBorder="1" applyAlignment="1">
      <alignment horizontal="center" vertical="top" wrapText="1"/>
    </xf>
    <xf numFmtId="0" fontId="8" fillId="3" borderId="4" xfId="0" applyFont="1" applyFill="1" applyBorder="1" applyAlignment="1">
      <alignment vertical="center" wrapText="1"/>
    </xf>
    <xf numFmtId="164" fontId="4" fillId="2" borderId="5" xfId="0" applyNumberFormat="1" applyFont="1" applyFill="1" applyBorder="1" applyAlignment="1">
      <alignment horizontal="center" vertical="top" wrapText="1"/>
    </xf>
    <xf numFmtId="0" fontId="3" fillId="3" borderId="5" xfId="0" applyFont="1" applyFill="1" applyBorder="1" applyAlignment="1">
      <alignment vertical="center" wrapText="1"/>
    </xf>
    <xf numFmtId="0" fontId="3" fillId="3" borderId="7" xfId="0" applyFont="1" applyFill="1" applyBorder="1" applyAlignment="1">
      <alignment vertical="center" wrapText="1"/>
    </xf>
    <xf numFmtId="0" fontId="53" fillId="0" borderId="0" xfId="0" applyFont="1" applyBorder="1"/>
    <xf numFmtId="0" fontId="5" fillId="0" borderId="0" xfId="0" applyFont="1" applyAlignment="1">
      <alignment vertical="center"/>
    </xf>
    <xf numFmtId="0" fontId="42" fillId="3" borderId="4" xfId="0" applyFont="1" applyFill="1" applyBorder="1" applyAlignment="1">
      <alignment horizontal="left" vertical="center" wrapText="1"/>
    </xf>
    <xf numFmtId="0" fontId="42" fillId="3" borderId="4" xfId="0" applyFont="1" applyFill="1" applyBorder="1" applyAlignment="1">
      <alignment vertical="center" wrapText="1"/>
    </xf>
    <xf numFmtId="0" fontId="8" fillId="0" borderId="0" xfId="0" applyFont="1" applyAlignment="1">
      <alignment vertical="center"/>
    </xf>
    <xf numFmtId="0" fontId="39" fillId="3" borderId="5" xfId="0" applyFont="1" applyFill="1" applyBorder="1" applyAlignment="1">
      <alignment vertical="center" wrapText="1"/>
    </xf>
    <xf numFmtId="0" fontId="55" fillId="0" borderId="7" xfId="0" quotePrefix="1" applyFont="1" applyBorder="1" applyAlignment="1">
      <alignment horizontal="center" vertical="top" wrapText="1"/>
    </xf>
    <xf numFmtId="0" fontId="55" fillId="0" borderId="7" xfId="0" quotePrefix="1" applyNumberFormat="1" applyFont="1" applyBorder="1" applyAlignment="1">
      <alignment horizontal="center" vertical="top" wrapText="1"/>
    </xf>
    <xf numFmtId="1" fontId="55" fillId="0" borderId="7" xfId="0" quotePrefix="1" applyNumberFormat="1" applyFont="1" applyBorder="1" applyAlignment="1">
      <alignment horizontal="center" vertical="top" wrapText="1"/>
    </xf>
    <xf numFmtId="0" fontId="55" fillId="0" borderId="0" xfId="0" applyFont="1" applyAlignment="1">
      <alignment vertical="top" wrapText="1"/>
    </xf>
    <xf numFmtId="0" fontId="39" fillId="3" borderId="4" xfId="0" applyFont="1" applyFill="1" applyBorder="1" applyAlignment="1">
      <alignment horizontal="left" vertical="center" wrapText="1"/>
    </xf>
    <xf numFmtId="0" fontId="12" fillId="3" borderId="1" xfId="0" applyFont="1" applyFill="1" applyBorder="1"/>
    <xf numFmtId="0" fontId="12" fillId="3" borderId="0" xfId="0" applyFont="1" applyFill="1"/>
    <xf numFmtId="0" fontId="3" fillId="0" borderId="1" xfId="0" applyFont="1" applyBorder="1" applyAlignment="1">
      <alignment vertical="center"/>
    </xf>
    <xf numFmtId="0" fontId="54" fillId="3" borderId="1" xfId="0" applyFont="1" applyFill="1" applyBorder="1" applyAlignment="1">
      <alignment vertical="center"/>
    </xf>
    <xf numFmtId="0" fontId="3" fillId="3" borderId="1" xfId="0" applyFont="1" applyFill="1" applyBorder="1" applyAlignment="1">
      <alignment horizontal="left" vertical="center" wrapText="1"/>
    </xf>
    <xf numFmtId="0" fontId="21" fillId="0" borderId="1" xfId="0" applyNumberFormat="1" applyFont="1" applyBorder="1" applyAlignment="1">
      <alignment horizontal="center" vertical="top" wrapText="1"/>
    </xf>
    <xf numFmtId="0" fontId="54" fillId="3" borderId="10" xfId="0" applyFont="1" applyFill="1" applyBorder="1" applyAlignment="1">
      <alignment vertical="center"/>
    </xf>
    <xf numFmtId="0" fontId="54" fillId="3" borderId="7" xfId="0" applyFont="1" applyFill="1" applyBorder="1" applyAlignment="1">
      <alignment vertical="center"/>
    </xf>
    <xf numFmtId="164" fontId="4" fillId="3" borderId="2" xfId="0" applyNumberFormat="1" applyFont="1" applyFill="1" applyBorder="1" applyAlignment="1">
      <alignment horizontal="center" vertical="top" wrapText="1"/>
    </xf>
    <xf numFmtId="0" fontId="54" fillId="3" borderId="4" xfId="0" applyFont="1" applyFill="1" applyBorder="1" applyAlignment="1">
      <alignment vertical="center"/>
    </xf>
    <xf numFmtId="0" fontId="54" fillId="3" borderId="6" xfId="0" applyFont="1" applyFill="1" applyBorder="1" applyAlignment="1">
      <alignment vertical="center"/>
    </xf>
    <xf numFmtId="0" fontId="8" fillId="0" borderId="0" xfId="1" applyFont="1"/>
    <xf numFmtId="0" fontId="8" fillId="0" borderId="1" xfId="1" applyFont="1" applyBorder="1" applyAlignment="1">
      <alignment horizontal="center" vertical="top" wrapText="1"/>
    </xf>
    <xf numFmtId="0" fontId="8" fillId="3" borderId="1" xfId="0" applyFont="1" applyFill="1" applyBorder="1" applyAlignment="1">
      <alignment vertical="center" wrapText="1"/>
    </xf>
    <xf numFmtId="0" fontId="8" fillId="3" borderId="1" xfId="0" applyFont="1" applyFill="1" applyBorder="1" applyAlignment="1">
      <alignment horizontal="center" vertical="center"/>
    </xf>
    <xf numFmtId="0" fontId="8"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0" fontId="8" fillId="3" borderId="1" xfId="0" applyFont="1" applyFill="1" applyBorder="1" applyAlignment="1">
      <alignment horizontal="left" vertical="center" wrapText="1"/>
    </xf>
    <xf numFmtId="0" fontId="3" fillId="0" borderId="0" xfId="0" applyFont="1" applyBorder="1" applyAlignment="1">
      <alignment horizontal="center" vertical="top" wrapText="1"/>
    </xf>
    <xf numFmtId="0" fontId="4" fillId="0" borderId="0" xfId="0" applyFont="1" applyFill="1" applyBorder="1" applyAlignment="1">
      <alignment horizontal="left" vertical="top" wrapText="1"/>
    </xf>
    <xf numFmtId="0" fontId="3" fillId="0" borderId="0" xfId="0" applyNumberFormat="1" applyFont="1" applyFill="1" applyBorder="1" applyAlignment="1">
      <alignment horizontal="center" vertical="center" wrapText="1"/>
    </xf>
    <xf numFmtId="0" fontId="53" fillId="0" borderId="0" xfId="1" applyFont="1"/>
    <xf numFmtId="0" fontId="3" fillId="0" borderId="0" xfId="0" applyFont="1" applyBorder="1" applyAlignment="1">
      <alignment vertical="top" wrapText="1"/>
    </xf>
    <xf numFmtId="2" fontId="3"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top" wrapText="1"/>
    </xf>
    <xf numFmtId="0" fontId="15" fillId="0" borderId="0" xfId="1" applyFont="1"/>
    <xf numFmtId="0" fontId="10" fillId="0" borderId="0" xfId="0" applyFont="1"/>
    <xf numFmtId="0" fontId="60" fillId="0" borderId="0" xfId="0" applyFont="1" applyBorder="1"/>
    <xf numFmtId="0" fontId="14" fillId="0" borderId="0" xfId="1" applyFont="1"/>
    <xf numFmtId="0" fontId="60" fillId="0" borderId="0" xfId="0" applyFont="1"/>
    <xf numFmtId="0" fontId="51" fillId="0" borderId="0" xfId="0" applyFont="1"/>
    <xf numFmtId="164" fontId="15" fillId="0" borderId="0" xfId="1" applyNumberFormat="1" applyFont="1"/>
    <xf numFmtId="2" fontId="0" fillId="0" borderId="0" xfId="0" applyNumberFormat="1"/>
    <xf numFmtId="164" fontId="0" fillId="0" borderId="0" xfId="0" applyNumberFormat="1" applyAlignment="1">
      <alignment horizontal="center"/>
    </xf>
    <xf numFmtId="2" fontId="4" fillId="0" borderId="1" xfId="0" applyNumberFormat="1" applyFont="1" applyFill="1" applyBorder="1" applyAlignment="1">
      <alignment horizontal="center" vertical="top" wrapText="1"/>
    </xf>
    <xf numFmtId="1" fontId="9" fillId="0" borderId="1" xfId="0" quotePrefix="1" applyNumberFormat="1" applyFont="1" applyFill="1" applyBorder="1" applyAlignment="1">
      <alignment horizontal="center" vertical="top" wrapText="1"/>
    </xf>
    <xf numFmtId="0" fontId="4"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0" fontId="4" fillId="0" borderId="1" xfId="0" applyFont="1" applyBorder="1" applyAlignment="1">
      <alignment vertical="center" wrapText="1"/>
    </xf>
    <xf numFmtId="0" fontId="4" fillId="3" borderId="1" xfId="0" applyFont="1" applyFill="1" applyBorder="1" applyAlignment="1">
      <alignment horizontal="left" vertical="center" wrapText="1"/>
    </xf>
    <xf numFmtId="164" fontId="4"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2" fontId="25" fillId="0" borderId="0" xfId="1" applyNumberFormat="1" applyFont="1" applyAlignment="1">
      <alignment horizontal="center" vertical="center" wrapText="1"/>
    </xf>
    <xf numFmtId="2" fontId="0" fillId="0" borderId="0" xfId="0" applyNumberFormat="1" applyAlignment="1">
      <alignment horizontal="center" vertical="center"/>
    </xf>
    <xf numFmtId="2" fontId="25" fillId="0" borderId="0" xfId="1" applyNumberFormat="1" applyFont="1" applyBorder="1" applyAlignment="1">
      <alignment horizontal="center" vertical="center" wrapText="1"/>
    </xf>
    <xf numFmtId="164" fontId="5" fillId="0" borderId="7" xfId="1" applyNumberFormat="1" applyFont="1" applyFill="1" applyBorder="1" applyAlignment="1">
      <alignment horizontal="center" vertical="center" wrapText="1"/>
    </xf>
    <xf numFmtId="0" fontId="5" fillId="0" borderId="7" xfId="0" applyFont="1" applyBorder="1" applyAlignment="1">
      <alignment horizontal="center" vertical="top" wrapText="1"/>
    </xf>
    <xf numFmtId="0" fontId="4" fillId="0" borderId="1" xfId="0" applyFont="1" applyBorder="1" applyAlignment="1">
      <alignment vertical="top" wrapText="1"/>
    </xf>
    <xf numFmtId="0" fontId="4" fillId="0" borderId="2" xfId="1" applyFont="1" applyBorder="1" applyAlignment="1">
      <alignment horizontal="center" vertical="top" wrapText="1"/>
    </xf>
    <xf numFmtId="0" fontId="8" fillId="0" borderId="1" xfId="0" applyFont="1" applyBorder="1" applyAlignment="1">
      <alignment vertical="top" wrapText="1"/>
    </xf>
    <xf numFmtId="0" fontId="4" fillId="0" borderId="2" xfId="0" applyFont="1" applyBorder="1" applyAlignment="1">
      <alignment horizontal="center" vertical="top" wrapText="1"/>
    </xf>
    <xf numFmtId="0" fontId="20" fillId="3" borderId="1" xfId="0" applyFont="1" applyFill="1" applyBorder="1" applyAlignment="1">
      <alignment horizontal="left" vertical="center" wrapText="1"/>
    </xf>
    <xf numFmtId="0" fontId="3" fillId="0" borderId="7" xfId="0" applyFont="1" applyBorder="1" applyAlignment="1">
      <alignment horizontal="center" vertical="top" wrapText="1"/>
    </xf>
    <xf numFmtId="0" fontId="4" fillId="3" borderId="1" xfId="0" applyFont="1" applyFill="1" applyBorder="1" applyAlignment="1">
      <alignment vertical="top" wrapText="1"/>
    </xf>
    <xf numFmtId="0" fontId="3" fillId="0" borderId="1" xfId="3" applyFont="1" applyBorder="1" applyAlignment="1">
      <alignment horizontal="center" vertical="top" wrapText="1"/>
    </xf>
    <xf numFmtId="0" fontId="4" fillId="2" borderId="1" xfId="3" applyFont="1" applyFill="1" applyBorder="1" applyAlignment="1">
      <alignment horizontal="left" vertical="top" wrapText="1"/>
    </xf>
    <xf numFmtId="0" fontId="4" fillId="0" borderId="1" xfId="3" applyFont="1" applyFill="1" applyBorder="1" applyAlignment="1">
      <alignment horizontal="center" vertical="top" wrapText="1"/>
    </xf>
    <xf numFmtId="0" fontId="4" fillId="2" borderId="1" xfId="3" applyFont="1" applyFill="1" applyBorder="1" applyAlignment="1">
      <alignment horizontal="center" vertical="top" wrapText="1"/>
    </xf>
    <xf numFmtId="0" fontId="4" fillId="2" borderId="1" xfId="0" applyFont="1" applyFill="1" applyBorder="1" applyAlignment="1">
      <alignment horizontal="left" vertical="top" wrapText="1"/>
    </xf>
    <xf numFmtId="0" fontId="4" fillId="3" borderId="5" xfId="1" applyFont="1" applyFill="1" applyBorder="1" applyAlignment="1">
      <alignment horizontal="left" vertical="top" wrapText="1"/>
    </xf>
    <xf numFmtId="0" fontId="4" fillId="0" borderId="1" xfId="0" applyFont="1" applyFill="1" applyBorder="1" applyAlignment="1">
      <alignment horizontal="left" wrapText="1"/>
    </xf>
    <xf numFmtId="0" fontId="4" fillId="0" borderId="1" xfId="0" applyFont="1" applyFill="1" applyBorder="1" applyAlignment="1">
      <alignment horizontal="center" wrapText="1"/>
    </xf>
    <xf numFmtId="164" fontId="4" fillId="2" borderId="1" xfId="0" applyNumberFormat="1" applyFont="1" applyFill="1" applyBorder="1" applyAlignment="1">
      <alignment horizontal="center" wrapText="1"/>
    </xf>
    <xf numFmtId="0" fontId="15" fillId="0" borderId="0" xfId="0" applyFont="1" applyAlignment="1">
      <alignment horizontal="center"/>
    </xf>
    <xf numFmtId="0" fontId="3" fillId="0" borderId="4" xfId="0" applyFont="1" applyBorder="1" applyAlignment="1">
      <alignment horizontal="center" vertical="top" wrapText="1"/>
    </xf>
    <xf numFmtId="0" fontId="3" fillId="0" borderId="7" xfId="0" applyFont="1" applyBorder="1" applyAlignment="1">
      <alignment horizontal="center" vertical="top" wrapText="1"/>
    </xf>
    <xf numFmtId="0" fontId="3" fillId="0" borderId="5" xfId="0" applyFont="1" applyBorder="1" applyAlignment="1">
      <alignment horizontal="center" vertical="top" wrapText="1"/>
    </xf>
    <xf numFmtId="164" fontId="0" fillId="0" borderId="0" xfId="0" applyNumberFormat="1"/>
    <xf numFmtId="164" fontId="15" fillId="0" borderId="0" xfId="0" applyNumberFormat="1" applyFont="1"/>
    <xf numFmtId="0" fontId="4" fillId="0" borderId="7" xfId="1" applyFont="1" applyFill="1" applyBorder="1" applyAlignment="1">
      <alignment horizontal="left" vertical="top" wrapText="1"/>
    </xf>
    <xf numFmtId="0" fontId="4" fillId="2" borderId="1" xfId="0" applyFont="1" applyFill="1" applyBorder="1" applyAlignment="1">
      <alignment horizontal="left" wrapText="1"/>
    </xf>
    <xf numFmtId="0" fontId="4" fillId="0" borderId="1" xfId="0" applyFont="1" applyFill="1" applyBorder="1" applyAlignment="1">
      <alignment horizontal="left" vertical="top" wrapText="1"/>
    </xf>
    <xf numFmtId="0" fontId="3" fillId="3" borderId="1" xfId="0" applyFont="1" applyFill="1" applyBorder="1" applyAlignment="1">
      <alignment horizontal="center" vertical="top"/>
    </xf>
    <xf numFmtId="0" fontId="4" fillId="3" borderId="1" xfId="0" applyFont="1" applyFill="1" applyBorder="1" applyAlignment="1">
      <alignment horizontal="left" wrapText="1"/>
    </xf>
    <xf numFmtId="0" fontId="4" fillId="3" borderId="1" xfId="0" applyFont="1" applyFill="1" applyBorder="1" applyAlignment="1">
      <alignment horizontal="center" vertical="top"/>
    </xf>
    <xf numFmtId="164" fontId="4" fillId="3" borderId="1" xfId="0" applyNumberFormat="1" applyFont="1" applyFill="1" applyBorder="1" applyAlignment="1">
      <alignment horizontal="center" vertical="top" wrapText="1"/>
    </xf>
    <xf numFmtId="0" fontId="4" fillId="2" borderId="1" xfId="0" applyFont="1" applyFill="1" applyBorder="1" applyAlignment="1">
      <alignment horizontal="center" vertical="top" wrapText="1"/>
    </xf>
    <xf numFmtId="0" fontId="4" fillId="3" borderId="1" xfId="3" applyFont="1" applyFill="1" applyBorder="1" applyAlignment="1">
      <alignment horizontal="center" vertical="top" wrapText="1"/>
    </xf>
    <xf numFmtId="0" fontId="4" fillId="3" borderId="1" xfId="1" applyFont="1" applyFill="1" applyBorder="1" applyAlignment="1">
      <alignment horizontal="left" vertical="top" wrapText="1"/>
    </xf>
    <xf numFmtId="0" fontId="5" fillId="0" borderId="1" xfId="0" applyFont="1" applyFill="1" applyBorder="1" applyAlignment="1">
      <alignment horizontal="center"/>
    </xf>
    <xf numFmtId="0" fontId="4" fillId="3" borderId="1" xfId="0" applyFont="1" applyFill="1" applyBorder="1" applyAlignment="1">
      <alignment horizontal="left" vertical="top" wrapText="1"/>
    </xf>
    <xf numFmtId="0" fontId="4" fillId="0" borderId="1" xfId="0" applyFont="1" applyFill="1" applyBorder="1" applyAlignment="1">
      <alignment horizontal="center"/>
    </xf>
    <xf numFmtId="164" fontId="4" fillId="0" borderId="1" xfId="0" applyNumberFormat="1" applyFont="1" applyFill="1" applyBorder="1" applyAlignment="1">
      <alignment horizontal="center" wrapText="1"/>
    </xf>
    <xf numFmtId="0" fontId="20" fillId="0" borderId="1" xfId="0" applyFont="1" applyBorder="1" applyAlignment="1">
      <alignment horizontal="left" vertical="center" wrapText="1"/>
    </xf>
    <xf numFmtId="164" fontId="8" fillId="0" borderId="7" xfId="0" applyNumberFormat="1" applyFont="1" applyFill="1" applyBorder="1" applyAlignment="1">
      <alignment horizontal="center" vertical="justify" wrapText="1"/>
    </xf>
    <xf numFmtId="0" fontId="42" fillId="3" borderId="1" xfId="0" applyFont="1" applyFill="1" applyBorder="1" applyAlignment="1">
      <alignment horizontal="left" vertical="center" wrapText="1"/>
    </xf>
    <xf numFmtId="0" fontId="42" fillId="3" borderId="5" xfId="0" applyFont="1" applyFill="1" applyBorder="1" applyAlignment="1">
      <alignment horizontal="left" vertical="center" wrapText="1"/>
    </xf>
    <xf numFmtId="49" fontId="3" fillId="0" borderId="1" xfId="0" applyNumberFormat="1" applyFont="1" applyBorder="1" applyAlignment="1">
      <alignment horizontal="center" vertical="top" wrapText="1"/>
    </xf>
    <xf numFmtId="0" fontId="42" fillId="3" borderId="1" xfId="0" applyFont="1" applyFill="1" applyBorder="1" applyAlignment="1">
      <alignment vertical="center" wrapText="1"/>
    </xf>
    <xf numFmtId="0" fontId="42" fillId="3" borderId="1" xfId="0" applyFont="1" applyFill="1" applyBorder="1" applyAlignment="1">
      <alignment vertical="top" wrapText="1"/>
    </xf>
    <xf numFmtId="164" fontId="4" fillId="2" borderId="1" xfId="0" applyNumberFormat="1" applyFont="1" applyFill="1" applyBorder="1" applyAlignment="1">
      <alignment horizontal="center" vertical="top" wrapText="1"/>
    </xf>
    <xf numFmtId="164" fontId="36" fillId="3" borderId="1" xfId="0" applyNumberFormat="1" applyFont="1" applyFill="1" applyBorder="1" applyAlignment="1">
      <alignment horizontal="center" vertical="top" wrapText="1"/>
    </xf>
    <xf numFmtId="0" fontId="5" fillId="3" borderId="7" xfId="0" applyFont="1" applyFill="1" applyBorder="1" applyAlignment="1">
      <alignment horizontal="left" vertical="center" wrapText="1"/>
    </xf>
    <xf numFmtId="0" fontId="8" fillId="0" borderId="7" xfId="1" applyFont="1" applyBorder="1" applyAlignment="1">
      <alignment horizontal="center" vertical="top" wrapText="1"/>
    </xf>
    <xf numFmtId="49" fontId="25" fillId="0" borderId="7" xfId="0" applyNumberFormat="1" applyFont="1" applyBorder="1" applyAlignment="1">
      <alignment horizontal="left" vertical="center" wrapText="1"/>
    </xf>
    <xf numFmtId="164" fontId="8" fillId="0" borderId="7" xfId="1" applyNumberFormat="1" applyFont="1" applyFill="1" applyBorder="1" applyAlignment="1">
      <alignment horizontal="center" vertical="center" wrapText="1"/>
    </xf>
    <xf numFmtId="0" fontId="55" fillId="0" borderId="7" xfId="0" applyFont="1" applyBorder="1" applyAlignment="1">
      <alignment horizontal="center" vertical="top" wrapText="1"/>
    </xf>
    <xf numFmtId="0" fontId="55" fillId="0" borderId="7" xfId="0" applyFont="1" applyBorder="1" applyAlignment="1">
      <alignment horizontal="center" vertical="center" wrapText="1"/>
    </xf>
    <xf numFmtId="0" fontId="64" fillId="0" borderId="7" xfId="0" applyFont="1" applyBorder="1" applyAlignment="1">
      <alignment horizontal="center" vertical="top" wrapText="1"/>
    </xf>
    <xf numFmtId="0" fontId="15" fillId="0" borderId="7" xfId="0" applyFont="1" applyBorder="1" applyAlignment="1">
      <alignment horizontal="center" vertical="top" wrapText="1"/>
    </xf>
    <xf numFmtId="0" fontId="55" fillId="3" borderId="1" xfId="0" applyFont="1" applyFill="1" applyBorder="1" applyAlignment="1">
      <alignment horizontal="center" vertical="center"/>
    </xf>
    <xf numFmtId="0" fontId="55" fillId="3" borderId="5" xfId="0" applyFont="1" applyFill="1" applyBorder="1" applyAlignment="1">
      <alignment horizontal="center" vertical="center" wrapText="1"/>
    </xf>
    <xf numFmtId="0" fontId="5" fillId="0" borderId="7" xfId="1" applyFont="1" applyBorder="1" applyAlignment="1">
      <alignment horizontal="center" vertical="top" wrapText="1"/>
    </xf>
    <xf numFmtId="0" fontId="42" fillId="0" borderId="1" xfId="0" applyFont="1" applyFill="1" applyBorder="1" applyAlignment="1">
      <alignment vertical="top" wrapText="1"/>
    </xf>
    <xf numFmtId="0" fontId="4" fillId="0" borderId="1" xfId="0" applyFont="1" applyBorder="1" applyAlignment="1">
      <alignment horizontal="center" vertical="justify" wrapText="1"/>
    </xf>
    <xf numFmtId="164" fontId="4" fillId="0" borderId="1" xfId="0" applyNumberFormat="1" applyFont="1" applyFill="1" applyBorder="1" applyAlignment="1">
      <alignment horizontal="center" vertical="justify" wrapText="1"/>
    </xf>
    <xf numFmtId="0" fontId="42" fillId="0" borderId="1" xfId="5" applyFont="1" applyFill="1" applyBorder="1" applyAlignment="1">
      <alignment vertical="top" wrapText="1"/>
    </xf>
    <xf numFmtId="0" fontId="36" fillId="0" borderId="1" xfId="0" applyFont="1" applyFill="1" applyBorder="1" applyAlignment="1">
      <alignment horizontal="center" vertical="top" wrapText="1"/>
    </xf>
    <xf numFmtId="0" fontId="33" fillId="0" borderId="1" xfId="6" applyFont="1" applyFill="1" applyBorder="1" applyAlignment="1">
      <alignment vertical="top" wrapText="1"/>
    </xf>
    <xf numFmtId="0" fontId="33" fillId="0" borderId="5" xfId="6" applyFont="1" applyFill="1" applyBorder="1" applyAlignment="1">
      <alignment vertical="top" wrapText="1"/>
    </xf>
    <xf numFmtId="0" fontId="12" fillId="0" borderId="1" xfId="1" applyFont="1" applyBorder="1" applyAlignment="1">
      <alignment horizontal="center" vertical="top" wrapText="1"/>
    </xf>
    <xf numFmtId="0" fontId="20" fillId="0" borderId="1" xfId="1" applyFont="1" applyBorder="1" applyAlignment="1">
      <alignment horizontal="center" vertical="top" wrapText="1"/>
    </xf>
    <xf numFmtId="0" fontId="4" fillId="0" borderId="1" xfId="1" applyFont="1" applyFill="1" applyBorder="1" applyAlignment="1">
      <alignment horizontal="center" vertical="top" wrapText="1"/>
    </xf>
    <xf numFmtId="0" fontId="42" fillId="0" borderId="1" xfId="5" applyFont="1" applyBorder="1" applyAlignment="1">
      <alignment horizontal="left" vertical="top" wrapText="1"/>
    </xf>
    <xf numFmtId="0" fontId="67" fillId="0" borderId="1" xfId="0" applyFont="1" applyFill="1" applyBorder="1" applyAlignment="1">
      <alignment horizontal="center" vertical="top" wrapText="1"/>
    </xf>
    <xf numFmtId="0" fontId="39" fillId="0" borderId="1" xfId="0" applyFont="1" applyFill="1" applyBorder="1" applyAlignment="1">
      <alignment horizontal="center" vertical="center" wrapText="1"/>
    </xf>
    <xf numFmtId="0" fontId="42" fillId="0" borderId="5" xfId="0" applyFont="1" applyFill="1" applyBorder="1" applyAlignment="1">
      <alignment horizontal="center" vertical="top" wrapText="1"/>
    </xf>
    <xf numFmtId="0" fontId="42" fillId="0" borderId="1" xfId="0" applyFont="1" applyFill="1" applyBorder="1" applyAlignment="1">
      <alignment horizontal="center" vertical="top" wrapText="1"/>
    </xf>
    <xf numFmtId="0" fontId="42" fillId="0" borderId="4" xfId="0" applyFont="1" applyFill="1" applyBorder="1" applyAlignment="1">
      <alignment horizontal="center" vertical="top" wrapText="1"/>
    </xf>
    <xf numFmtId="0" fontId="42" fillId="3" borderId="1" xfId="0" applyFont="1" applyFill="1" applyBorder="1" applyAlignment="1">
      <alignment horizontal="center" vertical="top" wrapText="1"/>
    </xf>
    <xf numFmtId="0" fontId="42" fillId="0" borderId="1" xfId="5" applyFont="1" applyBorder="1" applyAlignment="1">
      <alignment horizontal="center" vertical="top" wrapText="1"/>
    </xf>
    <xf numFmtId="0" fontId="67" fillId="0" borderId="7" xfId="0" applyFont="1" applyFill="1" applyBorder="1" applyAlignment="1">
      <alignment horizontal="center" vertical="top" wrapText="1"/>
    </xf>
    <xf numFmtId="0" fontId="67" fillId="0" borderId="1" xfId="0" applyFont="1" applyFill="1" applyBorder="1" applyAlignment="1">
      <alignment horizontal="center" vertical="center" wrapText="1"/>
    </xf>
    <xf numFmtId="0" fontId="68" fillId="0" borderId="1" xfId="0" applyFont="1" applyFill="1" applyBorder="1" applyAlignment="1">
      <alignment horizontal="center" wrapText="1"/>
    </xf>
    <xf numFmtId="0" fontId="42" fillId="0" borderId="1" xfId="8" applyFont="1" applyBorder="1" applyAlignment="1">
      <alignment horizontal="left" vertical="center" wrapText="1"/>
    </xf>
    <xf numFmtId="0" fontId="42" fillId="0" borderId="1" xfId="0" applyFont="1" applyFill="1" applyBorder="1" applyAlignment="1">
      <alignment wrapText="1"/>
    </xf>
    <xf numFmtId="1" fontId="4" fillId="0" borderId="1" xfId="0" applyNumberFormat="1" applyFont="1" applyFill="1" applyBorder="1" applyAlignment="1">
      <alignment horizontal="center" vertical="justify" wrapText="1"/>
    </xf>
    <xf numFmtId="0" fontId="34" fillId="0" borderId="1" xfId="0" applyFont="1" applyFill="1" applyBorder="1" applyAlignment="1">
      <alignment horizontal="left" vertical="top" wrapText="1"/>
    </xf>
    <xf numFmtId="0" fontId="4" fillId="0" borderId="1" xfId="0" applyFont="1" applyBorder="1" applyAlignment="1">
      <alignment horizontal="center" vertical="center" wrapText="1"/>
    </xf>
    <xf numFmtId="0" fontId="4" fillId="0" borderId="1" xfId="1" applyFont="1" applyBorder="1" applyAlignment="1">
      <alignment vertical="top" wrapText="1"/>
    </xf>
    <xf numFmtId="0" fontId="4" fillId="0" borderId="1" xfId="0" applyFont="1" applyFill="1" applyBorder="1" applyAlignment="1">
      <alignment horizontal="center" vertical="top"/>
    </xf>
    <xf numFmtId="165" fontId="4" fillId="0" borderId="1" xfId="0" applyNumberFormat="1" applyFont="1" applyFill="1" applyBorder="1" applyAlignment="1">
      <alignment horizontal="center" vertical="top" wrapText="1"/>
    </xf>
    <xf numFmtId="0" fontId="5" fillId="0" borderId="6" xfId="0" applyFont="1" applyFill="1" applyBorder="1" applyAlignment="1">
      <alignment horizontal="left"/>
    </xf>
    <xf numFmtId="0" fontId="14" fillId="0" borderId="0" xfId="0" applyFont="1" applyBorder="1" applyAlignment="1">
      <alignment vertical="center"/>
    </xf>
    <xf numFmtId="0" fontId="15" fillId="0" borderId="0" xfId="0" applyFont="1" applyBorder="1" applyAlignment="1">
      <alignment vertical="center"/>
    </xf>
    <xf numFmtId="0" fontId="0" fillId="0" borderId="0" xfId="0" applyBorder="1" applyAlignment="1">
      <alignment vertical="center"/>
    </xf>
    <xf numFmtId="0" fontId="3" fillId="0" borderId="0" xfId="0" applyFont="1" applyFill="1" applyAlignment="1">
      <alignment vertical="center"/>
    </xf>
    <xf numFmtId="0" fontId="4" fillId="3" borderId="1" xfId="0" applyFont="1" applyFill="1" applyBorder="1" applyAlignment="1">
      <alignment horizontal="center" vertical="center"/>
    </xf>
    <xf numFmtId="165" fontId="4" fillId="3" borderId="0" xfId="0" applyNumberFormat="1" applyFont="1" applyFill="1" applyBorder="1" applyAlignment="1">
      <alignment vertical="center"/>
    </xf>
    <xf numFmtId="0" fontId="3" fillId="3" borderId="0" xfId="0" applyFont="1" applyFill="1" applyBorder="1" applyAlignment="1">
      <alignment vertical="center"/>
    </xf>
    <xf numFmtId="0" fontId="39" fillId="0" borderId="1" xfId="0" applyFont="1" applyFill="1" applyBorder="1" applyAlignment="1">
      <alignment horizontal="left" vertical="top" wrapText="1"/>
    </xf>
    <xf numFmtId="0" fontId="4" fillId="0" borderId="5" xfId="0" applyFont="1" applyFill="1" applyBorder="1" applyAlignment="1">
      <alignment horizontal="center" vertical="top"/>
    </xf>
    <xf numFmtId="0" fontId="4" fillId="0" borderId="6" xfId="0" applyFont="1" applyFill="1" applyBorder="1" applyAlignment="1">
      <alignment horizontal="left" vertical="center" wrapText="1"/>
    </xf>
    <xf numFmtId="0" fontId="4" fillId="3" borderId="9" xfId="0" applyFont="1" applyFill="1" applyBorder="1" applyAlignment="1">
      <alignment horizontal="left" vertical="center" wrapText="1"/>
    </xf>
    <xf numFmtId="0" fontId="29" fillId="0" borderId="1" xfId="0" applyFont="1" applyBorder="1" applyAlignment="1">
      <alignment horizontal="center" vertical="top" wrapText="1"/>
    </xf>
    <xf numFmtId="0" fontId="4" fillId="0" borderId="9" xfId="0" applyFont="1" applyFill="1" applyBorder="1" applyAlignment="1">
      <alignment horizontal="center" vertical="top" wrapText="1"/>
    </xf>
    <xf numFmtId="0" fontId="3" fillId="2" borderId="7" xfId="0" applyFont="1" applyFill="1" applyBorder="1" applyAlignment="1">
      <alignment horizontal="left" vertical="top" wrapText="1"/>
    </xf>
    <xf numFmtId="0" fontId="12" fillId="0" borderId="4" xfId="2" applyFont="1" applyBorder="1" applyAlignment="1">
      <alignment horizontal="center" vertical="top" wrapText="1"/>
    </xf>
    <xf numFmtId="0" fontId="4" fillId="2" borderId="4" xfId="2" applyFont="1" applyFill="1" applyBorder="1" applyAlignment="1">
      <alignment horizontal="left" vertical="top" wrapText="1"/>
    </xf>
    <xf numFmtId="0" fontId="4" fillId="0" borderId="4" xfId="2" applyFont="1" applyFill="1" applyBorder="1" applyAlignment="1">
      <alignment horizontal="center" vertical="top" wrapText="1"/>
    </xf>
    <xf numFmtId="0" fontId="3" fillId="0" borderId="4" xfId="0" applyFont="1" applyFill="1" applyBorder="1" applyAlignment="1">
      <alignment horizontal="center" vertical="top" wrapText="1"/>
    </xf>
    <xf numFmtId="0" fontId="4" fillId="0" borderId="9" xfId="0" applyFont="1" applyFill="1" applyBorder="1" applyAlignment="1">
      <alignment horizontal="left" vertical="top" wrapText="1"/>
    </xf>
    <xf numFmtId="0" fontId="19" fillId="2" borderId="4" xfId="0" applyFont="1" applyFill="1" applyBorder="1" applyAlignment="1">
      <alignment horizontal="left" vertical="top" wrapText="1"/>
    </xf>
    <xf numFmtId="0" fontId="3" fillId="0" borderId="4" xfId="0" applyFont="1" applyFill="1" applyBorder="1" applyAlignment="1">
      <alignment horizontal="center" vertical="top"/>
    </xf>
    <xf numFmtId="0" fontId="16" fillId="0" borderId="0" xfId="2" applyFont="1" applyFill="1" applyBorder="1"/>
    <xf numFmtId="0" fontId="3" fillId="0" borderId="7" xfId="0" applyFont="1" applyFill="1" applyBorder="1" applyAlignment="1">
      <alignment horizontal="center" vertical="top"/>
    </xf>
    <xf numFmtId="0" fontId="4" fillId="0" borderId="6" xfId="0" applyFont="1" applyFill="1" applyBorder="1" applyAlignment="1">
      <alignment horizontal="center" vertical="top" wrapText="1"/>
    </xf>
    <xf numFmtId="0" fontId="3" fillId="0" borderId="4" xfId="1" applyFont="1" applyFill="1" applyBorder="1" applyAlignment="1">
      <alignment horizontal="center" vertical="top" wrapText="1"/>
    </xf>
    <xf numFmtId="0" fontId="4" fillId="0" borderId="4" xfId="1" applyFont="1" applyFill="1" applyBorder="1" applyAlignment="1">
      <alignment horizontal="left" vertical="top" wrapText="1"/>
    </xf>
    <xf numFmtId="0" fontId="4" fillId="0" borderId="4" xfId="1" applyFont="1" applyFill="1" applyBorder="1" applyAlignment="1">
      <alignment horizontal="center" vertical="top" wrapText="1"/>
    </xf>
    <xf numFmtId="2" fontId="3" fillId="0" borderId="0" xfId="2" applyNumberFormat="1" applyFont="1" applyFill="1" applyBorder="1" applyAlignment="1">
      <alignment horizontal="center"/>
    </xf>
    <xf numFmtId="0" fontId="15" fillId="0" borderId="0" xfId="1" applyFont="1" applyFill="1" applyBorder="1"/>
    <xf numFmtId="0" fontId="5" fillId="0" borderId="4" xfId="0" applyFont="1" applyFill="1" applyBorder="1" applyAlignment="1">
      <alignment horizontal="center"/>
    </xf>
    <xf numFmtId="0" fontId="5" fillId="0" borderId="5" xfId="0" applyFont="1" applyFill="1" applyBorder="1" applyAlignment="1">
      <alignment horizontal="center"/>
    </xf>
    <xf numFmtId="0" fontId="30" fillId="2" borderId="4" xfId="0" applyFont="1" applyFill="1" applyBorder="1" applyAlignment="1">
      <alignment horizontal="center" vertical="top" wrapText="1"/>
    </xf>
    <xf numFmtId="0" fontId="3" fillId="0" borderId="5" xfId="0" applyFont="1" applyBorder="1"/>
    <xf numFmtId="0" fontId="3" fillId="0" borderId="5" xfId="0" applyFont="1" applyFill="1" applyBorder="1" applyAlignment="1">
      <alignment horizontal="center" vertical="top"/>
    </xf>
    <xf numFmtId="0" fontId="3" fillId="0" borderId="4" xfId="0" quotePrefix="1" applyFont="1" applyBorder="1" applyAlignment="1">
      <alignment horizontal="center" vertical="top" wrapText="1"/>
    </xf>
    <xf numFmtId="0" fontId="4" fillId="0" borderId="4" xfId="0" applyFont="1" applyFill="1" applyBorder="1" applyAlignment="1">
      <alignment horizontal="center" vertical="top"/>
    </xf>
    <xf numFmtId="0" fontId="3" fillId="0" borderId="4" xfId="0" applyFont="1" applyBorder="1" applyAlignment="1">
      <alignment vertical="center"/>
    </xf>
    <xf numFmtId="0" fontId="15" fillId="0" borderId="4" xfId="0" applyFont="1" applyFill="1" applyBorder="1" applyAlignment="1">
      <alignment horizontal="center" vertical="top"/>
    </xf>
    <xf numFmtId="0" fontId="3" fillId="3" borderId="4" xfId="0" applyFont="1" applyFill="1" applyBorder="1" applyAlignment="1">
      <alignment horizontal="center"/>
    </xf>
    <xf numFmtId="164" fontId="15" fillId="0" borderId="0" xfId="0" applyNumberFormat="1" applyFont="1" applyBorder="1"/>
    <xf numFmtId="0" fontId="3" fillId="3" borderId="5" xfId="0" applyFont="1" applyFill="1" applyBorder="1" applyAlignment="1">
      <alignment horizontal="left" vertical="top" wrapText="1"/>
    </xf>
    <xf numFmtId="0" fontId="3" fillId="0" borderId="0" xfId="0" applyFont="1" applyBorder="1" applyAlignment="1">
      <alignment vertical="top"/>
    </xf>
    <xf numFmtId="0" fontId="3" fillId="3" borderId="7" xfId="0" applyFont="1" applyFill="1" applyBorder="1" applyAlignment="1">
      <alignment horizontal="left" vertical="top" wrapText="1"/>
    </xf>
    <xf numFmtId="0" fontId="11" fillId="0" borderId="0" xfId="0" applyFont="1" applyFill="1"/>
    <xf numFmtId="1" fontId="4" fillId="0" borderId="11" xfId="0" applyNumberFormat="1" applyFont="1" applyFill="1" applyBorder="1" applyAlignment="1">
      <alignment horizontal="center" vertical="top" wrapText="1"/>
    </xf>
    <xf numFmtId="165" fontId="4" fillId="0" borderId="4" xfId="0" applyNumberFormat="1" applyFont="1" applyFill="1" applyBorder="1" applyAlignment="1">
      <alignment horizontal="center" vertical="top" wrapText="1"/>
    </xf>
    <xf numFmtId="0" fontId="18" fillId="0" borderId="4" xfId="0" applyFont="1" applyFill="1" applyBorder="1" applyAlignment="1">
      <alignment horizontal="center" vertical="top" wrapText="1"/>
    </xf>
    <xf numFmtId="0" fontId="4" fillId="0" borderId="4" xfId="0" applyFont="1" applyBorder="1" applyAlignment="1">
      <alignment horizontal="center" vertical="top"/>
    </xf>
    <xf numFmtId="0" fontId="3" fillId="0" borderId="6" xfId="0" applyFont="1" applyFill="1" applyBorder="1" applyAlignment="1">
      <alignment horizontal="left" vertical="top"/>
    </xf>
    <xf numFmtId="0" fontId="4" fillId="0" borderId="6" xfId="0" applyFont="1" applyFill="1" applyBorder="1" applyAlignment="1">
      <alignment horizontal="left" vertical="top" wrapText="1"/>
    </xf>
    <xf numFmtId="0" fontId="4" fillId="0" borderId="2" xfId="0" applyFont="1" applyFill="1" applyBorder="1" applyAlignment="1">
      <alignment horizontal="left" vertical="top" wrapText="1"/>
    </xf>
    <xf numFmtId="0" fontId="21" fillId="0" borderId="6" xfId="0" applyFont="1" applyFill="1" applyBorder="1" applyAlignment="1">
      <alignment horizontal="center" vertical="top"/>
    </xf>
    <xf numFmtId="0" fontId="4" fillId="2" borderId="7" xfId="0" applyFont="1" applyFill="1" applyBorder="1" applyAlignment="1">
      <alignment horizontal="center" vertical="top" wrapText="1"/>
    </xf>
    <xf numFmtId="0" fontId="15" fillId="0" borderId="1" xfId="0" applyFont="1" applyFill="1" applyBorder="1" applyAlignment="1">
      <alignment horizontal="center" vertical="top"/>
    </xf>
    <xf numFmtId="0" fontId="3" fillId="3"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3" fillId="0" borderId="1" xfId="0" applyFont="1" applyFill="1" applyBorder="1" applyAlignment="1">
      <alignment horizontal="center" vertical="top"/>
    </xf>
    <xf numFmtId="0" fontId="42" fillId="0" borderId="4" xfId="0" applyFont="1" applyFill="1" applyBorder="1" applyAlignment="1">
      <alignment horizontal="left" vertical="center" wrapText="1"/>
    </xf>
    <xf numFmtId="0" fontId="42" fillId="0" borderId="1" xfId="0" applyFont="1" applyFill="1" applyBorder="1" applyAlignment="1">
      <alignment horizontal="left" vertical="center" wrapText="1"/>
    </xf>
    <xf numFmtId="0" fontId="42" fillId="0" borderId="1" xfId="0" applyFont="1" applyFill="1" applyBorder="1" applyAlignment="1">
      <alignment vertical="center" wrapText="1"/>
    </xf>
    <xf numFmtId="0" fontId="4" fillId="0" borderId="2" xfId="0" applyFont="1" applyFill="1" applyBorder="1" applyAlignment="1">
      <alignment horizontal="center" vertical="top" wrapText="1"/>
    </xf>
    <xf numFmtId="164" fontId="4" fillId="0" borderId="5" xfId="0" applyNumberFormat="1" applyFont="1" applyFill="1" applyBorder="1" applyAlignment="1">
      <alignment horizontal="center" vertical="top"/>
    </xf>
    <xf numFmtId="1" fontId="15" fillId="0" borderId="1" xfId="0" quotePrefix="1" applyNumberFormat="1" applyFont="1" applyFill="1" applyBorder="1" applyAlignment="1">
      <alignment horizontal="center" vertical="top" wrapText="1"/>
    </xf>
    <xf numFmtId="1" fontId="4" fillId="0" borderId="4" xfId="0" applyNumberFormat="1" applyFont="1" applyFill="1" applyBorder="1" applyAlignment="1">
      <alignment horizontal="center" vertical="top" wrapText="1"/>
    </xf>
    <xf numFmtId="2" fontId="20" fillId="0" borderId="4" xfId="0" applyNumberFormat="1" applyFont="1" applyFill="1" applyBorder="1" applyAlignment="1">
      <alignment horizontal="center" vertical="top" wrapText="1"/>
    </xf>
    <xf numFmtId="2" fontId="20" fillId="0" borderId="1" xfId="0" applyNumberFormat="1" applyFont="1" applyFill="1" applyBorder="1" applyAlignment="1">
      <alignment horizontal="center" vertical="top" wrapText="1"/>
    </xf>
    <xf numFmtId="0" fontId="0" fillId="0" borderId="0" xfId="0" applyFill="1"/>
    <xf numFmtId="0" fontId="15" fillId="0" borderId="0" xfId="0" applyFont="1" applyFill="1" applyBorder="1"/>
    <xf numFmtId="0" fontId="15" fillId="0" borderId="0" xfId="0" applyFont="1" applyFill="1" applyBorder="1" applyAlignment="1">
      <alignment vertical="top" wrapText="1"/>
    </xf>
    <xf numFmtId="0" fontId="0" fillId="0" borderId="0" xfId="0" applyFill="1" applyBorder="1"/>
    <xf numFmtId="0" fontId="16" fillId="0" borderId="0" xfId="0" applyFont="1" applyFill="1" applyBorder="1"/>
    <xf numFmtId="0" fontId="15" fillId="0" borderId="0" xfId="0" applyFont="1" applyFill="1"/>
    <xf numFmtId="0" fontId="4" fillId="0" borderId="7" xfId="1" applyFont="1" applyBorder="1" applyAlignment="1">
      <alignment horizontal="left" vertical="top" wrapText="1"/>
    </xf>
    <xf numFmtId="0" fontId="3" fillId="0" borderId="1" xfId="1" applyFont="1" applyFill="1" applyBorder="1" applyAlignment="1">
      <alignment vertical="top" wrapText="1"/>
    </xf>
    <xf numFmtId="0" fontId="5" fillId="0" borderId="1" xfId="1" applyFont="1" applyBorder="1" applyAlignment="1">
      <alignment horizontal="center" wrapText="1"/>
    </xf>
    <xf numFmtId="0" fontId="5" fillId="0" borderId="1" xfId="1" applyFont="1" applyBorder="1" applyAlignment="1">
      <alignment horizontal="left" vertical="center" wrapText="1"/>
    </xf>
    <xf numFmtId="0" fontId="24" fillId="0" borderId="1" xfId="1" applyFont="1" applyBorder="1" applyAlignment="1">
      <alignment horizontal="center" vertical="center" wrapText="1"/>
    </xf>
    <xf numFmtId="0" fontId="3" fillId="0" borderId="6" xfId="1" applyFont="1" applyBorder="1" applyAlignment="1">
      <alignment horizontal="center" vertical="top" wrapText="1"/>
    </xf>
    <xf numFmtId="2" fontId="5" fillId="0" borderId="1" xfId="0" applyNumberFormat="1" applyFont="1" applyFill="1" applyBorder="1" applyAlignment="1">
      <alignment horizontal="center" vertical="top" wrapText="1"/>
    </xf>
    <xf numFmtId="164" fontId="5" fillId="0" borderId="1" xfId="0" applyNumberFormat="1" applyFont="1" applyFill="1" applyBorder="1" applyAlignment="1">
      <alignment horizontal="center" vertical="top" wrapText="1"/>
    </xf>
    <xf numFmtId="164" fontId="8"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7" xfId="0" applyNumberFormat="1" applyFont="1" applyBorder="1" applyAlignment="1">
      <alignment horizontal="center" vertical="center"/>
    </xf>
    <xf numFmtId="0" fontId="5" fillId="0" borderId="7" xfId="0" applyFont="1" applyBorder="1" applyAlignment="1">
      <alignment horizontal="center" vertical="justify" wrapText="1"/>
    </xf>
    <xf numFmtId="0" fontId="3" fillId="0" borderId="0" xfId="1" applyFont="1" applyAlignment="1">
      <alignment horizontal="center" vertical="center"/>
    </xf>
    <xf numFmtId="0" fontId="28" fillId="0" borderId="0" xfId="0" applyFont="1"/>
    <xf numFmtId="0" fontId="10" fillId="3" borderId="0" xfId="0" applyFont="1" applyFill="1" applyAlignment="1">
      <alignment vertical="top" wrapText="1"/>
    </xf>
    <xf numFmtId="0" fontId="10" fillId="3" borderId="0" xfId="1" applyFill="1" applyAlignment="1">
      <alignment vertical="top" wrapText="1"/>
    </xf>
    <xf numFmtId="0" fontId="3" fillId="0" borderId="1" xfId="1" applyNumberFormat="1" applyFont="1" applyBorder="1" applyAlignment="1">
      <alignment horizontal="center" vertical="center" wrapText="1"/>
    </xf>
    <xf numFmtId="0" fontId="12" fillId="0" borderId="1" xfId="1" quotePrefix="1" applyFont="1" applyBorder="1" applyAlignment="1">
      <alignment horizontal="center" vertical="top" wrapText="1"/>
    </xf>
    <xf numFmtId="0" fontId="3" fillId="0" borderId="1" xfId="1" quotePrefix="1" applyFont="1" applyBorder="1" applyAlignment="1">
      <alignment horizontal="center" vertical="top" wrapText="1"/>
    </xf>
    <xf numFmtId="0" fontId="3" fillId="0" borderId="1" xfId="1" quotePrefix="1" applyNumberFormat="1" applyFont="1" applyBorder="1" applyAlignment="1">
      <alignment horizontal="center" vertical="top" wrapText="1"/>
    </xf>
    <xf numFmtId="164" fontId="3" fillId="0" borderId="1" xfId="1" quotePrefix="1" applyNumberFormat="1" applyFont="1" applyBorder="1" applyAlignment="1">
      <alignment horizontal="center" vertical="top" wrapText="1"/>
    </xf>
    <xf numFmtId="0" fontId="3" fillId="3" borderId="0" xfId="1" applyFont="1" applyFill="1" applyAlignment="1">
      <alignment horizontal="center"/>
    </xf>
    <xf numFmtId="0" fontId="3" fillId="0" borderId="0" xfId="1" applyFont="1" applyAlignment="1">
      <alignment vertical="top" wrapText="1"/>
    </xf>
    <xf numFmtId="0" fontId="12" fillId="0" borderId="1" xfId="6" applyFont="1" applyFill="1" applyBorder="1" applyAlignment="1">
      <alignment vertical="center" wrapText="1"/>
    </xf>
    <xf numFmtId="164" fontId="3" fillId="0" borderId="1" xfId="1" quotePrefix="1" applyNumberFormat="1" applyFont="1" applyBorder="1" applyAlignment="1">
      <alignment horizontal="center" vertical="center" wrapText="1"/>
    </xf>
    <xf numFmtId="0" fontId="12" fillId="0" borderId="1" xfId="6" applyFont="1" applyBorder="1" applyAlignment="1">
      <alignment vertical="center" wrapText="1"/>
    </xf>
    <xf numFmtId="164" fontId="3" fillId="3" borderId="0" xfId="0" applyNumberFormat="1" applyFont="1" applyFill="1"/>
    <xf numFmtId="0" fontId="3" fillId="3" borderId="0" xfId="0" applyFont="1" applyFill="1"/>
    <xf numFmtId="1" fontId="15" fillId="0" borderId="0" xfId="1" applyNumberFormat="1" applyFont="1"/>
    <xf numFmtId="0" fontId="15" fillId="3" borderId="0" xfId="1" applyFont="1" applyFill="1"/>
    <xf numFmtId="0" fontId="10" fillId="3" borderId="0" xfId="0" applyFont="1" applyFill="1"/>
    <xf numFmtId="0" fontId="15" fillId="3" borderId="0" xfId="0" applyFont="1" applyFill="1" applyBorder="1" applyAlignment="1">
      <alignment horizontal="center"/>
    </xf>
    <xf numFmtId="0" fontId="15" fillId="3" borderId="0" xfId="0" applyFont="1" applyFill="1" applyBorder="1" applyAlignment="1">
      <alignment horizontal="center" vertical="top" wrapText="1"/>
    </xf>
    <xf numFmtId="0" fontId="9" fillId="0" borderId="3" xfId="0" quotePrefix="1" applyNumberFormat="1" applyFont="1" applyFill="1" applyBorder="1" applyAlignment="1" applyProtection="1">
      <alignment horizontal="center" vertical="top" wrapText="1"/>
      <protection locked="0"/>
    </xf>
    <xf numFmtId="0" fontId="9" fillId="0" borderId="1" xfId="0" quotePrefix="1" applyNumberFormat="1" applyFont="1" applyFill="1" applyBorder="1" applyAlignment="1" applyProtection="1">
      <alignment horizontal="center" vertical="top" wrapText="1"/>
      <protection locked="0"/>
    </xf>
    <xf numFmtId="0" fontId="4" fillId="0" borderId="3" xfId="0" applyNumberFormat="1" applyFont="1" applyFill="1" applyBorder="1" applyAlignment="1" applyProtection="1">
      <alignment horizontal="center" vertical="top" wrapText="1"/>
      <protection locked="0"/>
    </xf>
    <xf numFmtId="0" fontId="4" fillId="0" borderId="1" xfId="1" applyNumberFormat="1" applyFont="1" applyFill="1" applyBorder="1" applyAlignment="1" applyProtection="1">
      <alignment horizontal="center" vertical="top" wrapText="1"/>
      <protection locked="0"/>
    </xf>
    <xf numFmtId="0" fontId="4" fillId="0" borderId="1" xfId="0" applyNumberFormat="1" applyFont="1" applyFill="1" applyBorder="1" applyAlignment="1" applyProtection="1">
      <alignment horizontal="center" vertical="top" wrapText="1"/>
      <protection locked="0"/>
    </xf>
    <xf numFmtId="0" fontId="3" fillId="0" borderId="5" xfId="0" applyNumberFormat="1" applyFont="1" applyFill="1" applyBorder="1" applyAlignment="1" applyProtection="1">
      <alignment horizontal="center" vertical="top" wrapText="1"/>
      <protection locked="0"/>
    </xf>
    <xf numFmtId="0" fontId="4" fillId="0" borderId="4" xfId="0" applyNumberFormat="1" applyFont="1" applyFill="1" applyBorder="1" applyAlignment="1" applyProtection="1">
      <alignment horizontal="center" vertical="top" wrapText="1"/>
      <protection locked="0"/>
    </xf>
    <xf numFmtId="0" fontId="4" fillId="0" borderId="4" xfId="1" applyNumberFormat="1" applyFont="1" applyFill="1" applyBorder="1" applyAlignment="1" applyProtection="1">
      <alignment horizontal="center" vertical="top" wrapText="1"/>
      <protection locked="0"/>
    </xf>
    <xf numFmtId="0" fontId="3" fillId="0" borderId="7" xfId="0" applyNumberFormat="1" applyFont="1" applyFill="1" applyBorder="1" applyAlignment="1" applyProtection="1">
      <alignment horizontal="center" vertical="top" wrapText="1"/>
      <protection locked="0"/>
    </xf>
    <xf numFmtId="0" fontId="4" fillId="0" borderId="5" xfId="0" applyNumberFormat="1" applyFont="1" applyFill="1" applyBorder="1" applyAlignment="1" applyProtection="1">
      <alignment horizontal="center" vertical="top" wrapText="1"/>
      <protection locked="0"/>
    </xf>
    <xf numFmtId="0" fontId="15" fillId="0" borderId="1" xfId="0" quotePrefix="1" applyNumberFormat="1" applyFont="1" applyBorder="1" applyAlignment="1" applyProtection="1">
      <alignment horizontal="center" vertical="top" wrapText="1"/>
      <protection locked="0"/>
    </xf>
    <xf numFmtId="0" fontId="15" fillId="0" borderId="5" xfId="0" quotePrefix="1" applyNumberFormat="1" applyFont="1" applyBorder="1" applyAlignment="1" applyProtection="1">
      <alignment horizontal="center" vertical="top" wrapText="1"/>
      <protection locked="0"/>
    </xf>
    <xf numFmtId="0" fontId="4" fillId="0" borderId="7" xfId="0" applyNumberFormat="1" applyFont="1" applyFill="1" applyBorder="1" applyAlignment="1" applyProtection="1">
      <alignment horizontal="center" vertical="top" wrapText="1"/>
      <protection locked="0"/>
    </xf>
    <xf numFmtId="0" fontId="3" fillId="0" borderId="1" xfId="0" applyNumberFormat="1" applyFont="1" applyFill="1" applyBorder="1" applyAlignment="1" applyProtection="1">
      <alignment horizontal="center" vertical="top" wrapText="1"/>
      <protection locked="0"/>
    </xf>
    <xf numFmtId="164" fontId="3" fillId="0" borderId="7" xfId="0" applyNumberFormat="1" applyFont="1" applyFill="1" applyBorder="1" applyAlignment="1" applyProtection="1">
      <alignment horizontal="center" vertical="top" wrapText="1"/>
      <protection locked="0"/>
    </xf>
    <xf numFmtId="9" fontId="15" fillId="0" borderId="1" xfId="0" applyNumberFormat="1" applyFont="1" applyFill="1" applyBorder="1" applyAlignment="1" applyProtection="1">
      <alignment horizontal="center" vertical="top" wrapText="1"/>
      <protection locked="0"/>
    </xf>
    <xf numFmtId="0" fontId="15" fillId="0" borderId="1" xfId="0" applyFont="1" applyFill="1" applyBorder="1" applyAlignment="1" applyProtection="1">
      <alignment horizontal="center" vertical="top" wrapText="1"/>
      <protection locked="0"/>
    </xf>
    <xf numFmtId="9" fontId="3" fillId="0" borderId="1" xfId="0" applyNumberFormat="1" applyFont="1" applyFill="1" applyBorder="1" applyAlignment="1" applyProtection="1">
      <alignment horizontal="center" vertical="top" wrapText="1"/>
      <protection locked="0"/>
    </xf>
    <xf numFmtId="0" fontId="3" fillId="0" borderId="1" xfId="1" quotePrefix="1" applyNumberFormat="1" applyFont="1" applyBorder="1" applyAlignment="1" applyProtection="1">
      <alignment horizontal="center" vertical="top" wrapText="1"/>
      <protection locked="0"/>
    </xf>
    <xf numFmtId="0" fontId="3" fillId="0" borderId="1" xfId="1" quotePrefix="1" applyNumberFormat="1" applyFont="1" applyBorder="1" applyAlignment="1" applyProtection="1">
      <alignment horizontal="center" vertical="center" wrapText="1"/>
      <protection locked="0"/>
    </xf>
    <xf numFmtId="0" fontId="3" fillId="0" borderId="13" xfId="0" applyNumberFormat="1" applyFont="1" applyFill="1" applyBorder="1" applyAlignment="1" applyProtection="1">
      <alignment horizontal="center" vertical="top" wrapText="1"/>
      <protection locked="0"/>
    </xf>
    <xf numFmtId="0" fontId="3" fillId="0" borderId="10" xfId="0"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vertical="top" wrapText="1"/>
      <protection locked="0"/>
    </xf>
    <xf numFmtId="9" fontId="3" fillId="0" borderId="1" xfId="1" applyNumberFormat="1" applyFont="1" applyBorder="1" applyAlignment="1" applyProtection="1">
      <alignment horizontal="center" vertical="top" wrapText="1"/>
      <protection locked="0"/>
    </xf>
    <xf numFmtId="0" fontId="3" fillId="0" borderId="1" xfId="1" applyFont="1" applyBorder="1" applyAlignment="1" applyProtection="1">
      <alignment horizontal="center" vertical="top" wrapText="1"/>
      <protection locked="0"/>
    </xf>
    <xf numFmtId="9" fontId="12" fillId="0" borderId="1" xfId="1" applyNumberFormat="1" applyFont="1" applyFill="1" applyBorder="1" applyAlignment="1" applyProtection="1">
      <alignment horizontal="center" vertical="top" wrapText="1"/>
      <protection locked="0"/>
    </xf>
    <xf numFmtId="164" fontId="3" fillId="0" borderId="7" xfId="0" applyNumberFormat="1" applyFont="1" applyFill="1" applyBorder="1" applyAlignment="1" applyProtection="1">
      <alignment horizontal="center" vertical="center" wrapText="1"/>
      <protection locked="0"/>
    </xf>
    <xf numFmtId="164" fontId="5" fillId="0" borderId="1" xfId="1" applyNumberFormat="1" applyFont="1" applyFill="1" applyBorder="1" applyAlignment="1">
      <alignment horizontal="center" vertical="center" wrapText="1"/>
    </xf>
    <xf numFmtId="0" fontId="5" fillId="0" borderId="1" xfId="1" applyFont="1" applyBorder="1" applyAlignment="1">
      <alignment vertical="top" wrapText="1"/>
    </xf>
    <xf numFmtId="0" fontId="5" fillId="0" borderId="1" xfId="0" applyFont="1" applyBorder="1" applyAlignment="1">
      <alignment vertical="top" wrapText="1"/>
    </xf>
    <xf numFmtId="0" fontId="5" fillId="0" borderId="1" xfId="0" applyFont="1" applyFill="1" applyBorder="1" applyAlignment="1">
      <alignment horizontal="center" vertical="top" wrapText="1"/>
    </xf>
    <xf numFmtId="0" fontId="3" fillId="0" borderId="2" xfId="1" applyFont="1" applyBorder="1" applyAlignment="1">
      <alignment horizontal="center" vertical="top" wrapText="1"/>
    </xf>
    <xf numFmtId="0" fontId="3" fillId="0" borderId="1" xfId="1" applyNumberFormat="1" applyFont="1" applyFill="1" applyBorder="1" applyAlignment="1" applyProtection="1">
      <alignment horizontal="center" vertical="top" wrapText="1"/>
      <protection locked="0"/>
    </xf>
    <xf numFmtId="0" fontId="5" fillId="0" borderId="1" xfId="0" applyNumberFormat="1" applyFont="1" applyFill="1" applyBorder="1" applyAlignment="1" applyProtection="1">
      <alignment horizontal="center" vertical="top" wrapText="1"/>
      <protection locked="0"/>
    </xf>
    <xf numFmtId="0" fontId="4" fillId="0" borderId="5" xfId="1" applyNumberFormat="1" applyFont="1" applyFill="1" applyBorder="1" applyAlignment="1" applyProtection="1">
      <alignment horizontal="center" vertical="top" wrapText="1"/>
      <protection locked="0"/>
    </xf>
    <xf numFmtId="0" fontId="3" fillId="0" borderId="3" xfId="1" applyNumberFormat="1" applyFont="1" applyFill="1" applyBorder="1" applyAlignment="1" applyProtection="1">
      <alignment horizontal="center" vertical="top" wrapText="1"/>
      <protection locked="0"/>
    </xf>
    <xf numFmtId="0" fontId="3" fillId="0" borderId="7" xfId="1" applyNumberFormat="1" applyFont="1" applyFill="1" applyBorder="1" applyAlignment="1" applyProtection="1">
      <alignment horizontal="center" vertical="top" wrapText="1"/>
      <protection locked="0"/>
    </xf>
    <xf numFmtId="0" fontId="4" fillId="0" borderId="7" xfId="1" applyNumberFormat="1" applyFont="1" applyFill="1" applyBorder="1" applyAlignment="1" applyProtection="1">
      <alignment horizontal="center" vertical="top" wrapText="1"/>
      <protection locked="0"/>
    </xf>
    <xf numFmtId="0" fontId="4" fillId="0" borderId="2" xfId="1" applyNumberFormat="1" applyFont="1" applyFill="1" applyBorder="1" applyAlignment="1" applyProtection="1">
      <alignment horizontal="center" vertical="top" wrapText="1"/>
      <protection locked="0"/>
    </xf>
    <xf numFmtId="0" fontId="3" fillId="0" borderId="1" xfId="1" applyNumberFormat="1" applyFont="1" applyBorder="1" applyAlignment="1" applyProtection="1">
      <alignment horizontal="center" vertical="top" wrapText="1"/>
      <protection locked="0"/>
    </xf>
    <xf numFmtId="0" fontId="3" fillId="0" borderId="7" xfId="1" applyNumberFormat="1" applyFont="1" applyBorder="1" applyAlignment="1" applyProtection="1">
      <alignment horizontal="center" vertical="top" wrapText="1"/>
      <protection locked="0"/>
    </xf>
    <xf numFmtId="0" fontId="5" fillId="0" borderId="7" xfId="0" applyNumberFormat="1" applyFont="1" applyFill="1" applyBorder="1" applyAlignment="1" applyProtection="1">
      <alignment horizontal="center" vertical="top" wrapText="1"/>
      <protection locked="0"/>
    </xf>
    <xf numFmtId="9" fontId="5" fillId="0" borderId="1" xfId="0" applyNumberFormat="1" applyFont="1" applyFill="1" applyBorder="1" applyAlignment="1" applyProtection="1">
      <alignment horizontal="center" vertical="top" wrapText="1"/>
      <protection locked="0"/>
    </xf>
    <xf numFmtId="0" fontId="5" fillId="0" borderId="1" xfId="1" applyFont="1" applyBorder="1" applyAlignment="1">
      <alignment horizontal="center" vertical="top" wrapText="1"/>
    </xf>
    <xf numFmtId="0" fontId="5" fillId="0" borderId="1" xfId="0" applyFont="1" applyBorder="1" applyAlignment="1">
      <alignment horizontal="center" vertical="top" wrapText="1"/>
    </xf>
    <xf numFmtId="164" fontId="3" fillId="0" borderId="1" xfId="0" applyNumberFormat="1" applyFont="1" applyFill="1" applyBorder="1" applyAlignment="1">
      <alignment horizontal="center" vertical="center" wrapText="1"/>
    </xf>
    <xf numFmtId="0" fontId="3" fillId="0" borderId="2" xfId="1" applyNumberFormat="1" applyFont="1" applyFill="1" applyBorder="1" applyAlignment="1" applyProtection="1">
      <alignment horizontal="center" vertical="top" wrapText="1"/>
      <protection locked="0"/>
    </xf>
    <xf numFmtId="0" fontId="4" fillId="3" borderId="1" xfId="1" applyFont="1" applyFill="1" applyBorder="1" applyAlignment="1">
      <alignment vertical="top" wrapText="1"/>
    </xf>
    <xf numFmtId="0" fontId="5" fillId="3" borderId="1" xfId="0" applyFont="1" applyFill="1" applyBorder="1" applyAlignment="1">
      <alignment vertical="top" wrapText="1"/>
    </xf>
    <xf numFmtId="0" fontId="3" fillId="3" borderId="1" xfId="0" applyFont="1" applyFill="1" applyBorder="1" applyAlignment="1">
      <alignment vertical="top" wrapText="1"/>
    </xf>
    <xf numFmtId="0" fontId="4" fillId="0" borderId="1" xfId="1" applyFont="1" applyBorder="1" applyAlignment="1">
      <alignment horizontal="left" vertical="top" wrapText="1"/>
    </xf>
    <xf numFmtId="0" fontId="4" fillId="0" borderId="1" xfId="1" applyNumberFormat="1" applyFont="1" applyFill="1" applyBorder="1" applyAlignment="1" applyProtection="1">
      <alignment horizontal="center" vertical="center" wrapText="1"/>
      <protection locked="0"/>
    </xf>
    <xf numFmtId="0" fontId="12" fillId="0" borderId="1" xfId="1" applyNumberFormat="1" applyFont="1" applyFill="1" applyBorder="1" applyAlignment="1" applyProtection="1">
      <alignment horizontal="center" vertical="top" wrapText="1"/>
      <protection locked="0"/>
    </xf>
    <xf numFmtId="0" fontId="8" fillId="0" borderId="1" xfId="0" applyNumberFormat="1" applyFont="1" applyFill="1" applyBorder="1" applyAlignment="1" applyProtection="1">
      <alignment horizontal="center" vertical="top" wrapText="1"/>
      <protection locked="0"/>
    </xf>
    <xf numFmtId="0" fontId="4" fillId="0" borderId="8" xfId="0" applyNumberFormat="1" applyFont="1" applyFill="1" applyBorder="1" applyAlignment="1" applyProtection="1">
      <alignment horizontal="center" vertical="top" wrapText="1"/>
      <protection locked="0"/>
    </xf>
    <xf numFmtId="0" fontId="4" fillId="0" borderId="12" xfId="0" applyNumberFormat="1" applyFont="1" applyFill="1" applyBorder="1" applyAlignment="1" applyProtection="1">
      <alignment horizontal="center" vertical="top" wrapText="1"/>
      <protection locked="0"/>
    </xf>
    <xf numFmtId="9" fontId="3" fillId="0" borderId="1" xfId="1" applyNumberFormat="1" applyFont="1" applyFill="1" applyBorder="1" applyAlignment="1" applyProtection="1">
      <alignment horizontal="center" vertical="top" wrapText="1"/>
      <protection locked="0"/>
    </xf>
    <xf numFmtId="0" fontId="4" fillId="0" borderId="10" xfId="1" applyNumberFormat="1" applyFont="1" applyFill="1" applyBorder="1" applyAlignment="1" applyProtection="1">
      <alignment horizontal="center" vertical="top" wrapText="1"/>
      <protection locked="0"/>
    </xf>
    <xf numFmtId="0" fontId="4" fillId="0" borderId="7" xfId="1" applyNumberFormat="1" applyFont="1" applyFill="1" applyBorder="1" applyAlignment="1" applyProtection="1">
      <alignment horizontal="center" vertical="center" wrapText="1"/>
      <protection locked="0"/>
    </xf>
    <xf numFmtId="0" fontId="3" fillId="0" borderId="13" xfId="1" applyNumberFormat="1" applyFont="1" applyFill="1" applyBorder="1" applyAlignment="1" applyProtection="1">
      <alignment horizontal="center" vertical="top" wrapText="1"/>
      <protection locked="0"/>
    </xf>
    <xf numFmtId="0" fontId="5" fillId="0" borderId="1" xfId="0" applyNumberFormat="1" applyFont="1" applyFill="1" applyBorder="1" applyAlignment="1" applyProtection="1">
      <alignment horizontal="center" vertical="center" wrapText="1"/>
      <protection locked="0"/>
    </xf>
    <xf numFmtId="0" fontId="5" fillId="0" borderId="7" xfId="0" applyNumberFormat="1" applyFont="1" applyFill="1" applyBorder="1" applyAlignment="1" applyProtection="1">
      <alignment horizontal="center" vertical="center" wrapText="1"/>
      <protection locked="0"/>
    </xf>
    <xf numFmtId="9" fontId="5" fillId="0" borderId="1" xfId="0" applyNumberFormat="1" applyFont="1" applyFill="1" applyBorder="1" applyAlignment="1" applyProtection="1">
      <alignment horizontal="center" vertical="center" wrapText="1"/>
      <protection locked="0"/>
    </xf>
    <xf numFmtId="0" fontId="4" fillId="0" borderId="4" xfId="0" applyFont="1" applyFill="1" applyBorder="1" applyAlignment="1">
      <alignment horizontal="center" vertical="center" wrapText="1"/>
    </xf>
    <xf numFmtId="0" fontId="5" fillId="0" borderId="1" xfId="0" applyFont="1" applyFill="1" applyBorder="1" applyAlignment="1">
      <alignment horizontal="left" vertical="top" wrapText="1"/>
    </xf>
    <xf numFmtId="0" fontId="5" fillId="0" borderId="1" xfId="0" applyFont="1" applyBorder="1" applyAlignment="1">
      <alignment horizontal="center" vertical="justify" wrapText="1"/>
    </xf>
    <xf numFmtId="164" fontId="5" fillId="0" borderId="1" xfId="0" applyNumberFormat="1" applyFont="1" applyBorder="1" applyAlignment="1">
      <alignment horizontal="center" vertical="center"/>
    </xf>
    <xf numFmtId="0" fontId="24" fillId="0" borderId="7" xfId="0" applyFont="1" applyBorder="1" applyAlignment="1">
      <alignment horizontal="center" vertical="top" wrapText="1"/>
    </xf>
    <xf numFmtId="0" fontId="4" fillId="0" borderId="1" xfId="0" quotePrefix="1" applyNumberFormat="1" applyFont="1" applyBorder="1" applyAlignment="1" applyProtection="1">
      <alignment horizontal="center" vertical="top" wrapText="1"/>
      <protection locked="0"/>
    </xf>
    <xf numFmtId="0" fontId="4" fillId="0" borderId="8" xfId="0" quotePrefix="1" applyNumberFormat="1" applyFont="1" applyBorder="1" applyAlignment="1" applyProtection="1">
      <alignment horizontal="center" vertical="top" wrapText="1"/>
      <protection locked="0"/>
    </xf>
    <xf numFmtId="0" fontId="4" fillId="0" borderId="4" xfId="0" quotePrefix="1" applyNumberFormat="1" applyFont="1" applyBorder="1" applyAlignment="1" applyProtection="1">
      <alignment horizontal="center" vertical="top" wrapText="1"/>
      <protection locked="0"/>
    </xf>
    <xf numFmtId="0" fontId="4" fillId="0" borderId="3" xfId="0" quotePrefix="1" applyNumberFormat="1" applyFont="1" applyBorder="1" applyAlignment="1" applyProtection="1">
      <alignment horizontal="center" vertical="top" wrapText="1"/>
      <protection locked="0"/>
    </xf>
    <xf numFmtId="0" fontId="3" fillId="0" borderId="7" xfId="0" quotePrefix="1" applyNumberFormat="1" applyFont="1" applyBorder="1" applyAlignment="1" applyProtection="1">
      <alignment horizontal="center" vertical="top" wrapText="1"/>
      <protection locked="0"/>
    </xf>
    <xf numFmtId="0" fontId="15" fillId="0" borderId="7" xfId="0" quotePrefix="1" applyNumberFormat="1" applyFont="1" applyBorder="1" applyAlignment="1" applyProtection="1">
      <alignment horizontal="center" vertical="top" wrapText="1"/>
      <protection locked="0"/>
    </xf>
    <xf numFmtId="0" fontId="4" fillId="0" borderId="12" xfId="0" quotePrefix="1" applyNumberFormat="1" applyFont="1" applyBorder="1" applyAlignment="1" applyProtection="1">
      <alignment horizontal="center" vertical="top" wrapText="1"/>
      <protection locked="0"/>
    </xf>
    <xf numFmtId="0" fontId="15" fillId="0" borderId="4" xfId="0" quotePrefix="1" applyNumberFormat="1" applyFont="1" applyBorder="1" applyAlignment="1" applyProtection="1">
      <alignment horizontal="center" vertical="top" wrapText="1"/>
      <protection locked="0"/>
    </xf>
    <xf numFmtId="0" fontId="3" fillId="0" borderId="12" xfId="0" applyNumberFormat="1" applyFont="1" applyFill="1" applyBorder="1" applyAlignment="1" applyProtection="1">
      <alignment horizontal="center" vertical="top" wrapText="1"/>
      <protection locked="0"/>
    </xf>
    <xf numFmtId="0" fontId="55" fillId="0" borderId="7" xfId="0" quotePrefix="1" applyNumberFormat="1" applyFont="1" applyBorder="1" applyAlignment="1" applyProtection="1">
      <alignment horizontal="center" vertical="top" wrapText="1"/>
      <protection locked="0"/>
    </xf>
    <xf numFmtId="0" fontId="55" fillId="0" borderId="1" xfId="0" quotePrefix="1" applyNumberFormat="1" applyFont="1" applyBorder="1" applyAlignment="1" applyProtection="1">
      <alignment horizontal="center" vertical="top" wrapText="1"/>
      <protection locked="0"/>
    </xf>
    <xf numFmtId="0" fontId="4" fillId="0" borderId="8" xfId="0" quotePrefix="1" applyNumberFormat="1" applyFont="1" applyFill="1" applyBorder="1" applyAlignment="1" applyProtection="1">
      <alignment horizontal="center" vertical="top" wrapText="1"/>
      <protection locked="0"/>
    </xf>
    <xf numFmtId="0" fontId="4" fillId="0" borderId="4" xfId="0" quotePrefix="1" applyNumberFormat="1" applyFont="1" applyFill="1" applyBorder="1" applyAlignment="1" applyProtection="1">
      <alignment horizontal="center" vertical="top" wrapText="1"/>
      <protection locked="0"/>
    </xf>
    <xf numFmtId="0" fontId="12" fillId="3" borderId="1" xfId="0" applyNumberFormat="1" applyFont="1" applyFill="1" applyBorder="1" applyProtection="1">
      <protection locked="0"/>
    </xf>
    <xf numFmtId="0" fontId="3" fillId="0" borderId="12" xfId="1" applyNumberFormat="1" applyFont="1" applyFill="1" applyBorder="1" applyAlignment="1" applyProtection="1">
      <alignment horizontal="center" vertical="top" wrapText="1"/>
      <protection locked="0"/>
    </xf>
    <xf numFmtId="0" fontId="8" fillId="0" borderId="1" xfId="0" applyFont="1" applyBorder="1" applyAlignment="1">
      <alignment horizontal="center" vertical="top" wrapText="1"/>
    </xf>
    <xf numFmtId="0" fontId="44" fillId="0" borderId="1" xfId="5" applyFont="1" applyFill="1" applyBorder="1" applyAlignment="1">
      <alignment wrapText="1"/>
    </xf>
    <xf numFmtId="1" fontId="40" fillId="0" borderId="1" xfId="5" applyNumberFormat="1" applyFont="1" applyFill="1" applyBorder="1" applyAlignment="1">
      <alignment horizontal="center"/>
    </xf>
    <xf numFmtId="0" fontId="41" fillId="0" borderId="1" xfId="0" applyFont="1" applyFill="1" applyBorder="1" applyAlignment="1">
      <alignment vertical="center" wrapText="1"/>
    </xf>
    <xf numFmtId="1" fontId="41" fillId="0" borderId="1" xfId="5" applyNumberFormat="1" applyFont="1" applyFill="1" applyBorder="1" applyAlignment="1">
      <alignment horizontal="center"/>
    </xf>
    <xf numFmtId="0" fontId="44" fillId="0" borderId="1" xfId="0" applyFont="1" applyFill="1" applyBorder="1" applyAlignment="1">
      <alignment wrapText="1"/>
    </xf>
    <xf numFmtId="0" fontId="44" fillId="0" borderId="1" xfId="0" applyFont="1" applyFill="1" applyBorder="1" applyAlignment="1">
      <alignment vertical="center" wrapText="1"/>
    </xf>
    <xf numFmtId="0" fontId="44" fillId="0" borderId="1" xfId="0" applyFont="1" applyFill="1" applyBorder="1" applyAlignment="1">
      <alignment horizontal="left" vertical="top" wrapText="1"/>
    </xf>
    <xf numFmtId="0" fontId="3" fillId="0" borderId="10" xfId="0" applyNumberFormat="1" applyFont="1" applyFill="1" applyBorder="1" applyAlignment="1" applyProtection="1">
      <alignment horizontal="center" vertical="top" wrapText="1"/>
      <protection locked="0"/>
    </xf>
    <xf numFmtId="0" fontId="3" fillId="0" borderId="1" xfId="0" applyNumberFormat="1" applyFont="1" applyFill="1" applyBorder="1" applyAlignment="1" applyProtection="1">
      <alignment horizontal="center" vertical="center" wrapText="1"/>
      <protection locked="0"/>
    </xf>
    <xf numFmtId="0" fontId="3" fillId="0" borderId="7" xfId="0" applyNumberFormat="1" applyFont="1" applyFill="1" applyBorder="1" applyAlignment="1" applyProtection="1">
      <alignment horizontal="center" vertical="center" wrapText="1"/>
      <protection locked="0"/>
    </xf>
    <xf numFmtId="2" fontId="3" fillId="0" borderId="1" xfId="1" applyNumberFormat="1" applyFont="1" applyFill="1" applyBorder="1" applyAlignment="1" applyProtection="1">
      <alignment horizontal="center" vertical="top" wrapText="1"/>
      <protection locked="0"/>
    </xf>
    <xf numFmtId="164" fontId="38" fillId="0" borderId="1" xfId="1" applyNumberFormat="1" applyFont="1" applyFill="1" applyBorder="1" applyAlignment="1" applyProtection="1">
      <alignment horizontal="center" vertical="justify"/>
      <protection locked="0"/>
    </xf>
    <xf numFmtId="164" fontId="4" fillId="0" borderId="1" xfId="1" applyNumberFormat="1" applyFont="1" applyFill="1" applyBorder="1" applyAlignment="1" applyProtection="1">
      <alignment horizontal="center" vertical="top" wrapText="1"/>
      <protection locked="0"/>
    </xf>
    <xf numFmtId="164" fontId="20" fillId="0" borderId="1" xfId="1" applyNumberFormat="1" applyFont="1" applyFill="1" applyBorder="1" applyAlignment="1" applyProtection="1">
      <alignment horizontal="center" vertical="justify"/>
      <protection locked="0"/>
    </xf>
    <xf numFmtId="1" fontId="3" fillId="0" borderId="1" xfId="0" quotePrefix="1" applyNumberFormat="1" applyFont="1" applyBorder="1" applyAlignment="1" applyProtection="1">
      <alignment horizontal="center" vertical="center" wrapText="1"/>
      <protection locked="0"/>
    </xf>
    <xf numFmtId="0" fontId="3" fillId="0" borderId="3" xfId="0" applyFont="1" applyBorder="1" applyAlignment="1" applyProtection="1">
      <alignment horizontal="center"/>
      <protection locked="0"/>
    </xf>
    <xf numFmtId="164" fontId="4" fillId="0" borderId="5" xfId="1" applyNumberFormat="1" applyFont="1" applyFill="1" applyBorder="1" applyAlignment="1" applyProtection="1">
      <alignment horizontal="center" vertical="top" wrapText="1"/>
      <protection locked="0"/>
    </xf>
    <xf numFmtId="164" fontId="20" fillId="0" borderId="5" xfId="1" applyNumberFormat="1" applyFont="1" applyFill="1" applyBorder="1" applyAlignment="1" applyProtection="1">
      <alignment horizontal="center" vertical="justify"/>
      <protection locked="0"/>
    </xf>
    <xf numFmtId="0" fontId="3" fillId="0" borderId="3" xfId="0" applyNumberFormat="1" applyFont="1" applyFill="1" applyBorder="1" applyAlignment="1" applyProtection="1">
      <alignment horizontal="center" vertical="top" wrapText="1"/>
      <protection locked="0"/>
    </xf>
    <xf numFmtId="0" fontId="3" fillId="0" borderId="4" xfId="0" applyNumberFormat="1" applyFont="1" applyFill="1" applyBorder="1" applyAlignment="1" applyProtection="1">
      <alignment horizontal="center" vertical="top" wrapText="1"/>
      <protection locked="0"/>
    </xf>
    <xf numFmtId="0" fontId="3" fillId="0" borderId="8" xfId="0" applyNumberFormat="1" applyFont="1" applyFill="1" applyBorder="1" applyAlignment="1" applyProtection="1">
      <alignment horizontal="center" vertical="top" wrapText="1"/>
      <protection locked="0"/>
    </xf>
    <xf numFmtId="0" fontId="4" fillId="0" borderId="1" xfId="0" applyNumberFormat="1" applyFont="1" applyFill="1" applyBorder="1" applyAlignment="1" applyProtection="1">
      <alignment horizontal="center" vertical="center" wrapText="1"/>
      <protection locked="0"/>
    </xf>
    <xf numFmtId="9" fontId="3" fillId="0" borderId="1" xfId="0" applyNumberFormat="1" applyFont="1" applyFill="1" applyBorder="1" applyAlignment="1" applyProtection="1">
      <alignment horizontal="center" vertical="center" wrapText="1"/>
      <protection locked="0"/>
    </xf>
    <xf numFmtId="0" fontId="20" fillId="0" borderId="1" xfId="1" applyNumberFormat="1" applyFont="1" applyFill="1" applyBorder="1" applyAlignment="1" applyProtection="1">
      <alignment horizontal="center" vertical="justify"/>
      <protection locked="0"/>
    </xf>
    <xf numFmtId="0" fontId="8" fillId="0" borderId="1" xfId="1" applyNumberFormat="1" applyFont="1" applyFill="1" applyBorder="1" applyAlignment="1" applyProtection="1">
      <alignment horizontal="center" vertical="top" wrapText="1"/>
      <protection locked="0"/>
    </xf>
    <xf numFmtId="0" fontId="20" fillId="0" borderId="5" xfId="1" applyNumberFormat="1" applyFont="1" applyFill="1" applyBorder="1" applyAlignment="1" applyProtection="1">
      <alignment horizontal="center" vertical="justify"/>
      <protection locked="0"/>
    </xf>
    <xf numFmtId="0" fontId="38" fillId="0" borderId="1" xfId="1" applyNumberFormat="1" applyFont="1" applyFill="1" applyBorder="1" applyAlignment="1" applyProtection="1">
      <alignment horizontal="center" vertical="justify"/>
      <protection locked="0"/>
    </xf>
    <xf numFmtId="0" fontId="20" fillId="0" borderId="4" xfId="1" applyNumberFormat="1" applyFont="1" applyFill="1" applyBorder="1" applyAlignment="1" applyProtection="1">
      <alignment horizontal="center" vertical="justify"/>
      <protection locked="0"/>
    </xf>
    <xf numFmtId="0" fontId="15" fillId="0" borderId="7" xfId="0" applyNumberFormat="1" applyFont="1" applyFill="1" applyBorder="1" applyAlignment="1" applyProtection="1">
      <alignment horizontal="center" vertical="top" wrapText="1"/>
      <protection locked="0"/>
    </xf>
    <xf numFmtId="0" fontId="15" fillId="0" borderId="1" xfId="0" applyNumberFormat="1" applyFont="1" applyFill="1" applyBorder="1" applyAlignment="1" applyProtection="1">
      <alignment horizontal="center" vertical="top" wrapText="1"/>
      <protection locked="0"/>
    </xf>
    <xf numFmtId="0" fontId="69" fillId="0" borderId="1" xfId="0" applyFont="1" applyBorder="1"/>
    <xf numFmtId="0" fontId="31" fillId="0" borderId="1" xfId="0" applyFont="1" applyBorder="1" applyAlignment="1">
      <alignment horizontal="center" vertical="center"/>
    </xf>
    <xf numFmtId="0" fontId="9" fillId="0" borderId="3" xfId="0" applyNumberFormat="1" applyFont="1" applyBorder="1" applyAlignment="1" applyProtection="1">
      <alignment horizontal="center" vertical="top" wrapText="1"/>
      <protection locked="0"/>
    </xf>
    <xf numFmtId="0" fontId="9" fillId="0" borderId="4" xfId="0" quotePrefix="1" applyNumberFormat="1" applyFont="1" applyBorder="1" applyAlignment="1" applyProtection="1">
      <alignment horizontal="center" vertical="top" wrapText="1"/>
      <protection locked="0"/>
    </xf>
    <xf numFmtId="0" fontId="4" fillId="0" borderId="3" xfId="1" applyNumberFormat="1" applyFont="1" applyFill="1" applyBorder="1" applyAlignment="1" applyProtection="1">
      <alignment horizontal="center" vertical="top" wrapText="1"/>
      <protection locked="0"/>
    </xf>
    <xf numFmtId="0" fontId="52" fillId="0" borderId="1" xfId="9" applyFont="1" applyBorder="1" applyAlignment="1">
      <alignment horizontal="center" vertical="center"/>
    </xf>
    <xf numFmtId="0" fontId="36" fillId="0" borderId="14" xfId="9" applyFont="1" applyBorder="1" applyAlignment="1">
      <alignment horizontal="center" vertical="center" wrapText="1"/>
    </xf>
    <xf numFmtId="0" fontId="36" fillId="0" borderId="15" xfId="9" applyFont="1" applyBorder="1" applyAlignment="1">
      <alignment horizontal="center" vertical="center" wrapText="1"/>
    </xf>
    <xf numFmtId="0" fontId="36" fillId="0" borderId="16" xfId="9" applyFont="1" applyBorder="1" applyAlignment="1">
      <alignment horizontal="center" vertical="center" wrapText="1"/>
    </xf>
    <xf numFmtId="0" fontId="73" fillId="0" borderId="0" xfId="0" applyFont="1" applyAlignment="1">
      <alignment horizontal="center"/>
    </xf>
    <xf numFmtId="3" fontId="74" fillId="0" borderId="1" xfId="0" applyNumberFormat="1" applyFont="1" applyBorder="1" applyAlignment="1">
      <alignment horizontal="center" vertical="center" wrapText="1"/>
    </xf>
    <xf numFmtId="0" fontId="76" fillId="0" borderId="1" xfId="0" applyFont="1" applyBorder="1" applyAlignment="1">
      <alignment horizontal="center" vertical="center" wrapText="1"/>
    </xf>
    <xf numFmtId="0" fontId="4" fillId="0" borderId="4" xfId="0" applyFont="1" applyBorder="1" applyAlignment="1">
      <alignment horizontal="center" vertical="center" wrapText="1"/>
    </xf>
    <xf numFmtId="49" fontId="4" fillId="0" borderId="4" xfId="0" applyNumberFormat="1" applyFont="1" applyBorder="1" applyAlignment="1">
      <alignment horizontal="center" vertical="center" wrapText="1"/>
    </xf>
    <xf numFmtId="2" fontId="4" fillId="0" borderId="4" xfId="0" applyNumberFormat="1" applyFont="1" applyBorder="1" applyAlignment="1">
      <alignment horizontal="center" vertical="center" wrapText="1"/>
    </xf>
    <xf numFmtId="49" fontId="52" fillId="0" borderId="5" xfId="0" applyNumberFormat="1" applyFont="1" applyFill="1" applyBorder="1" applyAlignment="1">
      <alignment horizontal="center" vertical="center" wrapText="1"/>
    </xf>
    <xf numFmtId="0" fontId="3" fillId="2" borderId="7" xfId="0" applyFont="1" applyFill="1" applyBorder="1" applyAlignment="1">
      <alignment horizontal="center" vertical="top" wrapText="1"/>
    </xf>
    <xf numFmtId="0" fontId="52" fillId="0" borderId="4" xfId="0" applyFont="1" applyFill="1" applyBorder="1" applyAlignment="1">
      <alignment horizontal="center" vertical="center" wrapText="1"/>
    </xf>
    <xf numFmtId="3" fontId="52" fillId="0" borderId="5" xfId="0" applyNumberFormat="1" applyFont="1" applyFill="1" applyBorder="1" applyAlignment="1">
      <alignment horizontal="center" vertical="center" wrapText="1"/>
    </xf>
    <xf numFmtId="0" fontId="52" fillId="0" borderId="5" xfId="0" applyFont="1" applyBorder="1" applyAlignment="1">
      <alignment horizontal="center" vertical="center" wrapText="1"/>
    </xf>
    <xf numFmtId="0" fontId="5" fillId="0" borderId="7" xfId="1" applyFont="1" applyBorder="1" applyAlignment="1">
      <alignment vertical="top" wrapText="1"/>
    </xf>
    <xf numFmtId="0" fontId="4" fillId="0" borderId="17" xfId="1" applyNumberFormat="1" applyFont="1" applyFill="1" applyBorder="1" applyAlignment="1" applyProtection="1">
      <alignment horizontal="center" vertical="top" wrapText="1"/>
      <protection locked="0"/>
    </xf>
    <xf numFmtId="0" fontId="5" fillId="0" borderId="4" xfId="1" applyFont="1" applyBorder="1" applyAlignment="1">
      <alignment vertical="top" wrapText="1"/>
    </xf>
    <xf numFmtId="0" fontId="3" fillId="0" borderId="4" xfId="1" applyFont="1" applyBorder="1" applyAlignment="1">
      <alignment horizontal="center" vertical="top" wrapText="1"/>
    </xf>
    <xf numFmtId="164" fontId="5" fillId="0" borderId="4" xfId="1" applyNumberFormat="1" applyFont="1" applyFill="1" applyBorder="1" applyAlignment="1">
      <alignment horizontal="center" vertical="center" wrapText="1"/>
    </xf>
    <xf numFmtId="0" fontId="3" fillId="0" borderId="4" xfId="1" applyNumberFormat="1" applyFont="1" applyFill="1" applyBorder="1" applyAlignment="1" applyProtection="1">
      <alignment horizontal="center" vertical="top" wrapText="1"/>
      <protection locked="0"/>
    </xf>
    <xf numFmtId="0" fontId="5" fillId="0" borderId="7" xfId="0" applyFont="1" applyBorder="1" applyAlignment="1">
      <alignment vertical="top" wrapText="1"/>
    </xf>
    <xf numFmtId="2" fontId="5" fillId="0" borderId="7" xfId="0" applyNumberFormat="1" applyFont="1" applyFill="1" applyBorder="1" applyAlignment="1">
      <alignment horizontal="center" vertical="top" wrapText="1"/>
    </xf>
    <xf numFmtId="0" fontId="3" fillId="0" borderId="2" xfId="0" applyFont="1" applyBorder="1" applyAlignment="1">
      <alignment horizontal="center" vertical="top" wrapText="1"/>
    </xf>
    <xf numFmtId="0" fontId="4" fillId="0" borderId="17" xfId="0" applyNumberFormat="1" applyFont="1" applyFill="1" applyBorder="1" applyAlignment="1" applyProtection="1">
      <alignment horizontal="center" vertical="top" wrapText="1"/>
      <protection locked="0"/>
    </xf>
    <xf numFmtId="0" fontId="5" fillId="0" borderId="4" xfId="0" applyFont="1" applyBorder="1" applyAlignment="1">
      <alignment vertical="top" wrapText="1"/>
    </xf>
    <xf numFmtId="2" fontId="5" fillId="0" borderId="4" xfId="0" applyNumberFormat="1" applyFont="1" applyFill="1" applyBorder="1" applyAlignment="1">
      <alignment horizontal="center" vertical="top" wrapText="1"/>
    </xf>
    <xf numFmtId="0" fontId="4" fillId="0" borderId="17" xfId="0" applyFont="1" applyBorder="1" applyAlignment="1">
      <alignment vertical="top" wrapText="1"/>
    </xf>
    <xf numFmtId="0" fontId="3" fillId="0" borderId="17" xfId="0" applyFont="1" applyBorder="1" applyAlignment="1">
      <alignment horizontal="center" vertical="top" wrapText="1"/>
    </xf>
    <xf numFmtId="164" fontId="4" fillId="0" borderId="17" xfId="0" applyNumberFormat="1" applyFont="1" applyFill="1" applyBorder="1" applyAlignment="1">
      <alignment horizontal="center" vertical="top" wrapText="1"/>
    </xf>
    <xf numFmtId="0" fontId="5" fillId="0" borderId="4" xfId="0" applyFont="1" applyBorder="1" applyAlignment="1">
      <alignment horizontal="center" vertical="top" wrapText="1"/>
    </xf>
    <xf numFmtId="0" fontId="5" fillId="0" borderId="4" xfId="0" applyNumberFormat="1" applyFont="1" applyFill="1" applyBorder="1" applyAlignment="1" applyProtection="1">
      <alignment horizontal="center" vertical="top" wrapText="1"/>
      <protection locked="0"/>
    </xf>
    <xf numFmtId="0" fontId="3" fillId="0" borderId="7" xfId="0" applyFont="1" applyBorder="1" applyAlignment="1">
      <alignment vertical="top" wrapText="1"/>
    </xf>
    <xf numFmtId="0" fontId="3" fillId="0" borderId="4" xfId="0" applyFont="1" applyBorder="1" applyAlignment="1">
      <alignment vertical="top" wrapText="1"/>
    </xf>
    <xf numFmtId="0" fontId="3" fillId="0" borderId="17" xfId="1" applyFont="1" applyBorder="1" applyAlignment="1">
      <alignment horizontal="center" vertical="top" wrapText="1"/>
    </xf>
    <xf numFmtId="164" fontId="4" fillId="0" borderId="17" xfId="1" applyNumberFormat="1" applyFont="1" applyFill="1" applyBorder="1" applyAlignment="1">
      <alignment horizontal="center" vertical="top" wrapText="1"/>
    </xf>
    <xf numFmtId="1" fontId="9" fillId="0" borderId="4" xfId="0" quotePrefix="1" applyNumberFormat="1" applyFont="1" applyFill="1" applyBorder="1" applyAlignment="1">
      <alignment horizontal="center" vertical="top" wrapText="1"/>
    </xf>
    <xf numFmtId="1" fontId="5" fillId="0" borderId="7" xfId="1" applyNumberFormat="1" applyFont="1" applyFill="1" applyBorder="1" applyAlignment="1">
      <alignment horizontal="center" vertical="center" wrapText="1"/>
    </xf>
    <xf numFmtId="0" fontId="20" fillId="0" borderId="17" xfId="0" applyFont="1" applyBorder="1" applyAlignment="1">
      <alignment horizontal="left" vertical="center" wrapText="1"/>
    </xf>
    <xf numFmtId="164" fontId="3" fillId="0" borderId="17" xfId="1" applyNumberFormat="1" applyFont="1" applyFill="1" applyBorder="1" applyAlignment="1">
      <alignment horizontal="center" vertical="top" wrapText="1"/>
    </xf>
    <xf numFmtId="0" fontId="5" fillId="0" borderId="4" xfId="1" applyFont="1" applyBorder="1" applyAlignment="1">
      <alignment horizontal="center" vertical="top" wrapText="1"/>
    </xf>
    <xf numFmtId="1" fontId="5" fillId="0" borderId="4" xfId="1" applyNumberFormat="1" applyFont="1" applyFill="1" applyBorder="1" applyAlignment="1">
      <alignment horizontal="center" vertical="center" wrapText="1"/>
    </xf>
    <xf numFmtId="164" fontId="5" fillId="0" borderId="7" xfId="0" applyNumberFormat="1" applyFont="1" applyFill="1" applyBorder="1" applyAlignment="1">
      <alignment horizontal="center" vertical="top" wrapText="1"/>
    </xf>
    <xf numFmtId="164" fontId="3" fillId="0" borderId="17" xfId="0" applyNumberFormat="1" applyFont="1" applyFill="1" applyBorder="1" applyAlignment="1">
      <alignment horizontal="center" vertical="top" wrapText="1"/>
    </xf>
    <xf numFmtId="164" fontId="5" fillId="0" borderId="4" xfId="0" applyNumberFormat="1" applyFont="1" applyFill="1" applyBorder="1" applyAlignment="1">
      <alignment horizontal="center" vertical="top" wrapText="1"/>
    </xf>
    <xf numFmtId="164" fontId="5" fillId="0" borderId="7"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164" fontId="3" fillId="0" borderId="7" xfId="0" applyNumberFormat="1" applyFont="1" applyFill="1" applyBorder="1" applyAlignment="1">
      <alignment horizontal="center" vertical="center" wrapText="1"/>
    </xf>
    <xf numFmtId="0" fontId="4" fillId="0" borderId="4" xfId="0" applyFont="1" applyBorder="1" applyAlignment="1">
      <alignment vertical="top" wrapText="1"/>
    </xf>
    <xf numFmtId="164" fontId="3" fillId="0" borderId="4" xfId="1" applyNumberFormat="1" applyFont="1" applyFill="1" applyBorder="1" applyAlignment="1">
      <alignment horizontal="center" vertical="top" wrapText="1"/>
    </xf>
    <xf numFmtId="0" fontId="5" fillId="3" borderId="7" xfId="0" applyFont="1" applyFill="1" applyBorder="1" applyAlignment="1">
      <alignment vertical="top" wrapText="1"/>
    </xf>
    <xf numFmtId="0" fontId="5" fillId="0" borderId="7" xfId="0" applyFont="1" applyFill="1" applyBorder="1" applyAlignment="1">
      <alignment horizontal="center" vertical="top" wrapText="1"/>
    </xf>
    <xf numFmtId="0" fontId="8" fillId="0" borderId="7" xfId="0" applyNumberFormat="1" applyFont="1" applyFill="1" applyBorder="1" applyAlignment="1" applyProtection="1">
      <alignment horizontal="center" vertical="top" wrapText="1"/>
      <protection locked="0"/>
    </xf>
    <xf numFmtId="0" fontId="4" fillId="3" borderId="17" xfId="1" applyFont="1" applyFill="1" applyBorder="1" applyAlignment="1">
      <alignment vertical="top" wrapText="1"/>
    </xf>
    <xf numFmtId="0" fontId="3" fillId="0" borderId="0" xfId="0" applyNumberFormat="1" applyFont="1" applyFill="1" applyBorder="1" applyAlignment="1">
      <alignment horizontal="center" vertical="top" wrapText="1"/>
    </xf>
    <xf numFmtId="0" fontId="3" fillId="0" borderId="4" xfId="0" applyFont="1" applyFill="1" applyBorder="1" applyAlignment="1">
      <alignment horizontal="center" vertical="center" wrapText="1"/>
    </xf>
    <xf numFmtId="0" fontId="3" fillId="0" borderId="4" xfId="0" quotePrefix="1" applyFont="1" applyFill="1" applyBorder="1" applyAlignment="1">
      <alignment horizontal="center" vertical="top" wrapText="1"/>
    </xf>
    <xf numFmtId="0" fontId="79" fillId="0" borderId="0" xfId="0" applyFont="1"/>
    <xf numFmtId="0" fontId="5" fillId="3" borderId="4" xfId="0" applyFont="1" applyFill="1" applyBorder="1" applyAlignment="1">
      <alignment vertical="top" wrapText="1"/>
    </xf>
    <xf numFmtId="0" fontId="5" fillId="0" borderId="4" xfId="0" applyFont="1" applyFill="1" applyBorder="1" applyAlignment="1">
      <alignment horizontal="center" vertical="top" wrapText="1"/>
    </xf>
    <xf numFmtId="164" fontId="8" fillId="0" borderId="4" xfId="0" applyNumberFormat="1" applyFont="1" applyFill="1" applyBorder="1" applyAlignment="1">
      <alignment horizontal="center" vertical="center" wrapText="1"/>
    </xf>
    <xf numFmtId="0" fontId="8" fillId="0" borderId="4" xfId="0" applyNumberFormat="1" applyFont="1" applyFill="1" applyBorder="1" applyAlignment="1" applyProtection="1">
      <alignment horizontal="center" vertical="top" wrapText="1"/>
      <protection locked="0"/>
    </xf>
    <xf numFmtId="0" fontId="4" fillId="3" borderId="4" xfId="0" applyFont="1" applyFill="1" applyBorder="1" applyAlignment="1">
      <alignment vertical="top" wrapText="1"/>
    </xf>
    <xf numFmtId="0" fontId="3" fillId="3" borderId="7" xfId="0" applyFont="1" applyFill="1" applyBorder="1" applyAlignment="1">
      <alignment vertical="top" wrapText="1"/>
    </xf>
    <xf numFmtId="0" fontId="4" fillId="3" borderId="17" xfId="0" applyFont="1" applyFill="1" applyBorder="1" applyAlignment="1">
      <alignment vertical="top" wrapText="1"/>
    </xf>
    <xf numFmtId="0" fontId="3" fillId="3" borderId="4" xfId="0" applyFont="1" applyFill="1" applyBorder="1" applyAlignment="1">
      <alignment vertical="top" wrapText="1"/>
    </xf>
    <xf numFmtId="0" fontId="8" fillId="3" borderId="4" xfId="0" applyFont="1" applyFill="1" applyBorder="1" applyAlignment="1">
      <alignment vertical="top" wrapText="1"/>
    </xf>
    <xf numFmtId="0" fontId="4" fillId="3" borderId="7" xfId="0" applyFont="1" applyFill="1" applyBorder="1" applyAlignment="1">
      <alignment vertical="top" wrapText="1"/>
    </xf>
    <xf numFmtId="0" fontId="3" fillId="0" borderId="17" xfId="0" applyFont="1" applyFill="1" applyBorder="1" applyAlignment="1">
      <alignment horizontal="center" vertical="top" wrapText="1"/>
    </xf>
    <xf numFmtId="164" fontId="3" fillId="0" borderId="4" xfId="0" applyNumberFormat="1" applyFont="1" applyFill="1" applyBorder="1" applyAlignment="1">
      <alignment horizontal="center" vertical="top" wrapText="1"/>
    </xf>
    <xf numFmtId="0" fontId="3" fillId="0" borderId="1" xfId="0" quotePrefix="1" applyFont="1" applyFill="1" applyBorder="1" applyAlignment="1">
      <alignment horizontal="center" vertical="top" wrapText="1"/>
    </xf>
    <xf numFmtId="1" fontId="3" fillId="0" borderId="7" xfId="0" applyNumberFormat="1" applyFont="1" applyBorder="1" applyAlignment="1">
      <alignment horizontal="center" vertical="center"/>
    </xf>
    <xf numFmtId="1" fontId="3" fillId="0" borderId="1" xfId="0" applyNumberFormat="1" applyFont="1" applyBorder="1" applyAlignment="1">
      <alignment horizontal="center" vertical="center"/>
    </xf>
    <xf numFmtId="0" fontId="5" fillId="0" borderId="7"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7" xfId="0" applyFont="1" applyFill="1" applyBorder="1" applyAlignment="1">
      <alignment horizontal="center" vertical="top" wrapText="1"/>
    </xf>
    <xf numFmtId="0" fontId="5" fillId="0" borderId="17" xfId="0" applyFont="1" applyBorder="1" applyAlignment="1">
      <alignment horizontal="center" vertical="center"/>
    </xf>
    <xf numFmtId="0" fontId="4" fillId="0" borderId="17" xfId="0" quotePrefix="1" applyNumberFormat="1" applyFont="1" applyBorder="1" applyAlignment="1" applyProtection="1">
      <alignment horizontal="center" vertical="top" wrapText="1"/>
      <protection locked="0"/>
    </xf>
    <xf numFmtId="0" fontId="4" fillId="0" borderId="17" xfId="0" applyFont="1" applyBorder="1" applyAlignment="1">
      <alignment horizontal="center" vertical="top" wrapText="1"/>
    </xf>
    <xf numFmtId="0" fontId="44" fillId="0" borderId="1" xfId="0" applyFont="1" applyFill="1" applyBorder="1" applyAlignment="1">
      <alignment horizontal="left" vertical="center" wrapText="1"/>
    </xf>
    <xf numFmtId="0" fontId="8" fillId="0" borderId="1" xfId="0" applyNumberFormat="1" applyFont="1" applyFill="1" applyBorder="1" applyAlignment="1" applyProtection="1">
      <alignment horizontal="center" vertical="center" wrapText="1"/>
      <protection locked="0"/>
    </xf>
    <xf numFmtId="0" fontId="44" fillId="0" borderId="7" xfId="0" applyFont="1" applyFill="1" applyBorder="1" applyAlignment="1">
      <alignment horizontal="left" vertical="center" wrapText="1"/>
    </xf>
    <xf numFmtId="0" fontId="8" fillId="0" borderId="7" xfId="0" applyNumberFormat="1" applyFont="1" applyFill="1" applyBorder="1" applyAlignment="1" applyProtection="1">
      <alignment horizontal="center" vertical="center" wrapText="1"/>
      <protection locked="0"/>
    </xf>
    <xf numFmtId="49" fontId="3" fillId="0" borderId="2" xfId="0" applyNumberFormat="1" applyFont="1" applyBorder="1" applyAlignment="1">
      <alignment horizontal="center" vertical="top" wrapText="1"/>
    </xf>
    <xf numFmtId="0" fontId="42" fillId="0" borderId="17" xfId="0" applyFont="1" applyFill="1" applyBorder="1" applyAlignment="1">
      <alignment horizontal="left" vertical="center" wrapText="1"/>
    </xf>
    <xf numFmtId="0" fontId="44" fillId="3" borderId="1" xfId="0" applyFont="1" applyFill="1" applyBorder="1" applyAlignment="1">
      <alignment horizontal="left" vertical="center" wrapText="1"/>
    </xf>
    <xf numFmtId="164" fontId="8" fillId="0" borderId="1" xfId="0" applyNumberFormat="1" applyFont="1" applyFill="1" applyBorder="1" applyAlignment="1">
      <alignment horizontal="center" vertical="justify" wrapText="1"/>
    </xf>
    <xf numFmtId="1" fontId="5" fillId="0" borderId="7" xfId="0" applyNumberFormat="1" applyFont="1" applyBorder="1" applyAlignment="1">
      <alignment horizontal="center" vertical="center"/>
    </xf>
    <xf numFmtId="0" fontId="44" fillId="3" borderId="7" xfId="0" applyFont="1" applyFill="1" applyBorder="1" applyAlignment="1">
      <alignment horizontal="left" vertical="center" wrapText="1"/>
    </xf>
    <xf numFmtId="0" fontId="42" fillId="3" borderId="17" xfId="0" applyFont="1" applyFill="1" applyBorder="1" applyAlignment="1">
      <alignment horizontal="left" vertical="center" wrapText="1"/>
    </xf>
    <xf numFmtId="164" fontId="4" fillId="2" borderId="17" xfId="0" applyNumberFormat="1" applyFont="1" applyFill="1" applyBorder="1" applyAlignment="1">
      <alignment horizontal="center" vertical="top" wrapText="1"/>
    </xf>
    <xf numFmtId="0" fontId="41" fillId="3" borderId="1" xfId="0" applyFont="1" applyFill="1" applyBorder="1" applyAlignment="1">
      <alignment horizontal="left" vertical="center" wrapText="1"/>
    </xf>
    <xf numFmtId="164" fontId="5" fillId="0" borderId="1" xfId="0" applyNumberFormat="1" applyFont="1" applyFill="1" applyBorder="1" applyAlignment="1">
      <alignment horizontal="center" vertical="justify" wrapText="1"/>
    </xf>
    <xf numFmtId="1" fontId="5" fillId="0" borderId="4" xfId="0" applyNumberFormat="1" applyFont="1" applyBorder="1" applyAlignment="1">
      <alignment horizontal="center" vertical="center"/>
    </xf>
    <xf numFmtId="0" fontId="44" fillId="3" borderId="4" xfId="0" applyFont="1" applyFill="1" applyBorder="1" applyAlignment="1">
      <alignment horizontal="left" vertical="center" wrapText="1"/>
    </xf>
    <xf numFmtId="0" fontId="5" fillId="0" borderId="4" xfId="0" applyFont="1" applyBorder="1" applyAlignment="1">
      <alignment horizontal="center" vertical="justify" wrapText="1"/>
    </xf>
    <xf numFmtId="164" fontId="8" fillId="0" borderId="4" xfId="0" applyNumberFormat="1" applyFont="1" applyFill="1" applyBorder="1" applyAlignment="1">
      <alignment horizontal="center" vertical="justify" wrapText="1"/>
    </xf>
    <xf numFmtId="0" fontId="41" fillId="3" borderId="7" xfId="0" applyFont="1" applyFill="1" applyBorder="1" applyAlignment="1">
      <alignment horizontal="left" vertical="center" wrapText="1"/>
    </xf>
    <xf numFmtId="164" fontId="5" fillId="0" borderId="7" xfId="0" applyNumberFormat="1" applyFont="1" applyFill="1" applyBorder="1" applyAlignment="1">
      <alignment horizontal="center" vertical="justify" wrapText="1"/>
    </xf>
    <xf numFmtId="0" fontId="41" fillId="3" borderId="4" xfId="0" applyFont="1" applyFill="1" applyBorder="1" applyAlignment="1">
      <alignment horizontal="left" vertical="center" wrapText="1"/>
    </xf>
    <xf numFmtId="164" fontId="5" fillId="0" borderId="4" xfId="0" applyNumberFormat="1" applyFont="1" applyFill="1" applyBorder="1" applyAlignment="1">
      <alignment horizontal="center" vertical="justify" wrapText="1"/>
    </xf>
    <xf numFmtId="0" fontId="4" fillId="0" borderId="17" xfId="1" applyFont="1" applyBorder="1" applyAlignment="1">
      <alignment horizontal="center" vertical="top" wrapText="1"/>
    </xf>
    <xf numFmtId="0" fontId="42" fillId="3" borderId="2" xfId="0" applyFont="1" applyFill="1" applyBorder="1" applyAlignment="1">
      <alignment horizontal="left" vertical="center" wrapText="1"/>
    </xf>
    <xf numFmtId="0" fontId="15" fillId="0" borderId="1" xfId="0" applyFont="1" applyBorder="1" applyAlignment="1">
      <alignment vertical="top" wrapText="1"/>
    </xf>
    <xf numFmtId="0" fontId="15" fillId="0" borderId="7" xfId="0" applyFont="1" applyBorder="1" applyAlignment="1">
      <alignment vertical="top" wrapText="1"/>
    </xf>
    <xf numFmtId="0" fontId="5" fillId="3" borderId="1" xfId="0" applyFont="1" applyFill="1" applyBorder="1" applyAlignment="1">
      <alignment horizontal="left" vertical="center" wrapText="1"/>
    </xf>
    <xf numFmtId="0" fontId="15" fillId="0" borderId="4" xfId="0" applyFont="1" applyBorder="1" applyAlignment="1">
      <alignment vertical="top" wrapText="1"/>
    </xf>
    <xf numFmtId="0" fontId="5" fillId="0" borderId="4" xfId="0" applyNumberFormat="1" applyFont="1" applyFill="1" applyBorder="1" applyAlignment="1" applyProtection="1">
      <alignment horizontal="center" vertical="center" wrapText="1"/>
      <protection locked="0"/>
    </xf>
    <xf numFmtId="0" fontId="4" fillId="3" borderId="17" xfId="0" applyFont="1" applyFill="1" applyBorder="1" applyAlignment="1">
      <alignment horizontal="left" vertical="center" wrapText="1"/>
    </xf>
    <xf numFmtId="0" fontId="3" fillId="0" borderId="1" xfId="0" applyFont="1" applyBorder="1" applyAlignment="1">
      <alignment horizontal="center"/>
    </xf>
    <xf numFmtId="0" fontId="3" fillId="0" borderId="7" xfId="0" applyFont="1" applyBorder="1" applyAlignment="1">
      <alignment horizontal="center"/>
    </xf>
    <xf numFmtId="0" fontId="4" fillId="0" borderId="17" xfId="0" applyFont="1" applyBorder="1" applyAlignment="1">
      <alignment horizontal="center"/>
    </xf>
    <xf numFmtId="0" fontId="55" fillId="3" borderId="4" xfId="0" applyFont="1" applyFill="1" applyBorder="1" applyAlignment="1">
      <alignment horizontal="center" vertical="center" wrapText="1"/>
    </xf>
    <xf numFmtId="0" fontId="8" fillId="0" borderId="7" xfId="1" applyNumberFormat="1" applyFont="1" applyFill="1" applyBorder="1" applyAlignment="1" applyProtection="1">
      <alignment horizontal="center" vertical="top" wrapText="1"/>
      <protection locked="0"/>
    </xf>
    <xf numFmtId="0" fontId="5" fillId="3" borderId="4" xfId="0" applyFont="1" applyFill="1" applyBorder="1" applyAlignment="1">
      <alignment horizontal="left" vertical="center" wrapText="1"/>
    </xf>
    <xf numFmtId="0" fontId="8" fillId="0" borderId="4" xfId="1" applyNumberFormat="1" applyFont="1" applyFill="1" applyBorder="1" applyAlignment="1" applyProtection="1">
      <alignment horizontal="center" vertical="top" wrapText="1"/>
      <protection locked="0"/>
    </xf>
    <xf numFmtId="0" fontId="3" fillId="3" borderId="4" xfId="0" applyFont="1" applyFill="1" applyBorder="1" applyAlignment="1">
      <alignment horizontal="left" vertical="center" wrapText="1"/>
    </xf>
    <xf numFmtId="0" fontId="3" fillId="3" borderId="4" xfId="0" applyFont="1" applyFill="1" applyBorder="1" applyAlignment="1">
      <alignment vertical="center" wrapText="1"/>
    </xf>
    <xf numFmtId="49" fontId="25" fillId="0" borderId="1" xfId="0" applyNumberFormat="1" applyFont="1" applyBorder="1" applyAlignment="1">
      <alignment horizontal="left" vertical="center" wrapText="1"/>
    </xf>
    <xf numFmtId="164" fontId="8" fillId="3" borderId="4" xfId="1" applyNumberFormat="1" applyFont="1" applyFill="1" applyBorder="1" applyAlignment="1">
      <alignment horizontal="center" vertical="center" wrapText="1"/>
    </xf>
    <xf numFmtId="0" fontId="8" fillId="0" borderId="5" xfId="1" applyFont="1" applyBorder="1" applyAlignment="1">
      <alignment vertical="top" wrapText="1"/>
    </xf>
    <xf numFmtId="164" fontId="8" fillId="0" borderId="5" xfId="1" applyNumberFormat="1" applyFont="1" applyFill="1" applyBorder="1" applyAlignment="1">
      <alignment horizontal="center" vertical="center" wrapText="1"/>
    </xf>
    <xf numFmtId="0" fontId="3" fillId="0" borderId="5" xfId="1" applyNumberFormat="1" applyFont="1" applyFill="1" applyBorder="1" applyAlignment="1" applyProtection="1">
      <alignment horizontal="center" vertical="top" wrapText="1"/>
      <protection locked="0"/>
    </xf>
    <xf numFmtId="2" fontId="3" fillId="0" borderId="1" xfId="0" applyNumberFormat="1" applyFont="1" applyBorder="1" applyAlignment="1">
      <alignment horizontal="center" vertical="top" wrapText="1"/>
    </xf>
    <xf numFmtId="0" fontId="67" fillId="0" borderId="4" xfId="0" applyFont="1" applyFill="1" applyBorder="1" applyAlignment="1">
      <alignment horizontal="center" vertical="top" wrapText="1"/>
    </xf>
    <xf numFmtId="0" fontId="4" fillId="0" borderId="4" xfId="0" applyNumberFormat="1" applyFont="1" applyFill="1" applyBorder="1" applyAlignment="1">
      <alignment horizontal="center" vertical="top" wrapText="1"/>
    </xf>
    <xf numFmtId="2" fontId="3" fillId="0" borderId="4" xfId="1" applyNumberFormat="1" applyFont="1" applyFill="1" applyBorder="1" applyAlignment="1">
      <alignment horizontal="center" vertical="top" wrapText="1"/>
    </xf>
    <xf numFmtId="164" fontId="38" fillId="0" borderId="4" xfId="1" applyNumberFormat="1" applyFont="1" applyFill="1" applyBorder="1" applyAlignment="1">
      <alignment horizontal="center" vertical="justify"/>
    </xf>
    <xf numFmtId="0" fontId="44" fillId="0" borderId="7" xfId="5" applyFont="1" applyFill="1" applyBorder="1" applyAlignment="1">
      <alignment wrapText="1"/>
    </xf>
    <xf numFmtId="0" fontId="4" fillId="0" borderId="7" xfId="0" applyFont="1" applyFill="1" applyBorder="1" applyAlignment="1">
      <alignment horizontal="center" vertical="top" wrapText="1"/>
    </xf>
    <xf numFmtId="1" fontId="40" fillId="0" borderId="7" xfId="5" applyNumberFormat="1" applyFont="1" applyFill="1" applyBorder="1" applyAlignment="1">
      <alignment horizontal="center"/>
    </xf>
    <xf numFmtId="164" fontId="4" fillId="0" borderId="17" xfId="0" applyNumberFormat="1" applyFont="1" applyFill="1" applyBorder="1" applyAlignment="1">
      <alignment horizontal="center" vertical="justify" wrapText="1"/>
    </xf>
    <xf numFmtId="0" fontId="20" fillId="0" borderId="4" xfId="1" applyFont="1" applyBorder="1" applyAlignment="1">
      <alignment vertical="top" wrapText="1"/>
    </xf>
    <xf numFmtId="0" fontId="20" fillId="0" borderId="4" xfId="1" applyFont="1" applyBorder="1" applyAlignment="1">
      <alignment horizontal="center" vertical="top" wrapText="1"/>
    </xf>
    <xf numFmtId="1" fontId="4" fillId="3" borderId="4" xfId="0" applyNumberFormat="1" applyFont="1" applyFill="1" applyBorder="1" applyAlignment="1">
      <alignment horizontal="center" vertical="top" wrapText="1"/>
    </xf>
    <xf numFmtId="0" fontId="41" fillId="0" borderId="7" xfId="0" applyFont="1" applyFill="1" applyBorder="1" applyAlignment="1">
      <alignment vertical="center" wrapText="1"/>
    </xf>
    <xf numFmtId="0" fontId="20" fillId="0" borderId="7" xfId="1" applyFont="1" applyBorder="1" applyAlignment="1">
      <alignment horizontal="center" vertical="top" wrapText="1"/>
    </xf>
    <xf numFmtId="1" fontId="41" fillId="0" borderId="7" xfId="5" applyNumberFormat="1" applyFont="1" applyFill="1" applyBorder="1" applyAlignment="1">
      <alignment horizontal="center"/>
    </xf>
    <xf numFmtId="0" fontId="3" fillId="0" borderId="7" xfId="1" applyFont="1" applyFill="1" applyBorder="1" applyAlignment="1">
      <alignment horizontal="center" vertical="top" wrapText="1"/>
    </xf>
    <xf numFmtId="0" fontId="20" fillId="0" borderId="17" xfId="1" applyFont="1" applyBorder="1" applyAlignment="1">
      <alignment vertical="top" wrapText="1"/>
    </xf>
    <xf numFmtId="0" fontId="20" fillId="0" borderId="17" xfId="1" applyFont="1" applyBorder="1" applyAlignment="1">
      <alignment horizontal="center" vertical="top" wrapText="1"/>
    </xf>
    <xf numFmtId="1" fontId="4" fillId="3" borderId="17" xfId="0" applyNumberFormat="1" applyFont="1" applyFill="1" applyBorder="1" applyAlignment="1">
      <alignment horizontal="center" vertical="top" wrapText="1"/>
    </xf>
    <xf numFmtId="0" fontId="44" fillId="0" borderId="7" xfId="0" applyFont="1" applyFill="1" applyBorder="1" applyAlignment="1">
      <alignment wrapText="1"/>
    </xf>
    <xf numFmtId="0" fontId="42" fillId="0" borderId="7" xfId="0" applyFont="1" applyFill="1" applyBorder="1" applyAlignment="1">
      <alignment horizontal="center" vertical="top" wrapText="1"/>
    </xf>
    <xf numFmtId="0" fontId="42" fillId="0" borderId="17" xfId="0" applyFont="1" applyFill="1" applyBorder="1" applyAlignment="1">
      <alignment vertical="top" wrapText="1"/>
    </xf>
    <xf numFmtId="0" fontId="42" fillId="0" borderId="17" xfId="0" applyFont="1" applyFill="1" applyBorder="1" applyAlignment="1">
      <alignment horizontal="center" vertical="top" wrapText="1"/>
    </xf>
    <xf numFmtId="0" fontId="44" fillId="0" borderId="4" xfId="0" applyFont="1" applyFill="1" applyBorder="1" applyAlignment="1">
      <alignment wrapText="1"/>
    </xf>
    <xf numFmtId="0" fontId="42" fillId="3" borderId="17" xfId="0" applyFont="1" applyFill="1" applyBorder="1" applyAlignment="1">
      <alignment vertical="top" wrapText="1"/>
    </xf>
    <xf numFmtId="0" fontId="42" fillId="3" borderId="17" xfId="0" applyFont="1" applyFill="1" applyBorder="1" applyAlignment="1">
      <alignment horizontal="center" vertical="top" wrapText="1"/>
    </xf>
    <xf numFmtId="164" fontId="8" fillId="0" borderId="7" xfId="0" applyNumberFormat="1" applyFont="1" applyFill="1" applyBorder="1" applyAlignment="1">
      <alignment horizontal="center" vertical="top" wrapText="1"/>
    </xf>
    <xf numFmtId="0" fontId="42" fillId="0" borderId="4" xfId="5" applyFont="1" applyFill="1" applyBorder="1" applyAlignment="1">
      <alignment vertical="top" wrapText="1"/>
    </xf>
    <xf numFmtId="164" fontId="4" fillId="0" borderId="4" xfId="0" applyNumberFormat="1" applyFont="1" applyFill="1" applyBorder="1" applyAlignment="1">
      <alignment horizontal="center" vertical="justify" wrapText="1"/>
    </xf>
    <xf numFmtId="0" fontId="44" fillId="3" borderId="7" xfId="0" applyFont="1" applyFill="1" applyBorder="1" applyAlignment="1">
      <alignment wrapText="1"/>
    </xf>
    <xf numFmtId="164" fontId="8" fillId="3" borderId="17" xfId="0" applyNumberFormat="1" applyFont="1" applyFill="1" applyBorder="1" applyAlignment="1">
      <alignment horizontal="center" vertical="center" wrapText="1"/>
    </xf>
    <xf numFmtId="164" fontId="8" fillId="0" borderId="4" xfId="0" applyNumberFormat="1" applyFont="1" applyFill="1" applyBorder="1" applyAlignment="1">
      <alignment horizontal="center" vertical="top" wrapText="1"/>
    </xf>
    <xf numFmtId="0" fontId="3" fillId="0" borderId="18" xfId="0" applyFont="1" applyBorder="1" applyAlignment="1">
      <alignment horizontal="center" vertical="top" wrapText="1"/>
    </xf>
    <xf numFmtId="0" fontId="42" fillId="0" borderId="19" xfId="0" applyFont="1" applyFill="1" applyBorder="1" applyAlignment="1">
      <alignment vertical="top" wrapText="1"/>
    </xf>
    <xf numFmtId="0" fontId="42" fillId="0" borderId="19" xfId="0" applyFont="1" applyFill="1" applyBorder="1" applyAlignment="1">
      <alignment horizontal="center" vertical="top" wrapText="1"/>
    </xf>
    <xf numFmtId="164" fontId="8" fillId="3" borderId="7" xfId="0" applyNumberFormat="1" applyFont="1" applyFill="1" applyBorder="1" applyAlignment="1">
      <alignment horizontal="center" vertical="top" wrapText="1"/>
    </xf>
    <xf numFmtId="164" fontId="8" fillId="3" borderId="4" xfId="0" applyNumberFormat="1" applyFont="1" applyFill="1" applyBorder="1" applyAlignment="1">
      <alignment horizontal="center" vertical="top" wrapText="1"/>
    </xf>
    <xf numFmtId="164" fontId="8" fillId="3" borderId="19" xfId="0" applyNumberFormat="1" applyFont="1" applyFill="1" applyBorder="1" applyAlignment="1">
      <alignment horizontal="center" vertical="center" wrapText="1"/>
    </xf>
    <xf numFmtId="164" fontId="8" fillId="3" borderId="1" xfId="0" applyNumberFormat="1" applyFont="1" applyFill="1" applyBorder="1" applyAlignment="1">
      <alignment horizontal="center" vertical="center" wrapText="1"/>
    </xf>
    <xf numFmtId="0" fontId="20" fillId="0" borderId="4" xfId="6" applyFont="1" applyFill="1" applyBorder="1" applyAlignment="1">
      <alignment vertical="top" wrapText="1"/>
    </xf>
    <xf numFmtId="0" fontId="44" fillId="0" borderId="7" xfId="0" applyFont="1" applyFill="1" applyBorder="1" applyAlignment="1">
      <alignment vertical="center" wrapText="1"/>
    </xf>
    <xf numFmtId="0" fontId="33" fillId="0" borderId="4" xfId="6" applyFont="1" applyFill="1" applyBorder="1" applyAlignment="1">
      <alignment vertical="top" wrapText="1"/>
    </xf>
    <xf numFmtId="0" fontId="44" fillId="0" borderId="7" xfId="0" applyFont="1" applyFill="1" applyBorder="1" applyAlignment="1">
      <alignment horizontal="left" vertical="top" wrapText="1"/>
    </xf>
    <xf numFmtId="0" fontId="42" fillId="0" borderId="17" xfId="0" applyFont="1" applyFill="1" applyBorder="1" applyAlignment="1">
      <alignment horizontal="left" vertical="top" wrapText="1"/>
    </xf>
    <xf numFmtId="0" fontId="44" fillId="0" borderId="4" xfId="0" applyFont="1" applyFill="1" applyBorder="1" applyAlignment="1">
      <alignment horizontal="left" vertical="top" wrapText="1"/>
    </xf>
    <xf numFmtId="164" fontId="8" fillId="3" borderId="17" xfId="0" applyNumberFormat="1" applyFont="1" applyFill="1" applyBorder="1" applyAlignment="1">
      <alignment horizontal="center" vertical="top" wrapText="1"/>
    </xf>
    <xf numFmtId="0" fontId="15" fillId="0" borderId="5" xfId="0" applyFont="1" applyBorder="1" applyAlignment="1">
      <alignment horizontal="center" vertical="top" wrapText="1"/>
    </xf>
    <xf numFmtId="164" fontId="8" fillId="3" borderId="5" xfId="0" applyNumberFormat="1" applyFont="1" applyFill="1" applyBorder="1" applyAlignment="1">
      <alignment horizontal="center" vertical="top" wrapText="1"/>
    </xf>
    <xf numFmtId="0" fontId="20" fillId="0" borderId="1" xfId="8" applyFont="1" applyBorder="1" applyAlignment="1">
      <alignment horizontal="left" vertical="center" wrapText="1"/>
    </xf>
    <xf numFmtId="0" fontId="4" fillId="0" borderId="4" xfId="1" applyFont="1" applyBorder="1" applyAlignment="1">
      <alignment horizontal="center" vertical="top" wrapText="1"/>
    </xf>
    <xf numFmtId="0" fontId="3" fillId="0" borderId="17" xfId="0" applyNumberFormat="1" applyFont="1" applyFill="1" applyBorder="1" applyAlignment="1" applyProtection="1">
      <alignment horizontal="center" vertical="top" wrapText="1"/>
      <protection locked="0"/>
    </xf>
    <xf numFmtId="164" fontId="3" fillId="0" borderId="1" xfId="0" applyNumberFormat="1" applyFont="1" applyBorder="1" applyAlignment="1">
      <alignment horizontal="center" vertical="top" wrapText="1"/>
    </xf>
    <xf numFmtId="0" fontId="4" fillId="0" borderId="7" xfId="0" applyFont="1" applyBorder="1" applyAlignment="1">
      <alignment horizontal="center" vertical="justify" wrapText="1"/>
    </xf>
    <xf numFmtId="164" fontId="4" fillId="0" borderId="7" xfId="0" applyNumberFormat="1" applyFont="1" applyFill="1" applyBorder="1" applyAlignment="1">
      <alignment horizontal="center" vertical="justify" wrapText="1"/>
    </xf>
    <xf numFmtId="0" fontId="4" fillId="0" borderId="17" xfId="0" applyFont="1" applyBorder="1" applyAlignment="1">
      <alignment horizontal="center" vertical="justify" wrapText="1"/>
    </xf>
    <xf numFmtId="0" fontId="20" fillId="0" borderId="3" xfId="1" applyNumberFormat="1" applyFont="1" applyFill="1" applyBorder="1" applyAlignment="1" applyProtection="1">
      <alignment horizontal="center" vertical="justify"/>
      <protection locked="0"/>
    </xf>
    <xf numFmtId="0" fontId="20" fillId="0" borderId="4" xfId="0" applyFont="1" applyBorder="1" applyAlignment="1">
      <alignment horizontal="center" vertical="top" wrapText="1"/>
    </xf>
    <xf numFmtId="0" fontId="20" fillId="0" borderId="7" xfId="0" applyFont="1" applyBorder="1" applyAlignment="1">
      <alignment horizontal="center" vertical="top" wrapText="1"/>
    </xf>
    <xf numFmtId="0" fontId="29" fillId="0" borderId="4" xfId="0" applyFont="1" applyBorder="1" applyAlignment="1">
      <alignment horizontal="center" vertical="top" wrapText="1"/>
    </xf>
    <xf numFmtId="0" fontId="4" fillId="0" borderId="8" xfId="1" applyNumberFormat="1" applyFont="1" applyFill="1" applyBorder="1" applyAlignment="1" applyProtection="1">
      <alignment horizontal="center" vertical="top" wrapText="1"/>
      <protection locked="0"/>
    </xf>
    <xf numFmtId="0" fontId="29" fillId="0" borderId="7" xfId="0" applyFont="1" applyBorder="1" applyAlignment="1">
      <alignment horizontal="center" vertical="top" wrapText="1"/>
    </xf>
    <xf numFmtId="0" fontId="69" fillId="0" borderId="7" xfId="0" applyFont="1" applyBorder="1"/>
    <xf numFmtId="0" fontId="31" fillId="0" borderId="7" xfId="0" applyFont="1" applyBorder="1" applyAlignment="1">
      <alignment horizontal="center" vertical="center"/>
    </xf>
    <xf numFmtId="0" fontId="29" fillId="0" borderId="2" xfId="0" applyFont="1" applyBorder="1" applyAlignment="1">
      <alignment horizontal="center" vertical="top" wrapText="1"/>
    </xf>
    <xf numFmtId="0" fontId="4" fillId="2" borderId="17" xfId="0" applyFont="1" applyFill="1" applyBorder="1" applyAlignment="1">
      <alignment horizontal="left" vertical="top" wrapText="1"/>
    </xf>
    <xf numFmtId="2" fontId="3" fillId="0" borderId="17" xfId="0" applyNumberFormat="1" applyFont="1" applyFill="1" applyBorder="1" applyAlignment="1">
      <alignment horizontal="center" vertical="top" wrapText="1"/>
    </xf>
    <xf numFmtId="0" fontId="4" fillId="0" borderId="7" xfId="1" applyNumberFormat="1" applyFont="1" applyFill="1" applyBorder="1" applyAlignment="1" applyProtection="1">
      <alignment horizontal="center" vertical="center" wrapText="1"/>
      <protection locked="0"/>
    </xf>
    <xf numFmtId="2" fontId="0" fillId="3" borderId="0" xfId="0" applyNumberFormat="1" applyFill="1" applyBorder="1" applyAlignment="1">
      <alignment horizontal="center"/>
    </xf>
    <xf numFmtId="0" fontId="3" fillId="0" borderId="1" xfId="0" applyFont="1" applyBorder="1" applyAlignment="1">
      <alignment vertical="top"/>
    </xf>
    <xf numFmtId="0" fontId="21" fillId="0" borderId="1" xfId="0" applyFont="1" applyFill="1" applyBorder="1" applyAlignment="1">
      <alignment horizontal="center" vertical="top"/>
    </xf>
    <xf numFmtId="0" fontId="20" fillId="2" borderId="1" xfId="0" applyFont="1" applyFill="1" applyBorder="1" applyAlignment="1">
      <alignment horizontal="left" vertical="top" wrapText="1"/>
    </xf>
    <xf numFmtId="0" fontId="3" fillId="0" borderId="1" xfId="0" applyFont="1" applyFill="1" applyBorder="1" applyAlignment="1">
      <alignment vertical="center"/>
    </xf>
    <xf numFmtId="0" fontId="5" fillId="0" borderId="1" xfId="0" applyFont="1" applyFill="1" applyBorder="1" applyAlignment="1">
      <alignment horizontal="center" vertical="justify" wrapText="1"/>
    </xf>
    <xf numFmtId="164" fontId="5" fillId="0" borderId="1" xfId="0" applyNumberFormat="1" applyFont="1" applyFill="1" applyBorder="1" applyAlignment="1">
      <alignment horizontal="center" vertical="center"/>
    </xf>
    <xf numFmtId="0" fontId="53" fillId="0" borderId="0" xfId="0" applyFont="1" applyFill="1" applyBorder="1"/>
    <xf numFmtId="0" fontId="3" fillId="0" borderId="2" xfId="0" applyFont="1" applyFill="1" applyBorder="1" applyAlignment="1">
      <alignment horizontal="center" vertical="top" wrapText="1"/>
    </xf>
    <xf numFmtId="0" fontId="8" fillId="0" borderId="4" xfId="0" applyFont="1" applyFill="1" applyBorder="1" applyAlignment="1">
      <alignment vertical="center" wrapText="1"/>
    </xf>
    <xf numFmtId="0" fontId="3" fillId="0" borderId="5" xfId="0" applyFont="1" applyFill="1" applyBorder="1" applyAlignment="1">
      <alignment vertical="center" wrapText="1"/>
    </xf>
    <xf numFmtId="0" fontId="41" fillId="0" borderId="5" xfId="0" applyFont="1" applyFill="1" applyBorder="1" applyAlignment="1">
      <alignment vertical="top" wrapText="1"/>
    </xf>
    <xf numFmtId="0" fontId="80" fillId="0" borderId="1" xfId="0" applyFont="1" applyFill="1" applyBorder="1" applyAlignment="1">
      <alignment horizontal="center" vertical="top" wrapText="1"/>
    </xf>
    <xf numFmtId="0" fontId="79" fillId="0" borderId="0" xfId="0" applyFont="1" applyFill="1"/>
    <xf numFmtId="0" fontId="41" fillId="3" borderId="1" xfId="0" applyFont="1" applyFill="1" applyBorder="1" applyAlignment="1">
      <alignment vertical="top" wrapText="1"/>
    </xf>
    <xf numFmtId="0" fontId="3" fillId="0" borderId="4" xfId="3" applyFont="1" applyFill="1" applyBorder="1" applyAlignment="1">
      <alignment horizontal="center" vertical="top" wrapText="1"/>
    </xf>
    <xf numFmtId="0" fontId="4" fillId="0" borderId="1" xfId="3" applyFont="1" applyFill="1" applyBorder="1" applyAlignment="1">
      <alignment horizontal="left" vertical="top" wrapText="1"/>
    </xf>
    <xf numFmtId="0" fontId="4" fillId="0" borderId="4" xfId="3" applyFont="1" applyFill="1" applyBorder="1" applyAlignment="1">
      <alignment horizontal="center" vertical="top" wrapText="1"/>
    </xf>
    <xf numFmtId="0" fontId="23" fillId="0" borderId="0" xfId="0" applyFont="1" applyFill="1" applyAlignment="1">
      <alignment vertical="center"/>
    </xf>
    <xf numFmtId="0" fontId="10" fillId="0" borderId="0" xfId="0" applyFont="1" applyFill="1" applyBorder="1"/>
    <xf numFmtId="0" fontId="14" fillId="0" borderId="0" xfId="1" applyFont="1" applyFill="1" applyBorder="1"/>
    <xf numFmtId="0" fontId="12" fillId="0" borderId="1" xfId="1" applyFont="1" applyFill="1" applyBorder="1" applyAlignment="1">
      <alignment horizontal="center" vertical="top" wrapText="1"/>
    </xf>
    <xf numFmtId="0" fontId="29" fillId="0" borderId="5" xfId="0" applyFont="1" applyFill="1" applyBorder="1" applyAlignment="1">
      <alignment horizontal="center" vertical="top" wrapText="1"/>
    </xf>
    <xf numFmtId="0" fontId="69" fillId="0" borderId="1" xfId="0" applyFont="1" applyFill="1" applyBorder="1"/>
    <xf numFmtId="0" fontId="31" fillId="0" borderId="1" xfId="0" applyFont="1" applyFill="1" applyBorder="1" applyAlignment="1">
      <alignment horizontal="center" vertical="center"/>
    </xf>
    <xf numFmtId="0" fontId="29" fillId="0" borderId="4" xfId="0" applyFont="1" applyFill="1" applyBorder="1" applyAlignment="1">
      <alignment horizontal="center" vertical="top" wrapText="1"/>
    </xf>
    <xf numFmtId="0" fontId="29" fillId="0" borderId="2" xfId="0" applyFont="1" applyFill="1" applyBorder="1" applyAlignment="1">
      <alignment horizontal="center" vertical="top" wrapText="1"/>
    </xf>
    <xf numFmtId="0" fontId="69" fillId="0" borderId="7" xfId="0" applyFont="1" applyFill="1" applyBorder="1"/>
    <xf numFmtId="0" fontId="31" fillId="0" borderId="7" xfId="0" applyFont="1" applyFill="1" applyBorder="1" applyAlignment="1">
      <alignment horizontal="center" vertical="center"/>
    </xf>
    <xf numFmtId="0" fontId="3" fillId="0" borderId="1" xfId="0" applyNumberFormat="1" applyFont="1" applyFill="1" applyBorder="1" applyAlignment="1">
      <alignment horizontal="center" vertical="center"/>
    </xf>
    <xf numFmtId="1" fontId="3" fillId="0" borderId="4" xfId="0" applyNumberFormat="1" applyFont="1" applyBorder="1" applyAlignment="1">
      <alignment horizontal="center" vertical="center"/>
    </xf>
    <xf numFmtId="0" fontId="5" fillId="0" borderId="4" xfId="0" applyFont="1" applyFill="1" applyBorder="1" applyAlignment="1">
      <alignment horizontal="left" vertical="top" wrapText="1"/>
    </xf>
    <xf numFmtId="164" fontId="5" fillId="0" borderId="4" xfId="0" applyNumberFormat="1" applyFont="1" applyBorder="1" applyAlignment="1">
      <alignment horizontal="center" vertical="center"/>
    </xf>
    <xf numFmtId="49" fontId="3" fillId="0" borderId="7" xfId="0" applyNumberFormat="1" applyFont="1" applyFill="1" applyBorder="1" applyAlignment="1">
      <alignment horizontal="center" vertical="center"/>
    </xf>
    <xf numFmtId="0" fontId="4" fillId="0" borderId="1" xfId="0" quotePrefix="1" applyNumberFormat="1" applyFont="1" applyFill="1" applyBorder="1" applyAlignment="1" applyProtection="1">
      <alignment horizontal="center" vertical="top" wrapText="1"/>
      <protection locked="0"/>
    </xf>
    <xf numFmtId="0" fontId="5" fillId="0" borderId="7" xfId="0" applyFont="1" applyFill="1" applyBorder="1" applyAlignment="1">
      <alignment vertical="top" wrapText="1"/>
    </xf>
    <xf numFmtId="0" fontId="5" fillId="0" borderId="1" xfId="0" applyFont="1" applyFill="1" applyBorder="1" applyAlignment="1">
      <alignment vertical="top" wrapText="1"/>
    </xf>
    <xf numFmtId="0" fontId="3" fillId="0" borderId="7" xfId="0" applyFont="1" applyFill="1" applyBorder="1" applyAlignment="1">
      <alignment vertical="center"/>
    </xf>
    <xf numFmtId="0" fontId="5" fillId="0" borderId="7" xfId="0" applyFont="1" applyFill="1" applyBorder="1" applyAlignment="1">
      <alignment horizontal="center" vertical="justify" wrapText="1"/>
    </xf>
    <xf numFmtId="164" fontId="5" fillId="0" borderId="7" xfId="0" applyNumberFormat="1" applyFont="1" applyFill="1" applyBorder="1" applyAlignment="1">
      <alignment horizontal="center" vertical="center"/>
    </xf>
    <xf numFmtId="0" fontId="4" fillId="0" borderId="17" xfId="0" quotePrefix="1" applyNumberFormat="1" applyFont="1" applyFill="1" applyBorder="1" applyAlignment="1" applyProtection="1">
      <alignment horizontal="center" vertical="top" wrapText="1"/>
      <protection locked="0"/>
    </xf>
    <xf numFmtId="0" fontId="4" fillId="0" borderId="3" xfId="0" quotePrefix="1" applyNumberFormat="1" applyFont="1" applyFill="1" applyBorder="1" applyAlignment="1" applyProtection="1">
      <alignment horizontal="center" vertical="top" wrapText="1"/>
      <protection locked="0"/>
    </xf>
    <xf numFmtId="0" fontId="15" fillId="0" borderId="0" xfId="0" applyFont="1" applyFill="1" applyAlignment="1">
      <alignment vertical="top" wrapText="1"/>
    </xf>
    <xf numFmtId="49" fontId="3" fillId="0" borderId="4" xfId="0" applyNumberFormat="1" applyFont="1" applyFill="1" applyBorder="1" applyAlignment="1">
      <alignment horizontal="center" vertical="top" wrapText="1"/>
    </xf>
    <xf numFmtId="0" fontId="4" fillId="0" borderId="3" xfId="0" applyNumberFormat="1" applyFont="1" applyFill="1" applyBorder="1" applyAlignment="1" applyProtection="1">
      <alignment horizontal="left" vertical="top" wrapText="1"/>
      <protection locked="0"/>
    </xf>
    <xf numFmtId="0" fontId="4" fillId="0" borderId="4" xfId="0" applyFont="1" applyFill="1" applyBorder="1" applyAlignment="1">
      <alignment horizontal="left" vertical="center" wrapText="1"/>
    </xf>
    <xf numFmtId="0" fontId="4" fillId="0" borderId="9" xfId="1" applyFont="1" applyFill="1" applyBorder="1" applyAlignment="1">
      <alignment horizontal="center" vertical="top" wrapText="1"/>
    </xf>
    <xf numFmtId="0" fontId="5" fillId="0" borderId="4" xfId="0" applyFont="1" applyFill="1" applyBorder="1" applyAlignment="1">
      <alignment vertical="top" wrapText="1"/>
    </xf>
    <xf numFmtId="0" fontId="4" fillId="0" borderId="17" xfId="0" applyFont="1" applyFill="1" applyBorder="1" applyAlignment="1">
      <alignment horizontal="left" vertical="center" wrapText="1"/>
    </xf>
    <xf numFmtId="0" fontId="4" fillId="0" borderId="17" xfId="1" applyFont="1" applyFill="1" applyBorder="1" applyAlignment="1">
      <alignment horizontal="center" vertical="top" wrapText="1"/>
    </xf>
    <xf numFmtId="0" fontId="5" fillId="0" borderId="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8" fillId="0" borderId="5" xfId="0" applyFont="1" applyFill="1" applyBorder="1" applyAlignment="1">
      <alignment vertical="center" wrapText="1"/>
    </xf>
    <xf numFmtId="0" fontId="5" fillId="0" borderId="5" xfId="0" applyFont="1" applyFill="1" applyBorder="1" applyAlignment="1">
      <alignment vertical="center" wrapText="1"/>
    </xf>
    <xf numFmtId="0" fontId="5" fillId="0" borderId="7" xfId="0" applyFont="1" applyFill="1" applyBorder="1" applyAlignment="1">
      <alignment vertical="center" wrapText="1"/>
    </xf>
    <xf numFmtId="0" fontId="21" fillId="0" borderId="1" xfId="0" applyNumberFormat="1" applyFont="1" applyFill="1" applyBorder="1" applyAlignment="1">
      <alignment horizontal="center" vertical="top" wrapText="1"/>
    </xf>
    <xf numFmtId="164" fontId="4" fillId="0" borderId="2" xfId="0" applyNumberFormat="1" applyFont="1" applyFill="1" applyBorder="1" applyAlignment="1">
      <alignment horizontal="center" vertical="top" wrapText="1"/>
    </xf>
    <xf numFmtId="0" fontId="5" fillId="0" borderId="0" xfId="0" applyFont="1" applyFill="1" applyAlignment="1">
      <alignment vertical="center"/>
    </xf>
    <xf numFmtId="0" fontId="3" fillId="0" borderId="7" xfId="0" applyFont="1" applyFill="1" applyBorder="1" applyAlignment="1">
      <alignment vertical="center" wrapText="1"/>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8" fillId="0" borderId="7" xfId="1" applyNumberFormat="1" applyFont="1" applyFill="1" applyBorder="1" applyAlignment="1" applyProtection="1">
      <alignment horizontal="center" vertical="center" wrapText="1"/>
      <protection locked="0"/>
    </xf>
    <xf numFmtId="0" fontId="8" fillId="0" borderId="1" xfId="1" applyNumberFormat="1" applyFont="1" applyFill="1" applyBorder="1" applyAlignment="1" applyProtection="1">
      <alignment horizontal="center" vertical="center" wrapText="1"/>
      <protection locked="0"/>
    </xf>
    <xf numFmtId="0" fontId="3" fillId="0" borderId="1" xfId="0" applyFont="1" applyFill="1" applyBorder="1" applyAlignment="1">
      <alignment vertical="top" wrapText="1"/>
    </xf>
    <xf numFmtId="0" fontId="27" fillId="2" borderId="0" xfId="0" applyNumberFormat="1" applyFont="1" applyFill="1" applyBorder="1" applyAlignment="1">
      <alignment horizontal="center" vertical="top" wrapText="1"/>
    </xf>
    <xf numFmtId="3" fontId="75" fillId="0" borderId="3" xfId="0" applyNumberFormat="1" applyFont="1" applyBorder="1" applyAlignment="1">
      <alignment horizontal="center" vertical="center" wrapText="1"/>
    </xf>
    <xf numFmtId="3" fontId="75" fillId="0" borderId="1" xfId="0" applyNumberFormat="1" applyFont="1" applyBorder="1" applyAlignment="1">
      <alignment horizontal="center" vertical="center" wrapText="1"/>
    </xf>
    <xf numFmtId="3" fontId="75" fillId="0" borderId="3" xfId="0" applyNumberFormat="1" applyFont="1" applyBorder="1" applyAlignment="1">
      <alignment horizontal="center" wrapText="1"/>
    </xf>
    <xf numFmtId="3" fontId="75" fillId="0" borderId="1" xfId="0" applyNumberFormat="1" applyFont="1" applyBorder="1" applyAlignment="1">
      <alignment horizontal="center" wrapText="1"/>
    </xf>
    <xf numFmtId="0" fontId="24" fillId="0" borderId="0" xfId="1" applyFont="1" applyAlignment="1">
      <alignment horizontal="center"/>
    </xf>
    <xf numFmtId="0" fontId="78" fillId="0" borderId="4" xfId="1" applyFont="1" applyBorder="1" applyAlignment="1">
      <alignment horizontal="center" vertical="center" wrapText="1"/>
    </xf>
    <xf numFmtId="0" fontId="78" fillId="0" borderId="7" xfId="1" applyFont="1" applyBorder="1" applyAlignment="1">
      <alignment horizontal="center" vertical="center" wrapText="1"/>
    </xf>
    <xf numFmtId="0" fontId="24" fillId="0" borderId="4" xfId="1" applyFont="1" applyBorder="1" applyAlignment="1">
      <alignment horizontal="center" vertical="center" wrapText="1"/>
    </xf>
    <xf numFmtId="0" fontId="24" fillId="0" borderId="7" xfId="1" applyFont="1" applyBorder="1" applyAlignment="1">
      <alignment horizontal="center" vertical="center" wrapText="1"/>
    </xf>
    <xf numFmtId="0" fontId="8" fillId="0" borderId="4" xfId="1" quotePrefix="1" applyFont="1" applyBorder="1" applyAlignment="1">
      <alignment horizontal="center" vertical="center" wrapText="1"/>
    </xf>
    <xf numFmtId="0" fontId="8" fillId="0" borderId="7" xfId="1" quotePrefix="1" applyFont="1" applyBorder="1" applyAlignment="1">
      <alignment horizontal="center" vertical="center" wrapText="1"/>
    </xf>
    <xf numFmtId="0" fontId="8" fillId="0" borderId="4" xfId="1" applyFont="1" applyBorder="1" applyAlignment="1">
      <alignment horizontal="center" vertical="center" wrapText="1"/>
    </xf>
    <xf numFmtId="0" fontId="8" fillId="0" borderId="7" xfId="1" applyFont="1" applyBorder="1" applyAlignment="1">
      <alignment horizontal="center" vertical="center" wrapText="1"/>
    </xf>
    <xf numFmtId="0" fontId="15" fillId="0" borderId="0" xfId="0" applyFont="1" applyAlignment="1">
      <alignment horizontal="center"/>
    </xf>
    <xf numFmtId="4" fontId="52" fillId="0" borderId="4" xfId="0" applyNumberFormat="1" applyFont="1" applyFill="1" applyBorder="1" applyAlignment="1">
      <alignment horizontal="center" vertical="center" wrapText="1"/>
    </xf>
    <xf numFmtId="4" fontId="52" fillId="0" borderId="7" xfId="0" applyNumberFormat="1" applyFont="1" applyFill="1" applyBorder="1" applyAlignment="1">
      <alignment horizontal="center" vertical="center" wrapText="1"/>
    </xf>
    <xf numFmtId="0" fontId="52" fillId="0" borderId="4" xfId="0" applyFont="1" applyBorder="1" applyAlignment="1">
      <alignment horizontal="center" vertical="center" wrapText="1"/>
    </xf>
    <xf numFmtId="0" fontId="52" fillId="0" borderId="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2" fontId="4" fillId="0" borderId="4" xfId="0" applyNumberFormat="1" applyFont="1" applyFill="1" applyBorder="1" applyAlignment="1">
      <alignment horizontal="center" vertical="center" wrapText="1"/>
    </xf>
    <xf numFmtId="2" fontId="4" fillId="0" borderId="5" xfId="0" applyNumberFormat="1" applyFont="1" applyFill="1" applyBorder="1" applyAlignment="1">
      <alignment horizontal="center" vertical="center" wrapText="1"/>
    </xf>
    <xf numFmtId="2" fontId="4" fillId="0" borderId="7" xfId="0" applyNumberFormat="1" applyFont="1" applyFill="1" applyBorder="1" applyAlignment="1">
      <alignment horizontal="center" vertical="center" wrapText="1"/>
    </xf>
    <xf numFmtId="0" fontId="4" fillId="0" borderId="4" xfId="0" applyNumberFormat="1" applyFont="1" applyFill="1" applyBorder="1" applyAlignment="1" applyProtection="1">
      <alignment horizontal="center" vertical="center" wrapText="1"/>
      <protection locked="0"/>
    </xf>
    <xf numFmtId="0" fontId="4" fillId="0" borderId="5" xfId="0" applyNumberFormat="1" applyFont="1" applyFill="1" applyBorder="1" applyAlignment="1" applyProtection="1">
      <alignment horizontal="center" vertical="center" wrapText="1"/>
      <protection locked="0"/>
    </xf>
    <xf numFmtId="0" fontId="4" fillId="0" borderId="7" xfId="0" applyNumberFormat="1" applyFont="1" applyFill="1" applyBorder="1" applyAlignment="1" applyProtection="1">
      <alignment horizontal="center" vertical="center" wrapText="1"/>
      <protection locked="0"/>
    </xf>
    <xf numFmtId="0" fontId="6" fillId="0" borderId="0" xfId="0" applyNumberFormat="1" applyFont="1" applyFill="1" applyBorder="1" applyAlignment="1">
      <alignment horizontal="center" vertical="top" wrapText="1"/>
    </xf>
    <xf numFmtId="0" fontId="7" fillId="0" borderId="0" xfId="0" applyNumberFormat="1" applyFont="1" applyFill="1" applyBorder="1" applyAlignment="1">
      <alignment horizontal="center" vertical="top"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165" fontId="4" fillId="0" borderId="4" xfId="0" applyNumberFormat="1" applyFont="1" applyFill="1" applyBorder="1" applyAlignment="1">
      <alignment horizontal="center" vertical="center" wrapText="1"/>
    </xf>
    <xf numFmtId="165" fontId="4" fillId="0" borderId="5" xfId="0" applyNumberFormat="1" applyFont="1" applyFill="1" applyBorder="1" applyAlignment="1">
      <alignment horizontal="center" vertical="center" wrapText="1"/>
    </xf>
    <xf numFmtId="165" fontId="4" fillId="0" borderId="7" xfId="0" applyNumberFormat="1" applyFont="1" applyFill="1" applyBorder="1" applyAlignment="1">
      <alignment horizontal="center" vertical="center" wrapText="1"/>
    </xf>
    <xf numFmtId="0" fontId="4" fillId="0" borderId="4" xfId="1" applyNumberFormat="1" applyFont="1" applyFill="1" applyBorder="1" applyAlignment="1" applyProtection="1">
      <alignment horizontal="center" vertical="center" wrapText="1"/>
      <protection locked="0"/>
    </xf>
    <xf numFmtId="0" fontId="4" fillId="0" borderId="5" xfId="1" applyNumberFormat="1" applyFont="1" applyFill="1" applyBorder="1" applyAlignment="1" applyProtection="1">
      <alignment horizontal="center" vertical="center" wrapText="1"/>
      <protection locked="0"/>
    </xf>
    <xf numFmtId="0" fontId="4" fillId="0" borderId="7" xfId="1" applyNumberFormat="1" applyFont="1" applyFill="1" applyBorder="1" applyAlignment="1" applyProtection="1">
      <alignment horizontal="center" vertical="center" wrapText="1"/>
      <protection locked="0"/>
    </xf>
    <xf numFmtId="49" fontId="52" fillId="0" borderId="1" xfId="0" applyNumberFormat="1" applyFont="1" applyFill="1" applyBorder="1" applyAlignment="1">
      <alignment horizontal="center" vertical="center" wrapText="1"/>
    </xf>
    <xf numFmtId="0" fontId="52" fillId="0" borderId="1"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5" fillId="3" borderId="0" xfId="0" applyFont="1" applyFill="1" applyAlignment="1">
      <alignment horizontal="center"/>
    </xf>
    <xf numFmtId="0" fontId="27" fillId="0" borderId="0" xfId="1" applyNumberFormat="1" applyFont="1" applyBorder="1" applyAlignment="1">
      <alignment horizontal="center" vertical="top" wrapText="1"/>
    </xf>
    <xf numFmtId="0" fontId="2" fillId="0" borderId="0" xfId="1" applyNumberFormat="1" applyFont="1" applyBorder="1" applyAlignment="1">
      <alignment horizontal="center" vertical="top" wrapText="1"/>
    </xf>
    <xf numFmtId="0" fontId="20" fillId="3" borderId="2"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4" fillId="0" borderId="17" xfId="0" applyFont="1" applyBorder="1" applyAlignment="1">
      <alignment horizontal="center" vertical="top" wrapText="1"/>
    </xf>
    <xf numFmtId="0" fontId="27" fillId="0" borderId="0" xfId="1" applyFont="1" applyAlignment="1">
      <alignment horizontal="center" vertical="top" wrapText="1"/>
    </xf>
    <xf numFmtId="0" fontId="16" fillId="0" borderId="0" xfId="1" applyFont="1" applyAlignment="1">
      <alignment horizontal="left" wrapText="1"/>
    </xf>
    <xf numFmtId="0" fontId="15" fillId="0" borderId="4" xfId="0" quotePrefix="1" applyFont="1" applyFill="1" applyBorder="1" applyAlignment="1">
      <alignment horizontal="center" vertical="center" wrapText="1"/>
    </xf>
    <xf numFmtId="0" fontId="15" fillId="0" borderId="5" xfId="0" quotePrefix="1" applyFont="1" applyFill="1" applyBorder="1" applyAlignment="1">
      <alignment horizontal="center" vertical="center" wrapText="1"/>
    </xf>
    <xf numFmtId="0" fontId="15" fillId="0" borderId="7" xfId="0" quotePrefix="1" applyFont="1" applyFill="1" applyBorder="1" applyAlignment="1">
      <alignment horizontal="center" vertical="center" wrapText="1"/>
    </xf>
    <xf numFmtId="164" fontId="4" fillId="0" borderId="4" xfId="0" applyNumberFormat="1" applyFont="1" applyFill="1" applyBorder="1" applyAlignment="1">
      <alignment horizontal="center" vertical="center" wrapText="1"/>
    </xf>
    <xf numFmtId="164" fontId="4" fillId="0" borderId="5" xfId="0" applyNumberFormat="1"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0" fontId="4" fillId="0" borderId="4" xfId="0" quotePrefix="1" applyNumberFormat="1" applyFont="1" applyFill="1" applyBorder="1" applyAlignment="1" applyProtection="1">
      <alignment horizontal="center" vertical="center" wrapText="1"/>
      <protection locked="0"/>
    </xf>
    <xf numFmtId="0" fontId="4" fillId="0" borderId="5" xfId="0" quotePrefix="1" applyNumberFormat="1" applyFont="1" applyFill="1" applyBorder="1" applyAlignment="1" applyProtection="1">
      <alignment horizontal="center" vertical="center" wrapText="1"/>
      <protection locked="0"/>
    </xf>
    <xf numFmtId="0" fontId="4" fillId="0" borderId="7" xfId="0" quotePrefix="1" applyNumberFormat="1" applyFont="1" applyFill="1" applyBorder="1" applyAlignment="1" applyProtection="1">
      <alignment horizontal="center" vertical="center" wrapText="1"/>
      <protection locked="0"/>
    </xf>
    <xf numFmtId="0" fontId="21" fillId="0" borderId="4" xfId="0" applyNumberFormat="1" applyFont="1" applyFill="1" applyBorder="1" applyAlignment="1">
      <alignment horizontal="center" vertical="center" wrapText="1"/>
    </xf>
    <xf numFmtId="0" fontId="21" fillId="0" borderId="5" xfId="0" applyNumberFormat="1" applyFont="1" applyFill="1" applyBorder="1" applyAlignment="1">
      <alignment horizontal="center" vertical="center" wrapText="1"/>
    </xf>
    <xf numFmtId="0" fontId="21" fillId="0" borderId="7" xfId="0" applyNumberFormat="1" applyFont="1" applyFill="1" applyBorder="1" applyAlignment="1">
      <alignment horizontal="center" vertical="center" wrapText="1"/>
    </xf>
    <xf numFmtId="0" fontId="55" fillId="3" borderId="1" xfId="0" applyFont="1" applyFill="1" applyBorder="1" applyAlignment="1">
      <alignment horizontal="center" vertical="center" wrapText="1"/>
    </xf>
    <xf numFmtId="164" fontId="4" fillId="2" borderId="4" xfId="0" applyNumberFormat="1" applyFont="1" applyFill="1" applyBorder="1" applyAlignment="1">
      <alignment horizontal="center" vertical="center" wrapText="1"/>
    </xf>
    <xf numFmtId="164" fontId="4" fillId="2" borderId="5" xfId="0" applyNumberFormat="1" applyFont="1" applyFill="1" applyBorder="1" applyAlignment="1">
      <alignment horizontal="center" vertical="center" wrapText="1"/>
    </xf>
    <xf numFmtId="0" fontId="4" fillId="0" borderId="4" xfId="0" quotePrefix="1" applyNumberFormat="1" applyFont="1" applyBorder="1" applyAlignment="1" applyProtection="1">
      <alignment horizontal="center" vertical="center" wrapText="1"/>
      <protection locked="0"/>
    </xf>
    <xf numFmtId="0" fontId="4" fillId="0" borderId="5" xfId="0" quotePrefix="1" applyNumberFormat="1" applyFont="1" applyBorder="1" applyAlignment="1" applyProtection="1">
      <alignment horizontal="center" vertical="center" wrapText="1"/>
      <protection locked="0"/>
    </xf>
    <xf numFmtId="0" fontId="4" fillId="0" borderId="4" xfId="0" quotePrefix="1" applyNumberFormat="1" applyFont="1" applyBorder="1" applyAlignment="1" applyProtection="1">
      <alignment horizontal="center" wrapText="1"/>
      <protection locked="0"/>
    </xf>
    <xf numFmtId="0" fontId="4" fillId="0" borderId="5" xfId="0" quotePrefix="1" applyNumberFormat="1" applyFont="1" applyBorder="1" applyAlignment="1" applyProtection="1">
      <alignment horizontal="center" wrapText="1"/>
      <protection locked="0"/>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15" fillId="0" borderId="4" xfId="0" quotePrefix="1" applyFont="1" applyBorder="1" applyAlignment="1">
      <alignment horizontal="center" vertical="center" wrapText="1"/>
    </xf>
    <xf numFmtId="0" fontId="15" fillId="0" borderId="5" xfId="0" quotePrefix="1" applyFont="1" applyBorder="1" applyAlignment="1">
      <alignment horizontal="center" vertical="center" wrapText="1"/>
    </xf>
    <xf numFmtId="0" fontId="15" fillId="3" borderId="4" xfId="0" quotePrefix="1" applyFont="1" applyFill="1" applyBorder="1" applyAlignment="1">
      <alignment horizontal="center" vertical="center" wrapText="1"/>
    </xf>
    <xf numFmtId="0" fontId="15" fillId="3" borderId="5" xfId="0" quotePrefix="1" applyFont="1" applyFill="1" applyBorder="1" applyAlignment="1">
      <alignment horizontal="center" vertical="center" wrapText="1"/>
    </xf>
    <xf numFmtId="0" fontId="15" fillId="3" borderId="7" xfId="0" quotePrefix="1"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7" xfId="0" quotePrefix="1" applyNumberFormat="1" applyFont="1" applyBorder="1" applyAlignment="1" applyProtection="1">
      <alignment horizontal="center" vertical="center" wrapText="1"/>
      <protection locked="0"/>
    </xf>
    <xf numFmtId="0" fontId="15" fillId="0" borderId="7" xfId="0" quotePrefix="1" applyFont="1" applyBorder="1" applyAlignment="1">
      <alignment horizontal="center" vertical="center" wrapText="1"/>
    </xf>
    <xf numFmtId="49" fontId="79" fillId="0" borderId="0" xfId="0" applyNumberFormat="1" applyFont="1" applyAlignment="1">
      <alignment wrapText="1"/>
    </xf>
    <xf numFmtId="49" fontId="0" fillId="0" borderId="0" xfId="0" applyNumberFormat="1" applyAlignment="1">
      <alignment wrapText="1"/>
    </xf>
    <xf numFmtId="0" fontId="6" fillId="0" borderId="0" xfId="0" applyNumberFormat="1" applyFont="1" applyBorder="1" applyAlignment="1">
      <alignment horizontal="center" vertical="top" wrapText="1"/>
    </xf>
    <xf numFmtId="0" fontId="2" fillId="0" borderId="0" xfId="1" applyFont="1" applyAlignment="1">
      <alignment horizontal="center" vertical="top"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7" fillId="0" borderId="0" xfId="0" applyNumberFormat="1" applyFont="1" applyBorder="1" applyAlignment="1">
      <alignment horizontal="center" vertical="top" wrapText="1"/>
    </xf>
    <xf numFmtId="0" fontId="16" fillId="0" borderId="1" xfId="1" applyNumberFormat="1" applyFont="1" applyBorder="1" applyAlignment="1" applyProtection="1">
      <alignment wrapText="1"/>
      <protection locked="0"/>
    </xf>
    <xf numFmtId="0" fontId="16" fillId="0" borderId="1" xfId="1" applyNumberFormat="1" applyFont="1" applyBorder="1" applyAlignment="1" applyProtection="1">
      <alignment horizontal="center" vertical="center" wrapText="1"/>
      <protection locked="0"/>
    </xf>
    <xf numFmtId="0" fontId="24" fillId="0" borderId="1" xfId="1" applyNumberFormat="1" applyFont="1" applyBorder="1" applyAlignment="1" applyProtection="1">
      <alignment horizontal="center" vertical="center" wrapText="1"/>
      <protection locked="0"/>
    </xf>
    <xf numFmtId="0" fontId="4" fillId="0" borderId="11" xfId="0" applyFont="1" applyFill="1" applyBorder="1" applyAlignment="1">
      <alignment horizontal="left" vertical="top" wrapText="1"/>
    </xf>
    <xf numFmtId="164" fontId="4" fillId="3" borderId="1" xfId="0" applyNumberFormat="1" applyFont="1" applyFill="1" applyBorder="1" applyAlignment="1">
      <alignment horizontal="center" vertical="justify" wrapText="1"/>
    </xf>
    <xf numFmtId="0" fontId="10" fillId="3" borderId="0" xfId="0" applyFont="1" applyFill="1" applyBorder="1"/>
    <xf numFmtId="0" fontId="0" fillId="3" borderId="0" xfId="0" applyFill="1"/>
    <xf numFmtId="0" fontId="4" fillId="3" borderId="1" xfId="1" applyNumberFormat="1" applyFont="1" applyFill="1" applyBorder="1" applyAlignment="1" applyProtection="1">
      <alignment horizontal="center" vertical="top" wrapText="1"/>
      <protection locked="0"/>
    </xf>
    <xf numFmtId="0" fontId="20" fillId="3" borderId="1" xfId="1" applyNumberFormat="1" applyFont="1" applyFill="1" applyBorder="1" applyAlignment="1" applyProtection="1">
      <alignment horizontal="center" vertical="justify"/>
      <protection locked="0"/>
    </xf>
    <xf numFmtId="0" fontId="38" fillId="0" borderId="7" xfId="1" applyNumberFormat="1" applyFont="1" applyFill="1" applyBorder="1" applyAlignment="1" applyProtection="1">
      <alignment horizontal="center" vertical="justify"/>
      <protection locked="0"/>
    </xf>
    <xf numFmtId="0" fontId="4" fillId="0" borderId="19" xfId="1" applyNumberFormat="1" applyFont="1" applyFill="1" applyBorder="1" applyAlignment="1" applyProtection="1">
      <alignment horizontal="center" vertical="top" wrapText="1"/>
      <protection locked="0"/>
    </xf>
    <xf numFmtId="0" fontId="20" fillId="0" borderId="20" xfId="1" applyNumberFormat="1" applyFont="1" applyFill="1" applyBorder="1" applyAlignment="1" applyProtection="1">
      <alignment horizontal="center" vertical="justify"/>
      <protection locked="0"/>
    </xf>
    <xf numFmtId="0" fontId="71" fillId="0" borderId="7" xfId="1" applyNumberFormat="1" applyFont="1" applyFill="1" applyBorder="1" applyAlignment="1" applyProtection="1">
      <alignment horizontal="center" vertical="top" wrapText="1"/>
      <protection locked="0"/>
    </xf>
    <xf numFmtId="0" fontId="71" fillId="0" borderId="7" xfId="1" applyNumberFormat="1" applyFont="1" applyFill="1" applyBorder="1" applyAlignment="1" applyProtection="1">
      <alignment horizontal="center" vertical="justify"/>
      <protection locked="0"/>
    </xf>
    <xf numFmtId="0" fontId="4" fillId="0" borderId="1" xfId="0" applyFont="1" applyFill="1" applyBorder="1" applyAlignment="1" applyProtection="1">
      <alignment horizontal="center" vertical="top" wrapText="1"/>
      <protection locked="0"/>
    </xf>
    <xf numFmtId="164" fontId="8" fillId="3" borderId="1" xfId="0" applyNumberFormat="1" applyFont="1" applyFill="1" applyBorder="1" applyAlignment="1" applyProtection="1">
      <alignment horizontal="center" vertical="top" wrapText="1"/>
      <protection locked="0"/>
    </xf>
    <xf numFmtId="164" fontId="8" fillId="0" borderId="1" xfId="0" applyNumberFormat="1" applyFont="1" applyFill="1" applyBorder="1" applyAlignment="1" applyProtection="1">
      <alignment horizontal="center" vertical="top" wrapText="1"/>
      <protection locked="0"/>
    </xf>
    <xf numFmtId="0" fontId="3" fillId="0" borderId="1" xfId="0" applyFont="1" applyBorder="1" applyAlignment="1" applyProtection="1">
      <alignment horizontal="center" vertical="top" wrapText="1"/>
      <protection locked="0"/>
    </xf>
  </cellXfs>
  <cellStyles count="10">
    <cellStyle name="Hyperlink" xfId="7" builtinId="8"/>
    <cellStyle name="Normal" xfId="0" builtinId="0"/>
    <cellStyle name="Normal 2" xfId="6"/>
    <cellStyle name="Normal 2 2 8" xfId="9"/>
    <cellStyle name="Normal_1 axali Fasebi" xfId="5"/>
    <cellStyle name="Normal_Sheet1" xfId="8"/>
    <cellStyle name="Style 1" xfId="1"/>
    <cellStyle name="Обычный 2" xfId="4"/>
    <cellStyle name="Обычный_barat.xarj" xfId="3"/>
    <cellStyle name="Стиль 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14</xdr:row>
          <xdr:rowOff>0</xdr:rowOff>
        </xdr:from>
        <xdr:to>
          <xdr:col>1</xdr:col>
          <xdr:colOff>114300</xdr:colOff>
          <xdr:row>14</xdr:row>
          <xdr:rowOff>0</xdr:rowOff>
        </xdr:to>
        <xdr:sp macro="" textlink="">
          <xdr:nvSpPr>
            <xdr:cNvPr id="14337" name="Object 1" hidden="1">
              <a:extLst>
                <a:ext uri="{63B3BB69-23CF-44E3-9099-C40C66FF867C}">
                  <a14:compatExt spid="_x0000_s1433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xdr:row>
          <xdr:rowOff>0</xdr:rowOff>
        </xdr:from>
        <xdr:to>
          <xdr:col>1</xdr:col>
          <xdr:colOff>114300</xdr:colOff>
          <xdr:row>14</xdr:row>
          <xdr:rowOff>0</xdr:rowOff>
        </xdr:to>
        <xdr:sp macro="" textlink="">
          <xdr:nvSpPr>
            <xdr:cNvPr id="14338" name="Object 2" hidden="1">
              <a:extLst>
                <a:ext uri="{63B3BB69-23CF-44E3-9099-C40C66FF867C}">
                  <a14:compatExt spid="_x0000_s1433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xdr:row>
          <xdr:rowOff>0</xdr:rowOff>
        </xdr:from>
        <xdr:to>
          <xdr:col>1</xdr:col>
          <xdr:colOff>114300</xdr:colOff>
          <xdr:row>14</xdr:row>
          <xdr:rowOff>0</xdr:rowOff>
        </xdr:to>
        <xdr:sp macro="" textlink="">
          <xdr:nvSpPr>
            <xdr:cNvPr id="14339" name="Object 3" hidden="1">
              <a:extLst>
                <a:ext uri="{63B3BB69-23CF-44E3-9099-C40C66FF867C}">
                  <a14:compatExt spid="_x0000_s1433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xdr:row>
          <xdr:rowOff>0</xdr:rowOff>
        </xdr:from>
        <xdr:to>
          <xdr:col>1</xdr:col>
          <xdr:colOff>114300</xdr:colOff>
          <xdr:row>14</xdr:row>
          <xdr:rowOff>0</xdr:rowOff>
        </xdr:to>
        <xdr:sp macro="" textlink="">
          <xdr:nvSpPr>
            <xdr:cNvPr id="14340" name="Object 4" hidden="1">
              <a:extLst>
                <a:ext uri="{63B3BB69-23CF-44E3-9099-C40C66FF867C}">
                  <a14:compatExt spid="_x0000_s1434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xdr:row>
          <xdr:rowOff>0</xdr:rowOff>
        </xdr:from>
        <xdr:to>
          <xdr:col>1</xdr:col>
          <xdr:colOff>114300</xdr:colOff>
          <xdr:row>14</xdr:row>
          <xdr:rowOff>0</xdr:rowOff>
        </xdr:to>
        <xdr:sp macro="" textlink="">
          <xdr:nvSpPr>
            <xdr:cNvPr id="14341" name="Object 5" hidden="1">
              <a:extLst>
                <a:ext uri="{63B3BB69-23CF-44E3-9099-C40C66FF867C}">
                  <a14:compatExt spid="_x0000_s1434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xdr:row>
          <xdr:rowOff>0</xdr:rowOff>
        </xdr:from>
        <xdr:to>
          <xdr:col>1</xdr:col>
          <xdr:colOff>114300</xdr:colOff>
          <xdr:row>14</xdr:row>
          <xdr:rowOff>0</xdr:rowOff>
        </xdr:to>
        <xdr:sp macro="" textlink="">
          <xdr:nvSpPr>
            <xdr:cNvPr id="14342" name="Object 6" hidden="1">
              <a:extLst>
                <a:ext uri="{63B3BB69-23CF-44E3-9099-C40C66FF867C}">
                  <a14:compatExt spid="_x0000_s1434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xdr:row>
          <xdr:rowOff>0</xdr:rowOff>
        </xdr:from>
        <xdr:to>
          <xdr:col>1</xdr:col>
          <xdr:colOff>114300</xdr:colOff>
          <xdr:row>14</xdr:row>
          <xdr:rowOff>0</xdr:rowOff>
        </xdr:to>
        <xdr:sp macro="" textlink="">
          <xdr:nvSpPr>
            <xdr:cNvPr id="14343" name="Object 7" hidden="1">
              <a:extLst>
                <a:ext uri="{63B3BB69-23CF-44E3-9099-C40C66FF867C}">
                  <a14:compatExt spid="_x0000_s1434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xdr:row>
          <xdr:rowOff>0</xdr:rowOff>
        </xdr:from>
        <xdr:to>
          <xdr:col>1</xdr:col>
          <xdr:colOff>114300</xdr:colOff>
          <xdr:row>14</xdr:row>
          <xdr:rowOff>0</xdr:rowOff>
        </xdr:to>
        <xdr:sp macro="" textlink="">
          <xdr:nvSpPr>
            <xdr:cNvPr id="14344" name="Object 8" hidden="1">
              <a:extLst>
                <a:ext uri="{63B3BB69-23CF-44E3-9099-C40C66FF867C}">
                  <a14:compatExt spid="_x0000_s1434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xdr:row>
          <xdr:rowOff>0</xdr:rowOff>
        </xdr:from>
        <xdr:to>
          <xdr:col>1</xdr:col>
          <xdr:colOff>114300</xdr:colOff>
          <xdr:row>14</xdr:row>
          <xdr:rowOff>0</xdr:rowOff>
        </xdr:to>
        <xdr:sp macro="" textlink="">
          <xdr:nvSpPr>
            <xdr:cNvPr id="14345" name="Object 9" hidden="1">
              <a:extLst>
                <a:ext uri="{63B3BB69-23CF-44E3-9099-C40C66FF867C}">
                  <a14:compatExt spid="_x0000_s1434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xdr:row>
          <xdr:rowOff>0</xdr:rowOff>
        </xdr:from>
        <xdr:to>
          <xdr:col>1</xdr:col>
          <xdr:colOff>114300</xdr:colOff>
          <xdr:row>14</xdr:row>
          <xdr:rowOff>0</xdr:rowOff>
        </xdr:to>
        <xdr:sp macro="" textlink="">
          <xdr:nvSpPr>
            <xdr:cNvPr id="14346" name="Object 10" hidden="1">
              <a:extLst>
                <a:ext uri="{63B3BB69-23CF-44E3-9099-C40C66FF867C}">
                  <a14:compatExt spid="_x0000_s1434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xdr:row>
          <xdr:rowOff>0</xdr:rowOff>
        </xdr:from>
        <xdr:to>
          <xdr:col>1</xdr:col>
          <xdr:colOff>114300</xdr:colOff>
          <xdr:row>14</xdr:row>
          <xdr:rowOff>0</xdr:rowOff>
        </xdr:to>
        <xdr:sp macro="" textlink="">
          <xdr:nvSpPr>
            <xdr:cNvPr id="14347" name="Object 11" hidden="1">
              <a:extLst>
                <a:ext uri="{63B3BB69-23CF-44E3-9099-C40C66FF867C}">
                  <a14:compatExt spid="_x0000_s1434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xdr:row>
          <xdr:rowOff>0</xdr:rowOff>
        </xdr:from>
        <xdr:to>
          <xdr:col>1</xdr:col>
          <xdr:colOff>114300</xdr:colOff>
          <xdr:row>14</xdr:row>
          <xdr:rowOff>0</xdr:rowOff>
        </xdr:to>
        <xdr:sp macro="" textlink="">
          <xdr:nvSpPr>
            <xdr:cNvPr id="14348" name="Object 12" hidden="1">
              <a:extLst>
                <a:ext uri="{63B3BB69-23CF-44E3-9099-C40C66FF867C}">
                  <a14:compatExt spid="_x0000_s1434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xdr:row>
          <xdr:rowOff>0</xdr:rowOff>
        </xdr:from>
        <xdr:to>
          <xdr:col>1</xdr:col>
          <xdr:colOff>114300</xdr:colOff>
          <xdr:row>14</xdr:row>
          <xdr:rowOff>0</xdr:rowOff>
        </xdr:to>
        <xdr:sp macro="" textlink="">
          <xdr:nvSpPr>
            <xdr:cNvPr id="14349" name="Object 13" hidden="1">
              <a:extLst>
                <a:ext uri="{63B3BB69-23CF-44E3-9099-C40C66FF867C}">
                  <a14:compatExt spid="_x0000_s143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2924175</xdr:colOff>
          <xdr:row>14</xdr:row>
          <xdr:rowOff>0</xdr:rowOff>
        </xdr:from>
        <xdr:to>
          <xdr:col>2</xdr:col>
          <xdr:colOff>85725</xdr:colOff>
          <xdr:row>14</xdr:row>
          <xdr:rowOff>0</xdr:rowOff>
        </xdr:to>
        <xdr:sp macro="" textlink="">
          <xdr:nvSpPr>
            <xdr:cNvPr id="14350" name="Object 14" hidden="1">
              <a:extLst>
                <a:ext uri="{63B3BB69-23CF-44E3-9099-C40C66FF867C}">
                  <a14:compatExt spid="_x0000_s143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10</xdr:row>
          <xdr:rowOff>0</xdr:rowOff>
        </xdr:from>
        <xdr:to>
          <xdr:col>1</xdr:col>
          <xdr:colOff>114300</xdr:colOff>
          <xdr:row>10</xdr:row>
          <xdr:rowOff>0</xdr:rowOff>
        </xdr:to>
        <xdr:sp macro="" textlink="">
          <xdr:nvSpPr>
            <xdr:cNvPr id="8193" name="Object 1" hidden="1">
              <a:extLst>
                <a:ext uri="{63B3BB69-23CF-44E3-9099-C40C66FF867C}">
                  <a14:compatExt spid="_x0000_s819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xdr:row>
          <xdr:rowOff>0</xdr:rowOff>
        </xdr:from>
        <xdr:to>
          <xdr:col>1</xdr:col>
          <xdr:colOff>114300</xdr:colOff>
          <xdr:row>10</xdr:row>
          <xdr:rowOff>0</xdr:rowOff>
        </xdr:to>
        <xdr:sp macro="" textlink="">
          <xdr:nvSpPr>
            <xdr:cNvPr id="8194" name="Object 2" hidden="1">
              <a:extLst>
                <a:ext uri="{63B3BB69-23CF-44E3-9099-C40C66FF867C}">
                  <a14:compatExt spid="_x0000_s819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xdr:row>
          <xdr:rowOff>0</xdr:rowOff>
        </xdr:from>
        <xdr:to>
          <xdr:col>1</xdr:col>
          <xdr:colOff>114300</xdr:colOff>
          <xdr:row>10</xdr:row>
          <xdr:rowOff>0</xdr:rowOff>
        </xdr:to>
        <xdr:sp macro="" textlink="">
          <xdr:nvSpPr>
            <xdr:cNvPr id="8195" name="Object 3" hidden="1">
              <a:extLst>
                <a:ext uri="{63B3BB69-23CF-44E3-9099-C40C66FF867C}">
                  <a14:compatExt spid="_x0000_s819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xdr:row>
          <xdr:rowOff>0</xdr:rowOff>
        </xdr:from>
        <xdr:to>
          <xdr:col>1</xdr:col>
          <xdr:colOff>114300</xdr:colOff>
          <xdr:row>10</xdr:row>
          <xdr:rowOff>0</xdr:rowOff>
        </xdr:to>
        <xdr:sp macro="" textlink="">
          <xdr:nvSpPr>
            <xdr:cNvPr id="8196" name="Object 4" hidden="1">
              <a:extLst>
                <a:ext uri="{63B3BB69-23CF-44E3-9099-C40C66FF867C}">
                  <a14:compatExt spid="_x0000_s819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xdr:row>
          <xdr:rowOff>0</xdr:rowOff>
        </xdr:from>
        <xdr:to>
          <xdr:col>1</xdr:col>
          <xdr:colOff>114300</xdr:colOff>
          <xdr:row>10</xdr:row>
          <xdr:rowOff>0</xdr:rowOff>
        </xdr:to>
        <xdr:sp macro="" textlink="">
          <xdr:nvSpPr>
            <xdr:cNvPr id="8197" name="Object 5" hidden="1">
              <a:extLst>
                <a:ext uri="{63B3BB69-23CF-44E3-9099-C40C66FF867C}">
                  <a14:compatExt spid="_x0000_s819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xdr:row>
          <xdr:rowOff>0</xdr:rowOff>
        </xdr:from>
        <xdr:to>
          <xdr:col>1</xdr:col>
          <xdr:colOff>114300</xdr:colOff>
          <xdr:row>10</xdr:row>
          <xdr:rowOff>0</xdr:rowOff>
        </xdr:to>
        <xdr:sp macro="" textlink="">
          <xdr:nvSpPr>
            <xdr:cNvPr id="8198" name="Object 6" hidden="1">
              <a:extLst>
                <a:ext uri="{63B3BB69-23CF-44E3-9099-C40C66FF867C}">
                  <a14:compatExt spid="_x0000_s819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xdr:row>
          <xdr:rowOff>0</xdr:rowOff>
        </xdr:from>
        <xdr:to>
          <xdr:col>1</xdr:col>
          <xdr:colOff>114300</xdr:colOff>
          <xdr:row>10</xdr:row>
          <xdr:rowOff>0</xdr:rowOff>
        </xdr:to>
        <xdr:sp macro="" textlink="">
          <xdr:nvSpPr>
            <xdr:cNvPr id="8199" name="Object 7" hidden="1">
              <a:extLst>
                <a:ext uri="{63B3BB69-23CF-44E3-9099-C40C66FF867C}">
                  <a14:compatExt spid="_x0000_s819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xdr:row>
          <xdr:rowOff>0</xdr:rowOff>
        </xdr:from>
        <xdr:to>
          <xdr:col>1</xdr:col>
          <xdr:colOff>114300</xdr:colOff>
          <xdr:row>10</xdr:row>
          <xdr:rowOff>0</xdr:rowOff>
        </xdr:to>
        <xdr:sp macro="" textlink="">
          <xdr:nvSpPr>
            <xdr:cNvPr id="8200" name="Object 8" hidden="1">
              <a:extLst>
                <a:ext uri="{63B3BB69-23CF-44E3-9099-C40C66FF867C}">
                  <a14:compatExt spid="_x0000_s8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xdr:row>
          <xdr:rowOff>0</xdr:rowOff>
        </xdr:from>
        <xdr:to>
          <xdr:col>1</xdr:col>
          <xdr:colOff>114300</xdr:colOff>
          <xdr:row>10</xdr:row>
          <xdr:rowOff>0</xdr:rowOff>
        </xdr:to>
        <xdr:sp macro="" textlink="">
          <xdr:nvSpPr>
            <xdr:cNvPr id="8201" name="Object 9" hidden="1">
              <a:extLst>
                <a:ext uri="{63B3BB69-23CF-44E3-9099-C40C66FF867C}">
                  <a14:compatExt spid="_x0000_s820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xdr:row>
          <xdr:rowOff>0</xdr:rowOff>
        </xdr:from>
        <xdr:to>
          <xdr:col>1</xdr:col>
          <xdr:colOff>114300</xdr:colOff>
          <xdr:row>10</xdr:row>
          <xdr:rowOff>0</xdr:rowOff>
        </xdr:to>
        <xdr:sp macro="" textlink="">
          <xdr:nvSpPr>
            <xdr:cNvPr id="8202" name="Object 10" hidden="1">
              <a:extLst>
                <a:ext uri="{63B3BB69-23CF-44E3-9099-C40C66FF867C}">
                  <a14:compatExt spid="_x0000_s820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xdr:row>
          <xdr:rowOff>0</xdr:rowOff>
        </xdr:from>
        <xdr:to>
          <xdr:col>1</xdr:col>
          <xdr:colOff>114300</xdr:colOff>
          <xdr:row>10</xdr:row>
          <xdr:rowOff>0</xdr:rowOff>
        </xdr:to>
        <xdr:sp macro="" textlink="">
          <xdr:nvSpPr>
            <xdr:cNvPr id="8203" name="Object 11" hidden="1">
              <a:extLst>
                <a:ext uri="{63B3BB69-23CF-44E3-9099-C40C66FF867C}">
                  <a14:compatExt spid="_x0000_s820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xdr:row>
          <xdr:rowOff>0</xdr:rowOff>
        </xdr:from>
        <xdr:to>
          <xdr:col>1</xdr:col>
          <xdr:colOff>114300</xdr:colOff>
          <xdr:row>10</xdr:row>
          <xdr:rowOff>0</xdr:rowOff>
        </xdr:to>
        <xdr:sp macro="" textlink="">
          <xdr:nvSpPr>
            <xdr:cNvPr id="8204" name="Object 12" hidden="1">
              <a:extLst>
                <a:ext uri="{63B3BB69-23CF-44E3-9099-C40C66FF867C}">
                  <a14:compatExt spid="_x0000_s820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xdr:row>
          <xdr:rowOff>0</xdr:rowOff>
        </xdr:from>
        <xdr:to>
          <xdr:col>1</xdr:col>
          <xdr:colOff>114300</xdr:colOff>
          <xdr:row>10</xdr:row>
          <xdr:rowOff>0</xdr:rowOff>
        </xdr:to>
        <xdr:sp macro="" textlink="">
          <xdr:nvSpPr>
            <xdr:cNvPr id="8205" name="Object 13" hidden="1">
              <a:extLst>
                <a:ext uri="{63B3BB69-23CF-44E3-9099-C40C66FF867C}">
                  <a14:compatExt spid="_x0000_s820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2924175</xdr:colOff>
          <xdr:row>10</xdr:row>
          <xdr:rowOff>0</xdr:rowOff>
        </xdr:from>
        <xdr:to>
          <xdr:col>2</xdr:col>
          <xdr:colOff>85725</xdr:colOff>
          <xdr:row>10</xdr:row>
          <xdr:rowOff>0</xdr:rowOff>
        </xdr:to>
        <xdr:sp macro="" textlink="">
          <xdr:nvSpPr>
            <xdr:cNvPr id="8206" name="Object 14" hidden="1">
              <a:extLst>
                <a:ext uri="{63B3BB69-23CF-44E3-9099-C40C66FF867C}">
                  <a14:compatExt spid="_x0000_s820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oleObject" Target="../embeddings/oleObject4.bin"/><Relationship Id="rId13" Type="http://schemas.openxmlformats.org/officeDocument/2006/relationships/oleObject" Target="../embeddings/oleObject9.bin"/><Relationship Id="rId18" Type="http://schemas.openxmlformats.org/officeDocument/2006/relationships/oleObject" Target="../embeddings/oleObject14.bin"/><Relationship Id="rId3" Type="http://schemas.openxmlformats.org/officeDocument/2006/relationships/vmlDrawing" Target="../drawings/vmlDrawing1.vml"/><Relationship Id="rId7" Type="http://schemas.openxmlformats.org/officeDocument/2006/relationships/oleObject" Target="../embeddings/oleObject3.bin"/><Relationship Id="rId12" Type="http://schemas.openxmlformats.org/officeDocument/2006/relationships/oleObject" Target="../embeddings/oleObject8.bin"/><Relationship Id="rId17" Type="http://schemas.openxmlformats.org/officeDocument/2006/relationships/oleObject" Target="../embeddings/oleObject13.bin"/><Relationship Id="rId2" Type="http://schemas.openxmlformats.org/officeDocument/2006/relationships/drawing" Target="../drawings/drawing1.xml"/><Relationship Id="rId16" Type="http://schemas.openxmlformats.org/officeDocument/2006/relationships/oleObject" Target="../embeddings/oleObject12.bin"/><Relationship Id="rId1" Type="http://schemas.openxmlformats.org/officeDocument/2006/relationships/printerSettings" Target="../printerSettings/printerSettings10.bin"/><Relationship Id="rId6" Type="http://schemas.openxmlformats.org/officeDocument/2006/relationships/oleObject" Target="../embeddings/oleObject2.bin"/><Relationship Id="rId11" Type="http://schemas.openxmlformats.org/officeDocument/2006/relationships/oleObject" Target="../embeddings/oleObject7.bin"/><Relationship Id="rId5" Type="http://schemas.openxmlformats.org/officeDocument/2006/relationships/image" Target="../media/image1.wmf"/><Relationship Id="rId15" Type="http://schemas.openxmlformats.org/officeDocument/2006/relationships/oleObject" Target="../embeddings/oleObject11.bin"/><Relationship Id="rId10" Type="http://schemas.openxmlformats.org/officeDocument/2006/relationships/oleObject" Target="../embeddings/oleObject6.bin"/><Relationship Id="rId4" Type="http://schemas.openxmlformats.org/officeDocument/2006/relationships/oleObject" Target="../embeddings/oleObject1.bin"/><Relationship Id="rId9" Type="http://schemas.openxmlformats.org/officeDocument/2006/relationships/oleObject" Target="../embeddings/oleObject5.bin"/><Relationship Id="rId14" Type="http://schemas.openxmlformats.org/officeDocument/2006/relationships/oleObject" Target="../embeddings/oleObject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oleObject" Target="../embeddings/oleObject18.bin"/><Relationship Id="rId13" Type="http://schemas.openxmlformats.org/officeDocument/2006/relationships/oleObject" Target="../embeddings/oleObject23.bin"/><Relationship Id="rId18" Type="http://schemas.openxmlformats.org/officeDocument/2006/relationships/oleObject" Target="../embeddings/oleObject28.bin"/><Relationship Id="rId3" Type="http://schemas.openxmlformats.org/officeDocument/2006/relationships/vmlDrawing" Target="../drawings/vmlDrawing2.vml"/><Relationship Id="rId7" Type="http://schemas.openxmlformats.org/officeDocument/2006/relationships/oleObject" Target="../embeddings/oleObject17.bin"/><Relationship Id="rId12" Type="http://schemas.openxmlformats.org/officeDocument/2006/relationships/oleObject" Target="../embeddings/oleObject22.bin"/><Relationship Id="rId17" Type="http://schemas.openxmlformats.org/officeDocument/2006/relationships/oleObject" Target="../embeddings/oleObject27.bin"/><Relationship Id="rId2" Type="http://schemas.openxmlformats.org/officeDocument/2006/relationships/drawing" Target="../drawings/drawing2.xml"/><Relationship Id="rId16" Type="http://schemas.openxmlformats.org/officeDocument/2006/relationships/oleObject" Target="../embeddings/oleObject26.bin"/><Relationship Id="rId1" Type="http://schemas.openxmlformats.org/officeDocument/2006/relationships/printerSettings" Target="../printerSettings/printerSettings14.bin"/><Relationship Id="rId6" Type="http://schemas.openxmlformats.org/officeDocument/2006/relationships/oleObject" Target="../embeddings/oleObject16.bin"/><Relationship Id="rId11" Type="http://schemas.openxmlformats.org/officeDocument/2006/relationships/oleObject" Target="../embeddings/oleObject21.bin"/><Relationship Id="rId5" Type="http://schemas.openxmlformats.org/officeDocument/2006/relationships/image" Target="../media/image1.wmf"/><Relationship Id="rId15" Type="http://schemas.openxmlformats.org/officeDocument/2006/relationships/oleObject" Target="../embeddings/oleObject25.bin"/><Relationship Id="rId10" Type="http://schemas.openxmlformats.org/officeDocument/2006/relationships/oleObject" Target="../embeddings/oleObject20.bin"/><Relationship Id="rId4" Type="http://schemas.openxmlformats.org/officeDocument/2006/relationships/oleObject" Target="../embeddings/oleObject15.bin"/><Relationship Id="rId9" Type="http://schemas.openxmlformats.org/officeDocument/2006/relationships/oleObject" Target="../embeddings/oleObject19.bin"/><Relationship Id="rId14" Type="http://schemas.openxmlformats.org/officeDocument/2006/relationships/oleObject" Target="../embeddings/oleObject2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abSelected="1" zoomScaleNormal="100" workbookViewId="0">
      <selection activeCell="J19" sqref="J19"/>
    </sheetView>
  </sheetViews>
  <sheetFormatPr defaultRowHeight="15"/>
  <cols>
    <col min="1" max="1" width="5.5703125" customWidth="1"/>
    <col min="2" max="2" width="10.140625" customWidth="1"/>
    <col min="3" max="3" width="57.85546875" customWidth="1"/>
    <col min="4" max="4" width="15.5703125" customWidth="1"/>
    <col min="5" max="5" width="9.140625" hidden="1" customWidth="1"/>
  </cols>
  <sheetData>
    <row r="1" spans="1:4">
      <c r="C1" s="547" t="s">
        <v>677</v>
      </c>
    </row>
    <row r="2" spans="1:4" ht="57.75" customHeight="1">
      <c r="A2" s="797" t="s">
        <v>672</v>
      </c>
      <c r="B2" s="797"/>
      <c r="C2" s="797"/>
      <c r="D2" s="797"/>
    </row>
    <row r="3" spans="1:4" ht="13.5" customHeight="1" thickBot="1">
      <c r="A3" s="90"/>
      <c r="B3" s="90"/>
      <c r="C3" s="90" t="s">
        <v>678</v>
      </c>
      <c r="D3" s="90"/>
    </row>
    <row r="4" spans="1:4" ht="59.25" customHeight="1" thickTop="1" thickBot="1">
      <c r="A4" s="543" t="s">
        <v>673</v>
      </c>
      <c r="B4" s="544" t="s">
        <v>674</v>
      </c>
      <c r="C4" s="545" t="s">
        <v>675</v>
      </c>
      <c r="D4" s="546" t="s">
        <v>676</v>
      </c>
    </row>
    <row r="5" spans="1:4" ht="15.75" thickTop="1">
      <c r="A5" s="51" t="s">
        <v>1</v>
      </c>
      <c r="B5" s="51" t="s">
        <v>25</v>
      </c>
      <c r="C5" s="51" t="s">
        <v>26</v>
      </c>
      <c r="D5" s="51">
        <v>4</v>
      </c>
    </row>
    <row r="6" spans="1:4" ht="15.75" customHeight="1">
      <c r="A6" s="393"/>
      <c r="B6" s="394"/>
      <c r="C6" s="395" t="s">
        <v>27</v>
      </c>
      <c r="D6" s="892"/>
    </row>
    <row r="7" spans="1:4" ht="19.5" customHeight="1">
      <c r="A7" s="53">
        <v>1</v>
      </c>
      <c r="B7" s="53" t="s">
        <v>28</v>
      </c>
      <c r="C7" s="54" t="s">
        <v>159</v>
      </c>
      <c r="D7" s="893"/>
    </row>
    <row r="8" spans="1:4" ht="19.5" customHeight="1">
      <c r="A8" s="53">
        <v>2</v>
      </c>
      <c r="B8" s="53" t="s">
        <v>106</v>
      </c>
      <c r="C8" s="54" t="s">
        <v>156</v>
      </c>
      <c r="D8" s="893"/>
    </row>
    <row r="9" spans="1:4" ht="19.5" customHeight="1">
      <c r="A9" s="53">
        <v>3</v>
      </c>
      <c r="B9" s="53" t="s">
        <v>29</v>
      </c>
      <c r="C9" s="54" t="s">
        <v>157</v>
      </c>
      <c r="D9" s="893"/>
    </row>
    <row r="10" spans="1:4" ht="19.5" customHeight="1">
      <c r="A10" s="53">
        <v>4</v>
      </c>
      <c r="B10" s="53" t="s">
        <v>30</v>
      </c>
      <c r="C10" s="54" t="s">
        <v>178</v>
      </c>
      <c r="D10" s="893"/>
    </row>
    <row r="11" spans="1:4" ht="19.5" customHeight="1">
      <c r="A11" s="53">
        <v>5</v>
      </c>
      <c r="B11" s="53" t="s">
        <v>31</v>
      </c>
      <c r="C11" s="54" t="s">
        <v>284</v>
      </c>
      <c r="D11" s="893"/>
    </row>
    <row r="12" spans="1:4" ht="19.5" customHeight="1">
      <c r="A12" s="53">
        <v>6</v>
      </c>
      <c r="B12" s="53" t="s">
        <v>32</v>
      </c>
      <c r="C12" s="54" t="s">
        <v>33</v>
      </c>
      <c r="D12" s="893"/>
    </row>
    <row r="13" spans="1:4" ht="19.5" customHeight="1">
      <c r="A13" s="53">
        <v>7</v>
      </c>
      <c r="B13" s="53" t="s">
        <v>283</v>
      </c>
      <c r="C13" s="54" t="s">
        <v>67</v>
      </c>
      <c r="D13" s="893"/>
    </row>
    <row r="14" spans="1:4" ht="18" customHeight="1">
      <c r="A14" s="53"/>
      <c r="B14" s="53"/>
      <c r="C14" s="55" t="s">
        <v>503</v>
      </c>
      <c r="D14" s="894"/>
    </row>
    <row r="15" spans="1:4" ht="18.75" customHeight="1">
      <c r="A15" s="53"/>
      <c r="B15" s="53"/>
      <c r="C15" s="54" t="s">
        <v>684</v>
      </c>
      <c r="D15" s="893"/>
    </row>
    <row r="16" spans="1:4" ht="15.75">
      <c r="A16" s="53"/>
      <c r="B16" s="53"/>
      <c r="C16" s="55" t="s">
        <v>0</v>
      </c>
      <c r="D16" s="894"/>
    </row>
    <row r="17" spans="1:5" ht="17.25" customHeight="1">
      <c r="A17" s="53"/>
      <c r="B17" s="53"/>
      <c r="C17" s="54" t="s">
        <v>280</v>
      </c>
      <c r="D17" s="893"/>
    </row>
    <row r="18" spans="1:5" ht="15.75">
      <c r="A18" s="53"/>
      <c r="B18" s="53"/>
      <c r="C18" s="55" t="s">
        <v>650</v>
      </c>
      <c r="D18" s="894"/>
    </row>
    <row r="19" spans="1:5" ht="42" customHeight="1">
      <c r="A19" s="548">
        <v>1</v>
      </c>
      <c r="B19" s="800" t="s">
        <v>679</v>
      </c>
      <c r="C19" s="801"/>
      <c r="D19" s="801"/>
      <c r="E19" s="801"/>
    </row>
    <row r="20" spans="1:5" ht="53.25" customHeight="1">
      <c r="A20" s="548">
        <v>2</v>
      </c>
      <c r="B20" s="798" t="s">
        <v>680</v>
      </c>
      <c r="C20" s="799"/>
      <c r="D20" s="799"/>
      <c r="E20" s="799"/>
    </row>
    <row r="21" spans="1:5" ht="48.75" customHeight="1">
      <c r="A21" s="549">
        <v>3</v>
      </c>
      <c r="B21" s="798" t="s">
        <v>681</v>
      </c>
      <c r="C21" s="799"/>
      <c r="D21" s="799"/>
      <c r="E21" s="799"/>
    </row>
    <row r="22" spans="1:5" ht="85.5" customHeight="1">
      <c r="A22" s="549">
        <v>4</v>
      </c>
      <c r="B22" s="798" t="s">
        <v>682</v>
      </c>
      <c r="C22" s="799"/>
      <c r="D22" s="799"/>
      <c r="E22" s="799"/>
    </row>
    <row r="23" spans="1:5" ht="81" customHeight="1">
      <c r="A23" s="549">
        <v>5</v>
      </c>
      <c r="B23" s="798" t="s">
        <v>683</v>
      </c>
      <c r="C23" s="799"/>
      <c r="D23" s="799"/>
      <c r="E23" s="799"/>
    </row>
  </sheetData>
  <mergeCells count="6">
    <mergeCell ref="A2:D2"/>
    <mergeCell ref="B23:E23"/>
    <mergeCell ref="B19:E19"/>
    <mergeCell ref="B20:E20"/>
    <mergeCell ref="B21:E21"/>
    <mergeCell ref="B22:E22"/>
  </mergeCells>
  <pageMargins left="0.7" right="0.7" top="0.75" bottom="0.75" header="0.3" footer="0.3"/>
  <pageSetup paperSize="9"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H22"/>
  <sheetViews>
    <sheetView zoomScaleNormal="100" workbookViewId="0">
      <selection activeCell="J19" sqref="J19"/>
    </sheetView>
  </sheetViews>
  <sheetFormatPr defaultRowHeight="15.75"/>
  <cols>
    <col min="1" max="1" width="4.7109375" style="66" customWidth="1"/>
    <col min="2" max="2" width="58.28515625" style="66" customWidth="1"/>
    <col min="3" max="3" width="8" style="66" customWidth="1"/>
    <col min="4" max="4" width="8.5703125" style="66" customWidth="1"/>
    <col min="5" max="5" width="10.140625" style="66" customWidth="1"/>
    <col min="6" max="6" width="10.85546875" style="66" customWidth="1"/>
    <col min="7" max="16384" width="9.140625" style="66"/>
  </cols>
  <sheetData>
    <row r="1" spans="1:8" customFormat="1" ht="21">
      <c r="A1" s="1"/>
      <c r="B1" s="828" t="s">
        <v>695</v>
      </c>
      <c r="C1" s="828"/>
      <c r="D1" s="828"/>
      <c r="E1" s="828"/>
      <c r="F1" s="1"/>
    </row>
    <row r="2" spans="1:8" s="153" customFormat="1" ht="16.5" customHeight="1">
      <c r="A2" s="848" t="s">
        <v>157</v>
      </c>
      <c r="B2" s="853"/>
      <c r="C2" s="853"/>
      <c r="D2" s="853"/>
      <c r="E2" s="853"/>
    </row>
    <row r="3" spans="1:8" ht="166.5" customHeight="1">
      <c r="A3" s="487" t="s">
        <v>98</v>
      </c>
      <c r="B3" s="550" t="s">
        <v>699</v>
      </c>
      <c r="C3" s="550" t="s">
        <v>700</v>
      </c>
      <c r="D3" s="550" t="s">
        <v>701</v>
      </c>
      <c r="E3" s="551" t="s">
        <v>702</v>
      </c>
      <c r="F3" s="552" t="s">
        <v>703</v>
      </c>
    </row>
    <row r="4" spans="1:8" customFormat="1" ht="15">
      <c r="A4" s="3" t="s">
        <v>1</v>
      </c>
      <c r="B4" s="4">
        <v>2</v>
      </c>
      <c r="C4" s="4">
        <v>3</v>
      </c>
      <c r="D4" s="4">
        <v>4</v>
      </c>
      <c r="E4" s="217">
        <v>5</v>
      </c>
      <c r="F4" s="4">
        <v>6</v>
      </c>
      <c r="H4" s="215"/>
    </row>
    <row r="5" spans="1:8" s="155" customFormat="1" ht="17.25" customHeight="1">
      <c r="A5" s="111">
        <v>1</v>
      </c>
      <c r="B5" s="233" t="s">
        <v>119</v>
      </c>
      <c r="C5" s="111" t="s">
        <v>2</v>
      </c>
      <c r="D5" s="19">
        <v>26</v>
      </c>
      <c r="E5" s="428"/>
      <c r="F5" s="427"/>
      <c r="H5" s="2"/>
    </row>
    <row r="6" spans="1:8" s="25" customFormat="1" ht="15.75" customHeight="1">
      <c r="A6" s="111">
        <v>2</v>
      </c>
      <c r="B6" s="244" t="s">
        <v>120</v>
      </c>
      <c r="C6" s="10" t="s">
        <v>2</v>
      </c>
      <c r="D6" s="18">
        <v>3</v>
      </c>
      <c r="E6" s="428"/>
      <c r="F6" s="427"/>
      <c r="G6" s="40"/>
    </row>
    <row r="7" spans="1:8" s="25" customFormat="1" ht="15.75" customHeight="1">
      <c r="A7" s="111">
        <v>3</v>
      </c>
      <c r="B7" s="244" t="s">
        <v>158</v>
      </c>
      <c r="C7" s="10" t="s">
        <v>2</v>
      </c>
      <c r="D7" s="18">
        <v>29</v>
      </c>
      <c r="E7" s="428"/>
      <c r="F7" s="427"/>
      <c r="G7" s="40"/>
    </row>
    <row r="8" spans="1:8" s="50" customFormat="1" ht="27">
      <c r="A8" s="112">
        <v>4</v>
      </c>
      <c r="B8" s="269" t="s">
        <v>339</v>
      </c>
      <c r="C8" s="112" t="s">
        <v>102</v>
      </c>
      <c r="D8" s="120">
        <v>58</v>
      </c>
      <c r="E8" s="428"/>
      <c r="F8" s="427"/>
    </row>
    <row r="9" spans="1:8" s="155" customFormat="1" ht="27">
      <c r="A9" s="111">
        <v>5</v>
      </c>
      <c r="B9" s="233" t="s">
        <v>169</v>
      </c>
      <c r="C9" s="111" t="s">
        <v>103</v>
      </c>
      <c r="D9" s="18">
        <v>3</v>
      </c>
      <c r="E9" s="428"/>
      <c r="F9" s="427"/>
    </row>
    <row r="10" spans="1:8" s="155" customFormat="1" ht="27">
      <c r="A10" s="111">
        <v>6</v>
      </c>
      <c r="B10" s="233" t="s">
        <v>785</v>
      </c>
      <c r="C10" s="111" t="s">
        <v>103</v>
      </c>
      <c r="D10" s="18">
        <v>3</v>
      </c>
      <c r="E10" s="428"/>
      <c r="F10" s="427"/>
    </row>
    <row r="11" spans="1:8" s="155" customFormat="1" ht="13.5">
      <c r="A11" s="250">
        <v>7</v>
      </c>
      <c r="B11" s="591" t="s">
        <v>786</v>
      </c>
      <c r="C11" s="250" t="s">
        <v>103</v>
      </c>
      <c r="D11" s="612">
        <v>5</v>
      </c>
      <c r="E11" s="430"/>
      <c r="F11" s="431"/>
    </row>
    <row r="12" spans="1:8" s="155" customFormat="1" ht="13.5">
      <c r="A12" s="566">
        <v>8</v>
      </c>
      <c r="B12" s="570" t="s">
        <v>787</v>
      </c>
      <c r="C12" s="571"/>
      <c r="D12" s="586"/>
      <c r="E12" s="567"/>
      <c r="F12" s="542"/>
    </row>
    <row r="13" spans="1:8" s="162" customFormat="1" ht="13.5">
      <c r="A13" s="232" t="s">
        <v>788</v>
      </c>
      <c r="B13" s="564" t="s">
        <v>341</v>
      </c>
      <c r="C13" s="251" t="s">
        <v>103</v>
      </c>
      <c r="D13" s="588">
        <v>1</v>
      </c>
      <c r="E13" s="465"/>
      <c r="F13" s="465"/>
    </row>
    <row r="14" spans="1:8" s="162" customFormat="1" ht="13.5">
      <c r="A14" s="468" t="s">
        <v>789</v>
      </c>
      <c r="B14" s="453" t="s">
        <v>340</v>
      </c>
      <c r="C14" s="111" t="s">
        <v>103</v>
      </c>
      <c r="D14" s="400">
        <v>2</v>
      </c>
      <c r="E14" s="457"/>
      <c r="F14" s="457"/>
    </row>
    <row r="15" spans="1:8" s="50" customFormat="1" ht="13.5">
      <c r="A15" s="112"/>
      <c r="B15" s="114" t="s">
        <v>105</v>
      </c>
      <c r="C15" s="462"/>
      <c r="D15" s="484"/>
      <c r="E15" s="459"/>
      <c r="F15" s="427"/>
      <c r="G15" s="117"/>
    </row>
    <row r="16" spans="1:8" s="161" customFormat="1" ht="16.5" customHeight="1">
      <c r="A16" s="10"/>
      <c r="B16" s="118" t="s">
        <v>644</v>
      </c>
      <c r="C16" s="463"/>
      <c r="D16" s="486" t="s">
        <v>642</v>
      </c>
      <c r="E16" s="456"/>
      <c r="F16" s="456"/>
    </row>
    <row r="17" spans="1:6" s="161" customFormat="1" ht="16.5" customHeight="1">
      <c r="A17" s="112"/>
      <c r="B17" s="315" t="s">
        <v>105</v>
      </c>
      <c r="C17" s="463"/>
      <c r="D17" s="484"/>
      <c r="E17" s="456"/>
      <c r="F17" s="427"/>
    </row>
    <row r="18" spans="1:6" s="161" customFormat="1" ht="16.5" customHeight="1">
      <c r="A18" s="10"/>
      <c r="B18" s="118" t="s">
        <v>643</v>
      </c>
      <c r="C18" s="456"/>
      <c r="D18" s="484" t="s">
        <v>642</v>
      </c>
      <c r="E18" s="456"/>
      <c r="F18" s="456"/>
    </row>
    <row r="19" spans="1:6" s="161" customFormat="1" ht="16.5" customHeight="1">
      <c r="A19" s="112"/>
      <c r="B19" s="391" t="s">
        <v>649</v>
      </c>
      <c r="C19" s="464"/>
      <c r="D19" s="485"/>
      <c r="E19" s="460"/>
      <c r="F19" s="461"/>
    </row>
    <row r="22" spans="1:6">
      <c r="D22" s="811"/>
      <c r="E22" s="811"/>
    </row>
  </sheetData>
  <mergeCells count="3">
    <mergeCell ref="D22:E22"/>
    <mergeCell ref="A2:E2"/>
    <mergeCell ref="B1:E1"/>
  </mergeCells>
  <pageMargins left="0.25" right="0.25" top="0.75" bottom="0.75" header="0.3" footer="0.3"/>
  <pageSetup paperSize="9" orientation="portrait" r:id="rId1"/>
  <drawing r:id="rId2"/>
  <legacyDrawing r:id="rId3"/>
  <oleObjects>
    <mc:AlternateContent xmlns:mc="http://schemas.openxmlformats.org/markup-compatibility/2006">
      <mc:Choice Requires="x14">
        <oleObject progId="Equation.3" shapeId="14337" r:id="rId4">
          <objectPr defaultSize="0" autoPict="0" r:id="rId5">
            <anchor moveWithCells="1" sizeWithCells="1">
              <from>
                <xdr:col>1</xdr:col>
                <xdr:colOff>0</xdr:colOff>
                <xdr:row>14</xdr:row>
                <xdr:rowOff>0</xdr:rowOff>
              </from>
              <to>
                <xdr:col>1</xdr:col>
                <xdr:colOff>114300</xdr:colOff>
                <xdr:row>14</xdr:row>
                <xdr:rowOff>0</xdr:rowOff>
              </to>
            </anchor>
          </objectPr>
        </oleObject>
      </mc:Choice>
      <mc:Fallback>
        <oleObject progId="Equation.3" shapeId="14337" r:id="rId4"/>
      </mc:Fallback>
    </mc:AlternateContent>
    <mc:AlternateContent xmlns:mc="http://schemas.openxmlformats.org/markup-compatibility/2006">
      <mc:Choice Requires="x14">
        <oleObject progId="Equation.3" shapeId="14338" r:id="rId6">
          <objectPr defaultSize="0" autoPict="0" r:id="rId5">
            <anchor moveWithCells="1" sizeWithCells="1">
              <from>
                <xdr:col>1</xdr:col>
                <xdr:colOff>0</xdr:colOff>
                <xdr:row>14</xdr:row>
                <xdr:rowOff>0</xdr:rowOff>
              </from>
              <to>
                <xdr:col>1</xdr:col>
                <xdr:colOff>114300</xdr:colOff>
                <xdr:row>14</xdr:row>
                <xdr:rowOff>0</xdr:rowOff>
              </to>
            </anchor>
          </objectPr>
        </oleObject>
      </mc:Choice>
      <mc:Fallback>
        <oleObject progId="Equation.3" shapeId="14338" r:id="rId6"/>
      </mc:Fallback>
    </mc:AlternateContent>
    <mc:AlternateContent xmlns:mc="http://schemas.openxmlformats.org/markup-compatibility/2006">
      <mc:Choice Requires="x14">
        <oleObject progId="Equation.3" shapeId="14339" r:id="rId7">
          <objectPr defaultSize="0" autoPict="0" r:id="rId5">
            <anchor moveWithCells="1" sizeWithCells="1">
              <from>
                <xdr:col>1</xdr:col>
                <xdr:colOff>0</xdr:colOff>
                <xdr:row>14</xdr:row>
                <xdr:rowOff>0</xdr:rowOff>
              </from>
              <to>
                <xdr:col>1</xdr:col>
                <xdr:colOff>114300</xdr:colOff>
                <xdr:row>14</xdr:row>
                <xdr:rowOff>0</xdr:rowOff>
              </to>
            </anchor>
          </objectPr>
        </oleObject>
      </mc:Choice>
      <mc:Fallback>
        <oleObject progId="Equation.3" shapeId="14339" r:id="rId7"/>
      </mc:Fallback>
    </mc:AlternateContent>
    <mc:AlternateContent xmlns:mc="http://schemas.openxmlformats.org/markup-compatibility/2006">
      <mc:Choice Requires="x14">
        <oleObject progId="Equation.3" shapeId="14340" r:id="rId8">
          <objectPr defaultSize="0" autoPict="0" r:id="rId5">
            <anchor moveWithCells="1" sizeWithCells="1">
              <from>
                <xdr:col>1</xdr:col>
                <xdr:colOff>0</xdr:colOff>
                <xdr:row>14</xdr:row>
                <xdr:rowOff>0</xdr:rowOff>
              </from>
              <to>
                <xdr:col>1</xdr:col>
                <xdr:colOff>114300</xdr:colOff>
                <xdr:row>14</xdr:row>
                <xdr:rowOff>0</xdr:rowOff>
              </to>
            </anchor>
          </objectPr>
        </oleObject>
      </mc:Choice>
      <mc:Fallback>
        <oleObject progId="Equation.3" shapeId="14340" r:id="rId8"/>
      </mc:Fallback>
    </mc:AlternateContent>
    <mc:AlternateContent xmlns:mc="http://schemas.openxmlformats.org/markup-compatibility/2006">
      <mc:Choice Requires="x14">
        <oleObject progId="Equation.3" shapeId="14341" r:id="rId9">
          <objectPr defaultSize="0" autoPict="0" r:id="rId5">
            <anchor moveWithCells="1" sizeWithCells="1">
              <from>
                <xdr:col>1</xdr:col>
                <xdr:colOff>0</xdr:colOff>
                <xdr:row>14</xdr:row>
                <xdr:rowOff>0</xdr:rowOff>
              </from>
              <to>
                <xdr:col>1</xdr:col>
                <xdr:colOff>114300</xdr:colOff>
                <xdr:row>14</xdr:row>
                <xdr:rowOff>0</xdr:rowOff>
              </to>
            </anchor>
          </objectPr>
        </oleObject>
      </mc:Choice>
      <mc:Fallback>
        <oleObject progId="Equation.3" shapeId="14341" r:id="rId9"/>
      </mc:Fallback>
    </mc:AlternateContent>
    <mc:AlternateContent xmlns:mc="http://schemas.openxmlformats.org/markup-compatibility/2006">
      <mc:Choice Requires="x14">
        <oleObject progId="Equation.3" shapeId="14342" r:id="rId10">
          <objectPr defaultSize="0" autoPict="0" r:id="rId5">
            <anchor moveWithCells="1" sizeWithCells="1">
              <from>
                <xdr:col>1</xdr:col>
                <xdr:colOff>0</xdr:colOff>
                <xdr:row>14</xdr:row>
                <xdr:rowOff>0</xdr:rowOff>
              </from>
              <to>
                <xdr:col>1</xdr:col>
                <xdr:colOff>114300</xdr:colOff>
                <xdr:row>14</xdr:row>
                <xdr:rowOff>0</xdr:rowOff>
              </to>
            </anchor>
          </objectPr>
        </oleObject>
      </mc:Choice>
      <mc:Fallback>
        <oleObject progId="Equation.3" shapeId="14342" r:id="rId10"/>
      </mc:Fallback>
    </mc:AlternateContent>
    <mc:AlternateContent xmlns:mc="http://schemas.openxmlformats.org/markup-compatibility/2006">
      <mc:Choice Requires="x14">
        <oleObject progId="Equation.3" shapeId="14343" r:id="rId11">
          <objectPr defaultSize="0" autoPict="0" r:id="rId5">
            <anchor moveWithCells="1" sizeWithCells="1">
              <from>
                <xdr:col>1</xdr:col>
                <xdr:colOff>0</xdr:colOff>
                <xdr:row>14</xdr:row>
                <xdr:rowOff>0</xdr:rowOff>
              </from>
              <to>
                <xdr:col>1</xdr:col>
                <xdr:colOff>114300</xdr:colOff>
                <xdr:row>14</xdr:row>
                <xdr:rowOff>0</xdr:rowOff>
              </to>
            </anchor>
          </objectPr>
        </oleObject>
      </mc:Choice>
      <mc:Fallback>
        <oleObject progId="Equation.3" shapeId="14343" r:id="rId11"/>
      </mc:Fallback>
    </mc:AlternateContent>
    <mc:AlternateContent xmlns:mc="http://schemas.openxmlformats.org/markup-compatibility/2006">
      <mc:Choice Requires="x14">
        <oleObject progId="Equation.3" shapeId="14344" r:id="rId12">
          <objectPr defaultSize="0" autoPict="0" r:id="rId5">
            <anchor moveWithCells="1" sizeWithCells="1">
              <from>
                <xdr:col>1</xdr:col>
                <xdr:colOff>0</xdr:colOff>
                <xdr:row>14</xdr:row>
                <xdr:rowOff>0</xdr:rowOff>
              </from>
              <to>
                <xdr:col>1</xdr:col>
                <xdr:colOff>114300</xdr:colOff>
                <xdr:row>14</xdr:row>
                <xdr:rowOff>0</xdr:rowOff>
              </to>
            </anchor>
          </objectPr>
        </oleObject>
      </mc:Choice>
      <mc:Fallback>
        <oleObject progId="Equation.3" shapeId="14344" r:id="rId12"/>
      </mc:Fallback>
    </mc:AlternateContent>
    <mc:AlternateContent xmlns:mc="http://schemas.openxmlformats.org/markup-compatibility/2006">
      <mc:Choice Requires="x14">
        <oleObject progId="Equation.3" shapeId="14345" r:id="rId13">
          <objectPr defaultSize="0" autoPict="0" r:id="rId5">
            <anchor moveWithCells="1" sizeWithCells="1">
              <from>
                <xdr:col>1</xdr:col>
                <xdr:colOff>0</xdr:colOff>
                <xdr:row>14</xdr:row>
                <xdr:rowOff>0</xdr:rowOff>
              </from>
              <to>
                <xdr:col>1</xdr:col>
                <xdr:colOff>114300</xdr:colOff>
                <xdr:row>14</xdr:row>
                <xdr:rowOff>0</xdr:rowOff>
              </to>
            </anchor>
          </objectPr>
        </oleObject>
      </mc:Choice>
      <mc:Fallback>
        <oleObject progId="Equation.3" shapeId="14345" r:id="rId13"/>
      </mc:Fallback>
    </mc:AlternateContent>
    <mc:AlternateContent xmlns:mc="http://schemas.openxmlformats.org/markup-compatibility/2006">
      <mc:Choice Requires="x14">
        <oleObject progId="Equation.3" shapeId="14346" r:id="rId14">
          <objectPr defaultSize="0" autoPict="0" r:id="rId5">
            <anchor moveWithCells="1" sizeWithCells="1">
              <from>
                <xdr:col>1</xdr:col>
                <xdr:colOff>0</xdr:colOff>
                <xdr:row>14</xdr:row>
                <xdr:rowOff>0</xdr:rowOff>
              </from>
              <to>
                <xdr:col>1</xdr:col>
                <xdr:colOff>114300</xdr:colOff>
                <xdr:row>14</xdr:row>
                <xdr:rowOff>0</xdr:rowOff>
              </to>
            </anchor>
          </objectPr>
        </oleObject>
      </mc:Choice>
      <mc:Fallback>
        <oleObject progId="Equation.3" shapeId="14346" r:id="rId14"/>
      </mc:Fallback>
    </mc:AlternateContent>
    <mc:AlternateContent xmlns:mc="http://schemas.openxmlformats.org/markup-compatibility/2006">
      <mc:Choice Requires="x14">
        <oleObject progId="Equation.3" shapeId="14347" r:id="rId15">
          <objectPr defaultSize="0" autoPict="0" r:id="rId5">
            <anchor moveWithCells="1" sizeWithCells="1">
              <from>
                <xdr:col>1</xdr:col>
                <xdr:colOff>0</xdr:colOff>
                <xdr:row>14</xdr:row>
                <xdr:rowOff>0</xdr:rowOff>
              </from>
              <to>
                <xdr:col>1</xdr:col>
                <xdr:colOff>114300</xdr:colOff>
                <xdr:row>14</xdr:row>
                <xdr:rowOff>0</xdr:rowOff>
              </to>
            </anchor>
          </objectPr>
        </oleObject>
      </mc:Choice>
      <mc:Fallback>
        <oleObject progId="Equation.3" shapeId="14347" r:id="rId15"/>
      </mc:Fallback>
    </mc:AlternateContent>
    <mc:AlternateContent xmlns:mc="http://schemas.openxmlformats.org/markup-compatibility/2006">
      <mc:Choice Requires="x14">
        <oleObject progId="Equation.3" shapeId="14348" r:id="rId16">
          <objectPr defaultSize="0" autoPict="0" r:id="rId5">
            <anchor moveWithCells="1" sizeWithCells="1">
              <from>
                <xdr:col>1</xdr:col>
                <xdr:colOff>0</xdr:colOff>
                <xdr:row>14</xdr:row>
                <xdr:rowOff>0</xdr:rowOff>
              </from>
              <to>
                <xdr:col>1</xdr:col>
                <xdr:colOff>114300</xdr:colOff>
                <xdr:row>14</xdr:row>
                <xdr:rowOff>0</xdr:rowOff>
              </to>
            </anchor>
          </objectPr>
        </oleObject>
      </mc:Choice>
      <mc:Fallback>
        <oleObject progId="Equation.3" shapeId="14348" r:id="rId16"/>
      </mc:Fallback>
    </mc:AlternateContent>
    <mc:AlternateContent xmlns:mc="http://schemas.openxmlformats.org/markup-compatibility/2006">
      <mc:Choice Requires="x14">
        <oleObject progId="Equation.3" shapeId="14349" r:id="rId17">
          <objectPr defaultSize="0" autoPict="0" r:id="rId5">
            <anchor moveWithCells="1" sizeWithCells="1">
              <from>
                <xdr:col>1</xdr:col>
                <xdr:colOff>0</xdr:colOff>
                <xdr:row>14</xdr:row>
                <xdr:rowOff>0</xdr:rowOff>
              </from>
              <to>
                <xdr:col>1</xdr:col>
                <xdr:colOff>114300</xdr:colOff>
                <xdr:row>14</xdr:row>
                <xdr:rowOff>0</xdr:rowOff>
              </to>
            </anchor>
          </objectPr>
        </oleObject>
      </mc:Choice>
      <mc:Fallback>
        <oleObject progId="Equation.3" shapeId="14349" r:id="rId17"/>
      </mc:Fallback>
    </mc:AlternateContent>
    <mc:AlternateContent xmlns:mc="http://schemas.openxmlformats.org/markup-compatibility/2006">
      <mc:Choice Requires="x14">
        <oleObject progId="Equation.3" shapeId="14350" r:id="rId18">
          <objectPr defaultSize="0" autoPict="0" r:id="rId5">
            <anchor moveWithCells="1" sizeWithCells="1">
              <from>
                <xdr:col>1</xdr:col>
                <xdr:colOff>2924175</xdr:colOff>
                <xdr:row>14</xdr:row>
                <xdr:rowOff>0</xdr:rowOff>
              </from>
              <to>
                <xdr:col>2</xdr:col>
                <xdr:colOff>85725</xdr:colOff>
                <xdr:row>14</xdr:row>
                <xdr:rowOff>0</xdr:rowOff>
              </to>
            </anchor>
          </objectPr>
        </oleObject>
      </mc:Choice>
      <mc:Fallback>
        <oleObject progId="Equation.3" shapeId="14350" r:id="rId18"/>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89"/>
  <sheetViews>
    <sheetView topLeftCell="A72" zoomScaleNormal="100" workbookViewId="0">
      <selection activeCell="J19" sqref="J19"/>
    </sheetView>
  </sheetViews>
  <sheetFormatPr defaultRowHeight="15.75"/>
  <cols>
    <col min="1" max="1" width="6.28515625" style="66" customWidth="1"/>
    <col min="2" max="2" width="61" style="66" customWidth="1"/>
    <col min="3" max="3" width="7.28515625" style="66" customWidth="1"/>
    <col min="4" max="4" width="7.5703125" style="66" customWidth="1"/>
    <col min="5" max="5" width="8.85546875" style="66" customWidth="1"/>
    <col min="6" max="6" width="10.5703125" style="66" customWidth="1"/>
    <col min="7" max="16384" width="9.140625" style="66"/>
  </cols>
  <sheetData>
    <row r="1" spans="1:8" customFormat="1" ht="21">
      <c r="A1" s="597"/>
      <c r="B1" s="828" t="s">
        <v>696</v>
      </c>
      <c r="C1" s="828"/>
      <c r="D1" s="828"/>
      <c r="E1" s="828"/>
      <c r="F1" s="1"/>
    </row>
    <row r="2" spans="1:8" s="153" customFormat="1" ht="16.5">
      <c r="A2" s="848" t="s">
        <v>195</v>
      </c>
      <c r="B2" s="853"/>
      <c r="C2" s="853"/>
      <c r="D2" s="853"/>
      <c r="E2" s="853"/>
    </row>
    <row r="3" spans="1:8" ht="148.5" customHeight="1">
      <c r="A3" s="598" t="s">
        <v>98</v>
      </c>
      <c r="B3" s="550" t="s">
        <v>699</v>
      </c>
      <c r="C3" s="550" t="s">
        <v>700</v>
      </c>
      <c r="D3" s="550" t="s">
        <v>701</v>
      </c>
      <c r="E3" s="551" t="s">
        <v>702</v>
      </c>
      <c r="F3" s="552" t="s">
        <v>703</v>
      </c>
    </row>
    <row r="4" spans="1:8" customFormat="1" ht="15">
      <c r="A4" s="613" t="s">
        <v>1</v>
      </c>
      <c r="B4" s="4">
        <v>2</v>
      </c>
      <c r="C4" s="4">
        <v>3</v>
      </c>
      <c r="D4" s="4">
        <v>4</v>
      </c>
      <c r="E4" s="217">
        <v>5</v>
      </c>
      <c r="F4" s="4">
        <v>6</v>
      </c>
      <c r="H4" s="215"/>
    </row>
    <row r="5" spans="1:8" s="154" customFormat="1">
      <c r="A5" s="101"/>
      <c r="B5" s="285" t="s">
        <v>196</v>
      </c>
      <c r="C5" s="165"/>
      <c r="D5" s="166"/>
      <c r="E5" s="102"/>
      <c r="F5" s="42"/>
    </row>
    <row r="6" spans="1:8" s="154" customFormat="1" ht="73.5" customHeight="1">
      <c r="A6" s="876">
        <v>1</v>
      </c>
      <c r="B6" s="167" t="s">
        <v>1005</v>
      </c>
      <c r="C6" s="819" t="s">
        <v>109</v>
      </c>
      <c r="D6" s="868">
        <v>1</v>
      </c>
      <c r="E6" s="870"/>
      <c r="F6" s="870"/>
    </row>
    <row r="7" spans="1:8" s="154" customFormat="1" ht="28.5">
      <c r="A7" s="877"/>
      <c r="B7" s="169" t="s">
        <v>197</v>
      </c>
      <c r="C7" s="820"/>
      <c r="D7" s="869"/>
      <c r="E7" s="871"/>
      <c r="F7" s="871"/>
    </row>
    <row r="8" spans="1:8" s="154" customFormat="1" ht="20.25" customHeight="1">
      <c r="A8" s="877"/>
      <c r="B8" s="169" t="s">
        <v>198</v>
      </c>
      <c r="C8" s="820"/>
      <c r="D8" s="869"/>
      <c r="E8" s="871"/>
      <c r="F8" s="871"/>
    </row>
    <row r="9" spans="1:8" s="154" customFormat="1" ht="14.25" customHeight="1">
      <c r="A9" s="877"/>
      <c r="B9" s="169" t="s">
        <v>199</v>
      </c>
      <c r="C9" s="820"/>
      <c r="D9" s="869"/>
      <c r="E9" s="871"/>
      <c r="F9" s="871"/>
    </row>
    <row r="10" spans="1:8" s="154" customFormat="1">
      <c r="A10" s="877"/>
      <c r="B10" s="169" t="s">
        <v>200</v>
      </c>
      <c r="C10" s="820"/>
      <c r="D10" s="869"/>
      <c r="E10" s="871"/>
      <c r="F10" s="871"/>
    </row>
    <row r="11" spans="1:8" s="154" customFormat="1">
      <c r="A11" s="877"/>
      <c r="B11" s="169" t="s">
        <v>201</v>
      </c>
      <c r="C11" s="820"/>
      <c r="D11" s="869"/>
      <c r="E11" s="871"/>
      <c r="F11" s="871"/>
    </row>
    <row r="12" spans="1:8" s="171" customFormat="1" ht="18.75" customHeight="1">
      <c r="A12" s="566">
        <v>2</v>
      </c>
      <c r="B12" s="617" t="s">
        <v>790</v>
      </c>
      <c r="C12" s="618"/>
      <c r="D12" s="619"/>
      <c r="E12" s="620"/>
      <c r="F12" s="495"/>
    </row>
    <row r="13" spans="1:8" s="172" customFormat="1" ht="18" customHeight="1">
      <c r="A13" s="614" t="s">
        <v>713</v>
      </c>
      <c r="B13" s="616" t="s">
        <v>342</v>
      </c>
      <c r="C13" s="402" t="s">
        <v>647</v>
      </c>
      <c r="D13" s="401">
        <v>4</v>
      </c>
      <c r="E13" s="595"/>
      <c r="F13" s="595"/>
    </row>
    <row r="14" spans="1:8" s="172" customFormat="1" ht="18" customHeight="1">
      <c r="A14" s="763" t="s">
        <v>715</v>
      </c>
      <c r="B14" s="764" t="s">
        <v>343</v>
      </c>
      <c r="C14" s="638" t="s">
        <v>647</v>
      </c>
      <c r="D14" s="765">
        <v>1</v>
      </c>
      <c r="E14" s="604"/>
      <c r="F14" s="604"/>
    </row>
    <row r="15" spans="1:8" s="171" customFormat="1" ht="43.5" customHeight="1">
      <c r="A15" s="19">
        <v>3</v>
      </c>
      <c r="B15" s="257" t="s">
        <v>791</v>
      </c>
      <c r="C15" s="133"/>
      <c r="D15" s="85"/>
      <c r="E15" s="767"/>
      <c r="F15" s="767"/>
    </row>
    <row r="16" spans="1:8" s="172" customFormat="1" ht="16.5" customHeight="1">
      <c r="A16" s="766" t="s">
        <v>1025</v>
      </c>
      <c r="B16" s="616" t="s">
        <v>415</v>
      </c>
      <c r="C16" s="672" t="s">
        <v>109</v>
      </c>
      <c r="D16" s="270">
        <v>1</v>
      </c>
      <c r="E16" s="595"/>
      <c r="F16" s="595"/>
    </row>
    <row r="17" spans="1:7" s="172" customFormat="1" ht="16.5" customHeight="1">
      <c r="A17" s="762">
        <v>3.2</v>
      </c>
      <c r="B17" s="488" t="s">
        <v>416</v>
      </c>
      <c r="C17" s="133" t="s">
        <v>109</v>
      </c>
      <c r="D17" s="629">
        <v>2</v>
      </c>
      <c r="E17" s="477"/>
      <c r="F17" s="477"/>
    </row>
    <row r="18" spans="1:7" s="155" customFormat="1" ht="13.5">
      <c r="A18" s="741">
        <v>4</v>
      </c>
      <c r="B18" s="617" t="s">
        <v>1004</v>
      </c>
      <c r="C18" s="621"/>
      <c r="D18" s="572"/>
      <c r="E18" s="620"/>
      <c r="F18" s="495"/>
    </row>
    <row r="19" spans="1:7" s="159" customFormat="1" ht="13.5">
      <c r="A19" s="41" t="s">
        <v>730</v>
      </c>
      <c r="B19" s="768" t="s">
        <v>344</v>
      </c>
      <c r="C19" s="104" t="s">
        <v>102</v>
      </c>
      <c r="D19" s="588">
        <v>4</v>
      </c>
      <c r="E19" s="595"/>
      <c r="F19" s="595"/>
    </row>
    <row r="20" spans="1:7" s="159" customFormat="1" ht="13.5">
      <c r="A20" s="10" t="s">
        <v>731</v>
      </c>
      <c r="B20" s="769" t="s">
        <v>345</v>
      </c>
      <c r="C20" s="112" t="s">
        <v>102</v>
      </c>
      <c r="D20" s="400">
        <v>1</v>
      </c>
      <c r="E20" s="477"/>
      <c r="F20" s="477"/>
    </row>
    <row r="21" spans="1:7" s="159" customFormat="1" ht="13.5">
      <c r="A21" s="10" t="s">
        <v>732</v>
      </c>
      <c r="B21" s="769" t="s">
        <v>346</v>
      </c>
      <c r="C21" s="112" t="s">
        <v>102</v>
      </c>
      <c r="D21" s="400">
        <v>1</v>
      </c>
      <c r="E21" s="477"/>
      <c r="F21" s="477"/>
    </row>
    <row r="22" spans="1:7" s="159" customFormat="1" ht="13.5">
      <c r="A22" s="10" t="s">
        <v>709</v>
      </c>
      <c r="B22" s="769" t="s">
        <v>347</v>
      </c>
      <c r="C22" s="112" t="s">
        <v>102</v>
      </c>
      <c r="D22" s="400">
        <v>3</v>
      </c>
      <c r="E22" s="477"/>
      <c r="F22" s="477"/>
    </row>
    <row r="23" spans="1:7" s="155" customFormat="1" ht="27">
      <c r="A23" s="336">
        <v>5</v>
      </c>
      <c r="B23" s="5" t="s">
        <v>202</v>
      </c>
      <c r="C23" s="108" t="s">
        <v>3</v>
      </c>
      <c r="D23" s="7">
        <v>90</v>
      </c>
      <c r="E23" s="493"/>
      <c r="F23" s="494"/>
    </row>
    <row r="24" spans="1:7" s="155" customFormat="1" ht="27">
      <c r="A24" s="336">
        <v>6</v>
      </c>
      <c r="B24" s="376" t="s">
        <v>203</v>
      </c>
      <c r="C24" s="108" t="s">
        <v>3</v>
      </c>
      <c r="D24" s="7">
        <v>113</v>
      </c>
      <c r="E24" s="493"/>
      <c r="F24" s="494"/>
    </row>
    <row r="25" spans="1:7" s="155" customFormat="1" ht="17.25" customHeight="1">
      <c r="A25" s="336">
        <v>7</v>
      </c>
      <c r="B25" s="5" t="s">
        <v>356</v>
      </c>
      <c r="C25" s="108" t="s">
        <v>3</v>
      </c>
      <c r="D25" s="7">
        <v>113</v>
      </c>
      <c r="E25" s="493"/>
      <c r="F25" s="494"/>
    </row>
    <row r="26" spans="1:7" s="155" customFormat="1" ht="31.5" customHeight="1">
      <c r="A26" s="10">
        <v>8</v>
      </c>
      <c r="B26" s="377" t="s">
        <v>352</v>
      </c>
      <c r="C26" s="236" t="s">
        <v>3</v>
      </c>
      <c r="D26" s="85">
        <v>36</v>
      </c>
      <c r="E26" s="495"/>
      <c r="F26" s="494"/>
    </row>
    <row r="27" spans="1:7" s="154" customFormat="1" ht="16.5" customHeight="1">
      <c r="A27" s="164"/>
      <c r="B27" s="491" t="s">
        <v>205</v>
      </c>
      <c r="C27" s="165"/>
      <c r="D27" s="166"/>
      <c r="E27" s="496"/>
      <c r="F27" s="434"/>
    </row>
    <row r="28" spans="1:7" s="155" customFormat="1" ht="42" customHeight="1">
      <c r="A28" s="94" t="s">
        <v>99</v>
      </c>
      <c r="B28" s="174" t="s">
        <v>792</v>
      </c>
      <c r="C28" s="108" t="s">
        <v>104</v>
      </c>
      <c r="D28" s="7">
        <v>1</v>
      </c>
      <c r="E28" s="493"/>
      <c r="F28" s="494"/>
    </row>
    <row r="29" spans="1:7" s="155" customFormat="1" ht="18" customHeight="1">
      <c r="A29" s="776" t="s">
        <v>100</v>
      </c>
      <c r="B29" s="376" t="s">
        <v>206</v>
      </c>
      <c r="C29" s="331" t="s">
        <v>19</v>
      </c>
      <c r="D29" s="7">
        <v>1</v>
      </c>
      <c r="E29" s="493"/>
      <c r="F29" s="494"/>
      <c r="G29" s="2"/>
    </row>
    <row r="30" spans="1:7" s="155" customFormat="1" ht="27.75" customHeight="1">
      <c r="A30" s="336">
        <v>11</v>
      </c>
      <c r="B30" s="257" t="s">
        <v>355</v>
      </c>
      <c r="C30" s="379" t="s">
        <v>3</v>
      </c>
      <c r="D30" s="85">
        <v>24</v>
      </c>
      <c r="E30" s="495"/>
      <c r="F30" s="492"/>
    </row>
    <row r="31" spans="1:7" s="154" customFormat="1">
      <c r="A31" s="101"/>
      <c r="B31" s="284" t="s">
        <v>207</v>
      </c>
      <c r="C31" s="165"/>
      <c r="D31" s="166"/>
      <c r="E31" s="496"/>
      <c r="F31" s="497"/>
    </row>
    <row r="32" spans="1:7" s="155" customFormat="1" ht="29.25" customHeight="1">
      <c r="A32" s="94" t="s">
        <v>101</v>
      </c>
      <c r="B32" s="174" t="s">
        <v>793</v>
      </c>
      <c r="C32" s="108" t="s">
        <v>104</v>
      </c>
      <c r="D32" s="7">
        <v>1</v>
      </c>
      <c r="E32" s="493"/>
      <c r="F32" s="494"/>
    </row>
    <row r="33" spans="1:7" s="171" customFormat="1" ht="29.25" customHeight="1">
      <c r="A33" s="741">
        <v>13</v>
      </c>
      <c r="B33" s="627" t="s">
        <v>794</v>
      </c>
      <c r="C33" s="618"/>
      <c r="D33" s="572"/>
      <c r="E33" s="773"/>
      <c r="F33" s="774"/>
    </row>
    <row r="34" spans="1:7" s="175" customFormat="1" ht="27">
      <c r="A34" s="770" t="s">
        <v>795</v>
      </c>
      <c r="B34" s="624" t="s">
        <v>349</v>
      </c>
      <c r="C34" s="771" t="s">
        <v>19</v>
      </c>
      <c r="D34" s="772">
        <v>3</v>
      </c>
      <c r="E34" s="595"/>
      <c r="F34" s="595"/>
    </row>
    <row r="35" spans="1:7" s="175" customFormat="1" ht="27">
      <c r="A35" s="737" t="s">
        <v>796</v>
      </c>
      <c r="B35" s="622" t="s">
        <v>350</v>
      </c>
      <c r="C35" s="738" t="s">
        <v>19</v>
      </c>
      <c r="D35" s="739">
        <v>2</v>
      </c>
      <c r="E35" s="477"/>
      <c r="F35" s="477"/>
    </row>
    <row r="36" spans="1:7" s="155" customFormat="1" ht="13.5">
      <c r="A36" s="336">
        <v>14</v>
      </c>
      <c r="B36" s="895" t="s">
        <v>1004</v>
      </c>
      <c r="C36" s="331"/>
      <c r="D36" s="7"/>
      <c r="E36" s="503"/>
      <c r="F36" s="504"/>
    </row>
    <row r="37" spans="1:7" s="159" customFormat="1" ht="16.5" customHeight="1">
      <c r="A37" s="454" t="s">
        <v>797</v>
      </c>
      <c r="B37" s="769" t="s">
        <v>348</v>
      </c>
      <c r="C37" s="119" t="s">
        <v>102</v>
      </c>
      <c r="D37" s="400">
        <v>3</v>
      </c>
      <c r="E37" s="477"/>
      <c r="F37" s="477"/>
    </row>
    <row r="38" spans="1:7" s="159" customFormat="1" ht="16.5" customHeight="1">
      <c r="A38" s="454" t="s">
        <v>798</v>
      </c>
      <c r="B38" s="769" t="s">
        <v>345</v>
      </c>
      <c r="C38" s="119" t="s">
        <v>102</v>
      </c>
      <c r="D38" s="400">
        <v>1</v>
      </c>
      <c r="E38" s="477"/>
      <c r="F38" s="477"/>
    </row>
    <row r="39" spans="1:7" s="155" customFormat="1" ht="27">
      <c r="A39" s="10">
        <v>15</v>
      </c>
      <c r="B39" s="257" t="s">
        <v>351</v>
      </c>
      <c r="C39" s="379" t="s">
        <v>3</v>
      </c>
      <c r="D39" s="85">
        <v>26</v>
      </c>
      <c r="E39" s="774"/>
      <c r="F39" s="504"/>
    </row>
    <row r="40" spans="1:7" s="154" customFormat="1" ht="15" customHeight="1">
      <c r="A40" s="164"/>
      <c r="B40" s="282" t="s">
        <v>208</v>
      </c>
      <c r="C40" s="165"/>
      <c r="D40" s="166"/>
      <c r="E40" s="496"/>
      <c r="F40" s="499"/>
    </row>
    <row r="41" spans="1:7" s="154" customFormat="1" ht="70.5" customHeight="1">
      <c r="A41" s="878">
        <v>16</v>
      </c>
      <c r="B41" s="167" t="s">
        <v>1006</v>
      </c>
      <c r="C41" s="874" t="s">
        <v>104</v>
      </c>
      <c r="D41" s="858">
        <v>1</v>
      </c>
      <c r="E41" s="870"/>
      <c r="F41" s="870"/>
      <c r="G41" s="775"/>
    </row>
    <row r="42" spans="1:7" s="155" customFormat="1" ht="28.5">
      <c r="A42" s="879"/>
      <c r="B42" s="169" t="s">
        <v>209</v>
      </c>
      <c r="C42" s="875"/>
      <c r="D42" s="859"/>
      <c r="E42" s="871"/>
      <c r="F42" s="871"/>
    </row>
    <row r="43" spans="1:7" s="155" customFormat="1" ht="17.25" customHeight="1">
      <c r="A43" s="879"/>
      <c r="B43" s="169" t="s">
        <v>210</v>
      </c>
      <c r="C43" s="875"/>
      <c r="D43" s="859"/>
      <c r="E43" s="871"/>
      <c r="F43" s="871"/>
    </row>
    <row r="44" spans="1:7" s="155" customFormat="1" ht="17.25" customHeight="1">
      <c r="A44" s="879"/>
      <c r="B44" s="169" t="s">
        <v>211</v>
      </c>
      <c r="C44" s="875"/>
      <c r="D44" s="859"/>
      <c r="E44" s="871"/>
      <c r="F44" s="871"/>
    </row>
    <row r="45" spans="1:7" s="155" customFormat="1" ht="13.5">
      <c r="A45" s="879"/>
      <c r="B45" s="169" t="s">
        <v>200</v>
      </c>
      <c r="C45" s="875"/>
      <c r="D45" s="859"/>
      <c r="E45" s="871"/>
      <c r="F45" s="871"/>
    </row>
    <row r="46" spans="1:7" s="155" customFormat="1" ht="15">
      <c r="A46" s="880"/>
      <c r="B46" s="170" t="s">
        <v>201</v>
      </c>
      <c r="C46" s="881"/>
      <c r="D46" s="860"/>
      <c r="E46" s="882"/>
      <c r="F46" s="882"/>
    </row>
    <row r="47" spans="1:7" s="171" customFormat="1" ht="40.5">
      <c r="A47" s="93">
        <v>17</v>
      </c>
      <c r="B47" s="376" t="s">
        <v>799</v>
      </c>
      <c r="C47" s="65" t="s">
        <v>109</v>
      </c>
      <c r="D47" s="45">
        <v>5</v>
      </c>
      <c r="E47" s="503"/>
      <c r="F47" s="504"/>
    </row>
    <row r="48" spans="1:7" s="155" customFormat="1" ht="15" customHeight="1">
      <c r="A48" s="250">
        <v>18</v>
      </c>
      <c r="B48" s="5" t="s">
        <v>800</v>
      </c>
      <c r="C48" s="108" t="s">
        <v>102</v>
      </c>
      <c r="D48" s="7">
        <v>5</v>
      </c>
      <c r="E48" s="493"/>
      <c r="F48" s="494"/>
    </row>
    <row r="49" spans="1:6" s="155" customFormat="1" ht="27">
      <c r="A49" s="250">
        <v>19</v>
      </c>
      <c r="B49" s="376" t="s">
        <v>203</v>
      </c>
      <c r="C49" s="108" t="s">
        <v>3</v>
      </c>
      <c r="D49" s="7">
        <v>127</v>
      </c>
      <c r="E49" s="493"/>
      <c r="F49" s="494"/>
    </row>
    <row r="50" spans="1:6" s="155" customFormat="1" ht="27">
      <c r="A50" s="250">
        <v>20</v>
      </c>
      <c r="B50" s="5" t="s">
        <v>354</v>
      </c>
      <c r="C50" s="108" t="s">
        <v>3</v>
      </c>
      <c r="D50" s="7">
        <v>127</v>
      </c>
      <c r="E50" s="493"/>
      <c r="F50" s="494"/>
    </row>
    <row r="51" spans="1:6" s="155" customFormat="1" ht="30" customHeight="1">
      <c r="A51" s="250">
        <v>21</v>
      </c>
      <c r="B51" s="377" t="s">
        <v>352</v>
      </c>
      <c r="C51" s="236" t="s">
        <v>3</v>
      </c>
      <c r="D51" s="85">
        <v>52</v>
      </c>
      <c r="E51" s="495"/>
      <c r="F51" s="494"/>
    </row>
    <row r="52" spans="1:6" s="154" customFormat="1">
      <c r="A52" s="101"/>
      <c r="B52" s="282" t="s">
        <v>212</v>
      </c>
      <c r="C52" s="165"/>
      <c r="D52" s="166"/>
      <c r="E52" s="497"/>
      <c r="F52" s="434"/>
    </row>
    <row r="53" spans="1:6" s="155" customFormat="1" ht="42" customHeight="1">
      <c r="A53" s="273" t="s">
        <v>213</v>
      </c>
      <c r="B53" s="275" t="s">
        <v>801</v>
      </c>
      <c r="C53" s="43" t="s">
        <v>104</v>
      </c>
      <c r="D53" s="85">
        <v>1</v>
      </c>
      <c r="E53" s="492"/>
      <c r="F53" s="494"/>
    </row>
    <row r="54" spans="1:6" s="171" customFormat="1" ht="40.5">
      <c r="A54" s="111">
        <v>23</v>
      </c>
      <c r="B54" s="377" t="s">
        <v>802</v>
      </c>
      <c r="C54" s="133" t="s">
        <v>109</v>
      </c>
      <c r="D54" s="276">
        <v>4</v>
      </c>
      <c r="E54" s="492"/>
      <c r="F54" s="494"/>
    </row>
    <row r="55" spans="1:6" s="155" customFormat="1" ht="13.5">
      <c r="A55" s="250">
        <v>24</v>
      </c>
      <c r="B55" s="149" t="s">
        <v>800</v>
      </c>
      <c r="C55" s="108" t="s">
        <v>102</v>
      </c>
      <c r="D55" s="7">
        <v>4</v>
      </c>
      <c r="E55" s="493"/>
      <c r="F55" s="494"/>
    </row>
    <row r="56" spans="1:6" s="155" customFormat="1" ht="27">
      <c r="A56" s="111">
        <v>25</v>
      </c>
      <c r="B56" s="266" t="s">
        <v>353</v>
      </c>
      <c r="C56" s="236" t="s">
        <v>3</v>
      </c>
      <c r="D56" s="85">
        <v>68</v>
      </c>
      <c r="E56" s="495"/>
      <c r="F56" s="494"/>
    </row>
    <row r="57" spans="1:6" s="180" customFormat="1" ht="14.25">
      <c r="A57" s="177"/>
      <c r="B57" s="283" t="s">
        <v>214</v>
      </c>
      <c r="C57" s="178"/>
      <c r="D57" s="179"/>
      <c r="E57" s="501"/>
      <c r="F57" s="502"/>
    </row>
    <row r="58" spans="1:6" s="155" customFormat="1" ht="39" customHeight="1">
      <c r="A58" s="94" t="s">
        <v>215</v>
      </c>
      <c r="B58" s="174" t="s">
        <v>803</v>
      </c>
      <c r="C58" s="108" t="s">
        <v>104</v>
      </c>
      <c r="D58" s="7">
        <v>1</v>
      </c>
      <c r="E58" s="493"/>
      <c r="F58" s="494"/>
    </row>
    <row r="59" spans="1:6" s="155" customFormat="1" ht="13.5">
      <c r="A59" s="626" t="s">
        <v>216</v>
      </c>
      <c r="B59" s="627" t="s">
        <v>806</v>
      </c>
      <c r="C59" s="621"/>
      <c r="D59" s="572"/>
      <c r="E59" s="620"/>
      <c r="F59" s="777"/>
    </row>
    <row r="60" spans="1:6" s="155" customFormat="1" ht="17.25" customHeight="1">
      <c r="A60" s="251" t="s">
        <v>804</v>
      </c>
      <c r="B60" s="624" t="s">
        <v>413</v>
      </c>
      <c r="C60" s="402" t="s">
        <v>19</v>
      </c>
      <c r="D60" s="401">
        <v>1</v>
      </c>
      <c r="E60" s="625"/>
      <c r="F60" s="625"/>
    </row>
    <row r="61" spans="1:6" s="155" customFormat="1" ht="17.25" customHeight="1">
      <c r="A61" s="111" t="s">
        <v>805</v>
      </c>
      <c r="B61" s="622" t="s">
        <v>414</v>
      </c>
      <c r="C61" s="489" t="s">
        <v>19</v>
      </c>
      <c r="D61" s="490">
        <v>1</v>
      </c>
      <c r="E61" s="623"/>
      <c r="F61" s="623"/>
    </row>
    <row r="62" spans="1:6" s="155" customFormat="1" ht="18" customHeight="1">
      <c r="A62" s="111">
        <v>28</v>
      </c>
      <c r="B62" s="257" t="s">
        <v>204</v>
      </c>
      <c r="C62" s="236" t="s">
        <v>3</v>
      </c>
      <c r="D62" s="85">
        <v>57</v>
      </c>
      <c r="E62" s="495"/>
      <c r="F62" s="492"/>
    </row>
    <row r="63" spans="1:6" s="154" customFormat="1" ht="17.25" customHeight="1">
      <c r="A63" s="164"/>
      <c r="B63" s="283" t="s">
        <v>217</v>
      </c>
      <c r="C63" s="165"/>
      <c r="D63" s="166"/>
      <c r="E63" s="497"/>
      <c r="F63" s="435"/>
    </row>
    <row r="64" spans="1:6" s="154" customFormat="1" ht="72" customHeight="1">
      <c r="A64" s="876">
        <v>29</v>
      </c>
      <c r="B64" s="167" t="s">
        <v>1007</v>
      </c>
      <c r="C64" s="874" t="s">
        <v>104</v>
      </c>
      <c r="D64" s="858">
        <v>1</v>
      </c>
      <c r="E64" s="870"/>
      <c r="F64" s="870"/>
    </row>
    <row r="65" spans="1:6" s="154" customFormat="1" ht="28.5">
      <c r="A65" s="877"/>
      <c r="B65" s="169" t="s">
        <v>218</v>
      </c>
      <c r="C65" s="875"/>
      <c r="D65" s="859"/>
      <c r="E65" s="871"/>
      <c r="F65" s="871"/>
    </row>
    <row r="66" spans="1:6" s="154" customFormat="1" ht="15" customHeight="1">
      <c r="A66" s="877"/>
      <c r="B66" s="169" t="s">
        <v>198</v>
      </c>
      <c r="C66" s="875"/>
      <c r="D66" s="859"/>
      <c r="E66" s="871"/>
      <c r="F66" s="871"/>
    </row>
    <row r="67" spans="1:6" s="154" customFormat="1" ht="15" customHeight="1">
      <c r="A67" s="877"/>
      <c r="B67" s="169" t="s">
        <v>199</v>
      </c>
      <c r="C67" s="875"/>
      <c r="D67" s="859"/>
      <c r="E67" s="871"/>
      <c r="F67" s="871"/>
    </row>
    <row r="68" spans="1:6" s="154" customFormat="1">
      <c r="A68" s="877"/>
      <c r="B68" s="169" t="s">
        <v>200</v>
      </c>
      <c r="C68" s="875"/>
      <c r="D68" s="859"/>
      <c r="E68" s="871"/>
      <c r="F68" s="871"/>
    </row>
    <row r="69" spans="1:6" s="154" customFormat="1">
      <c r="A69" s="883"/>
      <c r="B69" s="170" t="s">
        <v>201</v>
      </c>
      <c r="C69" s="881"/>
      <c r="D69" s="860"/>
      <c r="E69" s="882"/>
      <c r="F69" s="882"/>
    </row>
    <row r="70" spans="1:6" s="155" customFormat="1" ht="27">
      <c r="A70" s="250">
        <v>30</v>
      </c>
      <c r="B70" s="376" t="s">
        <v>219</v>
      </c>
      <c r="C70" s="331" t="s">
        <v>103</v>
      </c>
      <c r="D70" s="7">
        <v>3</v>
      </c>
      <c r="E70" s="503"/>
      <c r="F70" s="504"/>
    </row>
    <row r="71" spans="1:6" s="155" customFormat="1" ht="27">
      <c r="A71" s="250">
        <v>31</v>
      </c>
      <c r="B71" s="376" t="s">
        <v>203</v>
      </c>
      <c r="C71" s="331" t="s">
        <v>3</v>
      </c>
      <c r="D71" s="7">
        <v>90</v>
      </c>
      <c r="E71" s="503"/>
      <c r="F71" s="504"/>
    </row>
    <row r="72" spans="1:6" s="155" customFormat="1" ht="17.25" customHeight="1">
      <c r="A72" s="250">
        <v>32</v>
      </c>
      <c r="B72" s="5" t="s">
        <v>204</v>
      </c>
      <c r="C72" s="331" t="s">
        <v>3</v>
      </c>
      <c r="D72" s="7">
        <v>90</v>
      </c>
      <c r="E72" s="503"/>
      <c r="F72" s="504"/>
    </row>
    <row r="73" spans="1:6" s="155" customFormat="1" ht="29.25" customHeight="1">
      <c r="A73" s="111">
        <v>33</v>
      </c>
      <c r="B73" s="377" t="s">
        <v>357</v>
      </c>
      <c r="C73" s="379" t="s">
        <v>3</v>
      </c>
      <c r="D73" s="85">
        <v>36</v>
      </c>
      <c r="E73" s="774"/>
      <c r="F73" s="504"/>
    </row>
    <row r="74" spans="1:6" s="154" customFormat="1">
      <c r="A74" s="164"/>
      <c r="B74" s="282" t="s">
        <v>220</v>
      </c>
      <c r="C74" s="165"/>
      <c r="D74" s="166"/>
      <c r="E74" s="497"/>
      <c r="F74" s="434"/>
    </row>
    <row r="75" spans="1:6" s="155" customFormat="1" ht="40.5">
      <c r="A75" s="273" t="s">
        <v>221</v>
      </c>
      <c r="B75" s="378" t="s">
        <v>807</v>
      </c>
      <c r="C75" s="379" t="s">
        <v>104</v>
      </c>
      <c r="D75" s="85">
        <v>1</v>
      </c>
      <c r="E75" s="503"/>
      <c r="F75" s="504"/>
    </row>
    <row r="76" spans="1:6" s="171" customFormat="1" ht="27">
      <c r="A76" s="111">
        <v>35</v>
      </c>
      <c r="B76" s="377" t="s">
        <v>222</v>
      </c>
      <c r="C76" s="133" t="s">
        <v>138</v>
      </c>
      <c r="D76" s="85">
        <v>2</v>
      </c>
      <c r="E76" s="767"/>
      <c r="F76" s="504"/>
    </row>
    <row r="77" spans="1:6" s="171" customFormat="1" ht="40.5">
      <c r="A77" s="250">
        <v>36</v>
      </c>
      <c r="B77" s="376" t="s">
        <v>223</v>
      </c>
      <c r="C77" s="6" t="s">
        <v>138</v>
      </c>
      <c r="D77" s="7">
        <v>1</v>
      </c>
      <c r="E77" s="504"/>
      <c r="F77" s="504"/>
    </row>
    <row r="78" spans="1:6" s="155" customFormat="1" ht="13.5">
      <c r="A78" s="566">
        <v>37</v>
      </c>
      <c r="B78" s="617" t="s">
        <v>610</v>
      </c>
      <c r="C78" s="618"/>
      <c r="D78" s="572"/>
      <c r="E78" s="773"/>
      <c r="F78" s="774"/>
    </row>
    <row r="79" spans="1:6" s="159" customFormat="1" ht="16.5" customHeight="1">
      <c r="A79" s="251" t="s">
        <v>808</v>
      </c>
      <c r="B79" s="768" t="s">
        <v>358</v>
      </c>
      <c r="C79" s="681" t="s">
        <v>102</v>
      </c>
      <c r="D79" s="588">
        <v>2</v>
      </c>
      <c r="E79" s="595"/>
      <c r="F79" s="595"/>
    </row>
    <row r="80" spans="1:6" s="159" customFormat="1" ht="13.5">
      <c r="A80" s="111" t="s">
        <v>809</v>
      </c>
      <c r="B80" s="769" t="s">
        <v>359</v>
      </c>
      <c r="C80" s="119" t="s">
        <v>102</v>
      </c>
      <c r="D80" s="400">
        <v>1</v>
      </c>
      <c r="E80" s="477"/>
      <c r="F80" s="477"/>
    </row>
    <row r="81" spans="1:7" s="155" customFormat="1" ht="20.25" customHeight="1">
      <c r="A81" s="111">
        <v>38</v>
      </c>
      <c r="B81" s="257" t="s">
        <v>204</v>
      </c>
      <c r="C81" s="379" t="s">
        <v>3</v>
      </c>
      <c r="D81" s="85">
        <v>25</v>
      </c>
      <c r="E81" s="774"/>
      <c r="F81" s="504"/>
    </row>
    <row r="82" spans="1:7" s="154" customFormat="1">
      <c r="A82" s="164"/>
      <c r="B82" s="283" t="s">
        <v>224</v>
      </c>
      <c r="C82" s="165"/>
      <c r="D82" s="166"/>
      <c r="E82" s="497"/>
      <c r="F82" s="434"/>
    </row>
    <row r="83" spans="1:7" s="155" customFormat="1" ht="40.5">
      <c r="A83" s="273" t="s">
        <v>225</v>
      </c>
      <c r="B83" s="274" t="s">
        <v>810</v>
      </c>
      <c r="C83" s="43" t="s">
        <v>104</v>
      </c>
      <c r="D83" s="85">
        <v>1</v>
      </c>
      <c r="E83" s="492"/>
      <c r="F83" s="492"/>
    </row>
    <row r="84" spans="1:7" s="171" customFormat="1" ht="27">
      <c r="A84" s="111">
        <v>40</v>
      </c>
      <c r="B84" s="377" t="s">
        <v>222</v>
      </c>
      <c r="C84" s="133" t="s">
        <v>138</v>
      </c>
      <c r="D84" s="85">
        <v>1</v>
      </c>
      <c r="E84" s="767"/>
      <c r="F84" s="767"/>
    </row>
    <row r="85" spans="1:7" s="171" customFormat="1" ht="40.5">
      <c r="A85" s="250">
        <v>41</v>
      </c>
      <c r="B85" s="376" t="s">
        <v>223</v>
      </c>
      <c r="C85" s="6" t="s">
        <v>138</v>
      </c>
      <c r="D85" s="7">
        <v>1</v>
      </c>
      <c r="E85" s="504"/>
      <c r="F85" s="504"/>
      <c r="G85" s="740"/>
    </row>
    <row r="86" spans="1:7" s="155" customFormat="1" ht="13.5">
      <c r="A86" s="566">
        <v>42</v>
      </c>
      <c r="B86" s="617" t="s">
        <v>610</v>
      </c>
      <c r="C86" s="618"/>
      <c r="D86" s="572"/>
      <c r="E86" s="773"/>
      <c r="F86" s="774"/>
    </row>
    <row r="87" spans="1:7" s="159" customFormat="1" ht="13.5">
      <c r="A87" s="232" t="s">
        <v>811</v>
      </c>
      <c r="B87" s="768" t="s">
        <v>345</v>
      </c>
      <c r="C87" s="681" t="s">
        <v>102</v>
      </c>
      <c r="D87" s="588">
        <v>1</v>
      </c>
      <c r="E87" s="595"/>
      <c r="F87" s="595"/>
    </row>
    <row r="88" spans="1:7" s="159" customFormat="1" ht="13.5">
      <c r="A88" s="468" t="s">
        <v>812</v>
      </c>
      <c r="B88" s="769" t="s">
        <v>360</v>
      </c>
      <c r="C88" s="119" t="s">
        <v>102</v>
      </c>
      <c r="D88" s="400">
        <v>1</v>
      </c>
      <c r="E88" s="477"/>
      <c r="F88" s="477"/>
    </row>
    <row r="89" spans="1:7" s="155" customFormat="1" ht="15.75" customHeight="1">
      <c r="A89" s="252">
        <v>43</v>
      </c>
      <c r="B89" s="778" t="s">
        <v>226</v>
      </c>
      <c r="C89" s="779" t="s">
        <v>19</v>
      </c>
      <c r="D89" s="83">
        <v>1</v>
      </c>
      <c r="E89" s="503"/>
      <c r="F89" s="504"/>
    </row>
    <row r="90" spans="1:7" s="155" customFormat="1" ht="18" customHeight="1">
      <c r="A90" s="111">
        <v>44</v>
      </c>
      <c r="B90" s="257" t="s">
        <v>361</v>
      </c>
      <c r="C90" s="379" t="s">
        <v>3</v>
      </c>
      <c r="D90" s="85">
        <v>22</v>
      </c>
      <c r="E90" s="774"/>
      <c r="F90" s="504"/>
    </row>
    <row r="91" spans="1:7" s="154" customFormat="1" ht="15" customHeight="1">
      <c r="A91" s="164"/>
      <c r="B91" s="283" t="s">
        <v>227</v>
      </c>
      <c r="C91" s="165"/>
      <c r="D91" s="166"/>
      <c r="E91" s="497"/>
      <c r="F91" s="499"/>
    </row>
    <row r="92" spans="1:7" s="154" customFormat="1" ht="68.25" customHeight="1">
      <c r="A92" s="876">
        <v>45</v>
      </c>
      <c r="B92" s="167" t="s">
        <v>1008</v>
      </c>
      <c r="C92" s="874" t="s">
        <v>104</v>
      </c>
      <c r="D92" s="858">
        <v>1</v>
      </c>
      <c r="E92" s="872"/>
      <c r="F92" s="870"/>
    </row>
    <row r="93" spans="1:7" s="154" customFormat="1" ht="28.5">
      <c r="A93" s="877"/>
      <c r="B93" s="169" t="s">
        <v>228</v>
      </c>
      <c r="C93" s="875"/>
      <c r="D93" s="859"/>
      <c r="E93" s="873"/>
      <c r="F93" s="871"/>
    </row>
    <row r="94" spans="1:7" s="154" customFormat="1" ht="16.5" customHeight="1">
      <c r="A94" s="877"/>
      <c r="B94" s="169" t="s">
        <v>229</v>
      </c>
      <c r="C94" s="875"/>
      <c r="D94" s="859"/>
      <c r="E94" s="873"/>
      <c r="F94" s="871"/>
    </row>
    <row r="95" spans="1:7" s="154" customFormat="1" ht="16.5" customHeight="1">
      <c r="A95" s="877"/>
      <c r="B95" s="169" t="s">
        <v>230</v>
      </c>
      <c r="C95" s="875"/>
      <c r="D95" s="859"/>
      <c r="E95" s="873"/>
      <c r="F95" s="871"/>
    </row>
    <row r="96" spans="1:7" s="154" customFormat="1" ht="16.5" customHeight="1">
      <c r="A96" s="877"/>
      <c r="B96" s="169" t="s">
        <v>200</v>
      </c>
      <c r="C96" s="875"/>
      <c r="D96" s="859"/>
      <c r="E96" s="873"/>
      <c r="F96" s="871"/>
    </row>
    <row r="97" spans="1:6" s="154" customFormat="1">
      <c r="A97" s="877"/>
      <c r="B97" s="169" t="s">
        <v>201</v>
      </c>
      <c r="C97" s="875"/>
      <c r="D97" s="859"/>
      <c r="E97" s="873"/>
      <c r="F97" s="871"/>
    </row>
    <row r="98" spans="1:6" s="171" customFormat="1" ht="26.25" customHeight="1">
      <c r="A98" s="566">
        <v>46</v>
      </c>
      <c r="B98" s="632" t="s">
        <v>815</v>
      </c>
      <c r="C98" s="618"/>
      <c r="D98" s="633"/>
      <c r="E98" s="620"/>
      <c r="F98" s="495"/>
    </row>
    <row r="99" spans="1:6" s="172" customFormat="1" ht="27">
      <c r="A99" s="630" t="s">
        <v>813</v>
      </c>
      <c r="B99" s="631" t="s">
        <v>362</v>
      </c>
      <c r="C99" s="402" t="s">
        <v>104</v>
      </c>
      <c r="D99" s="270">
        <v>2</v>
      </c>
      <c r="E99" s="595"/>
      <c r="F99" s="595"/>
    </row>
    <row r="100" spans="1:6" s="172" customFormat="1" ht="27">
      <c r="A100" s="636" t="s">
        <v>814</v>
      </c>
      <c r="B100" s="637" t="s">
        <v>363</v>
      </c>
      <c r="C100" s="638" t="s">
        <v>104</v>
      </c>
      <c r="D100" s="639">
        <v>5</v>
      </c>
      <c r="E100" s="604"/>
      <c r="F100" s="604"/>
    </row>
    <row r="101" spans="1:6" s="155" customFormat="1" ht="36" customHeight="1">
      <c r="A101" s="566">
        <v>47</v>
      </c>
      <c r="B101" s="632" t="s">
        <v>816</v>
      </c>
      <c r="C101" s="621"/>
      <c r="D101" s="572"/>
      <c r="E101" s="620"/>
      <c r="F101" s="495"/>
    </row>
    <row r="102" spans="1:6" s="155" customFormat="1" ht="30.75" customHeight="1">
      <c r="A102" s="251" t="s">
        <v>817</v>
      </c>
      <c r="B102" s="640" t="s">
        <v>364</v>
      </c>
      <c r="C102" s="402" t="s">
        <v>103</v>
      </c>
      <c r="D102" s="641">
        <v>2</v>
      </c>
      <c r="E102" s="432"/>
      <c r="F102" s="432"/>
    </row>
    <row r="103" spans="1:6" s="155" customFormat="1" ht="30.75" customHeight="1">
      <c r="A103" s="111" t="s">
        <v>818</v>
      </c>
      <c r="B103" s="634" t="s">
        <v>365</v>
      </c>
      <c r="C103" s="489" t="s">
        <v>103</v>
      </c>
      <c r="D103" s="635">
        <v>2</v>
      </c>
      <c r="E103" s="437"/>
      <c r="F103" s="437"/>
    </row>
    <row r="104" spans="1:6" s="155" customFormat="1" ht="30.75" customHeight="1">
      <c r="A104" s="111" t="s">
        <v>819</v>
      </c>
      <c r="B104" s="634" t="s">
        <v>366</v>
      </c>
      <c r="C104" s="489" t="s">
        <v>103</v>
      </c>
      <c r="D104" s="635">
        <v>2</v>
      </c>
      <c r="E104" s="437"/>
      <c r="F104" s="437"/>
    </row>
    <row r="105" spans="1:6" s="155" customFormat="1" ht="30.75" customHeight="1">
      <c r="A105" s="111" t="s">
        <v>820</v>
      </c>
      <c r="B105" s="634" t="s">
        <v>367</v>
      </c>
      <c r="C105" s="489" t="s">
        <v>103</v>
      </c>
      <c r="D105" s="635">
        <v>1</v>
      </c>
      <c r="E105" s="437"/>
      <c r="F105" s="437"/>
    </row>
    <row r="106" spans="1:6" s="155" customFormat="1" ht="30.75" customHeight="1">
      <c r="A106" s="250" t="s">
        <v>821</v>
      </c>
      <c r="B106" s="642" t="s">
        <v>368</v>
      </c>
      <c r="C106" s="638" t="s">
        <v>103</v>
      </c>
      <c r="D106" s="643">
        <v>1</v>
      </c>
      <c r="E106" s="527"/>
      <c r="F106" s="527"/>
    </row>
    <row r="107" spans="1:6" s="155" customFormat="1" ht="16.5" customHeight="1">
      <c r="A107" s="741">
        <v>48</v>
      </c>
      <c r="B107" s="617" t="s">
        <v>236</v>
      </c>
      <c r="C107" s="618"/>
      <c r="D107" s="572"/>
      <c r="E107" s="620"/>
      <c r="F107" s="495"/>
    </row>
    <row r="108" spans="1:6" s="159" customFormat="1" ht="16.5" customHeight="1">
      <c r="A108" s="594" t="s">
        <v>822</v>
      </c>
      <c r="B108" s="768" t="s">
        <v>613</v>
      </c>
      <c r="C108" s="681" t="s">
        <v>102</v>
      </c>
      <c r="D108" s="641">
        <v>2</v>
      </c>
      <c r="E108" s="595"/>
      <c r="F108" s="595"/>
    </row>
    <row r="109" spans="1:6" s="159" customFormat="1" ht="16.5" customHeight="1">
      <c r="A109" s="454" t="s">
        <v>823</v>
      </c>
      <c r="B109" s="769" t="s">
        <v>614</v>
      </c>
      <c r="C109" s="119" t="s">
        <v>102</v>
      </c>
      <c r="D109" s="635">
        <v>5</v>
      </c>
      <c r="E109" s="477"/>
      <c r="F109" s="477"/>
    </row>
    <row r="110" spans="1:6" s="159" customFormat="1" ht="16.5" customHeight="1">
      <c r="A110" s="454" t="s">
        <v>824</v>
      </c>
      <c r="B110" s="769" t="s">
        <v>615</v>
      </c>
      <c r="C110" s="119" t="s">
        <v>102</v>
      </c>
      <c r="D110" s="635">
        <v>7</v>
      </c>
      <c r="E110" s="477"/>
      <c r="F110" s="477"/>
    </row>
    <row r="111" spans="1:6" s="159" customFormat="1" ht="16.5" customHeight="1">
      <c r="A111" s="602" t="s">
        <v>825</v>
      </c>
      <c r="B111" s="780" t="s">
        <v>616</v>
      </c>
      <c r="C111" s="343" t="s">
        <v>102</v>
      </c>
      <c r="D111" s="643">
        <v>1</v>
      </c>
      <c r="E111" s="604"/>
      <c r="F111" s="604"/>
    </row>
    <row r="112" spans="1:6" s="155" customFormat="1" ht="16.5" customHeight="1">
      <c r="A112" s="741">
        <v>49</v>
      </c>
      <c r="B112" s="781" t="s">
        <v>231</v>
      </c>
      <c r="C112" s="782"/>
      <c r="D112" s="578"/>
      <c r="E112" s="620"/>
      <c r="F112" s="495"/>
    </row>
    <row r="113" spans="1:6" s="159" customFormat="1" ht="15.75" customHeight="1">
      <c r="A113" s="594" t="s">
        <v>826</v>
      </c>
      <c r="B113" s="783" t="s">
        <v>370</v>
      </c>
      <c r="C113" s="771" t="s">
        <v>103</v>
      </c>
      <c r="D113" s="641">
        <v>1</v>
      </c>
      <c r="E113" s="595"/>
      <c r="F113" s="595"/>
    </row>
    <row r="114" spans="1:6" s="159" customFormat="1" ht="15.75" customHeight="1">
      <c r="A114" s="454" t="s">
        <v>827</v>
      </c>
      <c r="B114" s="784" t="s">
        <v>371</v>
      </c>
      <c r="C114" s="738" t="s">
        <v>103</v>
      </c>
      <c r="D114" s="635">
        <v>2</v>
      </c>
      <c r="E114" s="477"/>
      <c r="F114" s="477"/>
    </row>
    <row r="115" spans="1:6" s="155" customFormat="1" ht="27">
      <c r="A115" s="336">
        <v>50</v>
      </c>
      <c r="B115" s="376" t="s">
        <v>203</v>
      </c>
      <c r="C115" s="331" t="s">
        <v>3</v>
      </c>
      <c r="D115" s="7">
        <v>178</v>
      </c>
      <c r="E115" s="493"/>
      <c r="F115" s="494"/>
    </row>
    <row r="116" spans="1:6" s="155" customFormat="1" ht="13.5">
      <c r="A116" s="336">
        <v>51</v>
      </c>
      <c r="B116" s="5" t="s">
        <v>204</v>
      </c>
      <c r="C116" s="331" t="s">
        <v>3</v>
      </c>
      <c r="D116" s="7">
        <v>178</v>
      </c>
      <c r="E116" s="493"/>
      <c r="F116" s="494"/>
    </row>
    <row r="117" spans="1:6" s="155" customFormat="1" ht="27">
      <c r="A117" s="10">
        <v>52</v>
      </c>
      <c r="B117" s="377" t="s">
        <v>369</v>
      </c>
      <c r="C117" s="379" t="s">
        <v>3</v>
      </c>
      <c r="D117" s="85">
        <v>30</v>
      </c>
      <c r="E117" s="495"/>
      <c r="F117" s="494"/>
    </row>
    <row r="118" spans="1:6" s="154" customFormat="1">
      <c r="A118" s="164"/>
      <c r="B118" s="282" t="s">
        <v>232</v>
      </c>
      <c r="C118" s="165"/>
      <c r="D118" s="270"/>
      <c r="E118" s="497"/>
      <c r="F118" s="434"/>
    </row>
    <row r="119" spans="1:6" s="155" customFormat="1" ht="46.5" customHeight="1">
      <c r="A119" s="273" t="s">
        <v>233</v>
      </c>
      <c r="B119" s="174" t="s">
        <v>234</v>
      </c>
      <c r="C119" s="108" t="s">
        <v>104</v>
      </c>
      <c r="D119" s="7">
        <v>1</v>
      </c>
      <c r="E119" s="493"/>
      <c r="F119" s="494"/>
    </row>
    <row r="120" spans="1:6" s="171" customFormat="1" ht="20.25" customHeight="1">
      <c r="A120" s="566">
        <v>54</v>
      </c>
      <c r="B120" s="645" t="s">
        <v>609</v>
      </c>
      <c r="C120" s="618"/>
      <c r="D120" s="633"/>
      <c r="E120" s="620"/>
      <c r="F120" s="495"/>
    </row>
    <row r="121" spans="1:6" s="172" customFormat="1" ht="26.25">
      <c r="A121" s="184" t="s">
        <v>828</v>
      </c>
      <c r="B121" s="640" t="s">
        <v>417</v>
      </c>
      <c r="C121" s="402" t="s">
        <v>104</v>
      </c>
      <c r="D121" s="641">
        <v>1</v>
      </c>
      <c r="E121" s="595"/>
      <c r="F121" s="595"/>
    </row>
    <row r="122" spans="1:6" s="172" customFormat="1" ht="26.25">
      <c r="A122" s="615" t="s">
        <v>829</v>
      </c>
      <c r="B122" s="634" t="s">
        <v>418</v>
      </c>
      <c r="C122" s="489" t="s">
        <v>104</v>
      </c>
      <c r="D122" s="635">
        <v>4</v>
      </c>
      <c r="E122" s="477"/>
      <c r="F122" s="477"/>
    </row>
    <row r="123" spans="1:6" s="155" customFormat="1" ht="29.25" customHeight="1">
      <c r="A123" s="250">
        <v>55</v>
      </c>
      <c r="B123" s="181" t="s">
        <v>235</v>
      </c>
      <c r="C123" s="108" t="s">
        <v>103</v>
      </c>
      <c r="D123" s="7">
        <v>1</v>
      </c>
      <c r="E123" s="493"/>
      <c r="F123" s="494"/>
    </row>
    <row r="124" spans="1:6" s="155" customFormat="1" ht="13.5">
      <c r="A124" s="566">
        <v>56</v>
      </c>
      <c r="B124" s="617" t="s">
        <v>236</v>
      </c>
      <c r="C124" s="621"/>
      <c r="D124" s="572"/>
      <c r="E124" s="620"/>
      <c r="F124" s="495"/>
    </row>
    <row r="125" spans="1:6" s="159" customFormat="1" ht="15.75" customHeight="1">
      <c r="A125" s="232" t="s">
        <v>830</v>
      </c>
      <c r="B125" s="564" t="s">
        <v>617</v>
      </c>
      <c r="C125" s="104" t="s">
        <v>102</v>
      </c>
      <c r="D125" s="641">
        <v>1</v>
      </c>
      <c r="E125" s="595"/>
      <c r="F125" s="595"/>
    </row>
    <row r="126" spans="1:6" s="159" customFormat="1" ht="15.75" customHeight="1">
      <c r="A126" s="468" t="s">
        <v>831</v>
      </c>
      <c r="B126" s="453" t="s">
        <v>618</v>
      </c>
      <c r="C126" s="112" t="s">
        <v>102</v>
      </c>
      <c r="D126" s="635">
        <v>4</v>
      </c>
      <c r="E126" s="477"/>
      <c r="F126" s="477"/>
    </row>
    <row r="127" spans="1:6" s="159" customFormat="1" ht="15.75" customHeight="1">
      <c r="A127" s="468" t="s">
        <v>832</v>
      </c>
      <c r="B127" s="453" t="s">
        <v>619</v>
      </c>
      <c r="C127" s="112" t="s">
        <v>102</v>
      </c>
      <c r="D127" s="635">
        <v>1</v>
      </c>
      <c r="E127" s="477"/>
      <c r="F127" s="477"/>
    </row>
    <row r="128" spans="1:6" s="155" customFormat="1" ht="13.5">
      <c r="A128" s="252">
        <v>57</v>
      </c>
      <c r="B128" s="145" t="s">
        <v>372</v>
      </c>
      <c r="C128" s="110" t="s">
        <v>19</v>
      </c>
      <c r="D128" s="83">
        <v>2</v>
      </c>
      <c r="E128" s="493"/>
      <c r="F128" s="494"/>
    </row>
    <row r="129" spans="1:8" s="155" customFormat="1" ht="27">
      <c r="A129" s="250">
        <v>58</v>
      </c>
      <c r="B129" s="257" t="s">
        <v>361</v>
      </c>
      <c r="C129" s="236" t="s">
        <v>3</v>
      </c>
      <c r="D129" s="85">
        <v>32</v>
      </c>
      <c r="E129" s="495"/>
      <c r="F129" s="494"/>
    </row>
    <row r="130" spans="1:8" s="154" customFormat="1">
      <c r="A130" s="101"/>
      <c r="B130" s="282" t="s">
        <v>237</v>
      </c>
      <c r="C130" s="165"/>
      <c r="D130" s="270"/>
      <c r="E130" s="497"/>
      <c r="F130" s="434"/>
    </row>
    <row r="131" spans="1:8" s="155" customFormat="1" ht="40.5">
      <c r="A131" s="273" t="s">
        <v>238</v>
      </c>
      <c r="B131" s="274" t="s">
        <v>239</v>
      </c>
      <c r="C131" s="236" t="s">
        <v>104</v>
      </c>
      <c r="D131" s="85">
        <v>1</v>
      </c>
      <c r="E131" s="495"/>
      <c r="F131" s="494"/>
    </row>
    <row r="132" spans="1:8" s="171" customFormat="1" ht="31.5" customHeight="1">
      <c r="A132" s="252">
        <v>60</v>
      </c>
      <c r="B132" s="272" t="s">
        <v>240</v>
      </c>
      <c r="C132" s="65" t="s">
        <v>138</v>
      </c>
      <c r="D132" s="168">
        <v>2</v>
      </c>
      <c r="E132" s="498"/>
      <c r="F132" s="494"/>
    </row>
    <row r="133" spans="1:8" s="155" customFormat="1" ht="13.5">
      <c r="A133" s="111">
        <v>61</v>
      </c>
      <c r="B133" s="5" t="s">
        <v>373</v>
      </c>
      <c r="C133" s="108" t="s">
        <v>102</v>
      </c>
      <c r="D133" s="7">
        <v>1</v>
      </c>
      <c r="E133" s="493"/>
      <c r="F133" s="494"/>
    </row>
    <row r="134" spans="1:8" s="155" customFormat="1" ht="13.5">
      <c r="A134" s="111">
        <v>62</v>
      </c>
      <c r="B134" s="145" t="s">
        <v>226</v>
      </c>
      <c r="C134" s="110" t="s">
        <v>646</v>
      </c>
      <c r="D134" s="83">
        <v>1</v>
      </c>
      <c r="E134" s="493"/>
      <c r="F134" s="494"/>
    </row>
    <row r="135" spans="1:8" s="155" customFormat="1" ht="15" customHeight="1">
      <c r="A135" s="111">
        <v>63</v>
      </c>
      <c r="B135" s="257" t="s">
        <v>361</v>
      </c>
      <c r="C135" s="236" t="s">
        <v>3</v>
      </c>
      <c r="D135" s="85">
        <v>7</v>
      </c>
      <c r="E135" s="495"/>
      <c r="F135" s="494"/>
    </row>
    <row r="136" spans="1:8" s="154" customFormat="1" ht="17.25" customHeight="1">
      <c r="A136" s="164"/>
      <c r="B136" s="283" t="s">
        <v>241</v>
      </c>
      <c r="C136" s="165"/>
      <c r="D136" s="270">
        <v>5</v>
      </c>
      <c r="E136" s="497"/>
      <c r="F136" s="499"/>
    </row>
    <row r="137" spans="1:8" s="154" customFormat="1" ht="74.25" customHeight="1">
      <c r="A137" s="855">
        <v>64</v>
      </c>
      <c r="B137" s="785" t="s">
        <v>1009</v>
      </c>
      <c r="C137" s="819" t="s">
        <v>104</v>
      </c>
      <c r="D137" s="858">
        <v>1</v>
      </c>
      <c r="E137" s="861"/>
      <c r="F137" s="861"/>
      <c r="H137" s="775"/>
    </row>
    <row r="138" spans="1:8" s="154" customFormat="1" ht="27">
      <c r="A138" s="856"/>
      <c r="B138" s="786" t="s">
        <v>419</v>
      </c>
      <c r="C138" s="820"/>
      <c r="D138" s="859"/>
      <c r="E138" s="862"/>
      <c r="F138" s="862"/>
      <c r="H138" s="775"/>
    </row>
    <row r="139" spans="1:8" s="154" customFormat="1">
      <c r="A139" s="856"/>
      <c r="B139" s="786" t="s">
        <v>420</v>
      </c>
      <c r="C139" s="820"/>
      <c r="D139" s="859"/>
      <c r="E139" s="862"/>
      <c r="F139" s="862"/>
      <c r="H139" s="775"/>
    </row>
    <row r="140" spans="1:8" s="154" customFormat="1">
      <c r="A140" s="856"/>
      <c r="B140" s="786" t="s">
        <v>421</v>
      </c>
      <c r="C140" s="820"/>
      <c r="D140" s="859"/>
      <c r="E140" s="862"/>
      <c r="F140" s="862"/>
      <c r="H140" s="775"/>
    </row>
    <row r="141" spans="1:8" s="154" customFormat="1">
      <c r="A141" s="856"/>
      <c r="B141" s="786" t="s">
        <v>422</v>
      </c>
      <c r="C141" s="820"/>
      <c r="D141" s="859"/>
      <c r="E141" s="862"/>
      <c r="F141" s="862"/>
      <c r="H141" s="775"/>
    </row>
    <row r="142" spans="1:8" s="154" customFormat="1">
      <c r="A142" s="857"/>
      <c r="B142" s="787" t="s">
        <v>423</v>
      </c>
      <c r="C142" s="821"/>
      <c r="D142" s="860"/>
      <c r="E142" s="863"/>
      <c r="F142" s="863"/>
      <c r="H142" s="775"/>
    </row>
    <row r="143" spans="1:8" s="171" customFormat="1" ht="27.75" customHeight="1">
      <c r="A143" s="9">
        <v>65</v>
      </c>
      <c r="B143" s="181" t="s">
        <v>242</v>
      </c>
      <c r="C143" s="65" t="s">
        <v>138</v>
      </c>
      <c r="D143" s="45">
        <v>5</v>
      </c>
      <c r="E143" s="503"/>
      <c r="F143" s="504"/>
    </row>
    <row r="144" spans="1:8" s="155" customFormat="1" ht="27">
      <c r="A144" s="250">
        <v>66</v>
      </c>
      <c r="B144" s="173" t="s">
        <v>203</v>
      </c>
      <c r="C144" s="108" t="s">
        <v>3</v>
      </c>
      <c r="D144" s="7">
        <v>133</v>
      </c>
      <c r="E144" s="493"/>
      <c r="F144" s="494"/>
    </row>
    <row r="145" spans="1:6" s="155" customFormat="1" ht="25.5" customHeight="1">
      <c r="A145" s="250">
        <v>67</v>
      </c>
      <c r="B145" s="5" t="s">
        <v>374</v>
      </c>
      <c r="C145" s="108" t="s">
        <v>3</v>
      </c>
      <c r="D145" s="7">
        <v>133</v>
      </c>
      <c r="E145" s="493"/>
      <c r="F145" s="494"/>
    </row>
    <row r="146" spans="1:6" s="155" customFormat="1" ht="27">
      <c r="A146" s="111">
        <v>68</v>
      </c>
      <c r="B146" s="271" t="s">
        <v>375</v>
      </c>
      <c r="C146" s="236" t="s">
        <v>3</v>
      </c>
      <c r="D146" s="85">
        <v>41</v>
      </c>
      <c r="E146" s="495"/>
      <c r="F146" s="494"/>
    </row>
    <row r="147" spans="1:6" s="154" customFormat="1">
      <c r="A147" s="164"/>
      <c r="B147" s="282" t="s">
        <v>243</v>
      </c>
      <c r="C147" s="165"/>
      <c r="D147" s="270">
        <v>5</v>
      </c>
      <c r="E147" s="497"/>
      <c r="F147" s="434"/>
    </row>
    <row r="148" spans="1:6" s="155" customFormat="1" ht="40.5">
      <c r="A148" s="94" t="s">
        <v>244</v>
      </c>
      <c r="B148" s="174" t="s">
        <v>245</v>
      </c>
      <c r="C148" s="108" t="s">
        <v>104</v>
      </c>
      <c r="D148" s="7">
        <v>1</v>
      </c>
      <c r="E148" s="493"/>
      <c r="F148" s="494"/>
    </row>
    <row r="149" spans="1:6" s="155" customFormat="1" ht="27">
      <c r="A149" s="250">
        <v>70</v>
      </c>
      <c r="B149" s="181" t="s">
        <v>246</v>
      </c>
      <c r="C149" s="108" t="s">
        <v>103</v>
      </c>
      <c r="D149" s="7">
        <v>3</v>
      </c>
      <c r="E149" s="493"/>
      <c r="F149" s="494"/>
    </row>
    <row r="150" spans="1:6" s="155" customFormat="1" ht="13.5">
      <c r="A150" s="252">
        <v>71</v>
      </c>
      <c r="B150" s="145" t="s">
        <v>226</v>
      </c>
      <c r="C150" s="110" t="s">
        <v>19</v>
      </c>
      <c r="D150" s="83">
        <v>1</v>
      </c>
      <c r="E150" s="493"/>
      <c r="F150" s="494"/>
    </row>
    <row r="151" spans="1:6" s="155" customFormat="1" ht="17.25" customHeight="1">
      <c r="A151" s="111">
        <v>72</v>
      </c>
      <c r="B151" s="257" t="s">
        <v>361</v>
      </c>
      <c r="C151" s="236" t="s">
        <v>3</v>
      </c>
      <c r="D151" s="85">
        <v>94</v>
      </c>
      <c r="E151" s="495"/>
      <c r="F151" s="494"/>
    </row>
    <row r="152" spans="1:6" s="154" customFormat="1" ht="15" customHeight="1">
      <c r="A152" s="164"/>
      <c r="B152" s="282" t="s">
        <v>247</v>
      </c>
      <c r="C152" s="165"/>
      <c r="D152" s="270">
        <v>6</v>
      </c>
      <c r="E152" s="497"/>
      <c r="F152" s="499"/>
    </row>
    <row r="153" spans="1:6" s="154" customFormat="1" ht="74.25" customHeight="1">
      <c r="A153" s="855">
        <v>73</v>
      </c>
      <c r="B153" s="742" t="s">
        <v>1010</v>
      </c>
      <c r="C153" s="864" t="s">
        <v>104</v>
      </c>
      <c r="D153" s="858">
        <v>1</v>
      </c>
      <c r="E153" s="861"/>
      <c r="F153" s="861"/>
    </row>
    <row r="154" spans="1:6" s="154" customFormat="1" ht="28.5">
      <c r="A154" s="856"/>
      <c r="B154" s="743" t="s">
        <v>428</v>
      </c>
      <c r="C154" s="865"/>
      <c r="D154" s="859"/>
      <c r="E154" s="862"/>
      <c r="F154" s="862"/>
    </row>
    <row r="155" spans="1:6" s="154" customFormat="1" ht="18" customHeight="1">
      <c r="A155" s="856"/>
      <c r="B155" s="743" t="s">
        <v>424</v>
      </c>
      <c r="C155" s="865"/>
      <c r="D155" s="859"/>
      <c r="E155" s="862"/>
      <c r="F155" s="862"/>
    </row>
    <row r="156" spans="1:6" s="154" customFormat="1" ht="18" customHeight="1">
      <c r="A156" s="856"/>
      <c r="B156" s="743" t="s">
        <v>425</v>
      </c>
      <c r="C156" s="865"/>
      <c r="D156" s="859"/>
      <c r="E156" s="862"/>
      <c r="F156" s="862"/>
    </row>
    <row r="157" spans="1:6" s="154" customFormat="1" ht="18" customHeight="1">
      <c r="A157" s="856"/>
      <c r="B157" s="743" t="s">
        <v>426</v>
      </c>
      <c r="C157" s="865"/>
      <c r="D157" s="859"/>
      <c r="E157" s="862"/>
      <c r="F157" s="862"/>
    </row>
    <row r="158" spans="1:6" s="154" customFormat="1" ht="18" customHeight="1">
      <c r="A158" s="857"/>
      <c r="B158" s="743" t="s">
        <v>427</v>
      </c>
      <c r="C158" s="866"/>
      <c r="D158" s="860"/>
      <c r="E158" s="863"/>
      <c r="F158" s="863"/>
    </row>
    <row r="159" spans="1:6" s="155" customFormat="1" ht="27">
      <c r="A159" s="741">
        <v>74</v>
      </c>
      <c r="B159" s="632" t="s">
        <v>248</v>
      </c>
      <c r="C159" s="621"/>
      <c r="D159" s="572"/>
      <c r="E159" s="620"/>
      <c r="F159" s="495"/>
    </row>
    <row r="160" spans="1:6" s="162" customFormat="1" ht="32.25" customHeight="1">
      <c r="A160" s="251" t="s">
        <v>833</v>
      </c>
      <c r="B160" s="631" t="s">
        <v>378</v>
      </c>
      <c r="C160" s="647" t="s">
        <v>103</v>
      </c>
      <c r="D160" s="270">
        <v>5</v>
      </c>
      <c r="E160" s="485"/>
      <c r="F160" s="485"/>
    </row>
    <row r="161" spans="1:6" s="162" customFormat="1" ht="27">
      <c r="A161" s="111" t="s">
        <v>834</v>
      </c>
      <c r="B161" s="628" t="s">
        <v>379</v>
      </c>
      <c r="C161" s="646" t="s">
        <v>103</v>
      </c>
      <c r="D161" s="629">
        <v>5</v>
      </c>
      <c r="E161" s="484"/>
      <c r="F161" s="484"/>
    </row>
    <row r="162" spans="1:6" s="162" customFormat="1" ht="35.25" customHeight="1">
      <c r="A162" s="250" t="s">
        <v>835</v>
      </c>
      <c r="B162" s="637" t="s">
        <v>380</v>
      </c>
      <c r="C162" s="649" t="s">
        <v>103</v>
      </c>
      <c r="D162" s="639">
        <v>2</v>
      </c>
      <c r="E162" s="650"/>
      <c r="F162" s="650"/>
    </row>
    <row r="163" spans="1:6" s="155" customFormat="1" ht="13.5">
      <c r="A163" s="566">
        <v>75</v>
      </c>
      <c r="B163" s="651" t="s">
        <v>231</v>
      </c>
      <c r="C163" s="644"/>
      <c r="D163" s="578"/>
      <c r="E163" s="620"/>
      <c r="F163" s="495"/>
    </row>
    <row r="164" spans="1:6" s="159" customFormat="1" ht="16.5" customHeight="1">
      <c r="A164" s="251" t="s">
        <v>836</v>
      </c>
      <c r="B164" s="278" t="s">
        <v>376</v>
      </c>
      <c r="C164" s="647" t="s">
        <v>103</v>
      </c>
      <c r="D164" s="270" t="s">
        <v>611</v>
      </c>
      <c r="E164" s="595"/>
      <c r="F164" s="595"/>
    </row>
    <row r="165" spans="1:6" s="159" customFormat="1" ht="16.5" customHeight="1">
      <c r="A165" s="111" t="s">
        <v>837</v>
      </c>
      <c r="B165" s="648" t="s">
        <v>377</v>
      </c>
      <c r="C165" s="646" t="s">
        <v>103</v>
      </c>
      <c r="D165" s="629" t="s">
        <v>612</v>
      </c>
      <c r="E165" s="477"/>
      <c r="F165" s="477"/>
    </row>
    <row r="166" spans="1:6" s="155" customFormat="1" ht="27">
      <c r="A166" s="250">
        <v>76</v>
      </c>
      <c r="B166" s="173" t="s">
        <v>203</v>
      </c>
      <c r="C166" s="108" t="s">
        <v>3</v>
      </c>
      <c r="D166" s="7">
        <v>160</v>
      </c>
      <c r="E166" s="493"/>
      <c r="F166" s="494"/>
    </row>
    <row r="167" spans="1:6" s="155" customFormat="1" ht="18" customHeight="1">
      <c r="A167" s="250">
        <v>77</v>
      </c>
      <c r="B167" s="5" t="s">
        <v>381</v>
      </c>
      <c r="C167" s="108" t="s">
        <v>3</v>
      </c>
      <c r="D167" s="7">
        <v>160</v>
      </c>
      <c r="E167" s="493"/>
      <c r="F167" s="494"/>
    </row>
    <row r="168" spans="1:6" s="155" customFormat="1" ht="27">
      <c r="A168" s="250">
        <v>78</v>
      </c>
      <c r="B168" s="271" t="s">
        <v>382</v>
      </c>
      <c r="C168" s="43" t="s">
        <v>3</v>
      </c>
      <c r="D168" s="85">
        <v>46</v>
      </c>
      <c r="E168" s="492"/>
      <c r="F168" s="492"/>
    </row>
    <row r="169" spans="1:6" s="154" customFormat="1">
      <c r="A169" s="101"/>
      <c r="B169" s="282" t="s">
        <v>249</v>
      </c>
      <c r="C169" s="165"/>
      <c r="D169" s="270"/>
      <c r="E169" s="497"/>
      <c r="F169" s="497"/>
    </row>
    <row r="170" spans="1:6" s="155" customFormat="1" ht="42.75" customHeight="1">
      <c r="A170" s="94" t="s">
        <v>250</v>
      </c>
      <c r="B170" s="176" t="s">
        <v>838</v>
      </c>
      <c r="C170" s="108" t="s">
        <v>104</v>
      </c>
      <c r="D170" s="7">
        <v>1</v>
      </c>
      <c r="E170" s="493"/>
      <c r="F170" s="494"/>
    </row>
    <row r="171" spans="1:6" s="155" customFormat="1" ht="30.75" customHeight="1">
      <c r="A171" s="250">
        <v>80</v>
      </c>
      <c r="B171" s="181" t="s">
        <v>251</v>
      </c>
      <c r="C171" s="108" t="s">
        <v>103</v>
      </c>
      <c r="D171" s="7">
        <v>12</v>
      </c>
      <c r="E171" s="493"/>
      <c r="F171" s="494"/>
    </row>
    <row r="172" spans="1:6" s="155" customFormat="1" ht="15.75" customHeight="1">
      <c r="A172" s="250">
        <v>81</v>
      </c>
      <c r="B172" s="257" t="s">
        <v>361</v>
      </c>
      <c r="C172" s="236" t="s">
        <v>3</v>
      </c>
      <c r="D172" s="85">
        <v>29</v>
      </c>
      <c r="E172" s="495"/>
      <c r="F172" s="494"/>
    </row>
    <row r="173" spans="1:6" s="154" customFormat="1" ht="15" customHeight="1">
      <c r="A173" s="101"/>
      <c r="B173" s="282" t="s">
        <v>249</v>
      </c>
      <c r="C173" s="165"/>
      <c r="D173" s="270">
        <v>6</v>
      </c>
      <c r="E173" s="497"/>
      <c r="F173" s="434"/>
    </row>
    <row r="174" spans="1:6" s="155" customFormat="1" ht="43.5" customHeight="1">
      <c r="A174" s="94" t="s">
        <v>252</v>
      </c>
      <c r="B174" s="176" t="s">
        <v>839</v>
      </c>
      <c r="C174" s="108" t="s">
        <v>104</v>
      </c>
      <c r="D174" s="7">
        <v>1</v>
      </c>
      <c r="E174" s="493"/>
      <c r="F174" s="494"/>
    </row>
    <row r="175" spans="1:6" s="155" customFormat="1" ht="30" customHeight="1">
      <c r="A175" s="250">
        <v>83</v>
      </c>
      <c r="B175" s="181" t="s">
        <v>253</v>
      </c>
      <c r="C175" s="108" t="s">
        <v>103</v>
      </c>
      <c r="D175" s="7">
        <v>3</v>
      </c>
      <c r="E175" s="493"/>
      <c r="F175" s="494"/>
    </row>
    <row r="176" spans="1:6" s="155" customFormat="1" ht="15.75" customHeight="1">
      <c r="A176" s="250">
        <v>84</v>
      </c>
      <c r="B176" s="5" t="s">
        <v>204</v>
      </c>
      <c r="C176" s="108" t="s">
        <v>3</v>
      </c>
      <c r="D176" s="12">
        <v>24</v>
      </c>
      <c r="E176" s="493"/>
      <c r="F176" s="494"/>
    </row>
    <row r="177" spans="1:6" s="183" customFormat="1" ht="15.75" customHeight="1">
      <c r="A177" s="867" t="s">
        <v>254</v>
      </c>
      <c r="B177" s="867"/>
      <c r="C177" s="867"/>
      <c r="D177" s="182"/>
      <c r="E177" s="505"/>
      <c r="F177" s="505"/>
    </row>
    <row r="178" spans="1:6" s="155" customFormat="1" ht="28.5" customHeight="1">
      <c r="A178" s="94" t="s">
        <v>255</v>
      </c>
      <c r="B178" s="167" t="s">
        <v>840</v>
      </c>
      <c r="C178" s="108" t="s">
        <v>104</v>
      </c>
      <c r="D178" s="7">
        <v>1</v>
      </c>
      <c r="E178" s="493"/>
      <c r="F178" s="494"/>
    </row>
    <row r="179" spans="1:6" s="155" customFormat="1" ht="32.25" customHeight="1">
      <c r="A179" s="250">
        <v>86</v>
      </c>
      <c r="B179" s="181" t="s">
        <v>256</v>
      </c>
      <c r="C179" s="108" t="s">
        <v>103</v>
      </c>
      <c r="D179" s="7">
        <v>1</v>
      </c>
      <c r="E179" s="493"/>
      <c r="F179" s="494"/>
    </row>
    <row r="180" spans="1:6" s="155" customFormat="1" ht="15.75" customHeight="1">
      <c r="A180" s="250">
        <v>87</v>
      </c>
      <c r="B180" s="5" t="s">
        <v>383</v>
      </c>
      <c r="C180" s="108" t="s">
        <v>102</v>
      </c>
      <c r="D180" s="7">
        <v>2</v>
      </c>
      <c r="E180" s="493"/>
      <c r="F180" s="494"/>
    </row>
    <row r="181" spans="1:6" s="155" customFormat="1" ht="17.25" customHeight="1">
      <c r="A181" s="250">
        <v>88</v>
      </c>
      <c r="B181" s="5" t="s">
        <v>361</v>
      </c>
      <c r="C181" s="108" t="s">
        <v>3</v>
      </c>
      <c r="D181" s="12">
        <v>10</v>
      </c>
      <c r="E181" s="493"/>
      <c r="F181" s="494"/>
    </row>
    <row r="182" spans="1:6" s="183" customFormat="1" ht="15.75" customHeight="1">
      <c r="A182" s="867" t="s">
        <v>257</v>
      </c>
      <c r="B182" s="867"/>
      <c r="C182" s="867"/>
      <c r="D182" s="182"/>
      <c r="E182" s="505"/>
      <c r="F182" s="505"/>
    </row>
    <row r="183" spans="1:6" s="155" customFormat="1" ht="29.25" customHeight="1">
      <c r="A183" s="273" t="s">
        <v>258</v>
      </c>
      <c r="B183" s="274" t="s">
        <v>841</v>
      </c>
      <c r="C183" s="236" t="s">
        <v>104</v>
      </c>
      <c r="D183" s="85">
        <v>1</v>
      </c>
      <c r="E183" s="493"/>
      <c r="F183" s="494"/>
    </row>
    <row r="184" spans="1:6" s="171" customFormat="1" ht="29.25" customHeight="1">
      <c r="A184" s="252">
        <v>90</v>
      </c>
      <c r="B184" s="272" t="s">
        <v>259</v>
      </c>
      <c r="C184" s="65" t="s">
        <v>138</v>
      </c>
      <c r="D184" s="168">
        <v>11</v>
      </c>
      <c r="E184" s="493"/>
      <c r="F184" s="494"/>
    </row>
    <row r="185" spans="1:6" s="155" customFormat="1" ht="21" customHeight="1">
      <c r="A185" s="250">
        <v>91</v>
      </c>
      <c r="B185" s="145" t="s">
        <v>1011</v>
      </c>
      <c r="C185" s="130" t="s">
        <v>102</v>
      </c>
      <c r="D185" s="7">
        <v>11</v>
      </c>
      <c r="E185" s="493"/>
      <c r="F185" s="494"/>
    </row>
    <row r="186" spans="1:6" s="155" customFormat="1" ht="13.5">
      <c r="A186" s="566">
        <v>92</v>
      </c>
      <c r="B186" s="651" t="s">
        <v>620</v>
      </c>
      <c r="C186" s="654"/>
      <c r="D186" s="578"/>
      <c r="E186" s="620"/>
      <c r="F186" s="495"/>
    </row>
    <row r="187" spans="1:6" s="155" customFormat="1" ht="15" customHeight="1">
      <c r="A187" s="251" t="s">
        <v>842</v>
      </c>
      <c r="B187" s="278" t="s">
        <v>384</v>
      </c>
      <c r="C187" s="653" t="s">
        <v>19</v>
      </c>
      <c r="D187" s="590">
        <v>1</v>
      </c>
      <c r="E187" s="432"/>
      <c r="F187" s="432"/>
    </row>
    <row r="188" spans="1:6" s="155" customFormat="1" ht="15" customHeight="1">
      <c r="A188" s="111" t="s">
        <v>843</v>
      </c>
      <c r="B188" s="648" t="s">
        <v>385</v>
      </c>
      <c r="C188" s="652" t="s">
        <v>19</v>
      </c>
      <c r="D188" s="469">
        <v>1</v>
      </c>
      <c r="E188" s="437"/>
      <c r="F188" s="437"/>
    </row>
    <row r="189" spans="1:6" s="155" customFormat="1" ht="15" customHeight="1">
      <c r="A189" s="111" t="s">
        <v>844</v>
      </c>
      <c r="B189" s="648" t="s">
        <v>386</v>
      </c>
      <c r="C189" s="652" t="s">
        <v>19</v>
      </c>
      <c r="D189" s="469">
        <v>1</v>
      </c>
      <c r="E189" s="437"/>
      <c r="F189" s="437"/>
    </row>
    <row r="190" spans="1:6" s="155" customFormat="1" ht="27.75" customHeight="1">
      <c r="A190" s="250">
        <v>93</v>
      </c>
      <c r="B190" s="5" t="s">
        <v>374</v>
      </c>
      <c r="C190" s="108" t="s">
        <v>3</v>
      </c>
      <c r="D190" s="12">
        <v>43</v>
      </c>
      <c r="E190" s="493"/>
      <c r="F190" s="494"/>
    </row>
    <row r="191" spans="1:6" s="183" customFormat="1" ht="15.75" customHeight="1">
      <c r="A191" s="867" t="s">
        <v>260</v>
      </c>
      <c r="B191" s="867"/>
      <c r="C191" s="867"/>
      <c r="D191" s="182"/>
      <c r="E191" s="505"/>
      <c r="F191" s="505"/>
    </row>
    <row r="192" spans="1:6" s="155" customFormat="1" ht="32.25" customHeight="1">
      <c r="A192" s="273" t="s">
        <v>261</v>
      </c>
      <c r="B192" s="274" t="s">
        <v>262</v>
      </c>
      <c r="C192" s="236" t="s">
        <v>104</v>
      </c>
      <c r="D192" s="85">
        <v>1</v>
      </c>
      <c r="E192" s="493"/>
      <c r="F192" s="494"/>
    </row>
    <row r="193" spans="1:8" s="171" customFormat="1" ht="30.75" customHeight="1">
      <c r="A193" s="252">
        <v>95</v>
      </c>
      <c r="B193" s="272" t="s">
        <v>263</v>
      </c>
      <c r="C193" s="65" t="s">
        <v>138</v>
      </c>
      <c r="D193" s="168">
        <v>1</v>
      </c>
      <c r="E193" s="493"/>
      <c r="F193" s="494"/>
    </row>
    <row r="194" spans="1:8" s="155" customFormat="1" ht="13.5">
      <c r="A194" s="250">
        <v>96</v>
      </c>
      <c r="B194" s="145" t="s">
        <v>1011</v>
      </c>
      <c r="C194" s="108" t="s">
        <v>102</v>
      </c>
      <c r="D194" s="7">
        <v>1</v>
      </c>
      <c r="E194" s="493"/>
      <c r="F194" s="494"/>
    </row>
    <row r="195" spans="1:8" s="155" customFormat="1" ht="18" customHeight="1">
      <c r="A195" s="250">
        <v>97</v>
      </c>
      <c r="B195" s="5" t="s">
        <v>387</v>
      </c>
      <c r="C195" s="108" t="s">
        <v>3</v>
      </c>
      <c r="D195" s="12">
        <v>2</v>
      </c>
      <c r="E195" s="493"/>
      <c r="F195" s="494"/>
    </row>
    <row r="196" spans="1:8" s="172" customFormat="1" ht="14.25">
      <c r="A196" s="184"/>
      <c r="B196" s="286" t="s">
        <v>264</v>
      </c>
      <c r="C196" s="185"/>
      <c r="D196" s="185"/>
      <c r="E196" s="437"/>
      <c r="F196" s="437"/>
    </row>
    <row r="197" spans="1:8" s="172" customFormat="1" ht="15">
      <c r="A197" s="184"/>
      <c r="B197" s="185" t="s">
        <v>849</v>
      </c>
      <c r="C197" s="185"/>
      <c r="D197" s="185"/>
      <c r="E197" s="437"/>
      <c r="F197" s="437"/>
    </row>
    <row r="198" spans="1:8" s="172" customFormat="1" ht="84.75" customHeight="1">
      <c r="A198" s="184">
        <v>98</v>
      </c>
      <c r="B198" s="186" t="s">
        <v>850</v>
      </c>
      <c r="C198" s="187" t="s">
        <v>104</v>
      </c>
      <c r="D198" s="85">
        <v>1</v>
      </c>
      <c r="E198" s="493"/>
      <c r="F198" s="494"/>
    </row>
    <row r="199" spans="1:8" s="172" customFormat="1" ht="14.25">
      <c r="A199" s="184"/>
      <c r="B199" s="185" t="s">
        <v>265</v>
      </c>
      <c r="C199" s="185"/>
      <c r="D199" s="185"/>
      <c r="E199" s="437"/>
      <c r="F199" s="437"/>
    </row>
    <row r="200" spans="1:8" s="172" customFormat="1" ht="14.25">
      <c r="A200" s="184"/>
      <c r="B200" s="185" t="s">
        <v>266</v>
      </c>
      <c r="C200" s="185"/>
      <c r="D200" s="185"/>
      <c r="E200" s="437"/>
      <c r="F200" s="437"/>
    </row>
    <row r="201" spans="1:8" s="172" customFormat="1" ht="73.5" customHeight="1">
      <c r="A201" s="184">
        <v>99</v>
      </c>
      <c r="B201" s="186" t="s">
        <v>845</v>
      </c>
      <c r="C201" s="187" t="s">
        <v>104</v>
      </c>
      <c r="D201" s="85">
        <v>1</v>
      </c>
      <c r="E201" s="493"/>
      <c r="F201" s="494"/>
    </row>
    <row r="202" spans="1:8" s="172" customFormat="1" ht="76.5" customHeight="1">
      <c r="A202" s="48">
        <v>100</v>
      </c>
      <c r="B202" s="186" t="s">
        <v>846</v>
      </c>
      <c r="C202" s="187" t="s">
        <v>104</v>
      </c>
      <c r="D202" s="85">
        <v>1</v>
      </c>
      <c r="E202" s="493"/>
      <c r="F202" s="494"/>
    </row>
    <row r="203" spans="1:8" s="172" customFormat="1" ht="67.5">
      <c r="A203" s="184">
        <v>101</v>
      </c>
      <c r="B203" s="186" t="s">
        <v>847</v>
      </c>
      <c r="C203" s="187" t="s">
        <v>104</v>
      </c>
      <c r="D203" s="85">
        <v>1</v>
      </c>
      <c r="E203" s="495"/>
      <c r="F203" s="492"/>
    </row>
    <row r="204" spans="1:8" s="172" customFormat="1" ht="14.25">
      <c r="A204" s="48"/>
      <c r="B204" s="185" t="s">
        <v>267</v>
      </c>
      <c r="C204" s="188"/>
      <c r="D204" s="189"/>
      <c r="E204" s="444"/>
      <c r="F204" s="432"/>
    </row>
    <row r="205" spans="1:8" s="172" customFormat="1" ht="69" customHeight="1">
      <c r="A205" s="184">
        <v>102</v>
      </c>
      <c r="B205" s="186" t="s">
        <v>848</v>
      </c>
      <c r="C205" s="187" t="s">
        <v>104</v>
      </c>
      <c r="D205" s="190">
        <v>1</v>
      </c>
      <c r="E205" s="492"/>
      <c r="F205" s="492"/>
    </row>
    <row r="206" spans="1:8" s="172" customFormat="1" ht="67.5">
      <c r="A206" s="184">
        <v>103</v>
      </c>
      <c r="B206" s="186" t="s">
        <v>851</v>
      </c>
      <c r="C206" s="187" t="s">
        <v>104</v>
      </c>
      <c r="D206" s="190">
        <v>1</v>
      </c>
      <c r="E206" s="492"/>
      <c r="F206" s="492"/>
    </row>
    <row r="207" spans="1:8" s="172" customFormat="1" ht="66.75">
      <c r="A207" s="737">
        <v>104</v>
      </c>
      <c r="B207" s="17" t="s">
        <v>852</v>
      </c>
      <c r="C207" s="788" t="s">
        <v>104</v>
      </c>
      <c r="D207" s="789">
        <v>3</v>
      </c>
      <c r="E207" s="767"/>
      <c r="F207" s="767"/>
      <c r="G207" s="790"/>
      <c r="H207" s="790"/>
    </row>
    <row r="208" spans="1:8" s="172" customFormat="1" ht="67.5">
      <c r="A208" s="184">
        <v>105</v>
      </c>
      <c r="B208" s="186" t="s">
        <v>853</v>
      </c>
      <c r="C208" s="187" t="s">
        <v>104</v>
      </c>
      <c r="D208" s="190">
        <v>2</v>
      </c>
      <c r="E208" s="492"/>
      <c r="F208" s="492"/>
    </row>
    <row r="209" spans="1:6" s="172" customFormat="1" ht="67.5">
      <c r="A209" s="184">
        <v>106</v>
      </c>
      <c r="B209" s="186" t="s">
        <v>854</v>
      </c>
      <c r="C209" s="187" t="s">
        <v>104</v>
      </c>
      <c r="D209" s="190">
        <v>3</v>
      </c>
      <c r="E209" s="492"/>
      <c r="F209" s="492"/>
    </row>
    <row r="210" spans="1:6" s="172" customFormat="1" ht="14.25">
      <c r="A210" s="47"/>
      <c r="B210" s="191" t="s">
        <v>268</v>
      </c>
      <c r="C210" s="192"/>
      <c r="D210" s="192"/>
      <c r="E210" s="437"/>
      <c r="F210" s="437"/>
    </row>
    <row r="211" spans="1:6" s="172" customFormat="1" ht="67.5">
      <c r="A211" s="184">
        <v>107</v>
      </c>
      <c r="B211" s="186" t="s">
        <v>855</v>
      </c>
      <c r="C211" s="187" t="s">
        <v>104</v>
      </c>
      <c r="D211" s="190">
        <v>1</v>
      </c>
      <c r="E211" s="492"/>
      <c r="F211" s="492"/>
    </row>
    <row r="212" spans="1:6" s="172" customFormat="1" ht="67.5">
      <c r="A212" s="184">
        <v>108</v>
      </c>
      <c r="B212" s="186" t="s">
        <v>856</v>
      </c>
      <c r="C212" s="187" t="s">
        <v>104</v>
      </c>
      <c r="D212" s="190">
        <v>1</v>
      </c>
      <c r="E212" s="492"/>
      <c r="F212" s="492"/>
    </row>
    <row r="213" spans="1:6" s="172" customFormat="1" ht="80.25">
      <c r="A213" s="184">
        <v>109</v>
      </c>
      <c r="B213" s="186" t="s">
        <v>857</v>
      </c>
      <c r="C213" s="187" t="s">
        <v>104</v>
      </c>
      <c r="D213" s="190">
        <v>2</v>
      </c>
      <c r="E213" s="492"/>
      <c r="F213" s="492"/>
    </row>
    <row r="214" spans="1:6" s="172" customFormat="1" ht="14.25">
      <c r="A214" s="47"/>
      <c r="B214" s="191" t="s">
        <v>269</v>
      </c>
      <c r="C214" s="192"/>
      <c r="D214" s="185"/>
      <c r="E214" s="500"/>
      <c r="F214" s="429"/>
    </row>
    <row r="215" spans="1:6" s="172" customFormat="1" ht="67.5" customHeight="1">
      <c r="A215" s="184">
        <v>110</v>
      </c>
      <c r="B215" s="186" t="s">
        <v>858</v>
      </c>
      <c r="C215" s="187" t="s">
        <v>104</v>
      </c>
      <c r="D215" s="277">
        <v>1</v>
      </c>
      <c r="E215" s="493"/>
      <c r="F215" s="494"/>
    </row>
    <row r="216" spans="1:6" s="172" customFormat="1" ht="67.5">
      <c r="A216" s="184">
        <v>111</v>
      </c>
      <c r="B216" s="186" t="s">
        <v>859</v>
      </c>
      <c r="C216" s="187" t="s">
        <v>104</v>
      </c>
      <c r="D216" s="277">
        <v>1</v>
      </c>
      <c r="E216" s="493"/>
      <c r="F216" s="494"/>
    </row>
    <row r="217" spans="1:6" s="172" customFormat="1" ht="67.5">
      <c r="A217" s="184">
        <v>112</v>
      </c>
      <c r="B217" s="186" t="s">
        <v>860</v>
      </c>
      <c r="C217" s="187" t="s">
        <v>104</v>
      </c>
      <c r="D217" s="277">
        <v>1</v>
      </c>
      <c r="E217" s="493"/>
      <c r="F217" s="494"/>
    </row>
    <row r="218" spans="1:6" s="172" customFormat="1" ht="67.5">
      <c r="A218" s="184">
        <v>113</v>
      </c>
      <c r="B218" s="186" t="s">
        <v>861</v>
      </c>
      <c r="C218" s="187" t="s">
        <v>104</v>
      </c>
      <c r="D218" s="277">
        <v>1</v>
      </c>
      <c r="E218" s="493"/>
      <c r="F218" s="494"/>
    </row>
    <row r="219" spans="1:6" s="172" customFormat="1" ht="67.5">
      <c r="A219" s="184">
        <v>114</v>
      </c>
      <c r="B219" s="186" t="s">
        <v>862</v>
      </c>
      <c r="C219" s="187" t="s">
        <v>104</v>
      </c>
      <c r="D219" s="277">
        <v>2</v>
      </c>
      <c r="E219" s="493"/>
      <c r="F219" s="494"/>
    </row>
    <row r="220" spans="1:6" s="172" customFormat="1" ht="67.5">
      <c r="A220" s="184">
        <v>115</v>
      </c>
      <c r="B220" s="186" t="s">
        <v>863</v>
      </c>
      <c r="C220" s="187" t="s">
        <v>104</v>
      </c>
      <c r="D220" s="277">
        <v>2</v>
      </c>
      <c r="E220" s="493"/>
      <c r="F220" s="494"/>
    </row>
    <row r="221" spans="1:6" s="172" customFormat="1" ht="67.5">
      <c r="A221" s="184">
        <v>116</v>
      </c>
      <c r="B221" s="186" t="s">
        <v>864</v>
      </c>
      <c r="C221" s="187" t="s">
        <v>104</v>
      </c>
      <c r="D221" s="277">
        <v>1</v>
      </c>
      <c r="E221" s="495"/>
      <c r="F221" s="492"/>
    </row>
    <row r="222" spans="1:6" s="172" customFormat="1" ht="22.5" customHeight="1">
      <c r="A222" s="47"/>
      <c r="B222" s="287" t="s">
        <v>270</v>
      </c>
      <c r="C222" s="192"/>
      <c r="D222" s="189"/>
      <c r="E222" s="500"/>
      <c r="F222" s="429"/>
    </row>
    <row r="223" spans="1:6" s="155" customFormat="1" ht="22.5" customHeight="1">
      <c r="A223" s="250">
        <v>117</v>
      </c>
      <c r="B223" s="5" t="s">
        <v>271</v>
      </c>
      <c r="C223" s="108" t="s">
        <v>103</v>
      </c>
      <c r="D223" s="7">
        <v>2</v>
      </c>
      <c r="E223" s="493"/>
      <c r="F223" s="494"/>
    </row>
    <row r="224" spans="1:6" s="155" customFormat="1" ht="22.5" customHeight="1">
      <c r="A224" s="111">
        <v>118</v>
      </c>
      <c r="B224" s="257" t="s">
        <v>272</v>
      </c>
      <c r="C224" s="43" t="s">
        <v>103</v>
      </c>
      <c r="D224" s="85">
        <v>2</v>
      </c>
      <c r="E224" s="492"/>
      <c r="F224" s="494"/>
    </row>
    <row r="225" spans="1:6" s="171" customFormat="1" ht="29.25" customHeight="1">
      <c r="A225" s="252">
        <v>119</v>
      </c>
      <c r="B225" s="272" t="s">
        <v>263</v>
      </c>
      <c r="C225" s="65" t="s">
        <v>138</v>
      </c>
      <c r="D225" s="168">
        <v>38</v>
      </c>
      <c r="E225" s="498"/>
      <c r="F225" s="494"/>
    </row>
    <row r="226" spans="1:6" s="155" customFormat="1" ht="22.5" customHeight="1">
      <c r="A226" s="250">
        <v>120</v>
      </c>
      <c r="B226" s="145" t="s">
        <v>1011</v>
      </c>
      <c r="C226" s="108" t="s">
        <v>102</v>
      </c>
      <c r="D226" s="7">
        <v>76</v>
      </c>
      <c r="E226" s="493"/>
      <c r="F226" s="494"/>
    </row>
    <row r="227" spans="1:6" s="172" customFormat="1" ht="19.5" customHeight="1">
      <c r="A227" s="355"/>
      <c r="B227" s="655" t="s">
        <v>273</v>
      </c>
      <c r="C227" s="191"/>
      <c r="D227" s="191"/>
      <c r="E227" s="527"/>
      <c r="F227" s="527"/>
    </row>
    <row r="228" spans="1:6" s="50" customFormat="1" ht="18" customHeight="1">
      <c r="A228" s="455">
        <v>121</v>
      </c>
      <c r="B228" s="581" t="s">
        <v>865</v>
      </c>
      <c r="C228" s="644"/>
      <c r="D228" s="578"/>
      <c r="E228" s="620"/>
      <c r="F228" s="495"/>
    </row>
    <row r="229" spans="1:6" s="193" customFormat="1" ht="21.75" customHeight="1">
      <c r="A229" s="288" t="s">
        <v>773</v>
      </c>
      <c r="B229" s="278" t="s">
        <v>388</v>
      </c>
      <c r="C229" s="288" t="s">
        <v>35</v>
      </c>
      <c r="D229" s="231">
        <v>102</v>
      </c>
      <c r="E229" s="656"/>
      <c r="F229" s="656"/>
    </row>
    <row r="230" spans="1:6" s="193" customFormat="1" ht="23.25" customHeight="1">
      <c r="A230" s="583" t="s">
        <v>866</v>
      </c>
      <c r="B230" s="657" t="s">
        <v>389</v>
      </c>
      <c r="C230" s="583" t="s">
        <v>35</v>
      </c>
      <c r="D230" s="562">
        <v>98</v>
      </c>
      <c r="E230" s="658"/>
      <c r="F230" s="658"/>
    </row>
    <row r="231" spans="1:6" s="155" customFormat="1" ht="20.25" customHeight="1">
      <c r="A231" s="566">
        <v>122</v>
      </c>
      <c r="B231" s="617" t="s">
        <v>867</v>
      </c>
      <c r="C231" s="621"/>
      <c r="D231" s="572"/>
      <c r="E231" s="620"/>
      <c r="F231" s="495"/>
    </row>
    <row r="232" spans="1:6" s="155" customFormat="1" ht="20.25" customHeight="1">
      <c r="A232" s="251" t="s">
        <v>868</v>
      </c>
      <c r="B232" s="146" t="s">
        <v>390</v>
      </c>
      <c r="C232" s="251" t="s">
        <v>103</v>
      </c>
      <c r="D232" s="231">
        <v>4</v>
      </c>
      <c r="E232" s="432"/>
      <c r="F232" s="432"/>
    </row>
    <row r="233" spans="1:6" s="155" customFormat="1" ht="20.25" customHeight="1">
      <c r="A233" s="250" t="s">
        <v>869</v>
      </c>
      <c r="B233" s="659" t="s">
        <v>391</v>
      </c>
      <c r="C233" s="250" t="s">
        <v>103</v>
      </c>
      <c r="D233" s="562">
        <v>6</v>
      </c>
      <c r="E233" s="527"/>
      <c r="F233" s="527"/>
    </row>
    <row r="234" spans="1:6" s="155" customFormat="1" ht="24.75" customHeight="1">
      <c r="A234" s="566">
        <v>123</v>
      </c>
      <c r="B234" s="570" t="s">
        <v>870</v>
      </c>
      <c r="C234" s="621"/>
      <c r="D234" s="572"/>
      <c r="E234" s="620"/>
      <c r="F234" s="495"/>
    </row>
    <row r="235" spans="1:6" s="155" customFormat="1" ht="24.75" customHeight="1">
      <c r="A235" s="251" t="s">
        <v>871</v>
      </c>
      <c r="B235" s="170" t="s">
        <v>392</v>
      </c>
      <c r="C235" s="251" t="s">
        <v>103</v>
      </c>
      <c r="D235" s="231">
        <v>52</v>
      </c>
      <c r="E235" s="432"/>
      <c r="F235" s="432"/>
    </row>
    <row r="236" spans="1:6" s="155" customFormat="1" ht="24.75" customHeight="1">
      <c r="A236" s="250" t="s">
        <v>872</v>
      </c>
      <c r="B236" s="660" t="s">
        <v>393</v>
      </c>
      <c r="C236" s="250" t="s">
        <v>103</v>
      </c>
      <c r="D236" s="562">
        <v>12</v>
      </c>
      <c r="E236" s="527"/>
      <c r="F236" s="527"/>
    </row>
    <row r="237" spans="1:6" s="155" customFormat="1" ht="24" customHeight="1">
      <c r="A237" s="41" t="s">
        <v>873</v>
      </c>
      <c r="B237" s="791" t="s">
        <v>394</v>
      </c>
      <c r="C237" s="41" t="s">
        <v>103</v>
      </c>
      <c r="D237" s="231">
        <v>18</v>
      </c>
      <c r="E237" s="432"/>
      <c r="F237" s="432"/>
    </row>
    <row r="238" spans="1:6" s="155" customFormat="1" ht="24" customHeight="1">
      <c r="A238" s="336" t="s">
        <v>874</v>
      </c>
      <c r="B238" s="792" t="s">
        <v>395</v>
      </c>
      <c r="C238" s="336" t="s">
        <v>103</v>
      </c>
      <c r="D238" s="562">
        <v>4</v>
      </c>
      <c r="E238" s="527"/>
      <c r="F238" s="527"/>
    </row>
    <row r="239" spans="1:6" s="155" customFormat="1" ht="28.5" customHeight="1">
      <c r="A239" s="41" t="s">
        <v>875</v>
      </c>
      <c r="B239" s="791" t="s">
        <v>396</v>
      </c>
      <c r="C239" s="770" t="s">
        <v>103</v>
      </c>
      <c r="D239" s="231">
        <v>26</v>
      </c>
      <c r="E239" s="432"/>
      <c r="F239" s="432"/>
    </row>
    <row r="240" spans="1:6" s="155" customFormat="1" ht="28.5" customHeight="1">
      <c r="A240" s="10" t="s">
        <v>876</v>
      </c>
      <c r="B240" s="793" t="s">
        <v>397</v>
      </c>
      <c r="C240" s="737" t="s">
        <v>103</v>
      </c>
      <c r="D240" s="451">
        <v>11</v>
      </c>
      <c r="E240" s="437"/>
      <c r="F240" s="437"/>
    </row>
    <row r="241" spans="1:12" s="155" customFormat="1" ht="28.5" customHeight="1">
      <c r="A241" s="10" t="s">
        <v>877</v>
      </c>
      <c r="B241" s="793" t="s">
        <v>398</v>
      </c>
      <c r="C241" s="737" t="s">
        <v>103</v>
      </c>
      <c r="D241" s="451">
        <v>3</v>
      </c>
      <c r="E241" s="437"/>
      <c r="F241" s="437"/>
    </row>
    <row r="242" spans="1:12" s="50" customFormat="1" ht="28.5" customHeight="1">
      <c r="A242" s="467">
        <v>126</v>
      </c>
      <c r="B242" s="195" t="s">
        <v>274</v>
      </c>
      <c r="C242" s="196" t="s">
        <v>275</v>
      </c>
      <c r="D242" s="197">
        <v>102</v>
      </c>
      <c r="E242" s="493"/>
      <c r="F242" s="494"/>
    </row>
    <row r="243" spans="1:12" s="50" customFormat="1" ht="28.5" customHeight="1">
      <c r="A243" s="467">
        <v>127</v>
      </c>
      <c r="B243" s="195" t="s">
        <v>276</v>
      </c>
      <c r="C243" s="196" t="s">
        <v>275</v>
      </c>
      <c r="D243" s="197">
        <v>98</v>
      </c>
      <c r="E243" s="493"/>
      <c r="F243" s="494"/>
      <c r="L243" s="403"/>
    </row>
    <row r="244" spans="1:12" s="172" customFormat="1" ht="22.5" customHeight="1">
      <c r="A244" s="355"/>
      <c r="B244" s="655" t="s">
        <v>277</v>
      </c>
      <c r="C244" s="191"/>
      <c r="D244" s="662"/>
      <c r="E244" s="527"/>
      <c r="F244" s="527"/>
    </row>
    <row r="245" spans="1:12" s="155" customFormat="1" ht="18" customHeight="1">
      <c r="A245" s="566">
        <v>128</v>
      </c>
      <c r="B245" s="617" t="s">
        <v>878</v>
      </c>
      <c r="C245" s="621"/>
      <c r="D245" s="572"/>
      <c r="E245" s="620"/>
      <c r="F245" s="495"/>
    </row>
    <row r="246" spans="1:12" s="155" customFormat="1" ht="14.25" customHeight="1">
      <c r="A246" s="251" t="s">
        <v>879</v>
      </c>
      <c r="B246" s="280" t="s">
        <v>399</v>
      </c>
      <c r="C246" s="251" t="s">
        <v>621</v>
      </c>
      <c r="D246" s="231">
        <v>49</v>
      </c>
      <c r="E246" s="432"/>
      <c r="F246" s="432"/>
    </row>
    <row r="247" spans="1:12" s="155" customFormat="1" ht="14.25" customHeight="1">
      <c r="A247" s="111" t="s">
        <v>880</v>
      </c>
      <c r="B247" s="661" t="s">
        <v>400</v>
      </c>
      <c r="C247" s="111" t="s">
        <v>621</v>
      </c>
      <c r="D247" s="451">
        <v>135</v>
      </c>
      <c r="E247" s="437"/>
      <c r="F247" s="437"/>
    </row>
    <row r="248" spans="1:12" s="155" customFormat="1" ht="14.25" customHeight="1">
      <c r="A248" s="111" t="s">
        <v>881</v>
      </c>
      <c r="B248" s="661" t="s">
        <v>401</v>
      </c>
      <c r="C248" s="111" t="s">
        <v>621</v>
      </c>
      <c r="D248" s="451">
        <v>56</v>
      </c>
      <c r="E248" s="437"/>
      <c r="F248" s="437"/>
    </row>
    <row r="249" spans="1:12" s="155" customFormat="1" ht="14.25" customHeight="1">
      <c r="A249" s="111" t="s">
        <v>882</v>
      </c>
      <c r="B249" s="661" t="s">
        <v>402</v>
      </c>
      <c r="C249" s="111" t="s">
        <v>621</v>
      </c>
      <c r="D249" s="451">
        <v>53</v>
      </c>
      <c r="E249" s="437"/>
      <c r="F249" s="437"/>
    </row>
    <row r="250" spans="1:12" s="155" customFormat="1" ht="17.25" customHeight="1">
      <c r="A250" s="111" t="s">
        <v>883</v>
      </c>
      <c r="B250" s="661" t="s">
        <v>403</v>
      </c>
      <c r="C250" s="111" t="s">
        <v>621</v>
      </c>
      <c r="D250" s="451">
        <v>84</v>
      </c>
      <c r="E250" s="437"/>
      <c r="F250" s="437"/>
    </row>
    <row r="251" spans="1:12" s="155" customFormat="1" ht="14.25" customHeight="1">
      <c r="A251" s="111" t="s">
        <v>884</v>
      </c>
      <c r="B251" s="661" t="s">
        <v>404</v>
      </c>
      <c r="C251" s="111" t="s">
        <v>621</v>
      </c>
      <c r="D251" s="451">
        <v>12</v>
      </c>
      <c r="E251" s="437"/>
      <c r="F251" s="437"/>
    </row>
    <row r="252" spans="1:12" s="155" customFormat="1" ht="14.25" customHeight="1">
      <c r="A252" s="111" t="s">
        <v>885</v>
      </c>
      <c r="B252" s="661" t="s">
        <v>405</v>
      </c>
      <c r="C252" s="111" t="s">
        <v>621</v>
      </c>
      <c r="D252" s="451">
        <v>9</v>
      </c>
      <c r="E252" s="437"/>
      <c r="F252" s="437"/>
    </row>
    <row r="253" spans="1:12" s="155" customFormat="1" ht="14.25" customHeight="1">
      <c r="A253" s="111" t="s">
        <v>886</v>
      </c>
      <c r="B253" s="661" t="s">
        <v>406</v>
      </c>
      <c r="C253" s="111" t="s">
        <v>621</v>
      </c>
      <c r="D253" s="451">
        <v>2</v>
      </c>
      <c r="E253" s="437"/>
      <c r="F253" s="437"/>
    </row>
    <row r="254" spans="1:12" s="155" customFormat="1" ht="14.25" customHeight="1">
      <c r="A254" s="111" t="s">
        <v>887</v>
      </c>
      <c r="B254" s="661" t="s">
        <v>407</v>
      </c>
      <c r="C254" s="111" t="s">
        <v>621</v>
      </c>
      <c r="D254" s="451">
        <v>5</v>
      </c>
      <c r="E254" s="437"/>
      <c r="F254" s="437"/>
    </row>
    <row r="255" spans="1:12" s="50" customFormat="1" ht="21.75" customHeight="1">
      <c r="A255" s="103"/>
      <c r="B255" s="663" t="s">
        <v>278</v>
      </c>
      <c r="C255" s="396"/>
      <c r="D255" s="664"/>
      <c r="E255" s="506"/>
      <c r="F255" s="665"/>
    </row>
    <row r="256" spans="1:12" s="50" customFormat="1" ht="15.75" customHeight="1">
      <c r="A256" s="455">
        <v>129</v>
      </c>
      <c r="B256" s="581" t="s">
        <v>888</v>
      </c>
      <c r="C256" s="644"/>
      <c r="D256" s="578"/>
      <c r="E256" s="620"/>
      <c r="F256" s="495"/>
    </row>
    <row r="257" spans="1:6" s="50" customFormat="1" ht="13.5">
      <c r="A257" s="104" t="s">
        <v>889</v>
      </c>
      <c r="B257" s="280" t="s">
        <v>408</v>
      </c>
      <c r="C257" s="288" t="s">
        <v>19</v>
      </c>
      <c r="D257" s="231">
        <v>18</v>
      </c>
      <c r="E257" s="460"/>
      <c r="F257" s="432"/>
    </row>
    <row r="258" spans="1:6" s="50" customFormat="1" ht="13.5">
      <c r="A258" s="112" t="s">
        <v>891</v>
      </c>
      <c r="B258" s="661" t="s">
        <v>409</v>
      </c>
      <c r="C258" s="467" t="s">
        <v>19</v>
      </c>
      <c r="D258" s="451">
        <v>3</v>
      </c>
      <c r="E258" s="456"/>
      <c r="F258" s="437"/>
    </row>
    <row r="259" spans="1:6" s="50" customFormat="1" ht="13.5">
      <c r="A259" s="112" t="s">
        <v>890</v>
      </c>
      <c r="B259" s="661" t="s">
        <v>410</v>
      </c>
      <c r="C259" s="467" t="s">
        <v>19</v>
      </c>
      <c r="D259" s="451">
        <v>3</v>
      </c>
      <c r="E259" s="456"/>
      <c r="F259" s="437"/>
    </row>
    <row r="260" spans="1:6" s="193" customFormat="1" ht="13.5">
      <c r="A260" s="467" t="s">
        <v>892</v>
      </c>
      <c r="B260" s="661" t="s">
        <v>411</v>
      </c>
      <c r="C260" s="467" t="s">
        <v>19</v>
      </c>
      <c r="D260" s="451">
        <v>1</v>
      </c>
      <c r="E260" s="532"/>
      <c r="F260" s="437"/>
    </row>
    <row r="261" spans="1:6" s="193" customFormat="1" ht="21" customHeight="1">
      <c r="A261" s="467" t="s">
        <v>893</v>
      </c>
      <c r="B261" s="661" t="s">
        <v>412</v>
      </c>
      <c r="C261" s="467" t="s">
        <v>19</v>
      </c>
      <c r="D261" s="451">
        <v>1</v>
      </c>
      <c r="E261" s="532"/>
      <c r="F261" s="437"/>
    </row>
    <row r="262" spans="1:6" s="50" customFormat="1" ht="24.75" customHeight="1">
      <c r="A262" s="104"/>
      <c r="B262" s="279" t="s">
        <v>279</v>
      </c>
      <c r="C262" s="105"/>
      <c r="D262" s="281"/>
      <c r="E262" s="483"/>
      <c r="F262" s="460"/>
    </row>
    <row r="263" spans="1:6" s="50" customFormat="1" ht="45" customHeight="1">
      <c r="A263" s="112">
        <v>130</v>
      </c>
      <c r="B263" s="199" t="s">
        <v>894</v>
      </c>
      <c r="C263" s="194" t="s">
        <v>103</v>
      </c>
      <c r="D263" s="198">
        <v>8</v>
      </c>
      <c r="E263" s="493"/>
      <c r="F263" s="494"/>
    </row>
    <row r="264" spans="1:6" s="50" customFormat="1" ht="39.75" customHeight="1">
      <c r="A264" s="112">
        <v>131</v>
      </c>
      <c r="B264" s="199" t="s">
        <v>895</v>
      </c>
      <c r="C264" s="194" t="s">
        <v>103</v>
      </c>
      <c r="D264" s="198">
        <v>2</v>
      </c>
      <c r="E264" s="493"/>
      <c r="F264" s="494"/>
    </row>
    <row r="265" spans="1:6" s="50" customFormat="1" ht="42" customHeight="1">
      <c r="A265" s="112">
        <v>132</v>
      </c>
      <c r="B265" s="199" t="s">
        <v>896</v>
      </c>
      <c r="C265" s="194" t="s">
        <v>103</v>
      </c>
      <c r="D265" s="198">
        <v>1</v>
      </c>
      <c r="E265" s="493"/>
      <c r="F265" s="494"/>
    </row>
    <row r="266" spans="1:6" s="50" customFormat="1" ht="37.5" customHeight="1">
      <c r="A266" s="112">
        <v>133</v>
      </c>
      <c r="B266" s="199" t="s">
        <v>897</v>
      </c>
      <c r="C266" s="194" t="s">
        <v>103</v>
      </c>
      <c r="D266" s="198">
        <v>1</v>
      </c>
      <c r="E266" s="495"/>
      <c r="F266" s="492"/>
    </row>
    <row r="267" spans="1:6" s="155" customFormat="1" ht="18.75" customHeight="1">
      <c r="A267" s="41">
        <v>134</v>
      </c>
      <c r="B267" s="16" t="s">
        <v>0</v>
      </c>
      <c r="C267" s="515"/>
      <c r="D267" s="432"/>
      <c r="E267" s="444"/>
      <c r="F267" s="436"/>
    </row>
    <row r="268" spans="1:6" s="155" customFormat="1" ht="22.5" customHeight="1">
      <c r="A268" s="41"/>
      <c r="B268" s="16" t="s">
        <v>651</v>
      </c>
      <c r="C268" s="515"/>
      <c r="D268" s="794"/>
      <c r="E268" s="444"/>
      <c r="F268" s="436"/>
    </row>
    <row r="269" spans="1:6" customFormat="1" ht="17.25" customHeight="1">
      <c r="A269" s="10"/>
      <c r="B269" s="20" t="s">
        <v>652</v>
      </c>
      <c r="C269" s="537"/>
      <c r="D269" s="795"/>
      <c r="E269" s="437"/>
      <c r="F269" s="437"/>
    </row>
    <row r="270" spans="1:6" customFormat="1" ht="17.25" customHeight="1">
      <c r="A270" s="10"/>
      <c r="B270" s="20" t="s">
        <v>653</v>
      </c>
      <c r="C270" s="537"/>
      <c r="D270" s="795"/>
      <c r="E270" s="437"/>
      <c r="F270" s="437"/>
    </row>
    <row r="271" spans="1:6" customFormat="1" ht="17.25" customHeight="1">
      <c r="A271" s="119"/>
      <c r="B271" s="141" t="s">
        <v>654</v>
      </c>
      <c r="C271" s="537"/>
      <c r="D271" s="530" t="s">
        <v>642</v>
      </c>
      <c r="E271" s="437"/>
      <c r="F271" s="428"/>
    </row>
    <row r="272" spans="1:6" s="155" customFormat="1" ht="27">
      <c r="A272" s="681"/>
      <c r="B272" s="141" t="s">
        <v>655</v>
      </c>
      <c r="C272" s="437"/>
      <c r="D272" s="441" t="s">
        <v>642</v>
      </c>
      <c r="E272" s="437"/>
      <c r="F272" s="437"/>
    </row>
    <row r="273" spans="1:6" s="155" customFormat="1" ht="16.5" customHeight="1">
      <c r="A273" s="41"/>
      <c r="B273" s="257" t="s">
        <v>0</v>
      </c>
      <c r="C273" s="437"/>
      <c r="D273" s="437"/>
      <c r="E273" s="437"/>
      <c r="F273" s="437"/>
    </row>
    <row r="274" spans="1:6" s="155" customFormat="1" ht="18" customHeight="1">
      <c r="A274" s="681"/>
      <c r="B274" s="796" t="s">
        <v>656</v>
      </c>
      <c r="C274" s="437"/>
      <c r="D274" s="530" t="s">
        <v>642</v>
      </c>
      <c r="E274" s="437"/>
      <c r="F274" s="437"/>
    </row>
    <row r="275" spans="1:6" s="155" customFormat="1" ht="13.5">
      <c r="A275" s="10"/>
      <c r="B275" s="257" t="s">
        <v>649</v>
      </c>
      <c r="C275" s="437"/>
      <c r="D275" s="516"/>
      <c r="E275" s="437"/>
      <c r="F275" s="428"/>
    </row>
    <row r="276" spans="1:6" s="155" customFormat="1" ht="13.5">
      <c r="A276" s="200"/>
      <c r="B276" s="201"/>
      <c r="C276" s="71"/>
      <c r="D276" s="202"/>
      <c r="E276" s="71"/>
      <c r="F276" s="26"/>
    </row>
    <row r="277" spans="1:6" s="203" customFormat="1" ht="69.75" customHeight="1">
      <c r="A277" s="50"/>
      <c r="B277" s="854" t="s">
        <v>1012</v>
      </c>
      <c r="C277" s="854"/>
      <c r="D277" s="854"/>
      <c r="E277" s="854"/>
      <c r="F277" s="854"/>
    </row>
    <row r="278" spans="1:6" ht="37.5" customHeight="1">
      <c r="B278" s="854" t="s">
        <v>1014</v>
      </c>
      <c r="C278" s="854"/>
      <c r="D278" s="854"/>
      <c r="E278" s="854"/>
      <c r="F278" s="854"/>
    </row>
    <row r="279" spans="1:6" ht="85.5" customHeight="1">
      <c r="B279" s="854" t="s">
        <v>1013</v>
      </c>
      <c r="C279" s="854"/>
      <c r="D279" s="854"/>
      <c r="E279" s="854"/>
      <c r="F279" s="854"/>
    </row>
    <row r="280" spans="1:6" s="38" customFormat="1" ht="13.5">
      <c r="A280" s="200"/>
      <c r="B280" s="204"/>
      <c r="C280" s="200"/>
      <c r="D280" s="205"/>
      <c r="E280" s="71"/>
      <c r="F280" s="206"/>
    </row>
    <row r="281" spans="1:6" s="38" customFormat="1" ht="13.5">
      <c r="A281" s="200"/>
      <c r="B281" s="204"/>
      <c r="C281" s="200"/>
      <c r="D281" s="205"/>
      <c r="E281" s="71"/>
      <c r="F281" s="206"/>
    </row>
    <row r="282" spans="1:6" s="38" customFormat="1" ht="13.5">
      <c r="A282" s="200"/>
      <c r="B282" s="204"/>
      <c r="C282" s="200"/>
      <c r="D282" s="205"/>
      <c r="E282" s="71"/>
      <c r="F282" s="206"/>
    </row>
    <row r="283" spans="1:6" s="38" customFormat="1" ht="13.5">
      <c r="A283" s="200"/>
      <c r="B283" s="204"/>
      <c r="C283" s="200"/>
      <c r="D283" s="205"/>
      <c r="E283" s="71"/>
      <c r="F283" s="206"/>
    </row>
    <row r="284" spans="1:6" s="38" customFormat="1" ht="13.5">
      <c r="A284" s="200"/>
      <c r="B284" s="204"/>
      <c r="C284" s="200"/>
      <c r="D284" s="205"/>
      <c r="E284" s="71"/>
      <c r="F284" s="206"/>
    </row>
    <row r="285" spans="1:6" s="38" customFormat="1" ht="13.5">
      <c r="A285" s="200"/>
      <c r="B285" s="204"/>
      <c r="C285" s="200"/>
      <c r="D285" s="205"/>
      <c r="E285" s="71"/>
      <c r="F285" s="206"/>
    </row>
    <row r="286" spans="1:6" s="38" customFormat="1" ht="13.5">
      <c r="A286" s="200"/>
      <c r="B286" s="204"/>
      <c r="C286" s="200"/>
      <c r="D286" s="205"/>
      <c r="E286" s="71"/>
      <c r="F286" s="206"/>
    </row>
    <row r="287" spans="1:6" s="38" customFormat="1" ht="13.5">
      <c r="A287" s="200"/>
      <c r="B287" s="204"/>
      <c r="C287" s="200"/>
      <c r="D287" s="205"/>
      <c r="E287" s="71"/>
      <c r="F287" s="206"/>
    </row>
    <row r="288" spans="1:6" s="38" customFormat="1" ht="13.5">
      <c r="A288" s="200"/>
      <c r="B288" s="204"/>
      <c r="C288" s="200"/>
      <c r="D288" s="205"/>
      <c r="E288" s="71"/>
      <c r="F288" s="206"/>
    </row>
    <row r="289" spans="1:6" s="38" customFormat="1" ht="13.5">
      <c r="A289" s="200"/>
      <c r="B289" s="204"/>
      <c r="C289" s="200"/>
      <c r="D289" s="205"/>
      <c r="E289" s="71"/>
      <c r="F289" s="206"/>
    </row>
  </sheetData>
  <mergeCells count="38">
    <mergeCell ref="F64:F69"/>
    <mergeCell ref="A92:A97"/>
    <mergeCell ref="B1:E1"/>
    <mergeCell ref="A2:E2"/>
    <mergeCell ref="A177:C177"/>
    <mergeCell ref="A182:C182"/>
    <mergeCell ref="F92:F97"/>
    <mergeCell ref="F6:F11"/>
    <mergeCell ref="A6:A11"/>
    <mergeCell ref="A41:A46"/>
    <mergeCell ref="C41:C46"/>
    <mergeCell ref="D41:D46"/>
    <mergeCell ref="E41:E46"/>
    <mergeCell ref="F41:F46"/>
    <mergeCell ref="A64:A69"/>
    <mergeCell ref="C64:C69"/>
    <mergeCell ref="D64:D69"/>
    <mergeCell ref="E64:E69"/>
    <mergeCell ref="C6:C11"/>
    <mergeCell ref="D6:D11"/>
    <mergeCell ref="E6:E11"/>
    <mergeCell ref="D92:D97"/>
    <mergeCell ref="E92:E97"/>
    <mergeCell ref="C92:C97"/>
    <mergeCell ref="B279:F279"/>
    <mergeCell ref="A137:A142"/>
    <mergeCell ref="C137:C142"/>
    <mergeCell ref="D137:D142"/>
    <mergeCell ref="E137:E142"/>
    <mergeCell ref="F137:F142"/>
    <mergeCell ref="A153:A158"/>
    <mergeCell ref="C153:C158"/>
    <mergeCell ref="D153:D158"/>
    <mergeCell ref="E153:E158"/>
    <mergeCell ref="F153:F158"/>
    <mergeCell ref="A191:C191"/>
    <mergeCell ref="B277:F277"/>
    <mergeCell ref="B278:F278"/>
  </mergeCells>
  <pageMargins left="0.25" right="0.25" top="0.75" bottom="0.75" header="0.3" footer="0.3"/>
  <pageSetup paperSize="9" scale="9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89"/>
  <sheetViews>
    <sheetView topLeftCell="A174" zoomScaleNormal="100" workbookViewId="0">
      <selection activeCell="J19" sqref="J19"/>
    </sheetView>
  </sheetViews>
  <sheetFormatPr defaultRowHeight="15"/>
  <cols>
    <col min="1" max="1" width="4.85546875" customWidth="1"/>
    <col min="2" max="2" width="58.28515625" customWidth="1"/>
    <col min="3" max="3" width="8.7109375" style="79" customWidth="1"/>
    <col min="4" max="4" width="8.140625" customWidth="1"/>
    <col min="5" max="5" width="7.85546875" customWidth="1"/>
    <col min="6" max="6" width="10.85546875" customWidth="1"/>
  </cols>
  <sheetData>
    <row r="1" spans="1:15" ht="21">
      <c r="A1" s="1"/>
      <c r="B1" s="828" t="s">
        <v>697</v>
      </c>
      <c r="C1" s="828"/>
      <c r="D1" s="828"/>
      <c r="E1" s="828"/>
    </row>
    <row r="2" spans="1:15" ht="19.5" customHeight="1">
      <c r="A2" s="848" t="s">
        <v>145</v>
      </c>
      <c r="B2" s="848"/>
      <c r="C2" s="848"/>
      <c r="D2" s="848"/>
      <c r="E2" s="848"/>
      <c r="F2" s="848"/>
    </row>
    <row r="3" spans="1:15" ht="159" customHeight="1">
      <c r="A3" s="487" t="s">
        <v>98</v>
      </c>
      <c r="B3" s="550" t="s">
        <v>699</v>
      </c>
      <c r="C3" s="550" t="s">
        <v>700</v>
      </c>
      <c r="D3" s="550" t="s">
        <v>701</v>
      </c>
      <c r="E3" s="551" t="s">
        <v>702</v>
      </c>
      <c r="F3" s="552" t="s">
        <v>703</v>
      </c>
    </row>
    <row r="4" spans="1:15">
      <c r="A4" s="3" t="s">
        <v>1</v>
      </c>
      <c r="B4" s="4">
        <v>2</v>
      </c>
      <c r="C4" s="4">
        <v>3</v>
      </c>
      <c r="D4" s="4">
        <v>4</v>
      </c>
      <c r="E4" s="217">
        <v>5</v>
      </c>
      <c r="F4" s="4">
        <v>6</v>
      </c>
      <c r="H4" s="215"/>
    </row>
    <row r="5" spans="1:15" ht="16.5" customHeight="1">
      <c r="A5" s="250"/>
      <c r="B5" s="667" t="s">
        <v>136</v>
      </c>
      <c r="C5" s="667"/>
      <c r="D5" s="668"/>
      <c r="E5" s="669"/>
      <c r="F5" s="670"/>
    </row>
    <row r="6" spans="1:15" ht="27.75" customHeight="1">
      <c r="A6" s="566">
        <v>1</v>
      </c>
      <c r="B6" s="617" t="s">
        <v>898</v>
      </c>
      <c r="C6" s="618"/>
      <c r="D6" s="674"/>
      <c r="E6" s="559"/>
      <c r="F6" s="721"/>
      <c r="G6" s="39"/>
      <c r="H6" s="39"/>
      <c r="I6" s="39"/>
      <c r="J6" s="39"/>
      <c r="K6" s="39"/>
      <c r="L6" s="39"/>
      <c r="M6" s="39"/>
      <c r="N6" s="39"/>
      <c r="O6" s="39"/>
    </row>
    <row r="7" spans="1:15">
      <c r="A7" s="251" t="s">
        <v>707</v>
      </c>
      <c r="B7" s="671" t="s">
        <v>429</v>
      </c>
      <c r="C7" s="672" t="s">
        <v>18</v>
      </c>
      <c r="D7" s="673">
        <v>45</v>
      </c>
      <c r="E7" s="656"/>
      <c r="F7" s="460"/>
    </row>
    <row r="8" spans="1:15" ht="15.75">
      <c r="A8" s="111">
        <v>1.2</v>
      </c>
      <c r="B8" s="508" t="s">
        <v>430</v>
      </c>
      <c r="C8" s="133" t="s">
        <v>18</v>
      </c>
      <c r="D8" s="509">
        <v>15</v>
      </c>
      <c r="E8" s="532"/>
      <c r="F8" s="456"/>
    </row>
    <row r="9" spans="1:15" ht="15.75">
      <c r="A9" s="111">
        <v>1.3</v>
      </c>
      <c r="B9" s="508" t="s">
        <v>431</v>
      </c>
      <c r="C9" s="133" t="s">
        <v>18</v>
      </c>
      <c r="D9" s="509">
        <v>70</v>
      </c>
      <c r="E9" s="532"/>
      <c r="F9" s="456"/>
    </row>
    <row r="10" spans="1:15" ht="15.75">
      <c r="A10" s="111">
        <v>1.4</v>
      </c>
      <c r="B10" s="508" t="s">
        <v>432</v>
      </c>
      <c r="C10" s="133" t="s">
        <v>18</v>
      </c>
      <c r="D10" s="509">
        <v>35</v>
      </c>
      <c r="E10" s="532"/>
      <c r="F10" s="456"/>
    </row>
    <row r="11" spans="1:15" ht="15.75">
      <c r="A11" s="111">
        <v>1.5</v>
      </c>
      <c r="B11" s="508" t="s">
        <v>433</v>
      </c>
      <c r="C11" s="133" t="s">
        <v>18</v>
      </c>
      <c r="D11" s="509">
        <v>260</v>
      </c>
      <c r="E11" s="532"/>
      <c r="F11" s="456"/>
    </row>
    <row r="12" spans="1:15" ht="15.75">
      <c r="A12" s="111">
        <v>1.6</v>
      </c>
      <c r="B12" s="508" t="s">
        <v>434</v>
      </c>
      <c r="C12" s="133" t="s">
        <v>18</v>
      </c>
      <c r="D12" s="509">
        <v>220</v>
      </c>
      <c r="E12" s="532"/>
      <c r="F12" s="456"/>
    </row>
    <row r="13" spans="1:15" ht="15.75">
      <c r="A13" s="111">
        <v>1.7</v>
      </c>
      <c r="B13" s="508" t="s">
        <v>435</v>
      </c>
      <c r="C13" s="133" t="s">
        <v>18</v>
      </c>
      <c r="D13" s="509">
        <v>50</v>
      </c>
      <c r="E13" s="532"/>
      <c r="F13" s="456"/>
    </row>
    <row r="14" spans="1:15" ht="15.75">
      <c r="A14" s="111">
        <v>1.8</v>
      </c>
      <c r="B14" s="508" t="s">
        <v>436</v>
      </c>
      <c r="C14" s="133" t="s">
        <v>18</v>
      </c>
      <c r="D14" s="509">
        <v>60</v>
      </c>
      <c r="E14" s="532"/>
      <c r="F14" s="456"/>
    </row>
    <row r="15" spans="1:15" ht="15.75">
      <c r="A15" s="111">
        <v>1.9</v>
      </c>
      <c r="B15" s="508" t="s">
        <v>437</v>
      </c>
      <c r="C15" s="133" t="s">
        <v>18</v>
      </c>
      <c r="D15" s="509">
        <v>300</v>
      </c>
      <c r="E15" s="532"/>
      <c r="F15" s="456"/>
    </row>
    <row r="16" spans="1:15" ht="15.75">
      <c r="A16" s="666">
        <v>1.1000000000000001</v>
      </c>
      <c r="B16" s="508" t="s">
        <v>438</v>
      </c>
      <c r="C16" s="133" t="s">
        <v>18</v>
      </c>
      <c r="D16" s="509">
        <v>2900</v>
      </c>
      <c r="E16" s="532"/>
      <c r="F16" s="456"/>
    </row>
    <row r="17" spans="1:15" ht="15.75">
      <c r="A17" s="111">
        <v>1.1100000000000001</v>
      </c>
      <c r="B17" s="508" t="s">
        <v>439</v>
      </c>
      <c r="C17" s="133" t="s">
        <v>18</v>
      </c>
      <c r="D17" s="509">
        <v>1550</v>
      </c>
      <c r="E17" s="532"/>
      <c r="F17" s="456"/>
    </row>
    <row r="18" spans="1:15" ht="15.75">
      <c r="A18" s="666">
        <v>1.1200000000000001</v>
      </c>
      <c r="B18" s="508" t="s">
        <v>440</v>
      </c>
      <c r="C18" s="133" t="s">
        <v>18</v>
      </c>
      <c r="D18" s="509">
        <v>250</v>
      </c>
      <c r="E18" s="532"/>
      <c r="F18" s="456"/>
    </row>
    <row r="19" spans="1:15" ht="15.75">
      <c r="A19" s="111">
        <v>1.1299999999999999</v>
      </c>
      <c r="B19" s="508" t="s">
        <v>441</v>
      </c>
      <c r="C19" s="133" t="s">
        <v>18</v>
      </c>
      <c r="D19" s="509">
        <v>45</v>
      </c>
      <c r="E19" s="532"/>
      <c r="F19" s="456"/>
    </row>
    <row r="20" spans="1:15" ht="15.75">
      <c r="A20" s="666">
        <v>1.1399999999999999</v>
      </c>
      <c r="B20" s="508" t="s">
        <v>490</v>
      </c>
      <c r="C20" s="133" t="s">
        <v>18</v>
      </c>
      <c r="D20" s="509">
        <v>15</v>
      </c>
      <c r="E20" s="532"/>
      <c r="F20" s="456"/>
    </row>
    <row r="21" spans="1:15" s="898" customFormat="1" ht="39" customHeight="1">
      <c r="A21" s="373">
        <v>1</v>
      </c>
      <c r="B21" s="266" t="s">
        <v>1027</v>
      </c>
      <c r="C21" s="374" t="s">
        <v>18</v>
      </c>
      <c r="D21" s="896">
        <v>400</v>
      </c>
      <c r="E21" s="899"/>
      <c r="F21" s="900"/>
      <c r="G21" s="897"/>
      <c r="H21" s="897"/>
      <c r="I21" s="897"/>
      <c r="J21" s="897"/>
      <c r="K21" s="897"/>
      <c r="L21" s="897"/>
      <c r="M21" s="897"/>
      <c r="N21" s="897"/>
      <c r="O21" s="897"/>
    </row>
    <row r="22" spans="1:15" ht="21" customHeight="1">
      <c r="A22" s="111">
        <v>2</v>
      </c>
      <c r="B22" s="233" t="s">
        <v>899</v>
      </c>
      <c r="C22" s="43" t="s">
        <v>19</v>
      </c>
      <c r="D22" s="85">
        <v>225</v>
      </c>
      <c r="E22" s="427"/>
      <c r="F22" s="531"/>
    </row>
    <row r="23" spans="1:15" ht="18" customHeight="1">
      <c r="A23" s="561">
        <v>3</v>
      </c>
      <c r="B23" s="675" t="s">
        <v>900</v>
      </c>
      <c r="C23" s="676" t="s">
        <v>19</v>
      </c>
      <c r="D23" s="677">
        <v>200</v>
      </c>
      <c r="E23" s="431"/>
      <c r="F23" s="535"/>
    </row>
    <row r="24" spans="1:15" ht="18" customHeight="1">
      <c r="A24" s="455">
        <v>4</v>
      </c>
      <c r="B24" s="682" t="s">
        <v>901</v>
      </c>
      <c r="C24" s="683"/>
      <c r="D24" s="684"/>
      <c r="E24" s="559"/>
      <c r="F24" s="721"/>
    </row>
    <row r="25" spans="1:15" ht="18" customHeight="1">
      <c r="A25" s="104">
        <v>4.0999999999999996</v>
      </c>
      <c r="B25" s="678" t="s">
        <v>443</v>
      </c>
      <c r="C25" s="679" t="s">
        <v>18</v>
      </c>
      <c r="D25" s="680">
        <v>35</v>
      </c>
      <c r="E25" s="460"/>
      <c r="F25" s="432"/>
    </row>
    <row r="26" spans="1:15" ht="18" customHeight="1">
      <c r="A26" s="112">
        <v>4.2</v>
      </c>
      <c r="B26" s="510" t="s">
        <v>442</v>
      </c>
      <c r="C26" s="297" t="s">
        <v>18</v>
      </c>
      <c r="D26" s="511">
        <v>20</v>
      </c>
      <c r="E26" s="456"/>
      <c r="F26" s="437"/>
    </row>
    <row r="27" spans="1:15" ht="18" customHeight="1">
      <c r="A27" s="112">
        <v>4.3</v>
      </c>
      <c r="B27" s="510" t="s">
        <v>444</v>
      </c>
      <c r="C27" s="297" t="s">
        <v>18</v>
      </c>
      <c r="D27" s="511">
        <v>120</v>
      </c>
      <c r="E27" s="456"/>
      <c r="F27" s="437"/>
    </row>
    <row r="28" spans="1:15" ht="18" customHeight="1">
      <c r="A28" s="112">
        <v>4.4000000000000004</v>
      </c>
      <c r="B28" s="510" t="s">
        <v>445</v>
      </c>
      <c r="C28" s="297" t="s">
        <v>18</v>
      </c>
      <c r="D28" s="511">
        <v>80</v>
      </c>
      <c r="E28" s="456"/>
      <c r="F28" s="437"/>
    </row>
    <row r="29" spans="1:15" ht="27.75" customHeight="1">
      <c r="A29" s="112">
        <v>5</v>
      </c>
      <c r="B29" s="137" t="s">
        <v>902</v>
      </c>
      <c r="C29" s="301" t="s">
        <v>104</v>
      </c>
      <c r="D29" s="138">
        <v>35</v>
      </c>
      <c r="E29" s="427"/>
      <c r="F29" s="531"/>
      <c r="H29" s="600"/>
    </row>
    <row r="30" spans="1:15" ht="27.75" customHeight="1">
      <c r="A30" s="112">
        <v>6</v>
      </c>
      <c r="B30" s="137" t="s">
        <v>903</v>
      </c>
      <c r="C30" s="301" t="s">
        <v>104</v>
      </c>
      <c r="D30" s="138">
        <v>20</v>
      </c>
      <c r="E30" s="427"/>
      <c r="F30" s="531"/>
      <c r="H30" s="884"/>
      <c r="I30" s="885"/>
      <c r="J30" s="885"/>
    </row>
    <row r="31" spans="1:15" ht="27.75" customHeight="1">
      <c r="A31" s="112">
        <v>7</v>
      </c>
      <c r="B31" s="137" t="s">
        <v>904</v>
      </c>
      <c r="C31" s="301" t="s">
        <v>104</v>
      </c>
      <c r="D31" s="138">
        <v>100</v>
      </c>
      <c r="E31" s="427"/>
      <c r="F31" s="531"/>
    </row>
    <row r="32" spans="1:15" ht="27.75" customHeight="1">
      <c r="A32" s="112">
        <v>8</v>
      </c>
      <c r="B32" s="137" t="s">
        <v>905</v>
      </c>
      <c r="C32" s="301" t="s">
        <v>104</v>
      </c>
      <c r="D32" s="138">
        <v>80</v>
      </c>
      <c r="E32" s="427"/>
      <c r="F32" s="531"/>
    </row>
    <row r="33" spans="1:6" ht="30.75" customHeight="1">
      <c r="A33" s="112">
        <v>9</v>
      </c>
      <c r="B33" s="137" t="s">
        <v>906</v>
      </c>
      <c r="C33" s="301" t="s">
        <v>35</v>
      </c>
      <c r="D33" s="138">
        <v>35</v>
      </c>
      <c r="E33" s="427"/>
      <c r="F33" s="531"/>
    </row>
    <row r="34" spans="1:6" ht="26.25" customHeight="1">
      <c r="A34" s="112">
        <v>10</v>
      </c>
      <c r="B34" s="137" t="s">
        <v>907</v>
      </c>
      <c r="C34" s="301" t="s">
        <v>35</v>
      </c>
      <c r="D34" s="138">
        <v>20</v>
      </c>
      <c r="E34" s="427"/>
      <c r="F34" s="531"/>
    </row>
    <row r="35" spans="1:6" ht="28.5" customHeight="1">
      <c r="A35" s="112">
        <v>11</v>
      </c>
      <c r="B35" s="129" t="s">
        <v>908</v>
      </c>
      <c r="C35" s="65" t="s">
        <v>35</v>
      </c>
      <c r="D35" s="139">
        <v>20</v>
      </c>
      <c r="E35" s="458"/>
      <c r="F35" s="533"/>
    </row>
    <row r="36" spans="1:6" s="150" customFormat="1" ht="15.75" customHeight="1">
      <c r="A36" s="111"/>
      <c r="B36" s="300" t="s">
        <v>491</v>
      </c>
      <c r="C36" s="300"/>
      <c r="D36" s="134"/>
      <c r="E36" s="456"/>
      <c r="F36" s="534"/>
    </row>
    <row r="37" spans="1:6" ht="31.5" customHeight="1">
      <c r="A37" s="111">
        <v>12</v>
      </c>
      <c r="B37" s="257" t="s">
        <v>909</v>
      </c>
      <c r="C37" s="133" t="s">
        <v>104</v>
      </c>
      <c r="D37" s="85">
        <v>2</v>
      </c>
      <c r="E37" s="427"/>
      <c r="F37" s="531"/>
    </row>
    <row r="38" spans="1:6" ht="16.5" customHeight="1">
      <c r="A38" s="111">
        <v>13</v>
      </c>
      <c r="B38" s="257" t="s">
        <v>165</v>
      </c>
      <c r="C38" s="133" t="s">
        <v>104</v>
      </c>
      <c r="D38" s="85">
        <v>1</v>
      </c>
      <c r="E38" s="427"/>
      <c r="F38" s="531"/>
    </row>
    <row r="39" spans="1:6" ht="16.5" customHeight="1">
      <c r="A39" s="250">
        <v>14</v>
      </c>
      <c r="B39" s="5" t="s">
        <v>910</v>
      </c>
      <c r="C39" s="6" t="s">
        <v>104</v>
      </c>
      <c r="D39" s="7">
        <v>1</v>
      </c>
      <c r="E39" s="431"/>
      <c r="F39" s="535"/>
    </row>
    <row r="40" spans="1:6" ht="17.25" customHeight="1">
      <c r="A40" s="566">
        <v>15</v>
      </c>
      <c r="B40" s="687" t="s">
        <v>911</v>
      </c>
      <c r="C40" s="688"/>
      <c r="D40" s="572"/>
      <c r="E40" s="559"/>
      <c r="F40" s="721"/>
    </row>
    <row r="41" spans="1:6" ht="15" customHeight="1">
      <c r="A41" s="251">
        <v>15.1</v>
      </c>
      <c r="B41" s="685" t="s">
        <v>446</v>
      </c>
      <c r="C41" s="686" t="s">
        <v>19</v>
      </c>
      <c r="D41" s="122">
        <v>2</v>
      </c>
      <c r="E41" s="432"/>
      <c r="F41" s="432"/>
    </row>
    <row r="42" spans="1:6" ht="15" customHeight="1">
      <c r="A42" s="111">
        <v>15.2</v>
      </c>
      <c r="B42" s="512" t="s">
        <v>447</v>
      </c>
      <c r="C42" s="303" t="s">
        <v>19</v>
      </c>
      <c r="D42" s="399">
        <v>1</v>
      </c>
      <c r="E42" s="437"/>
      <c r="F42" s="437"/>
    </row>
    <row r="43" spans="1:6" ht="15" customHeight="1">
      <c r="A43" s="111">
        <v>15.3</v>
      </c>
      <c r="B43" s="512" t="s">
        <v>448</v>
      </c>
      <c r="C43" s="303" t="s">
        <v>19</v>
      </c>
      <c r="D43" s="399">
        <v>1</v>
      </c>
      <c r="E43" s="437"/>
      <c r="F43" s="437"/>
    </row>
    <row r="44" spans="1:6" ht="15" customHeight="1">
      <c r="A44" s="250">
        <v>15.4</v>
      </c>
      <c r="B44" s="689" t="s">
        <v>449</v>
      </c>
      <c r="C44" s="304" t="s">
        <v>19</v>
      </c>
      <c r="D44" s="603">
        <v>3</v>
      </c>
      <c r="E44" s="527"/>
      <c r="F44" s="527"/>
    </row>
    <row r="45" spans="1:6" ht="26.25" customHeight="1">
      <c r="A45" s="566">
        <v>16</v>
      </c>
      <c r="B45" s="690" t="s">
        <v>912</v>
      </c>
      <c r="C45" s="691"/>
      <c r="D45" s="572"/>
      <c r="E45" s="559"/>
      <c r="F45" s="721"/>
    </row>
    <row r="46" spans="1:6" ht="15" customHeight="1">
      <c r="A46" s="251">
        <v>16.100000000000001</v>
      </c>
      <c r="B46" s="685" t="s">
        <v>450</v>
      </c>
      <c r="C46" s="686" t="s">
        <v>19</v>
      </c>
      <c r="D46" s="122">
        <v>1</v>
      </c>
      <c r="E46" s="432"/>
      <c r="F46" s="432"/>
    </row>
    <row r="47" spans="1:6" ht="15" customHeight="1">
      <c r="A47" s="111">
        <v>16.2</v>
      </c>
      <c r="B47" s="512" t="s">
        <v>451</v>
      </c>
      <c r="C47" s="303" t="s">
        <v>19</v>
      </c>
      <c r="D47" s="399">
        <v>1</v>
      </c>
      <c r="E47" s="437"/>
      <c r="F47" s="437"/>
    </row>
    <row r="48" spans="1:6" ht="15" customHeight="1">
      <c r="A48" s="111">
        <v>16.3</v>
      </c>
      <c r="B48" s="512" t="s">
        <v>452</v>
      </c>
      <c r="C48" s="303" t="s">
        <v>19</v>
      </c>
      <c r="D48" s="399">
        <v>1</v>
      </c>
      <c r="E48" s="437"/>
      <c r="F48" s="437"/>
    </row>
    <row r="49" spans="1:15" ht="15" customHeight="1">
      <c r="A49" s="250">
        <v>16.399999999999999</v>
      </c>
      <c r="B49" s="689" t="s">
        <v>453</v>
      </c>
      <c r="C49" s="304" t="s">
        <v>19</v>
      </c>
      <c r="D49" s="603">
        <v>1</v>
      </c>
      <c r="E49" s="527"/>
      <c r="F49" s="527"/>
    </row>
    <row r="50" spans="1:15" ht="15.75" customHeight="1">
      <c r="A50" s="566">
        <v>17</v>
      </c>
      <c r="B50" s="687" t="s">
        <v>913</v>
      </c>
      <c r="C50" s="688"/>
      <c r="D50" s="572"/>
      <c r="E50" s="559"/>
      <c r="F50" s="721"/>
    </row>
    <row r="51" spans="1:15" ht="15.75" customHeight="1">
      <c r="A51" s="251">
        <v>17.100000000000001</v>
      </c>
      <c r="B51" s="685" t="s">
        <v>454</v>
      </c>
      <c r="C51" s="686" t="s">
        <v>19</v>
      </c>
      <c r="D51" s="122">
        <v>1</v>
      </c>
      <c r="E51" s="595"/>
      <c r="F51" s="595"/>
    </row>
    <row r="52" spans="1:15" ht="15.75" customHeight="1">
      <c r="A52" s="111">
        <v>17.2</v>
      </c>
      <c r="B52" s="512" t="s">
        <v>455</v>
      </c>
      <c r="C52" s="303" t="s">
        <v>19</v>
      </c>
      <c r="D52" s="399">
        <v>1</v>
      </c>
      <c r="E52" s="477"/>
      <c r="F52" s="477"/>
    </row>
    <row r="53" spans="1:15" ht="16.5" customHeight="1">
      <c r="A53" s="112">
        <v>18</v>
      </c>
      <c r="B53" s="289" t="s">
        <v>914</v>
      </c>
      <c r="C53" s="303" t="s">
        <v>104</v>
      </c>
      <c r="D53" s="85">
        <v>1</v>
      </c>
      <c r="E53" s="427"/>
      <c r="F53" s="531"/>
    </row>
    <row r="54" spans="1:15" ht="29.25" customHeight="1">
      <c r="A54" s="111">
        <v>19</v>
      </c>
      <c r="B54" s="257" t="s">
        <v>915</v>
      </c>
      <c r="C54" s="133" t="s">
        <v>19</v>
      </c>
      <c r="D54" s="85">
        <v>1</v>
      </c>
      <c r="E54" s="427"/>
      <c r="F54" s="531"/>
    </row>
    <row r="55" spans="1:15" ht="18.75" customHeight="1">
      <c r="A55" s="252">
        <v>20</v>
      </c>
      <c r="B55" s="257" t="s">
        <v>916</v>
      </c>
      <c r="C55" s="303" t="s">
        <v>104</v>
      </c>
      <c r="D55" s="85">
        <v>1</v>
      </c>
      <c r="E55" s="427"/>
      <c r="F55" s="531"/>
    </row>
    <row r="56" spans="1:15" ht="18" customHeight="1">
      <c r="A56" s="86">
        <v>21</v>
      </c>
      <c r="B56" s="257" t="s">
        <v>917</v>
      </c>
      <c r="C56" s="303" t="s">
        <v>104</v>
      </c>
      <c r="D56" s="85">
        <v>1</v>
      </c>
      <c r="E56" s="427"/>
      <c r="F56" s="531"/>
    </row>
    <row r="57" spans="1:15" ht="29.25" customHeight="1">
      <c r="A57" s="86">
        <v>22</v>
      </c>
      <c r="B57" s="257" t="s">
        <v>918</v>
      </c>
      <c r="C57" s="303" t="s">
        <v>104</v>
      </c>
      <c r="D57" s="85">
        <v>3</v>
      </c>
      <c r="E57" s="427"/>
      <c r="F57" s="531"/>
    </row>
    <row r="58" spans="1:15" ht="27.75" customHeight="1">
      <c r="A58" s="86">
        <v>23</v>
      </c>
      <c r="B58" s="289" t="s">
        <v>919</v>
      </c>
      <c r="C58" s="303" t="s">
        <v>104</v>
      </c>
      <c r="D58" s="85">
        <v>1</v>
      </c>
      <c r="E58" s="427"/>
      <c r="F58" s="531"/>
    </row>
    <row r="59" spans="1:15" s="150" customFormat="1" ht="15.75" customHeight="1">
      <c r="A59" s="111"/>
      <c r="B59" s="307" t="s">
        <v>492</v>
      </c>
      <c r="C59" s="307"/>
      <c r="D59" s="122">
        <v>1</v>
      </c>
      <c r="E59" s="460"/>
      <c r="F59" s="901"/>
    </row>
    <row r="60" spans="1:15" ht="20.25" customHeight="1">
      <c r="A60" s="111">
        <v>24</v>
      </c>
      <c r="B60" s="257" t="s">
        <v>920</v>
      </c>
      <c r="C60" s="133" t="s">
        <v>104</v>
      </c>
      <c r="D60" s="85">
        <v>1</v>
      </c>
      <c r="E60" s="427"/>
      <c r="F60" s="531"/>
    </row>
    <row r="61" spans="1:15" ht="20.25" customHeight="1">
      <c r="A61" s="111">
        <v>25</v>
      </c>
      <c r="B61" s="257" t="s">
        <v>921</v>
      </c>
      <c r="C61" s="133" t="s">
        <v>18</v>
      </c>
      <c r="D61" s="291">
        <v>3</v>
      </c>
      <c r="E61" s="427"/>
      <c r="F61" s="531"/>
      <c r="G61" s="39"/>
      <c r="H61" s="39"/>
      <c r="I61" s="39"/>
      <c r="J61" s="39"/>
      <c r="K61" s="39"/>
      <c r="L61" s="39"/>
      <c r="M61" s="39"/>
      <c r="N61" s="39"/>
      <c r="O61" s="39"/>
    </row>
    <row r="62" spans="1:15" ht="28.5" customHeight="1">
      <c r="A62" s="250">
        <v>26</v>
      </c>
      <c r="B62" s="693" t="s">
        <v>922</v>
      </c>
      <c r="C62" s="6" t="s">
        <v>18</v>
      </c>
      <c r="D62" s="694">
        <v>25</v>
      </c>
      <c r="E62" s="431"/>
      <c r="F62" s="535"/>
      <c r="G62" s="39"/>
      <c r="H62" s="39"/>
      <c r="I62" s="39"/>
      <c r="J62" s="39"/>
      <c r="K62" s="39"/>
      <c r="L62" s="39"/>
      <c r="M62" s="39"/>
      <c r="N62" s="39"/>
      <c r="O62" s="39"/>
    </row>
    <row r="63" spans="1:15" ht="17.25" customHeight="1">
      <c r="A63" s="566">
        <v>27</v>
      </c>
      <c r="B63" s="687" t="s">
        <v>913</v>
      </c>
      <c r="C63" s="688"/>
      <c r="D63" s="696"/>
      <c r="E63" s="559"/>
      <c r="F63" s="721"/>
    </row>
    <row r="64" spans="1:15" ht="15.75" customHeight="1">
      <c r="A64" s="251">
        <v>27.1</v>
      </c>
      <c r="B64" s="695" t="s">
        <v>456</v>
      </c>
      <c r="C64" s="686" t="s">
        <v>19</v>
      </c>
      <c r="D64" s="692">
        <v>1</v>
      </c>
      <c r="E64" s="595"/>
      <c r="F64" s="595"/>
    </row>
    <row r="65" spans="1:15" ht="15.75" customHeight="1">
      <c r="A65" s="250">
        <v>27.2</v>
      </c>
      <c r="B65" s="689" t="s">
        <v>457</v>
      </c>
      <c r="C65" s="304" t="s">
        <v>19</v>
      </c>
      <c r="D65" s="697">
        <v>21</v>
      </c>
      <c r="E65" s="604"/>
      <c r="F65" s="604"/>
    </row>
    <row r="66" spans="1:15" ht="15.75" customHeight="1">
      <c r="A66" s="566">
        <v>28</v>
      </c>
      <c r="B66" s="687" t="s">
        <v>913</v>
      </c>
      <c r="C66" s="688"/>
      <c r="D66" s="696"/>
      <c r="E66" s="559"/>
      <c r="F66" s="721"/>
    </row>
    <row r="67" spans="1:15" ht="15.75" customHeight="1">
      <c r="A67" s="251">
        <v>28.1</v>
      </c>
      <c r="B67" s="685" t="s">
        <v>458</v>
      </c>
      <c r="C67" s="686" t="s">
        <v>19</v>
      </c>
      <c r="D67" s="122">
        <v>1</v>
      </c>
      <c r="E67" s="432"/>
      <c r="F67" s="432"/>
    </row>
    <row r="68" spans="1:15" ht="15.75" customHeight="1">
      <c r="A68" s="111">
        <v>28.2</v>
      </c>
      <c r="B68" s="512" t="s">
        <v>459</v>
      </c>
      <c r="C68" s="303" t="s">
        <v>19</v>
      </c>
      <c r="D68" s="399">
        <v>1</v>
      </c>
      <c r="E68" s="437"/>
      <c r="F68" s="437"/>
    </row>
    <row r="69" spans="1:15" s="150" customFormat="1" ht="15.75" customHeight="1">
      <c r="A69" s="111"/>
      <c r="B69" s="308" t="s">
        <v>496</v>
      </c>
      <c r="C69" s="293"/>
      <c r="D69" s="399">
        <v>0</v>
      </c>
      <c r="E69" s="456"/>
      <c r="F69" s="534"/>
    </row>
    <row r="70" spans="1:15" ht="18" customHeight="1">
      <c r="A70" s="111">
        <v>29</v>
      </c>
      <c r="B70" s="257" t="s">
        <v>923</v>
      </c>
      <c r="C70" s="133" t="s">
        <v>104</v>
      </c>
      <c r="D70" s="85">
        <v>1</v>
      </c>
      <c r="E70" s="427"/>
      <c r="F70" s="531"/>
    </row>
    <row r="71" spans="1:15" ht="18" customHeight="1">
      <c r="A71" s="111">
        <v>30</v>
      </c>
      <c r="B71" s="257" t="s">
        <v>921</v>
      </c>
      <c r="C71" s="133" t="s">
        <v>18</v>
      </c>
      <c r="D71" s="291">
        <v>3</v>
      </c>
      <c r="E71" s="427"/>
      <c r="F71" s="531"/>
      <c r="G71" s="39"/>
      <c r="H71" s="39"/>
      <c r="I71" s="39"/>
      <c r="J71" s="39"/>
      <c r="K71" s="39"/>
      <c r="L71" s="39"/>
      <c r="M71" s="39"/>
      <c r="N71" s="39"/>
      <c r="O71" s="39"/>
    </row>
    <row r="72" spans="1:15" ht="31.5" customHeight="1">
      <c r="A72" s="250">
        <v>31</v>
      </c>
      <c r="B72" s="693" t="s">
        <v>924</v>
      </c>
      <c r="C72" s="6" t="s">
        <v>18</v>
      </c>
      <c r="D72" s="694">
        <v>19</v>
      </c>
      <c r="E72" s="431"/>
      <c r="F72" s="535"/>
      <c r="G72" s="39"/>
      <c r="H72" s="39"/>
      <c r="I72" s="39"/>
      <c r="J72" s="39"/>
      <c r="K72" s="39"/>
      <c r="L72" s="39"/>
      <c r="M72" s="39"/>
      <c r="N72" s="39"/>
      <c r="O72" s="39"/>
    </row>
    <row r="73" spans="1:15" ht="17.25" customHeight="1">
      <c r="A73" s="566">
        <v>32</v>
      </c>
      <c r="B73" s="687" t="s">
        <v>913</v>
      </c>
      <c r="C73" s="688"/>
      <c r="D73" s="696"/>
      <c r="E73" s="559"/>
      <c r="F73" s="721"/>
    </row>
    <row r="74" spans="1:15" ht="17.25" customHeight="1">
      <c r="A74" s="251">
        <v>32.1</v>
      </c>
      <c r="B74" s="685" t="s">
        <v>456</v>
      </c>
      <c r="C74" s="686" t="s">
        <v>19</v>
      </c>
      <c r="D74" s="701">
        <v>1</v>
      </c>
      <c r="E74" s="595"/>
      <c r="F74" s="595"/>
    </row>
    <row r="75" spans="1:15" ht="17.25" customHeight="1" thickBot="1">
      <c r="A75" s="250">
        <v>32.200000000000003</v>
      </c>
      <c r="B75" s="689" t="s">
        <v>460</v>
      </c>
      <c r="C75" s="304" t="s">
        <v>19</v>
      </c>
      <c r="D75" s="702">
        <v>3</v>
      </c>
      <c r="E75" s="604"/>
      <c r="F75" s="604"/>
    </row>
    <row r="76" spans="1:15" ht="18.75" customHeight="1" thickBot="1">
      <c r="A76" s="698">
        <v>33</v>
      </c>
      <c r="B76" s="699" t="s">
        <v>913</v>
      </c>
      <c r="C76" s="700"/>
      <c r="D76" s="703"/>
      <c r="E76" s="902"/>
      <c r="F76" s="903"/>
    </row>
    <row r="77" spans="1:15" ht="16.5" customHeight="1">
      <c r="A77" s="251">
        <v>33.1</v>
      </c>
      <c r="B77" s="685" t="s">
        <v>461</v>
      </c>
      <c r="C77" s="686" t="s">
        <v>19</v>
      </c>
      <c r="D77" s="122">
        <v>2</v>
      </c>
      <c r="E77" s="432"/>
      <c r="F77" s="432"/>
    </row>
    <row r="78" spans="1:15" ht="16.5" customHeight="1">
      <c r="A78" s="111">
        <v>33.200000000000003</v>
      </c>
      <c r="B78" s="512" t="s">
        <v>462</v>
      </c>
      <c r="C78" s="303" t="s">
        <v>19</v>
      </c>
      <c r="D78" s="399">
        <v>3</v>
      </c>
      <c r="E78" s="437"/>
      <c r="F78" s="437"/>
    </row>
    <row r="79" spans="1:15" ht="16.5" customHeight="1">
      <c r="A79" s="111">
        <v>33.299999999999997</v>
      </c>
      <c r="B79" s="512" t="s">
        <v>451</v>
      </c>
      <c r="C79" s="303" t="s">
        <v>19</v>
      </c>
      <c r="D79" s="399">
        <v>1</v>
      </c>
      <c r="E79" s="437"/>
      <c r="F79" s="437"/>
    </row>
    <row r="80" spans="1:15" s="150" customFormat="1" ht="15.75" customHeight="1">
      <c r="A80" s="111"/>
      <c r="B80" s="308" t="s">
        <v>493</v>
      </c>
      <c r="C80" s="300"/>
      <c r="D80" s="399">
        <v>1</v>
      </c>
      <c r="E80" s="456"/>
      <c r="F80" s="534"/>
    </row>
    <row r="81" spans="1:15" ht="18.75" customHeight="1">
      <c r="A81" s="111">
        <v>34</v>
      </c>
      <c r="B81" s="257" t="s">
        <v>1015</v>
      </c>
      <c r="C81" s="133" t="s">
        <v>104</v>
      </c>
      <c r="D81" s="85">
        <v>1</v>
      </c>
      <c r="E81" s="427"/>
      <c r="F81" s="531"/>
    </row>
    <row r="82" spans="1:15" ht="18.75" customHeight="1">
      <c r="A82" s="111">
        <v>35</v>
      </c>
      <c r="B82" s="257" t="s">
        <v>921</v>
      </c>
      <c r="C82" s="133" t="s">
        <v>18</v>
      </c>
      <c r="D82" s="291">
        <v>3</v>
      </c>
      <c r="E82" s="427"/>
      <c r="F82" s="531"/>
      <c r="G82" s="39"/>
      <c r="H82" s="39"/>
      <c r="I82" s="39"/>
      <c r="J82" s="39"/>
      <c r="K82" s="39"/>
      <c r="L82" s="39"/>
      <c r="M82" s="39"/>
      <c r="N82" s="39"/>
      <c r="O82" s="39"/>
    </row>
    <row r="83" spans="1:15" ht="30" customHeight="1">
      <c r="A83" s="111">
        <v>36</v>
      </c>
      <c r="B83" s="292" t="s">
        <v>922</v>
      </c>
      <c r="C83" s="133" t="s">
        <v>18</v>
      </c>
      <c r="D83" s="291">
        <v>22</v>
      </c>
      <c r="E83" s="427"/>
      <c r="F83" s="531"/>
      <c r="G83" s="39"/>
      <c r="H83" s="39"/>
      <c r="I83" s="39"/>
      <c r="J83" s="39"/>
      <c r="K83" s="39"/>
      <c r="L83" s="39"/>
      <c r="M83" s="39"/>
      <c r="N83" s="39"/>
      <c r="O83" s="39"/>
    </row>
    <row r="84" spans="1:15" ht="18.75" customHeight="1">
      <c r="A84" s="111">
        <v>37</v>
      </c>
      <c r="B84" s="257" t="s">
        <v>917</v>
      </c>
      <c r="C84" s="304" t="s">
        <v>104</v>
      </c>
      <c r="D84" s="85">
        <v>5</v>
      </c>
      <c r="E84" s="427"/>
      <c r="F84" s="531"/>
    </row>
    <row r="85" spans="1:15" ht="19.5" customHeight="1">
      <c r="A85" s="111">
        <v>38</v>
      </c>
      <c r="B85" s="257" t="s">
        <v>916</v>
      </c>
      <c r="C85" s="303" t="s">
        <v>104</v>
      </c>
      <c r="D85" s="85">
        <v>5</v>
      </c>
      <c r="E85" s="427"/>
      <c r="F85" s="531"/>
    </row>
    <row r="86" spans="1:15" ht="32.25" customHeight="1">
      <c r="A86" s="250">
        <v>39</v>
      </c>
      <c r="B86" s="705" t="s">
        <v>925</v>
      </c>
      <c r="C86" s="304" t="s">
        <v>19</v>
      </c>
      <c r="D86" s="7">
        <v>5</v>
      </c>
      <c r="E86" s="431"/>
      <c r="F86" s="535"/>
    </row>
    <row r="87" spans="1:15" ht="17.25" customHeight="1">
      <c r="A87" s="566">
        <v>40</v>
      </c>
      <c r="B87" s="687" t="s">
        <v>911</v>
      </c>
      <c r="C87" s="688"/>
      <c r="D87" s="696"/>
      <c r="E87" s="559"/>
      <c r="F87" s="721"/>
    </row>
    <row r="88" spans="1:15" ht="17.25" customHeight="1">
      <c r="A88" s="251">
        <v>40.1</v>
      </c>
      <c r="B88" s="685" t="s">
        <v>463</v>
      </c>
      <c r="C88" s="686" t="s">
        <v>19</v>
      </c>
      <c r="D88" s="122">
        <v>1</v>
      </c>
      <c r="E88" s="595"/>
      <c r="F88" s="595"/>
    </row>
    <row r="89" spans="1:15" ht="17.25" customHeight="1">
      <c r="A89" s="111">
        <v>40.200000000000003</v>
      </c>
      <c r="B89" s="512" t="s">
        <v>464</v>
      </c>
      <c r="C89" s="303" t="s">
        <v>19</v>
      </c>
      <c r="D89" s="121">
        <v>7</v>
      </c>
      <c r="E89" s="477"/>
      <c r="F89" s="477"/>
    </row>
    <row r="90" spans="1:15" ht="17.25" customHeight="1">
      <c r="A90" s="111">
        <v>40.299999999999997</v>
      </c>
      <c r="B90" s="512" t="s">
        <v>465</v>
      </c>
      <c r="C90" s="303" t="s">
        <v>19</v>
      </c>
      <c r="D90" s="121">
        <v>14</v>
      </c>
      <c r="E90" s="477"/>
      <c r="F90" s="477"/>
    </row>
    <row r="91" spans="1:15" ht="20.25" customHeight="1">
      <c r="A91" s="88">
        <v>41</v>
      </c>
      <c r="B91" s="744" t="s">
        <v>141</v>
      </c>
      <c r="C91" s="302" t="s">
        <v>19</v>
      </c>
      <c r="D91" s="45">
        <v>1</v>
      </c>
      <c r="E91" s="458"/>
      <c r="F91" s="533"/>
    </row>
    <row r="92" spans="1:15" s="150" customFormat="1" ht="15.75" customHeight="1">
      <c r="A92" s="111"/>
      <c r="B92" s="300" t="s">
        <v>494</v>
      </c>
      <c r="C92" s="300"/>
      <c r="D92" s="399">
        <v>2</v>
      </c>
      <c r="E92" s="456"/>
      <c r="F92" s="534"/>
    </row>
    <row r="93" spans="1:15" ht="18" customHeight="1">
      <c r="A93" s="111">
        <v>42</v>
      </c>
      <c r="B93" s="257" t="s">
        <v>1018</v>
      </c>
      <c r="C93" s="133" t="s">
        <v>104</v>
      </c>
      <c r="D93" s="85">
        <v>1</v>
      </c>
      <c r="E93" s="427"/>
      <c r="F93" s="531"/>
    </row>
    <row r="94" spans="1:15" ht="18" customHeight="1">
      <c r="A94" s="111">
        <v>43</v>
      </c>
      <c r="B94" s="257" t="s">
        <v>921</v>
      </c>
      <c r="C94" s="133" t="s">
        <v>18</v>
      </c>
      <c r="D94" s="291">
        <v>3</v>
      </c>
      <c r="E94" s="427"/>
      <c r="F94" s="531"/>
      <c r="G94" s="39"/>
      <c r="H94" s="39"/>
      <c r="I94" s="39"/>
      <c r="J94" s="39"/>
      <c r="K94" s="39"/>
      <c r="L94" s="39"/>
      <c r="M94" s="39"/>
      <c r="N94" s="39"/>
      <c r="O94" s="39"/>
    </row>
    <row r="95" spans="1:15" ht="25.5" customHeight="1">
      <c r="A95" s="111">
        <v>44</v>
      </c>
      <c r="B95" s="292" t="s">
        <v>922</v>
      </c>
      <c r="C95" s="133" t="s">
        <v>18</v>
      </c>
      <c r="D95" s="291">
        <v>15</v>
      </c>
      <c r="E95" s="427"/>
      <c r="F95" s="531"/>
      <c r="G95" s="39"/>
      <c r="H95" s="39"/>
      <c r="I95" s="39"/>
      <c r="J95" s="39"/>
      <c r="K95" s="39"/>
      <c r="L95" s="39"/>
      <c r="M95" s="39"/>
      <c r="N95" s="39"/>
      <c r="O95" s="39"/>
    </row>
    <row r="96" spans="1:15" ht="18" customHeight="1">
      <c r="A96" s="111">
        <v>45</v>
      </c>
      <c r="B96" s="257" t="s">
        <v>917</v>
      </c>
      <c r="C96" s="133" t="s">
        <v>104</v>
      </c>
      <c r="D96" s="85">
        <v>4</v>
      </c>
      <c r="E96" s="427"/>
      <c r="F96" s="531"/>
    </row>
    <row r="97" spans="1:15" ht="18" customHeight="1">
      <c r="A97" s="111">
        <v>46</v>
      </c>
      <c r="B97" s="257" t="s">
        <v>916</v>
      </c>
      <c r="C97" s="133" t="s">
        <v>104</v>
      </c>
      <c r="D97" s="85">
        <v>4</v>
      </c>
      <c r="E97" s="427"/>
      <c r="F97" s="531"/>
    </row>
    <row r="98" spans="1:15" ht="27" customHeight="1">
      <c r="A98" s="250">
        <v>47</v>
      </c>
      <c r="B98" s="705" t="s">
        <v>925</v>
      </c>
      <c r="C98" s="304" t="s">
        <v>19</v>
      </c>
      <c r="D98" s="7">
        <v>4</v>
      </c>
      <c r="E98" s="431"/>
      <c r="F98" s="535"/>
    </row>
    <row r="99" spans="1:15" ht="17.25" customHeight="1">
      <c r="A99" s="566">
        <v>48</v>
      </c>
      <c r="B99" s="687" t="s">
        <v>911</v>
      </c>
      <c r="C99" s="688"/>
      <c r="D99" s="696"/>
      <c r="E99" s="559"/>
      <c r="F99" s="721"/>
    </row>
    <row r="100" spans="1:15" ht="15" customHeight="1">
      <c r="A100" s="251">
        <v>48.1</v>
      </c>
      <c r="B100" s="706" t="s">
        <v>466</v>
      </c>
      <c r="C100" s="686" t="s">
        <v>19</v>
      </c>
      <c r="D100" s="122">
        <v>2</v>
      </c>
      <c r="E100" s="595"/>
      <c r="F100" s="595"/>
    </row>
    <row r="101" spans="1:15" ht="15" customHeight="1">
      <c r="A101" s="111">
        <v>48.2</v>
      </c>
      <c r="B101" s="513" t="s">
        <v>467</v>
      </c>
      <c r="C101" s="303" t="s">
        <v>19</v>
      </c>
      <c r="D101" s="121">
        <v>6</v>
      </c>
      <c r="E101" s="477"/>
      <c r="F101" s="477"/>
    </row>
    <row r="102" spans="1:15" ht="15" customHeight="1">
      <c r="A102" s="111">
        <v>48.3</v>
      </c>
      <c r="B102" s="513" t="s">
        <v>468</v>
      </c>
      <c r="C102" s="303" t="s">
        <v>19</v>
      </c>
      <c r="D102" s="121">
        <v>7</v>
      </c>
      <c r="E102" s="477"/>
      <c r="F102" s="477"/>
    </row>
    <row r="103" spans="1:15" ht="27" customHeight="1">
      <c r="A103" s="88">
        <v>49</v>
      </c>
      <c r="B103" s="744" t="s">
        <v>1016</v>
      </c>
      <c r="C103" s="302" t="s">
        <v>19</v>
      </c>
      <c r="D103" s="45">
        <v>1</v>
      </c>
      <c r="E103" s="458"/>
      <c r="F103" s="533"/>
    </row>
    <row r="104" spans="1:15" s="150" customFormat="1" ht="15.75" customHeight="1">
      <c r="A104" s="111"/>
      <c r="B104" s="300" t="s">
        <v>495</v>
      </c>
      <c r="C104" s="300"/>
      <c r="D104" s="399">
        <v>3</v>
      </c>
      <c r="E104" s="456"/>
      <c r="F104" s="534"/>
    </row>
    <row r="105" spans="1:15" ht="17.25" customHeight="1">
      <c r="A105" s="111">
        <v>50</v>
      </c>
      <c r="B105" s="257" t="s">
        <v>1017</v>
      </c>
      <c r="C105" s="133" t="s">
        <v>104</v>
      </c>
      <c r="D105" s="85">
        <v>1</v>
      </c>
      <c r="E105" s="427"/>
      <c r="F105" s="531"/>
    </row>
    <row r="106" spans="1:15" ht="17.25" customHeight="1">
      <c r="A106" s="111">
        <v>51</v>
      </c>
      <c r="B106" s="257" t="s">
        <v>921</v>
      </c>
      <c r="C106" s="133" t="s">
        <v>18</v>
      </c>
      <c r="D106" s="291">
        <v>3</v>
      </c>
      <c r="E106" s="427"/>
      <c r="F106" s="531"/>
      <c r="G106" s="39"/>
      <c r="H106" s="39"/>
      <c r="I106" s="39"/>
      <c r="J106" s="39"/>
      <c r="K106" s="39"/>
      <c r="L106" s="39"/>
      <c r="M106" s="39"/>
      <c r="N106" s="39"/>
      <c r="O106" s="39"/>
    </row>
    <row r="107" spans="1:15" ht="27" customHeight="1">
      <c r="A107" s="111">
        <v>52</v>
      </c>
      <c r="B107" s="292" t="s">
        <v>922</v>
      </c>
      <c r="C107" s="133" t="s">
        <v>18</v>
      </c>
      <c r="D107" s="291">
        <v>25</v>
      </c>
      <c r="E107" s="427"/>
      <c r="F107" s="531"/>
      <c r="G107" s="39"/>
      <c r="H107" s="39"/>
      <c r="I107" s="39"/>
      <c r="J107" s="39"/>
      <c r="K107" s="39"/>
      <c r="L107" s="39"/>
      <c r="M107" s="39"/>
      <c r="N107" s="39"/>
      <c r="O107" s="39"/>
    </row>
    <row r="108" spans="1:15" ht="20.25" customHeight="1">
      <c r="A108" s="111">
        <v>53</v>
      </c>
      <c r="B108" s="257" t="s">
        <v>917</v>
      </c>
      <c r="C108" s="133" t="s">
        <v>104</v>
      </c>
      <c r="D108" s="85">
        <v>5</v>
      </c>
      <c r="E108" s="427"/>
      <c r="F108" s="531"/>
    </row>
    <row r="109" spans="1:15" ht="17.25" customHeight="1">
      <c r="A109" s="111">
        <v>54</v>
      </c>
      <c r="B109" s="257" t="s">
        <v>916</v>
      </c>
      <c r="C109" s="133" t="s">
        <v>104</v>
      </c>
      <c r="D109" s="85">
        <v>5</v>
      </c>
      <c r="E109" s="427"/>
      <c r="F109" s="531"/>
    </row>
    <row r="110" spans="1:15" ht="28.5" customHeight="1">
      <c r="A110" s="250">
        <v>55</v>
      </c>
      <c r="B110" s="707" t="s">
        <v>926</v>
      </c>
      <c r="C110" s="304" t="s">
        <v>19</v>
      </c>
      <c r="D110" s="7">
        <v>5</v>
      </c>
      <c r="E110" s="431"/>
      <c r="F110" s="535"/>
    </row>
    <row r="111" spans="1:15" ht="16.5" customHeight="1">
      <c r="A111" s="566">
        <v>56</v>
      </c>
      <c r="B111" s="687" t="s">
        <v>927</v>
      </c>
      <c r="C111" s="688"/>
      <c r="D111" s="696"/>
      <c r="E111" s="559"/>
      <c r="F111" s="721"/>
    </row>
    <row r="112" spans="1:15" ht="15.75" customHeight="1">
      <c r="A112" s="251">
        <v>56.1</v>
      </c>
      <c r="B112" s="685" t="s">
        <v>466</v>
      </c>
      <c r="C112" s="686" t="s">
        <v>19</v>
      </c>
      <c r="D112" s="122">
        <v>2</v>
      </c>
      <c r="E112" s="595"/>
      <c r="F112" s="595"/>
    </row>
    <row r="113" spans="1:15" ht="15.75" customHeight="1">
      <c r="A113" s="111">
        <v>56.2</v>
      </c>
      <c r="B113" s="512" t="s">
        <v>464</v>
      </c>
      <c r="C113" s="303" t="s">
        <v>19</v>
      </c>
      <c r="D113" s="121">
        <v>7</v>
      </c>
      <c r="E113" s="477"/>
      <c r="F113" s="477"/>
    </row>
    <row r="114" spans="1:15" ht="15.75" customHeight="1">
      <c r="A114" s="111">
        <v>56.3</v>
      </c>
      <c r="B114" s="512" t="s">
        <v>469</v>
      </c>
      <c r="C114" s="303" t="s">
        <v>19</v>
      </c>
      <c r="D114" s="121">
        <v>16</v>
      </c>
      <c r="E114" s="477"/>
      <c r="F114" s="477"/>
    </row>
    <row r="115" spans="1:15" ht="27.75" customHeight="1">
      <c r="A115" s="88">
        <v>57</v>
      </c>
      <c r="B115" s="744" t="s">
        <v>1019</v>
      </c>
      <c r="C115" s="302" t="s">
        <v>19</v>
      </c>
      <c r="D115" s="45">
        <v>1</v>
      </c>
      <c r="E115" s="458"/>
      <c r="F115" s="533"/>
    </row>
    <row r="116" spans="1:15" s="150" customFormat="1" ht="15.75" customHeight="1">
      <c r="A116" s="111"/>
      <c r="B116" s="131" t="s">
        <v>928</v>
      </c>
      <c r="C116" s="293"/>
      <c r="D116" s="399">
        <v>3</v>
      </c>
      <c r="E116" s="456"/>
      <c r="F116" s="534"/>
    </row>
    <row r="117" spans="1:15" ht="18.75" customHeight="1">
      <c r="A117" s="111">
        <v>58</v>
      </c>
      <c r="B117" s="257" t="s">
        <v>1018</v>
      </c>
      <c r="C117" s="133" t="s">
        <v>104</v>
      </c>
      <c r="D117" s="85">
        <v>1</v>
      </c>
      <c r="E117" s="427"/>
      <c r="F117" s="531"/>
    </row>
    <row r="118" spans="1:15" ht="18.75" customHeight="1">
      <c r="A118" s="111">
        <v>59</v>
      </c>
      <c r="B118" s="257" t="s">
        <v>921</v>
      </c>
      <c r="C118" s="133" t="s">
        <v>18</v>
      </c>
      <c r="D118" s="291">
        <v>3</v>
      </c>
      <c r="E118" s="427"/>
      <c r="F118" s="531"/>
      <c r="G118" s="39"/>
      <c r="H118" s="39"/>
      <c r="I118" s="39"/>
      <c r="J118" s="39"/>
      <c r="K118" s="39"/>
      <c r="L118" s="39"/>
      <c r="M118" s="39"/>
      <c r="N118" s="39"/>
      <c r="O118" s="39"/>
    </row>
    <row r="119" spans="1:15" ht="26.25" customHeight="1">
      <c r="A119" s="111">
        <v>60</v>
      </c>
      <c r="B119" s="292" t="s">
        <v>922</v>
      </c>
      <c r="C119" s="133" t="s">
        <v>18</v>
      </c>
      <c r="D119" s="291">
        <v>16</v>
      </c>
      <c r="E119" s="427"/>
      <c r="F119" s="531"/>
      <c r="G119" s="39"/>
      <c r="H119" s="39"/>
      <c r="I119" s="39"/>
      <c r="J119" s="39"/>
      <c r="K119" s="39"/>
      <c r="L119" s="39"/>
      <c r="M119" s="39"/>
      <c r="N119" s="39"/>
      <c r="O119" s="39"/>
    </row>
    <row r="120" spans="1:15" ht="18" customHeight="1">
      <c r="A120" s="111">
        <v>61</v>
      </c>
      <c r="B120" s="257" t="s">
        <v>917</v>
      </c>
      <c r="C120" s="133" t="s">
        <v>104</v>
      </c>
      <c r="D120" s="85">
        <v>13</v>
      </c>
      <c r="E120" s="427"/>
      <c r="F120" s="531"/>
    </row>
    <row r="121" spans="1:15" ht="18" customHeight="1">
      <c r="A121" s="111">
        <v>62</v>
      </c>
      <c r="B121" s="257" t="s">
        <v>916</v>
      </c>
      <c r="C121" s="133" t="s">
        <v>104</v>
      </c>
      <c r="D121" s="85">
        <v>13</v>
      </c>
      <c r="E121" s="427"/>
      <c r="F121" s="531"/>
    </row>
    <row r="122" spans="1:15" ht="27.75" customHeight="1">
      <c r="A122" s="88">
        <v>63</v>
      </c>
      <c r="B122" s="295" t="s">
        <v>926</v>
      </c>
      <c r="C122" s="302" t="s">
        <v>19</v>
      </c>
      <c r="D122" s="45">
        <v>13</v>
      </c>
      <c r="E122" s="458"/>
      <c r="F122" s="533"/>
    </row>
    <row r="123" spans="1:15" ht="18" customHeight="1">
      <c r="A123" s="566">
        <v>64</v>
      </c>
      <c r="B123" s="687" t="s">
        <v>911</v>
      </c>
      <c r="C123" s="688"/>
      <c r="D123" s="696"/>
      <c r="E123" s="559"/>
      <c r="F123" s="721"/>
    </row>
    <row r="124" spans="1:15" ht="16.5" customHeight="1">
      <c r="A124" s="251">
        <v>64.099999999999994</v>
      </c>
      <c r="B124" s="685" t="s">
        <v>470</v>
      </c>
      <c r="C124" s="686" t="s">
        <v>19</v>
      </c>
      <c r="D124" s="122">
        <v>3</v>
      </c>
      <c r="E124" s="595"/>
      <c r="F124" s="595"/>
    </row>
    <row r="125" spans="1:15" ht="16.5" customHeight="1">
      <c r="A125" s="111">
        <v>64.2</v>
      </c>
      <c r="B125" s="512" t="s">
        <v>471</v>
      </c>
      <c r="C125" s="303" t="s">
        <v>19</v>
      </c>
      <c r="D125" s="121">
        <v>13</v>
      </c>
      <c r="E125" s="477"/>
      <c r="F125" s="477"/>
    </row>
    <row r="126" spans="1:15" s="385" customFormat="1" ht="19.5" customHeight="1">
      <c r="A126" s="745">
        <v>65</v>
      </c>
      <c r="B126" s="744" t="s">
        <v>1019</v>
      </c>
      <c r="C126" s="65" t="s">
        <v>19</v>
      </c>
      <c r="D126" s="84">
        <v>1</v>
      </c>
      <c r="E126" s="904"/>
      <c r="F126" s="905"/>
      <c r="H126" s="746"/>
    </row>
    <row r="127" spans="1:15" s="150" customFormat="1" ht="15.75" customHeight="1">
      <c r="A127" s="111"/>
      <c r="B127" s="131" t="s">
        <v>1020</v>
      </c>
      <c r="C127" s="293"/>
      <c r="D127" s="399">
        <v>3</v>
      </c>
      <c r="E127" s="456"/>
      <c r="F127" s="534"/>
    </row>
    <row r="128" spans="1:15" ht="20.25" customHeight="1">
      <c r="A128" s="111">
        <v>66</v>
      </c>
      <c r="B128" s="257" t="s">
        <v>929</v>
      </c>
      <c r="C128" s="133" t="s">
        <v>104</v>
      </c>
      <c r="D128" s="85">
        <v>1</v>
      </c>
      <c r="E128" s="427"/>
      <c r="F128" s="531"/>
    </row>
    <row r="129" spans="1:15" ht="18.75" customHeight="1">
      <c r="A129" s="111">
        <v>67</v>
      </c>
      <c r="B129" s="257" t="s">
        <v>921</v>
      </c>
      <c r="C129" s="133" t="s">
        <v>18</v>
      </c>
      <c r="D129" s="291">
        <v>3</v>
      </c>
      <c r="E129" s="427"/>
      <c r="F129" s="531"/>
      <c r="G129" s="39"/>
      <c r="H129" s="39"/>
      <c r="I129" s="39"/>
      <c r="J129" s="39"/>
      <c r="K129" s="39"/>
      <c r="L129" s="39"/>
      <c r="M129" s="39"/>
      <c r="N129" s="39"/>
      <c r="O129" s="39"/>
    </row>
    <row r="130" spans="1:15" ht="30.75" customHeight="1">
      <c r="A130" s="111">
        <v>68</v>
      </c>
      <c r="B130" s="292" t="s">
        <v>922</v>
      </c>
      <c r="C130" s="133" t="s">
        <v>18</v>
      </c>
      <c r="D130" s="291">
        <v>28</v>
      </c>
      <c r="E130" s="427"/>
      <c r="F130" s="531"/>
      <c r="G130" s="39"/>
      <c r="H130" s="39"/>
      <c r="I130" s="39"/>
      <c r="J130" s="39"/>
      <c r="K130" s="39"/>
      <c r="L130" s="39"/>
      <c r="M130" s="39"/>
      <c r="N130" s="39"/>
      <c r="O130" s="39"/>
    </row>
    <row r="131" spans="1:15" ht="16.5" customHeight="1">
      <c r="A131" s="111">
        <v>69</v>
      </c>
      <c r="B131" s="257" t="s">
        <v>917</v>
      </c>
      <c r="C131" s="133" t="s">
        <v>104</v>
      </c>
      <c r="D131" s="85">
        <v>4</v>
      </c>
      <c r="E131" s="427"/>
      <c r="F131" s="531"/>
    </row>
    <row r="132" spans="1:15" ht="16.5" customHeight="1">
      <c r="A132" s="111">
        <v>70</v>
      </c>
      <c r="B132" s="257" t="s">
        <v>916</v>
      </c>
      <c r="C132" s="133" t="s">
        <v>104</v>
      </c>
      <c r="D132" s="85">
        <v>4</v>
      </c>
      <c r="E132" s="427"/>
      <c r="F132" s="531"/>
    </row>
    <row r="133" spans="1:15" ht="28.5" customHeight="1">
      <c r="A133" s="111">
        <v>71</v>
      </c>
      <c r="B133" s="294" t="s">
        <v>926</v>
      </c>
      <c r="C133" s="303" t="s">
        <v>19</v>
      </c>
      <c r="D133" s="85">
        <v>4</v>
      </c>
      <c r="E133" s="427"/>
      <c r="F133" s="531"/>
    </row>
    <row r="134" spans="1:15" ht="16.5" customHeight="1">
      <c r="A134" s="111">
        <v>72</v>
      </c>
      <c r="B134" s="289" t="s">
        <v>913</v>
      </c>
      <c r="C134" s="303"/>
      <c r="D134" s="704"/>
      <c r="E134" s="427"/>
      <c r="F134" s="531"/>
    </row>
    <row r="135" spans="1:15" ht="14.25" customHeight="1">
      <c r="A135" s="111">
        <v>72.099999999999994</v>
      </c>
      <c r="B135" s="512" t="s">
        <v>472</v>
      </c>
      <c r="C135" s="303" t="s">
        <v>19</v>
      </c>
      <c r="D135" s="399">
        <v>1</v>
      </c>
      <c r="E135" s="477"/>
      <c r="F135" s="477"/>
    </row>
    <row r="136" spans="1:15" ht="14.25" customHeight="1">
      <c r="A136" s="111">
        <v>72.2</v>
      </c>
      <c r="B136" s="512" t="s">
        <v>473</v>
      </c>
      <c r="C136" s="303" t="s">
        <v>19</v>
      </c>
      <c r="D136" s="121">
        <v>9</v>
      </c>
      <c r="E136" s="477"/>
      <c r="F136" s="477"/>
    </row>
    <row r="137" spans="1:15" ht="14.25" customHeight="1">
      <c r="A137" s="111">
        <v>72.3</v>
      </c>
      <c r="B137" s="512" t="s">
        <v>474</v>
      </c>
      <c r="C137" s="303" t="s">
        <v>19</v>
      </c>
      <c r="D137" s="121">
        <v>18</v>
      </c>
      <c r="E137" s="477"/>
      <c r="F137" s="477"/>
    </row>
    <row r="138" spans="1:15" s="385" customFormat="1" ht="16.5" customHeight="1">
      <c r="A138" s="9">
        <v>73</v>
      </c>
      <c r="B138" s="744" t="s">
        <v>1019</v>
      </c>
      <c r="C138" s="302" t="s">
        <v>19</v>
      </c>
      <c r="D138" s="45">
        <v>1</v>
      </c>
      <c r="E138" s="458"/>
      <c r="F138" s="533"/>
      <c r="H138" s="746"/>
    </row>
    <row r="139" spans="1:15" s="150" customFormat="1" ht="15.75" customHeight="1">
      <c r="A139" s="111"/>
      <c r="B139" s="131" t="s">
        <v>930</v>
      </c>
      <c r="C139" s="293"/>
      <c r="D139" s="121">
        <v>1</v>
      </c>
      <c r="E139" s="456"/>
      <c r="F139" s="534"/>
    </row>
    <row r="140" spans="1:15" ht="27" customHeight="1">
      <c r="A140" s="86">
        <v>74</v>
      </c>
      <c r="B140" s="5" t="s">
        <v>909</v>
      </c>
      <c r="C140" s="133" t="s">
        <v>104</v>
      </c>
      <c r="D140" s="85">
        <v>1</v>
      </c>
      <c r="E140" s="427"/>
      <c r="F140" s="531"/>
    </row>
    <row r="141" spans="1:15" ht="16.5" customHeight="1">
      <c r="A141" s="86">
        <v>75</v>
      </c>
      <c r="B141" s="5" t="s">
        <v>917</v>
      </c>
      <c r="C141" s="133" t="s">
        <v>104</v>
      </c>
      <c r="D141" s="45">
        <v>20</v>
      </c>
      <c r="E141" s="458"/>
      <c r="F141" s="533"/>
    </row>
    <row r="142" spans="1:15" ht="16.5" customHeight="1">
      <c r="A142" s="111">
        <v>76</v>
      </c>
      <c r="B142" s="257" t="s">
        <v>931</v>
      </c>
      <c r="C142" s="133" t="s">
        <v>104</v>
      </c>
      <c r="D142" s="85">
        <v>20</v>
      </c>
      <c r="E142" s="427"/>
      <c r="F142" s="531"/>
    </row>
    <row r="143" spans="1:15" ht="16.5" customHeight="1">
      <c r="A143" s="250">
        <v>77</v>
      </c>
      <c r="B143" s="5" t="s">
        <v>916</v>
      </c>
      <c r="C143" s="6" t="s">
        <v>104</v>
      </c>
      <c r="D143" s="7">
        <v>20</v>
      </c>
      <c r="E143" s="431"/>
      <c r="F143" s="535"/>
    </row>
    <row r="144" spans="1:15" ht="19.5" customHeight="1">
      <c r="A144" s="566">
        <v>78</v>
      </c>
      <c r="B144" s="709" t="s">
        <v>932</v>
      </c>
      <c r="C144" s="688"/>
      <c r="D144" s="696"/>
      <c r="E144" s="559"/>
      <c r="F144" s="721"/>
    </row>
    <row r="145" spans="1:6" ht="16.5" customHeight="1">
      <c r="A145" s="251">
        <v>78.099999999999994</v>
      </c>
      <c r="B145" s="708" t="s">
        <v>475</v>
      </c>
      <c r="C145" s="686" t="s">
        <v>19</v>
      </c>
      <c r="D145" s="692">
        <v>12</v>
      </c>
      <c r="E145" s="595"/>
      <c r="F145" s="595"/>
    </row>
    <row r="146" spans="1:6" ht="16.5" customHeight="1">
      <c r="A146" s="111">
        <v>78.2</v>
      </c>
      <c r="B146" s="514" t="s">
        <v>476</v>
      </c>
      <c r="C146" s="303" t="s">
        <v>19</v>
      </c>
      <c r="D146" s="121">
        <v>2</v>
      </c>
      <c r="E146" s="477"/>
      <c r="F146" s="477"/>
    </row>
    <row r="147" spans="1:6" ht="16.5" customHeight="1">
      <c r="A147" s="111">
        <v>78.3</v>
      </c>
      <c r="B147" s="514" t="s">
        <v>477</v>
      </c>
      <c r="C147" s="303" t="s">
        <v>19</v>
      </c>
      <c r="D147" s="121">
        <v>3</v>
      </c>
      <c r="E147" s="477"/>
      <c r="F147" s="477"/>
    </row>
    <row r="148" spans="1:6" ht="16.5" customHeight="1">
      <c r="A148" s="111">
        <v>78.400000000000006</v>
      </c>
      <c r="B148" s="514" t="s">
        <v>478</v>
      </c>
      <c r="C148" s="303" t="s">
        <v>19</v>
      </c>
      <c r="D148" s="121">
        <v>2</v>
      </c>
      <c r="E148" s="477"/>
      <c r="F148" s="477"/>
    </row>
    <row r="149" spans="1:6" ht="16.5" customHeight="1">
      <c r="A149" s="250">
        <v>78.5</v>
      </c>
      <c r="B149" s="710" t="s">
        <v>479</v>
      </c>
      <c r="C149" s="304" t="s">
        <v>19</v>
      </c>
      <c r="D149" s="697">
        <v>1</v>
      </c>
      <c r="E149" s="604"/>
      <c r="F149" s="604"/>
    </row>
    <row r="150" spans="1:6" ht="18.75" customHeight="1">
      <c r="A150" s="566">
        <v>79</v>
      </c>
      <c r="B150" s="687" t="s">
        <v>933</v>
      </c>
      <c r="C150" s="688"/>
      <c r="D150" s="711"/>
      <c r="E150" s="559"/>
      <c r="F150" s="721"/>
    </row>
    <row r="151" spans="1:6" ht="15.75" customHeight="1">
      <c r="A151" s="251">
        <v>79.099999999999994</v>
      </c>
      <c r="B151" s="685" t="s">
        <v>480</v>
      </c>
      <c r="C151" s="686" t="s">
        <v>19</v>
      </c>
      <c r="D151" s="122">
        <v>8</v>
      </c>
      <c r="E151" s="595"/>
      <c r="F151" s="595"/>
    </row>
    <row r="152" spans="1:6" ht="15.75" customHeight="1">
      <c r="A152" s="111">
        <v>79.2</v>
      </c>
      <c r="B152" s="512" t="s">
        <v>481</v>
      </c>
      <c r="C152" s="303" t="s">
        <v>19</v>
      </c>
      <c r="D152" s="121">
        <v>4</v>
      </c>
      <c r="E152" s="477"/>
      <c r="F152" s="477"/>
    </row>
    <row r="153" spans="1:6" ht="15.75" customHeight="1">
      <c r="A153" s="250">
        <v>79.3</v>
      </c>
      <c r="B153" s="689" t="s">
        <v>482</v>
      </c>
      <c r="C153" s="304" t="s">
        <v>19</v>
      </c>
      <c r="D153" s="697">
        <v>2</v>
      </c>
      <c r="E153" s="604"/>
      <c r="F153" s="604"/>
    </row>
    <row r="154" spans="1:6" ht="16.5" customHeight="1">
      <c r="A154" s="566">
        <v>80</v>
      </c>
      <c r="B154" s="687" t="s">
        <v>913</v>
      </c>
      <c r="C154" s="688"/>
      <c r="D154" s="711"/>
      <c r="E154" s="559"/>
      <c r="F154" s="721"/>
    </row>
    <row r="155" spans="1:6" ht="16.5" customHeight="1">
      <c r="A155" s="251">
        <v>80.099999999999994</v>
      </c>
      <c r="B155" s="685" t="s">
        <v>483</v>
      </c>
      <c r="C155" s="686" t="s">
        <v>19</v>
      </c>
      <c r="D155" s="692">
        <v>3</v>
      </c>
      <c r="E155" s="595"/>
      <c r="F155" s="595"/>
    </row>
    <row r="156" spans="1:6" ht="16.5" customHeight="1">
      <c r="A156" s="111">
        <v>80.2</v>
      </c>
      <c r="B156" s="512" t="s">
        <v>484</v>
      </c>
      <c r="C156" s="303" t="s">
        <v>19</v>
      </c>
      <c r="D156" s="121">
        <v>2</v>
      </c>
      <c r="E156" s="477"/>
      <c r="F156" s="477"/>
    </row>
    <row r="157" spans="1:6" ht="16.5" customHeight="1">
      <c r="A157" s="111">
        <v>80.3</v>
      </c>
      <c r="B157" s="512" t="s">
        <v>485</v>
      </c>
      <c r="C157" s="303" t="s">
        <v>19</v>
      </c>
      <c r="D157" s="121">
        <v>1</v>
      </c>
      <c r="E157" s="477"/>
      <c r="F157" s="477"/>
    </row>
    <row r="158" spans="1:6" ht="29.25" customHeight="1">
      <c r="A158" s="111">
        <v>81</v>
      </c>
      <c r="B158" s="747" t="s">
        <v>1021</v>
      </c>
      <c r="C158" s="305" t="s">
        <v>19</v>
      </c>
      <c r="D158" s="85">
        <v>1</v>
      </c>
      <c r="E158" s="427"/>
      <c r="F158" s="531"/>
    </row>
    <row r="159" spans="1:6" ht="16.5" customHeight="1">
      <c r="A159" s="111"/>
      <c r="B159" s="305" t="s">
        <v>1022</v>
      </c>
      <c r="C159" s="305"/>
      <c r="D159" s="85"/>
      <c r="E159" s="427"/>
      <c r="F159" s="531"/>
    </row>
    <row r="160" spans="1:6" ht="19.5" customHeight="1">
      <c r="A160" s="296">
        <v>82</v>
      </c>
      <c r="B160" s="114" t="s">
        <v>934</v>
      </c>
      <c r="C160" s="298" t="s">
        <v>19</v>
      </c>
      <c r="D160" s="115">
        <v>23</v>
      </c>
      <c r="E160" s="427"/>
      <c r="F160" s="531"/>
    </row>
    <row r="161" spans="1:8" ht="21" customHeight="1">
      <c r="A161" s="296">
        <v>83</v>
      </c>
      <c r="B161" s="114" t="s">
        <v>935</v>
      </c>
      <c r="C161" s="298" t="s">
        <v>19</v>
      </c>
      <c r="D161" s="115">
        <v>14</v>
      </c>
      <c r="E161" s="427"/>
      <c r="F161" s="531"/>
    </row>
    <row r="162" spans="1:8" ht="16.5" customHeight="1">
      <c r="A162" s="296">
        <v>84</v>
      </c>
      <c r="B162" s="114" t="s">
        <v>936</v>
      </c>
      <c r="C162" s="298" t="s">
        <v>19</v>
      </c>
      <c r="D162" s="115">
        <v>4</v>
      </c>
      <c r="E162" s="427"/>
      <c r="F162" s="531"/>
    </row>
    <row r="163" spans="1:8" ht="27" customHeight="1">
      <c r="A163" s="111">
        <v>85</v>
      </c>
      <c r="B163" s="257" t="s">
        <v>937</v>
      </c>
      <c r="C163" s="133" t="s">
        <v>19</v>
      </c>
      <c r="D163" s="134">
        <v>183</v>
      </c>
      <c r="E163" s="427"/>
      <c r="F163" s="531"/>
    </row>
    <row r="164" spans="1:8" ht="29.25" customHeight="1">
      <c r="A164" s="111">
        <v>86</v>
      </c>
      <c r="B164" s="257" t="s">
        <v>938</v>
      </c>
      <c r="C164" s="133" t="s">
        <v>19</v>
      </c>
      <c r="D164" s="85">
        <v>1</v>
      </c>
      <c r="E164" s="427"/>
      <c r="F164" s="531"/>
    </row>
    <row r="165" spans="1:8" ht="15.75">
      <c r="A165" s="252"/>
      <c r="B165" s="712" t="s">
        <v>143</v>
      </c>
      <c r="C165" s="712"/>
      <c r="D165" s="713"/>
      <c r="E165" s="429"/>
      <c r="F165" s="429"/>
    </row>
    <row r="166" spans="1:8" ht="27">
      <c r="A166" s="566">
        <v>87</v>
      </c>
      <c r="B166" s="617" t="s">
        <v>939</v>
      </c>
      <c r="C166" s="618"/>
      <c r="D166" s="572"/>
      <c r="E166" s="559"/>
      <c r="F166" s="721"/>
    </row>
    <row r="167" spans="1:8" ht="30.75" customHeight="1">
      <c r="A167" s="251">
        <v>87.1</v>
      </c>
      <c r="B167" s="564" t="s">
        <v>486</v>
      </c>
      <c r="C167" s="41" t="s">
        <v>19</v>
      </c>
      <c r="D167" s="585">
        <v>48</v>
      </c>
      <c r="E167" s="595"/>
      <c r="F167" s="595"/>
    </row>
    <row r="168" spans="1:8" ht="16.5" customHeight="1">
      <c r="A168" s="111">
        <v>87.2</v>
      </c>
      <c r="B168" s="453" t="s">
        <v>487</v>
      </c>
      <c r="C168" s="10" t="s">
        <v>19</v>
      </c>
      <c r="D168" s="398">
        <v>14</v>
      </c>
      <c r="E168" s="477"/>
      <c r="F168" s="477"/>
    </row>
    <row r="169" spans="1:8" ht="16.5" customHeight="1">
      <c r="A169" s="111">
        <v>87.3</v>
      </c>
      <c r="B169" s="453" t="s">
        <v>488</v>
      </c>
      <c r="C169" s="10" t="s">
        <v>19</v>
      </c>
      <c r="D169" s="398">
        <v>110</v>
      </c>
      <c r="E169" s="477"/>
      <c r="F169" s="477"/>
    </row>
    <row r="170" spans="1:8" ht="16.5" customHeight="1">
      <c r="A170" s="111">
        <v>87.4</v>
      </c>
      <c r="B170" s="453" t="s">
        <v>489</v>
      </c>
      <c r="C170" s="10" t="s">
        <v>19</v>
      </c>
      <c r="D170" s="398">
        <v>26</v>
      </c>
      <c r="E170" s="477"/>
      <c r="F170" s="477"/>
    </row>
    <row r="171" spans="1:8" ht="29.25" customHeight="1">
      <c r="A171" s="111">
        <v>88</v>
      </c>
      <c r="B171" s="257" t="s">
        <v>940</v>
      </c>
      <c r="C171" s="133" t="s">
        <v>19</v>
      </c>
      <c r="D171" s="85">
        <v>12</v>
      </c>
      <c r="E171" s="427"/>
      <c r="F171" s="531"/>
    </row>
    <row r="172" spans="1:8" ht="30" customHeight="1">
      <c r="A172" s="111">
        <v>89</v>
      </c>
      <c r="B172" s="257" t="s">
        <v>941</v>
      </c>
      <c r="C172" s="133" t="s">
        <v>19</v>
      </c>
      <c r="D172" s="85">
        <v>8</v>
      </c>
      <c r="E172" s="427"/>
      <c r="F172" s="531"/>
      <c r="G172" s="140"/>
      <c r="H172" s="140"/>
    </row>
    <row r="173" spans="1:8" ht="29.25" customHeight="1">
      <c r="A173" s="111">
        <v>90</v>
      </c>
      <c r="B173" s="299" t="s">
        <v>942</v>
      </c>
      <c r="C173" s="306" t="s">
        <v>19</v>
      </c>
      <c r="D173" s="261">
        <v>12</v>
      </c>
      <c r="E173" s="427"/>
      <c r="F173" s="531"/>
      <c r="G173" s="140"/>
      <c r="H173" s="140"/>
    </row>
    <row r="174" spans="1:8" ht="28.5" customHeight="1">
      <c r="A174" s="111">
        <v>91</v>
      </c>
      <c r="B174" s="257" t="s">
        <v>144</v>
      </c>
      <c r="C174" s="133" t="s">
        <v>19</v>
      </c>
      <c r="D174" s="85">
        <v>33</v>
      </c>
      <c r="E174" s="427"/>
      <c r="F174" s="531"/>
      <c r="G174" s="140"/>
      <c r="H174" s="140"/>
    </row>
    <row r="175" spans="1:8" ht="29.25" customHeight="1">
      <c r="A175" s="111">
        <v>92</v>
      </c>
      <c r="B175" s="257" t="s">
        <v>943</v>
      </c>
      <c r="C175" s="133" t="s">
        <v>104</v>
      </c>
      <c r="D175" s="85">
        <v>8</v>
      </c>
      <c r="E175" s="427"/>
      <c r="F175" s="531"/>
    </row>
    <row r="176" spans="1:8" ht="33" customHeight="1">
      <c r="A176" s="111">
        <v>93</v>
      </c>
      <c r="B176" s="257" t="s">
        <v>944</v>
      </c>
      <c r="C176" s="133" t="s">
        <v>104</v>
      </c>
      <c r="D176" s="85">
        <v>1</v>
      </c>
      <c r="E176" s="427"/>
      <c r="F176" s="531"/>
    </row>
    <row r="177" spans="1:6" ht="30" customHeight="1">
      <c r="A177" s="111">
        <v>94</v>
      </c>
      <c r="B177" s="257" t="s">
        <v>945</v>
      </c>
      <c r="C177" s="133" t="s">
        <v>19</v>
      </c>
      <c r="D177" s="85">
        <v>23</v>
      </c>
      <c r="E177" s="427"/>
      <c r="F177" s="531"/>
    </row>
    <row r="178" spans="1:6" ht="30" customHeight="1">
      <c r="A178" s="111">
        <v>95</v>
      </c>
      <c r="B178" s="257" t="s">
        <v>946</v>
      </c>
      <c r="C178" s="133" t="s">
        <v>19</v>
      </c>
      <c r="D178" s="85">
        <v>11</v>
      </c>
      <c r="E178" s="427"/>
      <c r="F178" s="531"/>
    </row>
    <row r="179" spans="1:6" ht="15.75" customHeight="1">
      <c r="A179" s="111">
        <v>96</v>
      </c>
      <c r="B179" s="257" t="s">
        <v>947</v>
      </c>
      <c r="C179" s="133" t="s">
        <v>18</v>
      </c>
      <c r="D179" s="134">
        <v>20</v>
      </c>
      <c r="E179" s="427"/>
      <c r="F179" s="531"/>
    </row>
    <row r="180" spans="1:6" ht="28.5" customHeight="1">
      <c r="A180" s="111">
        <v>97</v>
      </c>
      <c r="B180" s="257" t="s">
        <v>948</v>
      </c>
      <c r="C180" s="133" t="s">
        <v>19</v>
      </c>
      <c r="D180" s="85">
        <v>4</v>
      </c>
      <c r="E180" s="427"/>
      <c r="F180" s="531"/>
    </row>
    <row r="181" spans="1:6" ht="17.25" customHeight="1">
      <c r="A181" s="111">
        <v>98</v>
      </c>
      <c r="B181" s="257" t="s">
        <v>949</v>
      </c>
      <c r="C181" s="133" t="s">
        <v>18</v>
      </c>
      <c r="D181" s="134">
        <v>110</v>
      </c>
      <c r="E181" s="427"/>
      <c r="F181" s="531"/>
    </row>
    <row r="182" spans="1:6" ht="17.25" customHeight="1">
      <c r="A182" s="111"/>
      <c r="B182" s="257" t="s">
        <v>0</v>
      </c>
      <c r="C182" s="906"/>
      <c r="D182" s="907"/>
      <c r="E182" s="437"/>
      <c r="F182" s="428"/>
    </row>
    <row r="183" spans="1:6" ht="17.25" customHeight="1">
      <c r="A183" s="10"/>
      <c r="B183" s="141" t="s">
        <v>658</v>
      </c>
      <c r="C183" s="446"/>
      <c r="D183" s="441" t="s">
        <v>642</v>
      </c>
      <c r="E183" s="437"/>
      <c r="F183" s="437"/>
    </row>
    <row r="184" spans="1:6" ht="17.25" customHeight="1">
      <c r="A184" s="87"/>
      <c r="B184" s="257" t="s">
        <v>0</v>
      </c>
      <c r="C184" s="446"/>
      <c r="D184" s="908"/>
      <c r="E184" s="437"/>
      <c r="F184" s="437"/>
    </row>
    <row r="185" spans="1:6" ht="17.25" customHeight="1">
      <c r="A185" s="10"/>
      <c r="B185" s="142" t="s">
        <v>659</v>
      </c>
      <c r="C185" s="909"/>
      <c r="D185" s="530" t="s">
        <v>642</v>
      </c>
      <c r="E185" s="437"/>
      <c r="F185" s="437"/>
    </row>
    <row r="186" spans="1:6" ht="17.25" customHeight="1">
      <c r="A186" s="111"/>
      <c r="B186" s="257" t="s">
        <v>649</v>
      </c>
      <c r="C186" s="906"/>
      <c r="D186" s="908"/>
      <c r="E186" s="526"/>
      <c r="F186" s="428"/>
    </row>
    <row r="189" spans="1:6" s="66" customFormat="1" ht="15.75">
      <c r="C189" s="249"/>
      <c r="D189" s="811"/>
      <c r="E189" s="811"/>
    </row>
  </sheetData>
  <mergeCells count="4">
    <mergeCell ref="D189:E189"/>
    <mergeCell ref="A2:F2"/>
    <mergeCell ref="B1:E1"/>
    <mergeCell ref="H30:J30"/>
  </mergeCells>
  <pageMargins left="0.25" right="0.25"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53"/>
  <sheetViews>
    <sheetView topLeftCell="A37" zoomScaleNormal="100" workbookViewId="0">
      <selection activeCell="J19" sqref="J19"/>
    </sheetView>
  </sheetViews>
  <sheetFormatPr defaultRowHeight="15"/>
  <cols>
    <col min="1" max="1" width="5.140625" customWidth="1"/>
    <col min="2" max="2" width="56.28515625" customWidth="1"/>
    <col min="6" max="6" width="11.5703125" customWidth="1"/>
  </cols>
  <sheetData>
    <row r="1" spans="1:16" ht="19.5" customHeight="1">
      <c r="A1" s="99"/>
      <c r="B1" s="848" t="s">
        <v>698</v>
      </c>
      <c r="C1" s="848"/>
      <c r="D1" s="848"/>
      <c r="E1" s="848"/>
    </row>
    <row r="2" spans="1:16" ht="16.5" customHeight="1">
      <c r="A2" s="848" t="s">
        <v>146</v>
      </c>
      <c r="B2" s="848"/>
      <c r="C2" s="848"/>
      <c r="D2" s="848"/>
      <c r="E2" s="848"/>
    </row>
    <row r="3" spans="1:16" ht="122.25" customHeight="1">
      <c r="A3" s="487" t="s">
        <v>98</v>
      </c>
      <c r="B3" s="550" t="s">
        <v>699</v>
      </c>
      <c r="C3" s="550" t="s">
        <v>700</v>
      </c>
      <c r="D3" s="550" t="s">
        <v>701</v>
      </c>
      <c r="E3" s="551" t="s">
        <v>702</v>
      </c>
      <c r="F3" s="552" t="s">
        <v>703</v>
      </c>
    </row>
    <row r="4" spans="1:16">
      <c r="A4" s="3" t="s">
        <v>1</v>
      </c>
      <c r="B4" s="4">
        <v>2</v>
      </c>
      <c r="C4" s="4">
        <v>3</v>
      </c>
      <c r="D4" s="4">
        <v>4</v>
      </c>
      <c r="E4" s="217">
        <v>5</v>
      </c>
      <c r="F4" s="4">
        <v>6</v>
      </c>
      <c r="H4" s="215"/>
    </row>
    <row r="5" spans="1:16" ht="15" customHeight="1">
      <c r="A5" s="143"/>
      <c r="B5" s="300" t="s">
        <v>147</v>
      </c>
      <c r="C5" s="132"/>
      <c r="D5" s="85"/>
      <c r="E5" s="518"/>
      <c r="F5" s="519"/>
    </row>
    <row r="6" spans="1:16" ht="29.25" customHeight="1">
      <c r="A6" s="111">
        <v>1</v>
      </c>
      <c r="B6" s="257" t="s">
        <v>950</v>
      </c>
      <c r="C6" s="290" t="s">
        <v>137</v>
      </c>
      <c r="D6" s="291">
        <v>1900</v>
      </c>
      <c r="E6" s="520"/>
      <c r="F6" s="521"/>
      <c r="G6" s="39"/>
      <c r="H6" s="39"/>
      <c r="I6" s="39"/>
      <c r="J6" s="39"/>
      <c r="K6" s="39"/>
      <c r="L6" s="39"/>
      <c r="M6" s="39"/>
      <c r="N6" s="39"/>
      <c r="O6" s="39"/>
      <c r="P6" s="39"/>
    </row>
    <row r="7" spans="1:16" ht="19.5" customHeight="1">
      <c r="A7" s="111">
        <v>2</v>
      </c>
      <c r="B7" s="257" t="s">
        <v>951</v>
      </c>
      <c r="C7" s="132" t="s">
        <v>104</v>
      </c>
      <c r="D7" s="85">
        <v>1</v>
      </c>
      <c r="E7" s="520"/>
      <c r="F7" s="521"/>
    </row>
    <row r="8" spans="1:16" ht="26.25">
      <c r="A8" s="111">
        <v>3</v>
      </c>
      <c r="B8" s="257" t="s">
        <v>952</v>
      </c>
      <c r="C8" s="132" t="s">
        <v>104</v>
      </c>
      <c r="D8" s="85">
        <v>1</v>
      </c>
      <c r="E8" s="520"/>
      <c r="F8" s="521"/>
    </row>
    <row r="9" spans="1:16" ht="26.25">
      <c r="A9" s="111">
        <v>4</v>
      </c>
      <c r="B9" s="310" t="s">
        <v>953</v>
      </c>
      <c r="C9" s="132" t="s">
        <v>104</v>
      </c>
      <c r="D9" s="85">
        <v>1</v>
      </c>
      <c r="E9" s="520"/>
      <c r="F9" s="521"/>
    </row>
    <row r="10" spans="1:16">
      <c r="A10" s="111">
        <v>5</v>
      </c>
      <c r="B10" s="310" t="s">
        <v>954</v>
      </c>
      <c r="C10" s="132" t="s">
        <v>104</v>
      </c>
      <c r="D10" s="85">
        <v>2</v>
      </c>
      <c r="E10" s="520"/>
      <c r="F10" s="521"/>
    </row>
    <row r="11" spans="1:16" ht="27">
      <c r="A11" s="111">
        <v>6</v>
      </c>
      <c r="B11" s="257" t="s">
        <v>955</v>
      </c>
      <c r="C11" s="132" t="s">
        <v>103</v>
      </c>
      <c r="D11" s="85">
        <v>19</v>
      </c>
      <c r="E11" s="520"/>
      <c r="F11" s="521"/>
    </row>
    <row r="12" spans="1:16" ht="16.5" customHeight="1">
      <c r="A12" s="111">
        <v>7</v>
      </c>
      <c r="B12" s="257" t="s">
        <v>956</v>
      </c>
      <c r="C12" s="132" t="s">
        <v>103</v>
      </c>
      <c r="D12" s="85">
        <v>14</v>
      </c>
      <c r="E12" s="520"/>
      <c r="F12" s="521"/>
    </row>
    <row r="13" spans="1:16" ht="16.5" customHeight="1">
      <c r="A13" s="111">
        <v>8</v>
      </c>
      <c r="B13" s="257" t="s">
        <v>957</v>
      </c>
      <c r="C13" s="43" t="s">
        <v>103</v>
      </c>
      <c r="D13" s="291">
        <v>8</v>
      </c>
      <c r="E13" s="520"/>
      <c r="F13" s="521"/>
      <c r="G13" s="39"/>
      <c r="H13" s="39"/>
      <c r="I13" s="39"/>
      <c r="J13" s="39"/>
      <c r="K13" s="39"/>
      <c r="L13" s="39"/>
      <c r="M13" s="39"/>
      <c r="N13" s="39"/>
      <c r="O13" s="39"/>
      <c r="P13" s="39"/>
    </row>
    <row r="14" spans="1:16" ht="16.5" customHeight="1">
      <c r="A14" s="111"/>
      <c r="B14" s="309" t="s">
        <v>148</v>
      </c>
      <c r="C14" s="144"/>
      <c r="D14" s="89"/>
      <c r="E14" s="522"/>
      <c r="F14" s="523"/>
    </row>
    <row r="15" spans="1:16" ht="16.5" customHeight="1">
      <c r="A15" s="111">
        <v>9</v>
      </c>
      <c r="B15" s="257" t="s">
        <v>958</v>
      </c>
      <c r="C15" s="132" t="s">
        <v>137</v>
      </c>
      <c r="D15" s="85">
        <v>280</v>
      </c>
      <c r="E15" s="520"/>
      <c r="F15" s="521"/>
    </row>
    <row r="16" spans="1:16" ht="33.75" customHeight="1">
      <c r="A16" s="111">
        <v>10</v>
      </c>
      <c r="B16" s="310" t="s">
        <v>959</v>
      </c>
      <c r="C16" s="132" t="s">
        <v>104</v>
      </c>
      <c r="D16" s="85">
        <v>1</v>
      </c>
      <c r="E16" s="520"/>
      <c r="F16" s="521"/>
    </row>
    <row r="17" spans="1:16">
      <c r="A17" s="111">
        <v>11</v>
      </c>
      <c r="B17" s="311" t="s">
        <v>960</v>
      </c>
      <c r="C17" s="132" t="s">
        <v>104</v>
      </c>
      <c r="D17" s="85">
        <v>1</v>
      </c>
      <c r="E17" s="520"/>
      <c r="F17" s="521"/>
    </row>
    <row r="18" spans="1:16" ht="18.75" customHeight="1">
      <c r="A18" s="111">
        <v>12</v>
      </c>
      <c r="B18" s="311" t="s">
        <v>961</v>
      </c>
      <c r="C18" s="132" t="s">
        <v>104</v>
      </c>
      <c r="D18" s="85">
        <v>3</v>
      </c>
      <c r="E18" s="520"/>
      <c r="F18" s="521"/>
    </row>
    <row r="19" spans="1:16" ht="18.75" customHeight="1">
      <c r="A19" s="111">
        <v>13</v>
      </c>
      <c r="B19" s="257" t="s">
        <v>962</v>
      </c>
      <c r="C19" s="132" t="s">
        <v>103</v>
      </c>
      <c r="D19" s="85">
        <v>18</v>
      </c>
      <c r="E19" s="520"/>
      <c r="F19" s="521"/>
    </row>
    <row r="20" spans="1:16" ht="18.75" customHeight="1">
      <c r="A20" s="111"/>
      <c r="B20" s="309" t="s">
        <v>149</v>
      </c>
      <c r="C20" s="144"/>
      <c r="D20" s="89"/>
      <c r="E20" s="522"/>
      <c r="F20" s="523"/>
    </row>
    <row r="21" spans="1:16" ht="18.75" customHeight="1">
      <c r="A21" s="88">
        <v>14</v>
      </c>
      <c r="B21" s="145" t="s">
        <v>963</v>
      </c>
      <c r="C21" s="135" t="s">
        <v>137</v>
      </c>
      <c r="D21" s="136">
        <v>650</v>
      </c>
      <c r="E21" s="524"/>
      <c r="F21" s="525"/>
      <c r="G21" s="39"/>
      <c r="H21" s="39"/>
      <c r="I21" s="39"/>
      <c r="J21" s="39"/>
      <c r="K21" s="39"/>
      <c r="L21" s="39"/>
      <c r="M21" s="39"/>
      <c r="N21" s="39"/>
      <c r="O21" s="39"/>
      <c r="P21" s="39"/>
    </row>
    <row r="22" spans="1:16" ht="29.25" customHeight="1">
      <c r="A22" s="111">
        <v>15</v>
      </c>
      <c r="B22" s="222" t="s">
        <v>964</v>
      </c>
      <c r="C22" s="43" t="s">
        <v>104</v>
      </c>
      <c r="D22" s="85">
        <v>1</v>
      </c>
      <c r="E22" s="520"/>
      <c r="F22" s="521"/>
    </row>
    <row r="23" spans="1:16" ht="25.5" customHeight="1">
      <c r="A23" s="111">
        <v>16</v>
      </c>
      <c r="B23" s="311" t="s">
        <v>965</v>
      </c>
      <c r="C23" s="132" t="s">
        <v>104</v>
      </c>
      <c r="D23" s="85">
        <v>73</v>
      </c>
      <c r="E23" s="520"/>
      <c r="F23" s="521"/>
    </row>
    <row r="24" spans="1:16" ht="16.5" customHeight="1">
      <c r="A24" s="111">
        <v>17</v>
      </c>
      <c r="B24" s="311" t="s">
        <v>966</v>
      </c>
      <c r="C24" s="132" t="s">
        <v>104</v>
      </c>
      <c r="D24" s="85">
        <v>73</v>
      </c>
      <c r="E24" s="520"/>
      <c r="F24" s="521"/>
    </row>
    <row r="25" spans="1:16" ht="16.5" customHeight="1">
      <c r="A25" s="111">
        <v>18</v>
      </c>
      <c r="B25" s="311" t="s">
        <v>967</v>
      </c>
      <c r="C25" s="132" t="s">
        <v>104</v>
      </c>
      <c r="D25" s="85">
        <v>2</v>
      </c>
      <c r="E25" s="520"/>
      <c r="F25" s="521"/>
    </row>
    <row r="26" spans="1:16" ht="16.5" customHeight="1">
      <c r="A26" s="111">
        <v>19</v>
      </c>
      <c r="B26" s="311" t="s">
        <v>968</v>
      </c>
      <c r="C26" s="132" t="s">
        <v>104</v>
      </c>
      <c r="D26" s="85">
        <v>2</v>
      </c>
      <c r="E26" s="520"/>
      <c r="F26" s="521"/>
    </row>
    <row r="27" spans="1:16" ht="27.75" customHeight="1">
      <c r="A27" s="111">
        <v>20</v>
      </c>
      <c r="B27" s="311" t="s">
        <v>969</v>
      </c>
      <c r="C27" s="132" t="s">
        <v>103</v>
      </c>
      <c r="D27" s="85">
        <v>9</v>
      </c>
      <c r="E27" s="520"/>
      <c r="F27" s="521"/>
    </row>
    <row r="28" spans="1:16" ht="29.25" customHeight="1">
      <c r="A28" s="111">
        <v>21</v>
      </c>
      <c r="B28" s="311" t="s">
        <v>970</v>
      </c>
      <c r="C28" s="132" t="s">
        <v>103</v>
      </c>
      <c r="D28" s="85">
        <v>12</v>
      </c>
      <c r="E28" s="520"/>
      <c r="F28" s="521"/>
    </row>
    <row r="29" spans="1:16" ht="28.5" customHeight="1">
      <c r="A29" s="111">
        <v>22</v>
      </c>
      <c r="B29" s="311" t="s">
        <v>971</v>
      </c>
      <c r="C29" s="132" t="s">
        <v>103</v>
      </c>
      <c r="D29" s="85">
        <v>1</v>
      </c>
      <c r="E29" s="520"/>
      <c r="F29" s="521"/>
    </row>
    <row r="30" spans="1:16" ht="19.5" customHeight="1">
      <c r="A30" s="111"/>
      <c r="B30" s="309" t="s">
        <v>150</v>
      </c>
      <c r="C30" s="144"/>
      <c r="D30" s="89"/>
      <c r="E30" s="522"/>
      <c r="F30" s="523"/>
    </row>
    <row r="31" spans="1:16" ht="19.5" customHeight="1">
      <c r="A31" s="111">
        <v>23</v>
      </c>
      <c r="B31" s="222" t="s">
        <v>972</v>
      </c>
      <c r="C31" s="290" t="s">
        <v>137</v>
      </c>
      <c r="D31" s="291">
        <v>700</v>
      </c>
      <c r="E31" s="520"/>
      <c r="F31" s="521"/>
      <c r="G31" s="39"/>
      <c r="H31" s="39"/>
      <c r="I31" s="39"/>
      <c r="J31" s="39"/>
      <c r="K31" s="39"/>
      <c r="L31" s="39"/>
      <c r="M31" s="39"/>
      <c r="N31" s="39"/>
      <c r="O31" s="39"/>
      <c r="P31" s="39"/>
    </row>
    <row r="32" spans="1:16" ht="33" customHeight="1">
      <c r="A32" s="111">
        <v>24</v>
      </c>
      <c r="B32" s="222" t="s">
        <v>973</v>
      </c>
      <c r="C32" s="290" t="s">
        <v>137</v>
      </c>
      <c r="D32" s="312">
        <v>700</v>
      </c>
      <c r="E32" s="520"/>
      <c r="F32" s="521"/>
      <c r="G32" s="39"/>
      <c r="H32" s="39"/>
      <c r="I32" s="39"/>
      <c r="J32" s="39"/>
      <c r="K32" s="39"/>
      <c r="L32" s="39"/>
      <c r="M32" s="39"/>
      <c r="N32" s="39"/>
      <c r="O32" s="39"/>
      <c r="P32" s="39"/>
    </row>
    <row r="33" spans="1:16" ht="27">
      <c r="A33" s="111">
        <v>25</v>
      </c>
      <c r="B33" s="311" t="s">
        <v>974</v>
      </c>
      <c r="C33" s="132" t="s">
        <v>103</v>
      </c>
      <c r="D33" s="85">
        <v>1</v>
      </c>
      <c r="E33" s="520"/>
      <c r="F33" s="521"/>
    </row>
    <row r="34" spans="1:16" ht="16.5" customHeight="1">
      <c r="A34" s="111">
        <v>26</v>
      </c>
      <c r="B34" s="289" t="s">
        <v>975</v>
      </c>
      <c r="C34" s="132" t="s">
        <v>103</v>
      </c>
      <c r="D34" s="85">
        <v>1</v>
      </c>
      <c r="E34" s="520"/>
      <c r="F34" s="521"/>
    </row>
    <row r="35" spans="1:16" ht="16.5" customHeight="1">
      <c r="A35" s="111">
        <v>27</v>
      </c>
      <c r="B35" s="289" t="s">
        <v>976</v>
      </c>
      <c r="C35" s="132" t="s">
        <v>103</v>
      </c>
      <c r="D35" s="85">
        <v>1</v>
      </c>
      <c r="E35" s="520"/>
      <c r="F35" s="521"/>
    </row>
    <row r="36" spans="1:16" ht="16.5" customHeight="1">
      <c r="A36" s="111">
        <v>28</v>
      </c>
      <c r="B36" s="257" t="s">
        <v>977</v>
      </c>
      <c r="C36" s="132" t="s">
        <v>104</v>
      </c>
      <c r="D36" s="85">
        <v>1</v>
      </c>
      <c r="E36" s="520"/>
      <c r="F36" s="521"/>
    </row>
    <row r="37" spans="1:16" ht="22.5" customHeight="1">
      <c r="A37" s="111">
        <v>29</v>
      </c>
      <c r="B37" s="310" t="s">
        <v>953</v>
      </c>
      <c r="C37" s="132" t="s">
        <v>104</v>
      </c>
      <c r="D37" s="85">
        <v>1</v>
      </c>
      <c r="E37" s="520"/>
      <c r="F37" s="521"/>
    </row>
    <row r="38" spans="1:16" ht="20.25" customHeight="1">
      <c r="A38" s="111">
        <v>30</v>
      </c>
      <c r="B38" s="310" t="s">
        <v>166</v>
      </c>
      <c r="C38" s="132" t="s">
        <v>104</v>
      </c>
      <c r="D38" s="85">
        <v>1</v>
      </c>
      <c r="E38" s="520"/>
      <c r="F38" s="521"/>
    </row>
    <row r="39" spans="1:16" ht="16.5" customHeight="1">
      <c r="A39" s="111">
        <v>31</v>
      </c>
      <c r="B39" s="313" t="s">
        <v>151</v>
      </c>
      <c r="C39" s="132" t="s">
        <v>104</v>
      </c>
      <c r="D39" s="85">
        <v>1</v>
      </c>
      <c r="E39" s="520"/>
      <c r="F39" s="521"/>
    </row>
    <row r="40" spans="1:16" ht="29.25" customHeight="1">
      <c r="A40" s="111">
        <v>32</v>
      </c>
      <c r="B40" s="714" t="s">
        <v>978</v>
      </c>
      <c r="C40" s="132" t="s">
        <v>104</v>
      </c>
      <c r="D40" s="85">
        <v>17</v>
      </c>
      <c r="E40" s="520"/>
      <c r="F40" s="521"/>
    </row>
    <row r="41" spans="1:16" ht="30.75" customHeight="1">
      <c r="A41" s="111">
        <v>33</v>
      </c>
      <c r="B41" s="269" t="s">
        <v>979</v>
      </c>
      <c r="C41" s="132" t="s">
        <v>104</v>
      </c>
      <c r="D41" s="85">
        <v>7</v>
      </c>
      <c r="E41" s="520"/>
      <c r="F41" s="521"/>
    </row>
    <row r="42" spans="1:16" ht="16.5" customHeight="1">
      <c r="A42" s="143"/>
      <c r="B42" s="300" t="s">
        <v>152</v>
      </c>
      <c r="C42" s="132"/>
      <c r="D42" s="85"/>
      <c r="E42" s="518"/>
      <c r="F42" s="519"/>
    </row>
    <row r="43" spans="1:16" ht="30.75" customHeight="1">
      <c r="A43" s="111">
        <v>34</v>
      </c>
      <c r="B43" s="257" t="s">
        <v>142</v>
      </c>
      <c r="C43" s="132" t="s">
        <v>103</v>
      </c>
      <c r="D43" s="85">
        <v>44</v>
      </c>
      <c r="E43" s="520"/>
      <c r="F43" s="521"/>
    </row>
    <row r="44" spans="1:16" ht="30.75" customHeight="1">
      <c r="A44" s="111">
        <v>35</v>
      </c>
      <c r="B44" s="222" t="s">
        <v>153</v>
      </c>
      <c r="C44" s="43" t="s">
        <v>137</v>
      </c>
      <c r="D44" s="85">
        <v>170</v>
      </c>
      <c r="E44" s="520"/>
      <c r="F44" s="521"/>
    </row>
    <row r="45" spans="1:16" ht="21" customHeight="1">
      <c r="A45" s="111">
        <v>36</v>
      </c>
      <c r="B45" s="257" t="s">
        <v>980</v>
      </c>
      <c r="C45" s="43" t="s">
        <v>103</v>
      </c>
      <c r="D45" s="291">
        <v>10</v>
      </c>
      <c r="E45" s="520"/>
      <c r="F45" s="521"/>
      <c r="G45" s="39"/>
      <c r="H45" s="39"/>
      <c r="I45" s="39"/>
      <c r="J45" s="39"/>
      <c r="K45" s="39"/>
      <c r="L45" s="39"/>
      <c r="M45" s="39"/>
      <c r="N45" s="39"/>
      <c r="O45" s="39"/>
      <c r="P45" s="39"/>
    </row>
    <row r="46" spans="1:16" ht="15.75" customHeight="1">
      <c r="A46" s="32"/>
      <c r="B46" s="16" t="s">
        <v>0</v>
      </c>
      <c r="C46" s="515"/>
      <c r="D46" s="432"/>
      <c r="E46" s="444"/>
      <c r="F46" s="436"/>
    </row>
    <row r="47" spans="1:16" ht="15.75" customHeight="1">
      <c r="A47" s="10"/>
      <c r="B47" s="141" t="s">
        <v>660</v>
      </c>
      <c r="C47" s="437"/>
      <c r="D47" s="441" t="s">
        <v>642</v>
      </c>
      <c r="E47" s="437"/>
      <c r="F47" s="437"/>
    </row>
    <row r="48" spans="1:16" ht="15.75" customHeight="1">
      <c r="A48" s="87"/>
      <c r="B48" s="257" t="s">
        <v>0</v>
      </c>
      <c r="C48" s="437"/>
      <c r="D48" s="437"/>
      <c r="E48" s="437"/>
      <c r="F48" s="428"/>
    </row>
    <row r="49" spans="1:6" ht="15.75" customHeight="1">
      <c r="A49" s="10"/>
      <c r="B49" s="142" t="s">
        <v>661</v>
      </c>
      <c r="C49" s="516"/>
      <c r="D49" s="516" t="s">
        <v>642</v>
      </c>
      <c r="E49" s="437"/>
      <c r="F49" s="437"/>
    </row>
    <row r="50" spans="1:6" ht="15.75" customHeight="1">
      <c r="A50" s="87"/>
      <c r="B50" s="16" t="s">
        <v>649</v>
      </c>
      <c r="C50" s="515"/>
      <c r="D50" s="517"/>
      <c r="E50" s="444"/>
      <c r="F50" s="436"/>
    </row>
    <row r="53" spans="1:6" s="66" customFormat="1" ht="15.75">
      <c r="D53" s="811"/>
      <c r="E53" s="811"/>
    </row>
  </sheetData>
  <mergeCells count="3">
    <mergeCell ref="D53:E53"/>
    <mergeCell ref="B1:E1"/>
    <mergeCell ref="A2:E2"/>
  </mergeCells>
  <pageMargins left="0.25" right="0.25"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H40"/>
  <sheetViews>
    <sheetView zoomScaleNormal="100" workbookViewId="0">
      <selection activeCell="J19" sqref="J19"/>
    </sheetView>
  </sheetViews>
  <sheetFormatPr defaultRowHeight="15.75"/>
  <cols>
    <col min="1" max="1" width="4.28515625" style="66" customWidth="1"/>
    <col min="2" max="2" width="60.85546875" style="66" customWidth="1"/>
    <col min="3" max="3" width="7.7109375" style="66" customWidth="1"/>
    <col min="4" max="4" width="8.140625" style="66" customWidth="1"/>
    <col min="5" max="5" width="8.28515625" style="66" customWidth="1"/>
    <col min="6" max="6" width="11.28515625" style="66" customWidth="1"/>
    <col min="7" max="16384" width="9.140625" style="66"/>
  </cols>
  <sheetData>
    <row r="1" spans="1:8" s="152" customFormat="1" ht="18" customHeight="1">
      <c r="A1" s="123"/>
      <c r="B1" s="848" t="s">
        <v>662</v>
      </c>
      <c r="C1" s="848"/>
      <c r="D1" s="848"/>
      <c r="E1" s="848"/>
    </row>
    <row r="2" spans="1:8" s="153" customFormat="1" ht="19.5" customHeight="1">
      <c r="A2" s="848" t="s">
        <v>156</v>
      </c>
      <c r="B2" s="853"/>
      <c r="C2" s="853"/>
      <c r="D2" s="853"/>
      <c r="E2" s="853"/>
    </row>
    <row r="3" spans="1:8" ht="146.25" customHeight="1">
      <c r="A3" s="487" t="s">
        <v>98</v>
      </c>
      <c r="B3" s="550" t="s">
        <v>699</v>
      </c>
      <c r="C3" s="550" t="s">
        <v>700</v>
      </c>
      <c r="D3" s="550" t="s">
        <v>701</v>
      </c>
      <c r="E3" s="551" t="s">
        <v>702</v>
      </c>
      <c r="F3" s="552" t="s">
        <v>703</v>
      </c>
    </row>
    <row r="4" spans="1:8" customFormat="1" ht="15">
      <c r="A4" s="3" t="s">
        <v>1</v>
      </c>
      <c r="B4" s="4">
        <v>2</v>
      </c>
      <c r="C4" s="4">
        <v>3</v>
      </c>
      <c r="D4" s="4">
        <v>4</v>
      </c>
      <c r="E4" s="217">
        <v>5</v>
      </c>
      <c r="F4" s="4">
        <v>6</v>
      </c>
      <c r="G4" s="215"/>
    </row>
    <row r="5" spans="1:8" s="155" customFormat="1" ht="17.25" customHeight="1">
      <c r="A5" s="111">
        <v>1</v>
      </c>
      <c r="B5" s="244" t="s">
        <v>117</v>
      </c>
      <c r="C5" s="43" t="s">
        <v>3</v>
      </c>
      <c r="D5" s="226">
        <v>7</v>
      </c>
      <c r="E5" s="437"/>
      <c r="F5" s="437"/>
    </row>
    <row r="6" spans="1:8" s="36" customFormat="1" ht="17.25" customHeight="1">
      <c r="A6" s="111">
        <v>2</v>
      </c>
      <c r="B6" s="20" t="s">
        <v>118</v>
      </c>
      <c r="C6" s="247" t="s">
        <v>2</v>
      </c>
      <c r="D6" s="248">
        <v>13</v>
      </c>
      <c r="E6" s="437"/>
      <c r="F6" s="437"/>
    </row>
    <row r="7" spans="1:8" s="155" customFormat="1" ht="17.25" customHeight="1">
      <c r="A7" s="111">
        <v>3</v>
      </c>
      <c r="B7" s="233" t="s">
        <v>119</v>
      </c>
      <c r="C7" s="43" t="s">
        <v>2</v>
      </c>
      <c r="D7" s="21">
        <v>12.5</v>
      </c>
      <c r="E7" s="437"/>
      <c r="F7" s="437"/>
      <c r="H7" s="2"/>
    </row>
    <row r="8" spans="1:8" s="25" customFormat="1" ht="15.75" customHeight="1">
      <c r="A8" s="111">
        <v>4</v>
      </c>
      <c r="B8" s="244" t="s">
        <v>120</v>
      </c>
      <c r="C8" s="133" t="s">
        <v>2</v>
      </c>
      <c r="D8" s="85">
        <v>10</v>
      </c>
      <c r="E8" s="437"/>
      <c r="F8" s="437"/>
      <c r="G8" s="40"/>
    </row>
    <row r="9" spans="1:8" s="155" customFormat="1" ht="15.75" customHeight="1">
      <c r="A9" s="111">
        <v>5</v>
      </c>
      <c r="B9" s="233" t="s">
        <v>124</v>
      </c>
      <c r="C9" s="43" t="s">
        <v>2</v>
      </c>
      <c r="D9" s="21">
        <v>29.3</v>
      </c>
      <c r="E9" s="437"/>
      <c r="F9" s="437"/>
      <c r="H9" s="2"/>
    </row>
    <row r="10" spans="1:8" s="157" customFormat="1" ht="15.75" customHeight="1">
      <c r="A10" s="258">
        <v>6</v>
      </c>
      <c r="B10" s="222" t="s">
        <v>125</v>
      </c>
      <c r="C10" s="260" t="s">
        <v>4</v>
      </c>
      <c r="D10" s="261">
        <f>D9*1.3</f>
        <v>38.090000000000003</v>
      </c>
      <c r="E10" s="437"/>
      <c r="F10" s="437"/>
      <c r="G10" s="128"/>
    </row>
    <row r="11" spans="1:8" s="50" customFormat="1" ht="29.25" customHeight="1">
      <c r="A11" s="112">
        <v>7</v>
      </c>
      <c r="B11" s="269" t="s">
        <v>167</v>
      </c>
      <c r="C11" s="113" t="s">
        <v>102</v>
      </c>
      <c r="D11" s="115">
        <v>32</v>
      </c>
      <c r="E11" s="437"/>
      <c r="F11" s="437"/>
    </row>
    <row r="12" spans="1:8" s="50" customFormat="1" ht="15.75" customHeight="1">
      <c r="A12" s="104"/>
      <c r="B12" s="288" t="s">
        <v>154</v>
      </c>
      <c r="C12" s="105"/>
      <c r="D12" s="106"/>
      <c r="E12" s="483"/>
      <c r="F12" s="460"/>
    </row>
    <row r="13" spans="1:8" s="155" customFormat="1" ht="28.5" customHeight="1">
      <c r="A13" s="111">
        <v>8</v>
      </c>
      <c r="B13" s="233" t="s">
        <v>981</v>
      </c>
      <c r="C13" s="43" t="s">
        <v>2</v>
      </c>
      <c r="D13" s="216">
        <f>0.56+0.1+0.15</f>
        <v>0.81</v>
      </c>
      <c r="E13" s="437"/>
      <c r="F13" s="437"/>
    </row>
    <row r="14" spans="1:8" s="155" customFormat="1" ht="16.5" customHeight="1">
      <c r="A14" s="111">
        <v>9</v>
      </c>
      <c r="B14" s="233" t="s">
        <v>982</v>
      </c>
      <c r="C14" s="113" t="s">
        <v>19</v>
      </c>
      <c r="D14" s="115">
        <v>2</v>
      </c>
      <c r="E14" s="437"/>
      <c r="F14" s="437"/>
    </row>
    <row r="15" spans="1:8" s="155" customFormat="1" ht="16.5" customHeight="1">
      <c r="A15" s="252">
        <v>10</v>
      </c>
      <c r="B15" s="591" t="s">
        <v>622</v>
      </c>
      <c r="C15" s="715" t="s">
        <v>19</v>
      </c>
      <c r="D15" s="83">
        <v>2</v>
      </c>
      <c r="E15" s="528"/>
      <c r="F15" s="527"/>
    </row>
    <row r="16" spans="1:8" s="155" customFormat="1" ht="16.5" customHeight="1">
      <c r="A16" s="566">
        <v>11</v>
      </c>
      <c r="B16" s="570" t="s">
        <v>983</v>
      </c>
      <c r="C16" s="621"/>
      <c r="D16" s="572"/>
      <c r="E16" s="716"/>
      <c r="F16" s="526"/>
    </row>
    <row r="17" spans="1:8" s="158" customFormat="1" ht="19.5" customHeight="1">
      <c r="A17" s="717">
        <v>11.1</v>
      </c>
      <c r="B17" s="453" t="s">
        <v>623</v>
      </c>
      <c r="C17" s="507" t="s">
        <v>19</v>
      </c>
      <c r="D17" s="121">
        <v>1</v>
      </c>
      <c r="E17" s="437"/>
      <c r="F17" s="428"/>
    </row>
    <row r="18" spans="1:8" s="158" customFormat="1" ht="15.75" customHeight="1">
      <c r="A18" s="717">
        <v>11.2</v>
      </c>
      <c r="B18" s="453" t="s">
        <v>624</v>
      </c>
      <c r="C18" s="507" t="s">
        <v>19</v>
      </c>
      <c r="D18" s="121">
        <v>1</v>
      </c>
      <c r="E18" s="437"/>
      <c r="F18" s="428"/>
    </row>
    <row r="19" spans="1:8" s="158" customFormat="1" ht="15.75" customHeight="1">
      <c r="A19" s="717">
        <v>11.3</v>
      </c>
      <c r="B19" s="453" t="s">
        <v>625</v>
      </c>
      <c r="C19" s="507" t="s">
        <v>19</v>
      </c>
      <c r="D19" s="121">
        <v>2</v>
      </c>
      <c r="E19" s="437"/>
      <c r="F19" s="428"/>
    </row>
    <row r="20" spans="1:8" s="155" customFormat="1" ht="15.75" customHeight="1">
      <c r="A20" s="111">
        <v>11</v>
      </c>
      <c r="B20" s="233" t="s">
        <v>984</v>
      </c>
      <c r="C20" s="234" t="s">
        <v>19</v>
      </c>
      <c r="D20" s="115">
        <v>1</v>
      </c>
      <c r="E20" s="526"/>
      <c r="F20" s="527"/>
    </row>
    <row r="21" spans="1:8" s="155" customFormat="1" ht="28.5" customHeight="1">
      <c r="A21" s="111">
        <v>12</v>
      </c>
      <c r="B21" s="233" t="s">
        <v>985</v>
      </c>
      <c r="C21" s="236" t="s">
        <v>2</v>
      </c>
      <c r="D21" s="216">
        <f>0.56+0.1+0.15</f>
        <v>0.81</v>
      </c>
      <c r="E21" s="526"/>
      <c r="F21" s="527"/>
    </row>
    <row r="22" spans="1:8" s="155" customFormat="1" ht="16.5" customHeight="1">
      <c r="A22" s="252">
        <v>13</v>
      </c>
      <c r="B22" s="107" t="s">
        <v>986</v>
      </c>
      <c r="C22" s="109" t="s">
        <v>103</v>
      </c>
      <c r="D22" s="45">
        <v>2</v>
      </c>
      <c r="E22" s="437"/>
      <c r="F22" s="437"/>
    </row>
    <row r="23" spans="1:8" s="155" customFormat="1" ht="13.5" customHeight="1">
      <c r="A23" s="111">
        <v>14</v>
      </c>
      <c r="B23" s="233" t="s">
        <v>987</v>
      </c>
      <c r="C23" s="43" t="s">
        <v>103</v>
      </c>
      <c r="D23" s="85">
        <v>1</v>
      </c>
      <c r="E23" s="437"/>
      <c r="F23" s="437"/>
    </row>
    <row r="24" spans="1:8" s="155" customFormat="1" ht="16.5" customHeight="1">
      <c r="A24" s="111">
        <v>15</v>
      </c>
      <c r="B24" s="233" t="s">
        <v>988</v>
      </c>
      <c r="C24" s="43" t="s">
        <v>103</v>
      </c>
      <c r="D24" s="85">
        <v>2</v>
      </c>
      <c r="E24" s="528"/>
      <c r="F24" s="527"/>
    </row>
    <row r="25" spans="1:8" s="155" customFormat="1" ht="16.5" customHeight="1">
      <c r="A25" s="111">
        <v>16</v>
      </c>
      <c r="B25" s="233" t="s">
        <v>989</v>
      </c>
      <c r="C25" s="43" t="s">
        <v>103</v>
      </c>
      <c r="D25" s="85">
        <v>1</v>
      </c>
      <c r="E25" s="437"/>
      <c r="F25" s="527"/>
    </row>
    <row r="26" spans="1:8" s="155" customFormat="1" ht="12.75" customHeight="1">
      <c r="A26" s="111">
        <v>17</v>
      </c>
      <c r="B26" s="233" t="s">
        <v>990</v>
      </c>
      <c r="C26" s="43" t="s">
        <v>103</v>
      </c>
      <c r="D26" s="45">
        <v>1</v>
      </c>
      <c r="E26" s="500"/>
      <c r="F26" s="527"/>
    </row>
    <row r="27" spans="1:8" s="155" customFormat="1" ht="14.25" customHeight="1">
      <c r="A27" s="111">
        <v>18</v>
      </c>
      <c r="B27" s="37" t="s">
        <v>338</v>
      </c>
      <c r="C27" s="109" t="s">
        <v>2</v>
      </c>
      <c r="D27" s="12">
        <v>0.12</v>
      </c>
      <c r="E27" s="528"/>
      <c r="F27" s="527"/>
    </row>
    <row r="28" spans="1:8" s="25" customFormat="1" ht="17.25" customHeight="1">
      <c r="A28" s="95">
        <v>19</v>
      </c>
      <c r="B28" s="15" t="s">
        <v>126</v>
      </c>
      <c r="C28" s="6" t="s">
        <v>2</v>
      </c>
      <c r="D28" s="31">
        <v>6.8</v>
      </c>
      <c r="E28" s="528"/>
      <c r="F28" s="527"/>
    </row>
    <row r="29" spans="1:8" s="751" customFormat="1" ht="27.75" customHeight="1">
      <c r="A29" s="748">
        <v>20</v>
      </c>
      <c r="B29" s="749" t="s">
        <v>497</v>
      </c>
      <c r="C29" s="750" t="s">
        <v>3</v>
      </c>
      <c r="D29" s="750">
        <v>7</v>
      </c>
      <c r="E29" s="528"/>
      <c r="F29" s="527"/>
    </row>
    <row r="30" spans="1:8" s="39" customFormat="1" ht="29.25" customHeight="1">
      <c r="A30" s="95">
        <v>21</v>
      </c>
      <c r="B30" s="15" t="s">
        <v>155</v>
      </c>
      <c r="C30" s="6" t="s">
        <v>2</v>
      </c>
      <c r="D30" s="7">
        <v>7.7</v>
      </c>
      <c r="E30" s="528"/>
      <c r="F30" s="527"/>
      <c r="G30" s="40"/>
    </row>
    <row r="31" spans="1:8" s="752" customFormat="1" ht="16.5" customHeight="1">
      <c r="A31" s="336">
        <v>22</v>
      </c>
      <c r="B31" s="5" t="s">
        <v>129</v>
      </c>
      <c r="C31" s="6" t="s">
        <v>115</v>
      </c>
      <c r="D31" s="7">
        <v>1</v>
      </c>
      <c r="E31" s="528"/>
      <c r="F31" s="527"/>
      <c r="H31" s="751"/>
    </row>
    <row r="32" spans="1:8" s="39" customFormat="1" ht="16.5" customHeight="1">
      <c r="A32" s="95">
        <v>23</v>
      </c>
      <c r="B32" s="15" t="s">
        <v>130</v>
      </c>
      <c r="C32" s="6" t="s">
        <v>18</v>
      </c>
      <c r="D32" s="7">
        <v>32</v>
      </c>
      <c r="E32" s="528"/>
      <c r="F32" s="527"/>
    </row>
    <row r="33" spans="1:7" s="50" customFormat="1" ht="15" customHeight="1">
      <c r="A33" s="112"/>
      <c r="B33" s="114" t="s">
        <v>105</v>
      </c>
      <c r="C33" s="462"/>
      <c r="D33" s="475"/>
      <c r="E33" s="459"/>
      <c r="F33" s="427"/>
      <c r="G33" s="117"/>
    </row>
    <row r="34" spans="1:7" s="161" customFormat="1" ht="15" customHeight="1">
      <c r="A34" s="10"/>
      <c r="B34" s="392" t="s">
        <v>663</v>
      </c>
      <c r="C34" s="463"/>
      <c r="D34" s="456" t="s">
        <v>642</v>
      </c>
      <c r="E34" s="456"/>
      <c r="F34" s="456"/>
    </row>
    <row r="35" spans="1:7" s="161" customFormat="1" ht="15" customHeight="1">
      <c r="A35" s="112"/>
      <c r="B35" s="315" t="s">
        <v>105</v>
      </c>
      <c r="C35" s="463"/>
      <c r="D35" s="456"/>
      <c r="E35" s="456"/>
      <c r="F35" s="427"/>
    </row>
    <row r="36" spans="1:7" s="161" customFormat="1" ht="15" customHeight="1">
      <c r="A36" s="10"/>
      <c r="B36" s="118" t="s">
        <v>643</v>
      </c>
      <c r="C36" s="476"/>
      <c r="D36" s="456" t="s">
        <v>642</v>
      </c>
      <c r="E36" s="456"/>
      <c r="F36" s="456"/>
    </row>
    <row r="37" spans="1:7" s="161" customFormat="1" ht="15" customHeight="1">
      <c r="A37" s="112"/>
      <c r="B37" s="391" t="s">
        <v>649</v>
      </c>
      <c r="C37" s="464"/>
      <c r="D37" s="460"/>
      <c r="E37" s="460"/>
      <c r="F37" s="461"/>
    </row>
    <row r="38" spans="1:7" ht="15" customHeight="1"/>
    <row r="40" spans="1:7">
      <c r="D40" s="811"/>
      <c r="E40" s="811"/>
    </row>
  </sheetData>
  <mergeCells count="3">
    <mergeCell ref="D40:E40"/>
    <mergeCell ref="B1:E1"/>
    <mergeCell ref="A2:E2"/>
  </mergeCells>
  <pageMargins left="0.25" right="0.25" top="0.75" bottom="0.75" header="0.3" footer="0.3"/>
  <pageSetup paperSize="9" orientation="portrait" r:id="rId1"/>
  <drawing r:id="rId2"/>
  <legacyDrawing r:id="rId3"/>
  <oleObjects>
    <mc:AlternateContent xmlns:mc="http://schemas.openxmlformats.org/markup-compatibility/2006">
      <mc:Choice Requires="x14">
        <oleObject progId="Equation.3" shapeId="8193" r:id="rId4">
          <objectPr defaultSize="0" autoPict="0" r:id="rId5">
            <anchor moveWithCells="1" sizeWithCells="1">
              <from>
                <xdr:col>1</xdr:col>
                <xdr:colOff>0</xdr:colOff>
                <xdr:row>10</xdr:row>
                <xdr:rowOff>0</xdr:rowOff>
              </from>
              <to>
                <xdr:col>1</xdr:col>
                <xdr:colOff>114300</xdr:colOff>
                <xdr:row>10</xdr:row>
                <xdr:rowOff>0</xdr:rowOff>
              </to>
            </anchor>
          </objectPr>
        </oleObject>
      </mc:Choice>
      <mc:Fallback>
        <oleObject progId="Equation.3" shapeId="8193" r:id="rId4"/>
      </mc:Fallback>
    </mc:AlternateContent>
    <mc:AlternateContent xmlns:mc="http://schemas.openxmlformats.org/markup-compatibility/2006">
      <mc:Choice Requires="x14">
        <oleObject progId="Equation.3" shapeId="8194" r:id="rId6">
          <objectPr defaultSize="0" autoPict="0" r:id="rId5">
            <anchor moveWithCells="1" sizeWithCells="1">
              <from>
                <xdr:col>1</xdr:col>
                <xdr:colOff>0</xdr:colOff>
                <xdr:row>10</xdr:row>
                <xdr:rowOff>0</xdr:rowOff>
              </from>
              <to>
                <xdr:col>1</xdr:col>
                <xdr:colOff>114300</xdr:colOff>
                <xdr:row>10</xdr:row>
                <xdr:rowOff>0</xdr:rowOff>
              </to>
            </anchor>
          </objectPr>
        </oleObject>
      </mc:Choice>
      <mc:Fallback>
        <oleObject progId="Equation.3" shapeId="8194" r:id="rId6"/>
      </mc:Fallback>
    </mc:AlternateContent>
    <mc:AlternateContent xmlns:mc="http://schemas.openxmlformats.org/markup-compatibility/2006">
      <mc:Choice Requires="x14">
        <oleObject progId="Equation.3" shapeId="8195" r:id="rId7">
          <objectPr defaultSize="0" autoPict="0" r:id="rId5">
            <anchor moveWithCells="1" sizeWithCells="1">
              <from>
                <xdr:col>1</xdr:col>
                <xdr:colOff>0</xdr:colOff>
                <xdr:row>10</xdr:row>
                <xdr:rowOff>0</xdr:rowOff>
              </from>
              <to>
                <xdr:col>1</xdr:col>
                <xdr:colOff>114300</xdr:colOff>
                <xdr:row>10</xdr:row>
                <xdr:rowOff>0</xdr:rowOff>
              </to>
            </anchor>
          </objectPr>
        </oleObject>
      </mc:Choice>
      <mc:Fallback>
        <oleObject progId="Equation.3" shapeId="8195" r:id="rId7"/>
      </mc:Fallback>
    </mc:AlternateContent>
    <mc:AlternateContent xmlns:mc="http://schemas.openxmlformats.org/markup-compatibility/2006">
      <mc:Choice Requires="x14">
        <oleObject progId="Equation.3" shapeId="8196" r:id="rId8">
          <objectPr defaultSize="0" autoPict="0" r:id="rId5">
            <anchor moveWithCells="1" sizeWithCells="1">
              <from>
                <xdr:col>1</xdr:col>
                <xdr:colOff>0</xdr:colOff>
                <xdr:row>10</xdr:row>
                <xdr:rowOff>0</xdr:rowOff>
              </from>
              <to>
                <xdr:col>1</xdr:col>
                <xdr:colOff>114300</xdr:colOff>
                <xdr:row>10</xdr:row>
                <xdr:rowOff>0</xdr:rowOff>
              </to>
            </anchor>
          </objectPr>
        </oleObject>
      </mc:Choice>
      <mc:Fallback>
        <oleObject progId="Equation.3" shapeId="8196" r:id="rId8"/>
      </mc:Fallback>
    </mc:AlternateContent>
    <mc:AlternateContent xmlns:mc="http://schemas.openxmlformats.org/markup-compatibility/2006">
      <mc:Choice Requires="x14">
        <oleObject progId="Equation.3" shapeId="8197" r:id="rId9">
          <objectPr defaultSize="0" autoPict="0" r:id="rId5">
            <anchor moveWithCells="1" sizeWithCells="1">
              <from>
                <xdr:col>1</xdr:col>
                <xdr:colOff>0</xdr:colOff>
                <xdr:row>10</xdr:row>
                <xdr:rowOff>0</xdr:rowOff>
              </from>
              <to>
                <xdr:col>1</xdr:col>
                <xdr:colOff>114300</xdr:colOff>
                <xdr:row>10</xdr:row>
                <xdr:rowOff>0</xdr:rowOff>
              </to>
            </anchor>
          </objectPr>
        </oleObject>
      </mc:Choice>
      <mc:Fallback>
        <oleObject progId="Equation.3" shapeId="8197" r:id="rId9"/>
      </mc:Fallback>
    </mc:AlternateContent>
    <mc:AlternateContent xmlns:mc="http://schemas.openxmlformats.org/markup-compatibility/2006">
      <mc:Choice Requires="x14">
        <oleObject progId="Equation.3" shapeId="8198" r:id="rId10">
          <objectPr defaultSize="0" autoPict="0" r:id="rId5">
            <anchor moveWithCells="1" sizeWithCells="1">
              <from>
                <xdr:col>1</xdr:col>
                <xdr:colOff>0</xdr:colOff>
                <xdr:row>10</xdr:row>
                <xdr:rowOff>0</xdr:rowOff>
              </from>
              <to>
                <xdr:col>1</xdr:col>
                <xdr:colOff>114300</xdr:colOff>
                <xdr:row>10</xdr:row>
                <xdr:rowOff>0</xdr:rowOff>
              </to>
            </anchor>
          </objectPr>
        </oleObject>
      </mc:Choice>
      <mc:Fallback>
        <oleObject progId="Equation.3" shapeId="8198" r:id="rId10"/>
      </mc:Fallback>
    </mc:AlternateContent>
    <mc:AlternateContent xmlns:mc="http://schemas.openxmlformats.org/markup-compatibility/2006">
      <mc:Choice Requires="x14">
        <oleObject progId="Equation.3" shapeId="8199" r:id="rId11">
          <objectPr defaultSize="0" autoPict="0" r:id="rId5">
            <anchor moveWithCells="1" sizeWithCells="1">
              <from>
                <xdr:col>1</xdr:col>
                <xdr:colOff>0</xdr:colOff>
                <xdr:row>10</xdr:row>
                <xdr:rowOff>0</xdr:rowOff>
              </from>
              <to>
                <xdr:col>1</xdr:col>
                <xdr:colOff>114300</xdr:colOff>
                <xdr:row>10</xdr:row>
                <xdr:rowOff>0</xdr:rowOff>
              </to>
            </anchor>
          </objectPr>
        </oleObject>
      </mc:Choice>
      <mc:Fallback>
        <oleObject progId="Equation.3" shapeId="8199" r:id="rId11"/>
      </mc:Fallback>
    </mc:AlternateContent>
    <mc:AlternateContent xmlns:mc="http://schemas.openxmlformats.org/markup-compatibility/2006">
      <mc:Choice Requires="x14">
        <oleObject progId="Equation.3" shapeId="8200" r:id="rId12">
          <objectPr defaultSize="0" autoPict="0" r:id="rId5">
            <anchor moveWithCells="1" sizeWithCells="1">
              <from>
                <xdr:col>1</xdr:col>
                <xdr:colOff>0</xdr:colOff>
                <xdr:row>10</xdr:row>
                <xdr:rowOff>0</xdr:rowOff>
              </from>
              <to>
                <xdr:col>1</xdr:col>
                <xdr:colOff>114300</xdr:colOff>
                <xdr:row>10</xdr:row>
                <xdr:rowOff>0</xdr:rowOff>
              </to>
            </anchor>
          </objectPr>
        </oleObject>
      </mc:Choice>
      <mc:Fallback>
        <oleObject progId="Equation.3" shapeId="8200" r:id="rId12"/>
      </mc:Fallback>
    </mc:AlternateContent>
    <mc:AlternateContent xmlns:mc="http://schemas.openxmlformats.org/markup-compatibility/2006">
      <mc:Choice Requires="x14">
        <oleObject progId="Equation.3" shapeId="8201" r:id="rId13">
          <objectPr defaultSize="0" autoPict="0" r:id="rId5">
            <anchor moveWithCells="1" sizeWithCells="1">
              <from>
                <xdr:col>1</xdr:col>
                <xdr:colOff>0</xdr:colOff>
                <xdr:row>10</xdr:row>
                <xdr:rowOff>0</xdr:rowOff>
              </from>
              <to>
                <xdr:col>1</xdr:col>
                <xdr:colOff>114300</xdr:colOff>
                <xdr:row>10</xdr:row>
                <xdr:rowOff>0</xdr:rowOff>
              </to>
            </anchor>
          </objectPr>
        </oleObject>
      </mc:Choice>
      <mc:Fallback>
        <oleObject progId="Equation.3" shapeId="8201" r:id="rId13"/>
      </mc:Fallback>
    </mc:AlternateContent>
    <mc:AlternateContent xmlns:mc="http://schemas.openxmlformats.org/markup-compatibility/2006">
      <mc:Choice Requires="x14">
        <oleObject progId="Equation.3" shapeId="8202" r:id="rId14">
          <objectPr defaultSize="0" autoPict="0" r:id="rId5">
            <anchor moveWithCells="1" sizeWithCells="1">
              <from>
                <xdr:col>1</xdr:col>
                <xdr:colOff>0</xdr:colOff>
                <xdr:row>10</xdr:row>
                <xdr:rowOff>0</xdr:rowOff>
              </from>
              <to>
                <xdr:col>1</xdr:col>
                <xdr:colOff>114300</xdr:colOff>
                <xdr:row>10</xdr:row>
                <xdr:rowOff>0</xdr:rowOff>
              </to>
            </anchor>
          </objectPr>
        </oleObject>
      </mc:Choice>
      <mc:Fallback>
        <oleObject progId="Equation.3" shapeId="8202" r:id="rId14"/>
      </mc:Fallback>
    </mc:AlternateContent>
    <mc:AlternateContent xmlns:mc="http://schemas.openxmlformats.org/markup-compatibility/2006">
      <mc:Choice Requires="x14">
        <oleObject progId="Equation.3" shapeId="8203" r:id="rId15">
          <objectPr defaultSize="0" autoPict="0" r:id="rId5">
            <anchor moveWithCells="1" sizeWithCells="1">
              <from>
                <xdr:col>1</xdr:col>
                <xdr:colOff>0</xdr:colOff>
                <xdr:row>10</xdr:row>
                <xdr:rowOff>0</xdr:rowOff>
              </from>
              <to>
                <xdr:col>1</xdr:col>
                <xdr:colOff>114300</xdr:colOff>
                <xdr:row>10</xdr:row>
                <xdr:rowOff>0</xdr:rowOff>
              </to>
            </anchor>
          </objectPr>
        </oleObject>
      </mc:Choice>
      <mc:Fallback>
        <oleObject progId="Equation.3" shapeId="8203" r:id="rId15"/>
      </mc:Fallback>
    </mc:AlternateContent>
    <mc:AlternateContent xmlns:mc="http://schemas.openxmlformats.org/markup-compatibility/2006">
      <mc:Choice Requires="x14">
        <oleObject progId="Equation.3" shapeId="8204" r:id="rId16">
          <objectPr defaultSize="0" autoPict="0" r:id="rId5">
            <anchor moveWithCells="1" sizeWithCells="1">
              <from>
                <xdr:col>1</xdr:col>
                <xdr:colOff>0</xdr:colOff>
                <xdr:row>10</xdr:row>
                <xdr:rowOff>0</xdr:rowOff>
              </from>
              <to>
                <xdr:col>1</xdr:col>
                <xdr:colOff>114300</xdr:colOff>
                <xdr:row>10</xdr:row>
                <xdr:rowOff>0</xdr:rowOff>
              </to>
            </anchor>
          </objectPr>
        </oleObject>
      </mc:Choice>
      <mc:Fallback>
        <oleObject progId="Equation.3" shapeId="8204" r:id="rId16"/>
      </mc:Fallback>
    </mc:AlternateContent>
    <mc:AlternateContent xmlns:mc="http://schemas.openxmlformats.org/markup-compatibility/2006">
      <mc:Choice Requires="x14">
        <oleObject progId="Equation.3" shapeId="8205" r:id="rId17">
          <objectPr defaultSize="0" autoPict="0" r:id="rId5">
            <anchor moveWithCells="1" sizeWithCells="1">
              <from>
                <xdr:col>1</xdr:col>
                <xdr:colOff>0</xdr:colOff>
                <xdr:row>10</xdr:row>
                <xdr:rowOff>0</xdr:rowOff>
              </from>
              <to>
                <xdr:col>1</xdr:col>
                <xdr:colOff>114300</xdr:colOff>
                <xdr:row>10</xdr:row>
                <xdr:rowOff>0</xdr:rowOff>
              </to>
            </anchor>
          </objectPr>
        </oleObject>
      </mc:Choice>
      <mc:Fallback>
        <oleObject progId="Equation.3" shapeId="8205" r:id="rId17"/>
      </mc:Fallback>
    </mc:AlternateContent>
    <mc:AlternateContent xmlns:mc="http://schemas.openxmlformats.org/markup-compatibility/2006">
      <mc:Choice Requires="x14">
        <oleObject progId="Equation.3" shapeId="8206" r:id="rId18">
          <objectPr defaultSize="0" autoPict="0" r:id="rId5">
            <anchor moveWithCells="1" sizeWithCells="1">
              <from>
                <xdr:col>1</xdr:col>
                <xdr:colOff>2924175</xdr:colOff>
                <xdr:row>10</xdr:row>
                <xdr:rowOff>0</xdr:rowOff>
              </from>
              <to>
                <xdr:col>2</xdr:col>
                <xdr:colOff>85725</xdr:colOff>
                <xdr:row>10</xdr:row>
                <xdr:rowOff>0</xdr:rowOff>
              </to>
            </anchor>
          </objectPr>
        </oleObject>
      </mc:Choice>
      <mc:Fallback>
        <oleObject progId="Equation.3" shapeId="8206" r:id="rId18"/>
      </mc:Fallback>
    </mc:AlternateContent>
  </oleObjec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21"/>
  <sheetViews>
    <sheetView zoomScaleNormal="100" workbookViewId="0">
      <selection activeCell="J19" sqref="J19"/>
    </sheetView>
  </sheetViews>
  <sheetFormatPr defaultRowHeight="15"/>
  <cols>
    <col min="1" max="1" width="5.28515625" customWidth="1"/>
    <col min="2" max="2" width="57.85546875" customWidth="1"/>
    <col min="3" max="3" width="8.7109375" customWidth="1"/>
    <col min="4" max="4" width="8.42578125" customWidth="1"/>
    <col min="6" max="6" width="11.42578125" customWidth="1"/>
  </cols>
  <sheetData>
    <row r="1" spans="1:12" s="152" customFormat="1" ht="18" customHeight="1">
      <c r="A1" s="123"/>
      <c r="B1" s="848" t="s">
        <v>664</v>
      </c>
      <c r="C1" s="848"/>
      <c r="D1" s="848"/>
      <c r="E1" s="848"/>
    </row>
    <row r="2" spans="1:12" ht="16.5" customHeight="1">
      <c r="A2" s="848" t="s">
        <v>157</v>
      </c>
      <c r="B2" s="848"/>
      <c r="C2" s="848"/>
      <c r="D2" s="848"/>
      <c r="E2" s="848"/>
      <c r="F2" s="848"/>
    </row>
    <row r="3" spans="1:12" ht="148.5" customHeight="1">
      <c r="A3" s="487" t="s">
        <v>98</v>
      </c>
      <c r="B3" s="550" t="s">
        <v>699</v>
      </c>
      <c r="C3" s="550" t="s">
        <v>700</v>
      </c>
      <c r="D3" s="550" t="s">
        <v>701</v>
      </c>
      <c r="E3" s="551" t="s">
        <v>702</v>
      </c>
      <c r="F3" s="552" t="s">
        <v>703</v>
      </c>
    </row>
    <row r="4" spans="1:12">
      <c r="A4" s="3" t="s">
        <v>1</v>
      </c>
      <c r="B4" s="4">
        <v>2</v>
      </c>
      <c r="C4" s="4">
        <v>3</v>
      </c>
      <c r="D4" s="4">
        <v>4</v>
      </c>
      <c r="E4" s="217">
        <v>5</v>
      </c>
      <c r="F4" s="4">
        <v>6</v>
      </c>
      <c r="H4" s="215"/>
    </row>
    <row r="5" spans="1:12" ht="19.5" customHeight="1">
      <c r="A5" s="111">
        <v>1</v>
      </c>
      <c r="B5" s="233" t="s">
        <v>119</v>
      </c>
      <c r="C5" s="43" t="s">
        <v>2</v>
      </c>
      <c r="D5" s="21">
        <v>26</v>
      </c>
      <c r="E5" s="428"/>
      <c r="F5" s="427"/>
      <c r="H5" s="2"/>
    </row>
    <row r="6" spans="1:12" ht="19.5" customHeight="1">
      <c r="A6" s="111">
        <v>2</v>
      </c>
      <c r="B6" s="244" t="s">
        <v>120</v>
      </c>
      <c r="C6" s="133" t="s">
        <v>2</v>
      </c>
      <c r="D6" s="85">
        <v>3</v>
      </c>
      <c r="E6" s="428"/>
      <c r="F6" s="427"/>
      <c r="G6" s="40"/>
    </row>
    <row r="7" spans="1:12" ht="19.5" customHeight="1">
      <c r="A7" s="111">
        <v>3</v>
      </c>
      <c r="B7" s="244" t="s">
        <v>158</v>
      </c>
      <c r="C7" s="133" t="s">
        <v>2</v>
      </c>
      <c r="D7" s="85">
        <v>29</v>
      </c>
      <c r="E7" s="428"/>
      <c r="F7" s="427"/>
      <c r="G7" s="40"/>
      <c r="L7" s="404"/>
    </row>
    <row r="8" spans="1:12" ht="27.75" customHeight="1">
      <c r="A8" s="112">
        <v>4</v>
      </c>
      <c r="B8" s="269" t="s">
        <v>168</v>
      </c>
      <c r="C8" s="113" t="s">
        <v>102</v>
      </c>
      <c r="D8" s="115">
        <v>58</v>
      </c>
      <c r="E8" s="428"/>
      <c r="F8" s="427"/>
    </row>
    <row r="9" spans="1:12" ht="28.5" customHeight="1">
      <c r="A9" s="111">
        <v>5</v>
      </c>
      <c r="B9" s="233" t="s">
        <v>169</v>
      </c>
      <c r="C9" s="43" t="s">
        <v>103</v>
      </c>
      <c r="D9" s="85">
        <v>3</v>
      </c>
      <c r="E9" s="428"/>
      <c r="F9" s="427"/>
    </row>
    <row r="10" spans="1:12" ht="32.25" customHeight="1">
      <c r="A10" s="111">
        <v>6</v>
      </c>
      <c r="B10" s="233" t="s">
        <v>991</v>
      </c>
      <c r="C10" s="43" t="s">
        <v>103</v>
      </c>
      <c r="D10" s="85">
        <v>3</v>
      </c>
      <c r="E10" s="428"/>
      <c r="F10" s="427"/>
    </row>
    <row r="11" spans="1:12" ht="18.75" customHeight="1">
      <c r="A11" s="111">
        <v>7</v>
      </c>
      <c r="B11" s="233" t="s">
        <v>994</v>
      </c>
      <c r="C11" s="43" t="s">
        <v>103</v>
      </c>
      <c r="D11" s="85">
        <v>5</v>
      </c>
      <c r="E11" s="428"/>
      <c r="F11" s="427"/>
    </row>
    <row r="12" spans="1:12" ht="17.25" customHeight="1">
      <c r="A12" s="468">
        <v>8</v>
      </c>
      <c r="B12" s="235" t="s">
        <v>992</v>
      </c>
      <c r="C12" s="43" t="s">
        <v>103</v>
      </c>
      <c r="D12" s="85">
        <v>1</v>
      </c>
      <c r="E12" s="457"/>
      <c r="F12" s="457"/>
    </row>
    <row r="13" spans="1:12" ht="15" customHeight="1">
      <c r="A13" s="468">
        <v>9</v>
      </c>
      <c r="B13" s="235" t="s">
        <v>993</v>
      </c>
      <c r="C13" s="43" t="s">
        <v>103</v>
      </c>
      <c r="D13" s="85">
        <v>2</v>
      </c>
      <c r="E13" s="457"/>
      <c r="F13" s="457"/>
    </row>
    <row r="14" spans="1:12">
      <c r="A14" s="112"/>
      <c r="B14" s="114" t="s">
        <v>105</v>
      </c>
      <c r="C14" s="462"/>
      <c r="D14" s="475"/>
      <c r="E14" s="459"/>
      <c r="F14" s="427"/>
      <c r="G14" s="117"/>
    </row>
    <row r="15" spans="1:12" ht="17.25" customHeight="1">
      <c r="A15" s="10"/>
      <c r="B15" s="392" t="s">
        <v>1026</v>
      </c>
      <c r="C15" s="463"/>
      <c r="D15" s="456" t="s">
        <v>642</v>
      </c>
      <c r="E15" s="456"/>
      <c r="F15" s="456"/>
    </row>
    <row r="16" spans="1:12" ht="17.25" customHeight="1">
      <c r="A16" s="112"/>
      <c r="B16" s="315" t="s">
        <v>105</v>
      </c>
      <c r="C16" s="463"/>
      <c r="D16" s="456"/>
      <c r="E16" s="456"/>
      <c r="F16" s="427"/>
    </row>
    <row r="17" spans="1:6" ht="17.25" customHeight="1">
      <c r="A17" s="10"/>
      <c r="B17" s="118" t="s">
        <v>643</v>
      </c>
      <c r="C17" s="476"/>
      <c r="D17" s="456" t="s">
        <v>642</v>
      </c>
      <c r="E17" s="456"/>
      <c r="F17" s="456"/>
    </row>
    <row r="18" spans="1:6">
      <c r="A18" s="112"/>
      <c r="B18" s="391" t="s">
        <v>665</v>
      </c>
      <c r="C18" s="464"/>
      <c r="D18" s="460"/>
      <c r="E18" s="460"/>
      <c r="F18" s="461"/>
    </row>
    <row r="21" spans="1:6" s="66" customFormat="1" ht="15.75">
      <c r="D21" s="811"/>
      <c r="E21" s="811"/>
    </row>
  </sheetData>
  <mergeCells count="3">
    <mergeCell ref="D21:E21"/>
    <mergeCell ref="A2:F2"/>
    <mergeCell ref="B1:E1"/>
  </mergeCells>
  <pageMargins left="0.25" right="0.25"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32"/>
  <sheetViews>
    <sheetView zoomScaleNormal="100" workbookViewId="0">
      <selection activeCell="J19" sqref="J19"/>
    </sheetView>
  </sheetViews>
  <sheetFormatPr defaultRowHeight="15.75"/>
  <cols>
    <col min="1" max="1" width="4.85546875" style="155" customWidth="1"/>
    <col min="2" max="2" width="54.42578125" style="66" customWidth="1"/>
    <col min="3" max="3" width="9.140625" style="66" customWidth="1"/>
    <col min="4" max="4" width="8.140625" style="66" customWidth="1"/>
    <col min="5" max="5" width="10.140625" style="66" customWidth="1"/>
    <col min="6" max="6" width="11" style="66" customWidth="1"/>
    <col min="7" max="16384" width="9.140625" style="66"/>
  </cols>
  <sheetData>
    <row r="1" spans="1:8" customFormat="1" ht="21" customHeight="1">
      <c r="A1" s="62"/>
      <c r="B1" s="886" t="s">
        <v>666</v>
      </c>
      <c r="C1" s="886"/>
      <c r="D1" s="886"/>
      <c r="E1" s="886"/>
      <c r="F1" s="62"/>
    </row>
    <row r="2" spans="1:8" s="153" customFormat="1" ht="18.75">
      <c r="A2" s="849" t="s">
        <v>178</v>
      </c>
      <c r="B2" s="887"/>
      <c r="C2" s="887"/>
      <c r="D2" s="887"/>
      <c r="E2" s="887"/>
    </row>
    <row r="3" spans="1:8" ht="151.5" customHeight="1">
      <c r="A3" s="487" t="s">
        <v>98</v>
      </c>
      <c r="B3" s="550" t="s">
        <v>699</v>
      </c>
      <c r="C3" s="550" t="s">
        <v>700</v>
      </c>
      <c r="D3" s="550" t="s">
        <v>701</v>
      </c>
      <c r="E3" s="551" t="s">
        <v>702</v>
      </c>
      <c r="F3" s="552" t="s">
        <v>703</v>
      </c>
    </row>
    <row r="4" spans="1:8" customFormat="1" ht="15">
      <c r="A4" s="3" t="s">
        <v>1</v>
      </c>
      <c r="B4" s="4">
        <v>2</v>
      </c>
      <c r="C4" s="4">
        <v>3</v>
      </c>
      <c r="D4" s="4">
        <v>4</v>
      </c>
      <c r="E4" s="217">
        <v>5</v>
      </c>
      <c r="F4" s="4">
        <v>6</v>
      </c>
      <c r="H4" s="215"/>
    </row>
    <row r="5" spans="1:8" s="46" customFormat="1" ht="19.5" customHeight="1">
      <c r="A5" s="98">
        <v>1</v>
      </c>
      <c r="B5" s="224" t="s">
        <v>117</v>
      </c>
      <c r="C5" s="314" t="s">
        <v>3</v>
      </c>
      <c r="D5" s="219">
        <v>7</v>
      </c>
      <c r="E5" s="529"/>
      <c r="F5" s="529"/>
    </row>
    <row r="6" spans="1:8" s="319" customFormat="1" ht="19.5" customHeight="1">
      <c r="A6" s="98">
        <v>2</v>
      </c>
      <c r="B6" s="20" t="s">
        <v>118</v>
      </c>
      <c r="C6" s="218" t="s">
        <v>2</v>
      </c>
      <c r="D6" s="223">
        <f>7*0.1</f>
        <v>0.70000000000000007</v>
      </c>
      <c r="E6" s="529"/>
      <c r="F6" s="529"/>
    </row>
    <row r="7" spans="1:8" s="321" customFormat="1" ht="19.5" customHeight="1">
      <c r="A7" s="98">
        <v>3</v>
      </c>
      <c r="B7" s="224" t="s">
        <v>179</v>
      </c>
      <c r="C7" s="218" t="s">
        <v>2</v>
      </c>
      <c r="D7" s="219">
        <f>1.7*1.2*2</f>
        <v>4.08</v>
      </c>
      <c r="E7" s="529"/>
      <c r="F7" s="529"/>
      <c r="G7" s="320"/>
    </row>
    <row r="8" spans="1:8" s="46" customFormat="1" ht="19.5" customHeight="1">
      <c r="A8" s="98">
        <v>4</v>
      </c>
      <c r="B8" s="221" t="s">
        <v>124</v>
      </c>
      <c r="C8" s="314" t="s">
        <v>2</v>
      </c>
      <c r="D8" s="219">
        <f>D7</f>
        <v>4.08</v>
      </c>
      <c r="E8" s="529"/>
      <c r="F8" s="529"/>
      <c r="H8" s="322"/>
    </row>
    <row r="9" spans="1:8" s="325" customFormat="1" ht="19.5" customHeight="1">
      <c r="A9" s="227">
        <v>5</v>
      </c>
      <c r="B9" s="222" t="s">
        <v>125</v>
      </c>
      <c r="C9" s="323" t="s">
        <v>4</v>
      </c>
      <c r="D9" s="220">
        <f>D8*1.3</f>
        <v>5.3040000000000003</v>
      </c>
      <c r="E9" s="529"/>
      <c r="F9" s="529"/>
      <c r="G9" s="324"/>
    </row>
    <row r="10" spans="1:8" s="155" customFormat="1" ht="27">
      <c r="A10" s="111">
        <v>6</v>
      </c>
      <c r="B10" s="244" t="s">
        <v>128</v>
      </c>
      <c r="C10" s="43" t="s">
        <v>2</v>
      </c>
      <c r="D10" s="216">
        <v>0.5</v>
      </c>
      <c r="E10" s="428"/>
      <c r="F10" s="428"/>
    </row>
    <row r="11" spans="1:8" s="155" customFormat="1" ht="27">
      <c r="A11" s="111">
        <v>7</v>
      </c>
      <c r="B11" s="233" t="s">
        <v>180</v>
      </c>
      <c r="C11" s="43" t="s">
        <v>2</v>
      </c>
      <c r="D11" s="216">
        <f>0.56+0.28+0.4</f>
        <v>1.2400000000000002</v>
      </c>
      <c r="E11" s="428"/>
      <c r="F11" s="428"/>
    </row>
    <row r="12" spans="1:8" s="150" customFormat="1" ht="27">
      <c r="A12" s="111">
        <v>8</v>
      </c>
      <c r="B12" s="257" t="s">
        <v>181</v>
      </c>
      <c r="C12" s="134" t="s">
        <v>3</v>
      </c>
      <c r="D12" s="216">
        <v>4.71</v>
      </c>
      <c r="E12" s="428"/>
      <c r="F12" s="428"/>
    </row>
    <row r="13" spans="1:8" s="50" customFormat="1" ht="21" customHeight="1">
      <c r="A13" s="112">
        <v>9</v>
      </c>
      <c r="B13" s="315" t="s">
        <v>182</v>
      </c>
      <c r="C13" s="113" t="s">
        <v>102</v>
      </c>
      <c r="D13" s="115">
        <v>1</v>
      </c>
      <c r="E13" s="428"/>
      <c r="F13" s="428"/>
    </row>
    <row r="14" spans="1:8" s="155" customFormat="1" ht="13.5">
      <c r="A14" s="111">
        <v>10</v>
      </c>
      <c r="B14" s="233" t="s">
        <v>995</v>
      </c>
      <c r="C14" s="43" t="s">
        <v>103</v>
      </c>
      <c r="D14" s="85">
        <v>3</v>
      </c>
      <c r="E14" s="428"/>
      <c r="F14" s="428"/>
    </row>
    <row r="15" spans="1:8" s="163" customFormat="1" ht="13.5">
      <c r="A15" s="67">
        <v>11</v>
      </c>
      <c r="B15" s="259" t="s">
        <v>183</v>
      </c>
      <c r="C15" s="316" t="s">
        <v>2</v>
      </c>
      <c r="D15" s="317">
        <f>0.6*0.04*0.3</f>
        <v>7.1999999999999998E-3</v>
      </c>
      <c r="E15" s="428"/>
      <c r="F15" s="428"/>
    </row>
    <row r="16" spans="1:8" s="25" customFormat="1">
      <c r="A16" s="143">
        <v>12</v>
      </c>
      <c r="B16" s="244" t="s">
        <v>184</v>
      </c>
      <c r="C16" s="133" t="s">
        <v>3</v>
      </c>
      <c r="D16" s="133">
        <f>0.6*0.3</f>
        <v>0.18</v>
      </c>
      <c r="E16" s="428"/>
      <c r="F16" s="428"/>
      <c r="G16" s="40"/>
    </row>
    <row r="17" spans="1:9" s="163" customFormat="1" ht="13.5">
      <c r="A17" s="888">
        <v>13</v>
      </c>
      <c r="B17" s="27" t="s">
        <v>996</v>
      </c>
      <c r="C17" s="819" t="s">
        <v>5</v>
      </c>
      <c r="D17" s="858">
        <v>14.022</v>
      </c>
      <c r="E17" s="825"/>
      <c r="F17" s="825"/>
    </row>
    <row r="18" spans="1:9" s="163" customFormat="1" ht="13.5">
      <c r="A18" s="889"/>
      <c r="B18" s="318" t="s">
        <v>498</v>
      </c>
      <c r="C18" s="820"/>
      <c r="D18" s="859"/>
      <c r="E18" s="826"/>
      <c r="F18" s="826"/>
    </row>
    <row r="19" spans="1:9" s="163" customFormat="1" ht="13.5">
      <c r="A19" s="889"/>
      <c r="B19" s="318" t="s">
        <v>499</v>
      </c>
      <c r="C19" s="820"/>
      <c r="D19" s="859"/>
      <c r="E19" s="826"/>
      <c r="F19" s="826"/>
    </row>
    <row r="20" spans="1:9" s="163" customFormat="1" ht="13.5">
      <c r="A20" s="889"/>
      <c r="B20" s="318" t="s">
        <v>185</v>
      </c>
      <c r="C20" s="820"/>
      <c r="D20" s="859"/>
      <c r="E20" s="826"/>
      <c r="F20" s="826"/>
    </row>
    <row r="21" spans="1:9" s="163" customFormat="1" ht="15.75" customHeight="1">
      <c r="A21" s="889"/>
      <c r="B21" s="318" t="s">
        <v>500</v>
      </c>
      <c r="C21" s="820"/>
      <c r="D21" s="859"/>
      <c r="E21" s="826"/>
      <c r="F21" s="826"/>
    </row>
    <row r="22" spans="1:9" s="163" customFormat="1" ht="15.75" customHeight="1">
      <c r="A22" s="890"/>
      <c r="B22" s="318" t="s">
        <v>501</v>
      </c>
      <c r="C22" s="821"/>
      <c r="D22" s="860"/>
      <c r="E22" s="827"/>
      <c r="F22" s="827"/>
    </row>
    <row r="23" spans="1:9" s="753" customFormat="1" ht="19.5" customHeight="1">
      <c r="A23" s="754">
        <v>14</v>
      </c>
      <c r="B23" s="114" t="s">
        <v>186</v>
      </c>
      <c r="C23" s="298" t="s">
        <v>187</v>
      </c>
      <c r="D23" s="115">
        <v>2</v>
      </c>
      <c r="E23" s="428"/>
      <c r="F23" s="428"/>
    </row>
    <row r="24" spans="1:9" s="752" customFormat="1" ht="17.25" customHeight="1">
      <c r="A24" s="10">
        <v>15</v>
      </c>
      <c r="B24" s="257" t="s">
        <v>129</v>
      </c>
      <c r="C24" s="133" t="s">
        <v>115</v>
      </c>
      <c r="D24" s="85">
        <v>1</v>
      </c>
      <c r="E24" s="428"/>
      <c r="F24" s="428"/>
      <c r="H24" s="753"/>
      <c r="I24" s="753"/>
    </row>
    <row r="25" spans="1:9" s="50" customFormat="1" ht="14.25" customHeight="1">
      <c r="A25" s="97"/>
      <c r="B25" s="255" t="s">
        <v>105</v>
      </c>
      <c r="C25" s="481"/>
      <c r="D25" s="732"/>
      <c r="E25" s="483"/>
      <c r="F25" s="461"/>
      <c r="G25" s="117"/>
    </row>
    <row r="26" spans="1:9" s="161" customFormat="1" ht="14.25" customHeight="1">
      <c r="A26" s="10"/>
      <c r="B26" s="118" t="s">
        <v>644</v>
      </c>
      <c r="C26" s="463"/>
      <c r="D26" s="456" t="s">
        <v>642</v>
      </c>
      <c r="E26" s="456"/>
      <c r="F26" s="456"/>
    </row>
    <row r="27" spans="1:9" s="161" customFormat="1" ht="14.25" customHeight="1">
      <c r="A27" s="97"/>
      <c r="B27" s="118" t="s">
        <v>105</v>
      </c>
      <c r="C27" s="463"/>
      <c r="D27" s="456"/>
      <c r="E27" s="456"/>
      <c r="F27" s="427"/>
    </row>
    <row r="28" spans="1:9" s="161" customFormat="1" ht="14.25" customHeight="1">
      <c r="A28" s="10"/>
      <c r="B28" s="118" t="s">
        <v>643</v>
      </c>
      <c r="C28" s="476"/>
      <c r="D28" s="456" t="s">
        <v>642</v>
      </c>
      <c r="E28" s="456"/>
      <c r="F28" s="456"/>
    </row>
    <row r="29" spans="1:9" s="161" customFormat="1" ht="14.25" customHeight="1">
      <c r="A29" s="97"/>
      <c r="B29" s="391" t="s">
        <v>665</v>
      </c>
      <c r="C29" s="464"/>
      <c r="D29" s="460"/>
      <c r="E29" s="460"/>
      <c r="F29" s="461"/>
    </row>
    <row r="32" spans="1:9">
      <c r="A32" s="66"/>
      <c r="D32" s="811"/>
      <c r="E32" s="811"/>
    </row>
  </sheetData>
  <mergeCells count="8">
    <mergeCell ref="F17:F22"/>
    <mergeCell ref="D32:E32"/>
    <mergeCell ref="B1:E1"/>
    <mergeCell ref="A2:E2"/>
    <mergeCell ref="A17:A22"/>
    <mergeCell ref="C17:C22"/>
    <mergeCell ref="D17:D22"/>
    <mergeCell ref="E17:E22"/>
  </mergeCells>
  <pageMargins left="0.25" right="0.25"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O36"/>
  <sheetViews>
    <sheetView zoomScaleNormal="100" workbookViewId="0">
      <selection activeCell="J19" sqref="J19"/>
    </sheetView>
  </sheetViews>
  <sheetFormatPr defaultRowHeight="15.75"/>
  <cols>
    <col min="1" max="1" width="6.42578125" style="50" customWidth="1"/>
    <col min="2" max="2" width="57" style="207" customWidth="1"/>
    <col min="3" max="3" width="7.42578125" style="207" customWidth="1"/>
    <col min="4" max="4" width="8.5703125" style="213" customWidth="1"/>
    <col min="5" max="5" width="9.42578125" style="207" customWidth="1"/>
    <col min="6" max="6" width="11.7109375" style="207" customWidth="1"/>
    <col min="7" max="16384" width="9.140625" style="207"/>
  </cols>
  <sheetData>
    <row r="1" spans="1:15" customFormat="1" ht="21" customHeight="1">
      <c r="A1" s="62"/>
      <c r="B1" s="886" t="s">
        <v>704</v>
      </c>
      <c r="C1" s="886"/>
      <c r="D1" s="886"/>
      <c r="E1" s="886"/>
      <c r="F1" s="62"/>
    </row>
    <row r="2" spans="1:15" s="153" customFormat="1" ht="16.5" customHeight="1">
      <c r="A2" s="848" t="s">
        <v>284</v>
      </c>
      <c r="B2" s="853"/>
      <c r="C2" s="853"/>
      <c r="D2" s="853"/>
      <c r="E2" s="853"/>
    </row>
    <row r="3" spans="1:15" ht="135" customHeight="1">
      <c r="A3" s="487" t="s">
        <v>98</v>
      </c>
      <c r="B3" s="550" t="s">
        <v>699</v>
      </c>
      <c r="C3" s="550" t="s">
        <v>700</v>
      </c>
      <c r="D3" s="550" t="s">
        <v>701</v>
      </c>
      <c r="E3" s="551" t="s">
        <v>702</v>
      </c>
      <c r="F3" s="552" t="s">
        <v>703</v>
      </c>
    </row>
    <row r="4" spans="1:15" customFormat="1" ht="15">
      <c r="A4" s="33" t="s">
        <v>1</v>
      </c>
      <c r="B4" s="34">
        <v>2</v>
      </c>
      <c r="C4" s="34">
        <v>3</v>
      </c>
      <c r="D4" s="34">
        <v>4</v>
      </c>
      <c r="E4" s="579">
        <v>5</v>
      </c>
      <c r="F4" s="34">
        <v>6</v>
      </c>
      <c r="H4" s="215"/>
    </row>
    <row r="5" spans="1:15" s="208" customFormat="1" ht="15" customHeight="1">
      <c r="A5" s="566">
        <v>1</v>
      </c>
      <c r="B5" s="617" t="s">
        <v>997</v>
      </c>
      <c r="C5" s="720"/>
      <c r="D5" s="674"/>
      <c r="E5" s="559"/>
      <c r="F5" s="721"/>
      <c r="G5" s="39"/>
      <c r="H5" s="39"/>
      <c r="I5" s="39"/>
      <c r="J5" s="39"/>
      <c r="K5" s="39"/>
      <c r="L5" s="39"/>
      <c r="M5" s="39"/>
      <c r="N5" s="39"/>
      <c r="O5" s="39"/>
    </row>
    <row r="6" spans="1:15" s="209" customFormat="1" ht="13.5" customHeight="1">
      <c r="A6" s="251" t="s">
        <v>707</v>
      </c>
      <c r="B6" s="671" t="s">
        <v>626</v>
      </c>
      <c r="C6" s="718" t="s">
        <v>137</v>
      </c>
      <c r="D6" s="719">
        <v>80</v>
      </c>
      <c r="E6" s="656"/>
      <c r="F6" s="460"/>
    </row>
    <row r="7" spans="1:15" s="209" customFormat="1" ht="13.5" customHeight="1">
      <c r="A7" s="111">
        <v>1.2</v>
      </c>
      <c r="B7" s="508" t="s">
        <v>627</v>
      </c>
      <c r="C7" s="290" t="s">
        <v>137</v>
      </c>
      <c r="D7" s="291">
        <v>130</v>
      </c>
      <c r="E7" s="532"/>
      <c r="F7" s="456"/>
    </row>
    <row r="8" spans="1:15" s="209" customFormat="1" ht="13.5" customHeight="1">
      <c r="A8" s="111">
        <v>1.3</v>
      </c>
      <c r="B8" s="508" t="s">
        <v>628</v>
      </c>
      <c r="C8" s="290" t="s">
        <v>137</v>
      </c>
      <c r="D8" s="291">
        <v>80</v>
      </c>
      <c r="E8" s="532"/>
      <c r="F8" s="456"/>
    </row>
    <row r="9" spans="1:15" s="208" customFormat="1" ht="17.25" customHeight="1">
      <c r="A9" s="112">
        <v>2</v>
      </c>
      <c r="B9" s="257" t="s">
        <v>140</v>
      </c>
      <c r="C9" s="43" t="s">
        <v>139</v>
      </c>
      <c r="D9" s="134">
        <v>35</v>
      </c>
      <c r="E9" s="427"/>
      <c r="F9" s="531"/>
    </row>
    <row r="10" spans="1:15" s="210" customFormat="1" ht="18.75" customHeight="1">
      <c r="A10" s="561">
        <v>3</v>
      </c>
      <c r="B10" s="675" t="s">
        <v>285</v>
      </c>
      <c r="C10" s="722" t="s">
        <v>103</v>
      </c>
      <c r="D10" s="677">
        <v>68</v>
      </c>
      <c r="E10" s="431"/>
      <c r="F10" s="535"/>
    </row>
    <row r="11" spans="1:15" s="208" customFormat="1" ht="18.75" customHeight="1">
      <c r="A11" s="566">
        <v>4</v>
      </c>
      <c r="B11" s="687" t="s">
        <v>998</v>
      </c>
      <c r="C11" s="621"/>
      <c r="D11" s="572"/>
      <c r="E11" s="559"/>
      <c r="F11" s="721"/>
    </row>
    <row r="12" spans="1:15" s="211" customFormat="1" ht="12.75" customHeight="1">
      <c r="A12" s="251">
        <v>4.0999999999999996</v>
      </c>
      <c r="B12" s="685" t="s">
        <v>454</v>
      </c>
      <c r="C12" s="723" t="s">
        <v>103</v>
      </c>
      <c r="D12" s="84">
        <v>1</v>
      </c>
      <c r="E12" s="595"/>
      <c r="F12" s="595"/>
    </row>
    <row r="13" spans="1:15" s="212" customFormat="1" ht="12.75" customHeight="1">
      <c r="A13" s="111">
        <v>4.2</v>
      </c>
      <c r="B13" s="512" t="s">
        <v>502</v>
      </c>
      <c r="C13" s="132" t="s">
        <v>103</v>
      </c>
      <c r="D13" s="85">
        <v>1</v>
      </c>
      <c r="E13" s="477"/>
      <c r="F13" s="477"/>
    </row>
    <row r="14" spans="1:15" s="150" customFormat="1" ht="17.25" customHeight="1">
      <c r="A14" s="112">
        <v>5</v>
      </c>
      <c r="B14" s="289" t="s">
        <v>999</v>
      </c>
      <c r="C14" s="132" t="s">
        <v>104</v>
      </c>
      <c r="D14" s="85">
        <v>1</v>
      </c>
      <c r="E14" s="427"/>
      <c r="F14" s="531"/>
    </row>
    <row r="15" spans="1:15" s="150" customFormat="1" ht="17.25" customHeight="1">
      <c r="A15" s="111">
        <v>6</v>
      </c>
      <c r="B15" s="257" t="s">
        <v>1000</v>
      </c>
      <c r="C15" s="132" t="s">
        <v>104</v>
      </c>
      <c r="D15" s="85">
        <v>1</v>
      </c>
      <c r="E15" s="427"/>
      <c r="F15" s="531"/>
    </row>
    <row r="16" spans="1:15" s="150" customFormat="1" ht="17.25" customHeight="1">
      <c r="A16" s="111">
        <v>7</v>
      </c>
      <c r="B16" s="257" t="s">
        <v>1001</v>
      </c>
      <c r="C16" s="132" t="s">
        <v>104</v>
      </c>
      <c r="D16" s="85">
        <v>1</v>
      </c>
      <c r="E16" s="427"/>
      <c r="F16" s="531"/>
    </row>
    <row r="17" spans="1:7" s="208" customFormat="1" ht="17.25" customHeight="1">
      <c r="A17" s="111">
        <v>8</v>
      </c>
      <c r="B17" s="326" t="s">
        <v>1002</v>
      </c>
      <c r="C17" s="132" t="s">
        <v>103</v>
      </c>
      <c r="D17" s="85">
        <v>1</v>
      </c>
      <c r="E17" s="427"/>
      <c r="F17" s="531"/>
    </row>
    <row r="18" spans="1:7" s="208" customFormat="1" ht="17.25" customHeight="1">
      <c r="A18" s="160">
        <v>71</v>
      </c>
      <c r="B18" s="129" t="s">
        <v>1003</v>
      </c>
      <c r="C18" s="132" t="s">
        <v>103</v>
      </c>
      <c r="D18" s="45">
        <v>68</v>
      </c>
      <c r="E18" s="458"/>
      <c r="F18" s="533"/>
    </row>
    <row r="19" spans="1:7" s="150" customFormat="1" ht="13.5">
      <c r="A19" s="111"/>
      <c r="B19" s="300" t="s">
        <v>286</v>
      </c>
      <c r="C19" s="132"/>
      <c r="D19" s="134"/>
      <c r="E19" s="456"/>
      <c r="F19" s="534"/>
    </row>
    <row r="20" spans="1:7" s="208" customFormat="1" ht="13.5">
      <c r="A20" s="111">
        <v>9</v>
      </c>
      <c r="B20" s="257" t="s">
        <v>287</v>
      </c>
      <c r="C20" s="43" t="s">
        <v>2</v>
      </c>
      <c r="D20" s="85">
        <v>72</v>
      </c>
      <c r="E20" s="427"/>
      <c r="F20" s="531"/>
    </row>
    <row r="21" spans="1:7" s="208" customFormat="1" ht="13.5">
      <c r="A21" s="111">
        <v>10</v>
      </c>
      <c r="B21" s="257" t="s">
        <v>288</v>
      </c>
      <c r="C21" s="43" t="s">
        <v>2</v>
      </c>
      <c r="D21" s="85">
        <v>2.8</v>
      </c>
      <c r="E21" s="427"/>
      <c r="F21" s="531"/>
    </row>
    <row r="22" spans="1:7" s="163" customFormat="1" ht="18.75" customHeight="1">
      <c r="A22" s="13">
        <v>11</v>
      </c>
      <c r="B22" s="328" t="s">
        <v>629</v>
      </c>
      <c r="C22" s="327" t="s">
        <v>5</v>
      </c>
      <c r="D22" s="49">
        <v>204</v>
      </c>
      <c r="E22" s="431"/>
      <c r="F22" s="535"/>
    </row>
    <row r="23" spans="1:7" s="25" customFormat="1" ht="15">
      <c r="A23" s="143">
        <v>12</v>
      </c>
      <c r="B23" s="244" t="s">
        <v>289</v>
      </c>
      <c r="C23" s="133" t="s">
        <v>2</v>
      </c>
      <c r="D23" s="262">
        <v>2.8</v>
      </c>
      <c r="E23" s="427"/>
      <c r="F23" s="531"/>
    </row>
    <row r="24" spans="1:7" s="150" customFormat="1" ht="13.5">
      <c r="A24" s="111">
        <v>13</v>
      </c>
      <c r="B24" s="257" t="s">
        <v>290</v>
      </c>
      <c r="C24" s="132" t="s">
        <v>103</v>
      </c>
      <c r="D24" s="85">
        <v>68</v>
      </c>
      <c r="E24" s="427"/>
      <c r="F24" s="531"/>
    </row>
    <row r="25" spans="1:7" s="25" customFormat="1" ht="15">
      <c r="A25" s="143">
        <v>14</v>
      </c>
      <c r="B25" s="244" t="s">
        <v>291</v>
      </c>
      <c r="C25" s="133" t="s">
        <v>2</v>
      </c>
      <c r="D25" s="262">
        <v>20</v>
      </c>
      <c r="E25" s="427"/>
      <c r="F25" s="531"/>
    </row>
    <row r="26" spans="1:7" s="208" customFormat="1" ht="13.5">
      <c r="A26" s="111">
        <v>15</v>
      </c>
      <c r="B26" s="257" t="s">
        <v>292</v>
      </c>
      <c r="C26" s="43" t="s">
        <v>2</v>
      </c>
      <c r="D26" s="85">
        <v>67.400000000000006</v>
      </c>
      <c r="E26" s="427"/>
      <c r="F26" s="531"/>
    </row>
    <row r="27" spans="1:7" s="40" customFormat="1" ht="15" customHeight="1">
      <c r="A27" s="111">
        <v>16</v>
      </c>
      <c r="B27" s="259" t="s">
        <v>293</v>
      </c>
      <c r="C27" s="267" t="s">
        <v>2</v>
      </c>
      <c r="D27" s="268">
        <v>49.2</v>
      </c>
      <c r="E27" s="427"/>
      <c r="F27" s="531"/>
    </row>
    <row r="28" spans="1:7" s="157" customFormat="1" ht="13.5">
      <c r="A28" s="258">
        <v>17</v>
      </c>
      <c r="B28" s="259" t="s">
        <v>294</v>
      </c>
      <c r="C28" s="260" t="s">
        <v>4</v>
      </c>
      <c r="D28" s="261">
        <f>D27*1.85</f>
        <v>91.02000000000001</v>
      </c>
      <c r="E28" s="427"/>
      <c r="F28" s="531"/>
      <c r="G28" s="128"/>
    </row>
    <row r="29" spans="1:7" s="155" customFormat="1" ht="13.5">
      <c r="A29" s="111"/>
      <c r="B29" s="257" t="s">
        <v>0</v>
      </c>
      <c r="C29" s="437"/>
      <c r="D29" s="437"/>
      <c r="E29" s="437"/>
      <c r="F29" s="428"/>
    </row>
    <row r="30" spans="1:7" s="2" customFormat="1" ht="13.5">
      <c r="A30" s="10"/>
      <c r="B30" s="141" t="s">
        <v>667</v>
      </c>
      <c r="C30" s="437"/>
      <c r="D30" s="441" t="s">
        <v>642</v>
      </c>
      <c r="E30" s="437"/>
      <c r="F30" s="437"/>
    </row>
    <row r="31" spans="1:7" s="155" customFormat="1" ht="13.5">
      <c r="A31" s="156"/>
      <c r="B31" s="257" t="s">
        <v>0</v>
      </c>
      <c r="C31" s="437"/>
      <c r="D31" s="437"/>
      <c r="E31" s="437"/>
      <c r="F31" s="428"/>
    </row>
    <row r="32" spans="1:7" s="155" customFormat="1" ht="13.5">
      <c r="A32" s="10"/>
      <c r="B32" s="142" t="s">
        <v>659</v>
      </c>
      <c r="C32" s="437"/>
      <c r="D32" s="530" t="s">
        <v>642</v>
      </c>
      <c r="E32" s="437"/>
      <c r="F32" s="437"/>
    </row>
    <row r="33" spans="1:6" s="155" customFormat="1" ht="13.5">
      <c r="A33" s="111"/>
      <c r="B33" s="257" t="s">
        <v>649</v>
      </c>
      <c r="C33" s="437"/>
      <c r="D33" s="516"/>
      <c r="E33" s="437"/>
      <c r="F33" s="428"/>
    </row>
    <row r="36" spans="1:6" s="66" customFormat="1">
      <c r="D36" s="811"/>
      <c r="E36" s="811"/>
    </row>
  </sheetData>
  <mergeCells count="3">
    <mergeCell ref="B1:E1"/>
    <mergeCell ref="A2:E2"/>
    <mergeCell ref="D36:E36"/>
  </mergeCells>
  <pageMargins left="0.25" right="0.25"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H24"/>
  <sheetViews>
    <sheetView zoomScaleNormal="100" workbookViewId="0">
      <selection activeCell="J19" sqref="J19"/>
    </sheetView>
  </sheetViews>
  <sheetFormatPr defaultRowHeight="15"/>
  <cols>
    <col min="1" max="1" width="4" customWidth="1"/>
    <col min="2" max="2" width="61" customWidth="1"/>
    <col min="3" max="3" width="7.140625" customWidth="1"/>
    <col min="4" max="4" width="8.42578125" customWidth="1"/>
    <col min="6" max="6" width="11.28515625" customWidth="1"/>
  </cols>
  <sheetData>
    <row r="1" spans="1:8" ht="21" customHeight="1">
      <c r="A1" s="62"/>
      <c r="B1" s="886" t="s">
        <v>669</v>
      </c>
      <c r="C1" s="886"/>
      <c r="D1" s="886"/>
      <c r="E1" s="886"/>
      <c r="F1" s="62"/>
    </row>
    <row r="2" spans="1:8" ht="18.75" customHeight="1">
      <c r="A2" s="62"/>
      <c r="B2" s="891" t="s">
        <v>33</v>
      </c>
      <c r="C2" s="891"/>
      <c r="D2" s="891"/>
      <c r="E2" s="891"/>
      <c r="F2" s="62"/>
      <c r="G2" s="63"/>
    </row>
    <row r="3" spans="1:8" ht="147.75" customHeight="1">
      <c r="A3" s="487" t="s">
        <v>98</v>
      </c>
      <c r="B3" s="550" t="s">
        <v>699</v>
      </c>
      <c r="C3" s="550" t="s">
        <v>700</v>
      </c>
      <c r="D3" s="550" t="s">
        <v>701</v>
      </c>
      <c r="E3" s="551" t="s">
        <v>702</v>
      </c>
      <c r="F3" s="552" t="s">
        <v>703</v>
      </c>
    </row>
    <row r="4" spans="1:8">
      <c r="A4" s="3" t="s">
        <v>1</v>
      </c>
      <c r="B4" s="4">
        <v>2</v>
      </c>
      <c r="C4" s="4">
        <v>3</v>
      </c>
      <c r="D4" s="4">
        <v>4</v>
      </c>
      <c r="E4" s="217">
        <v>5</v>
      </c>
      <c r="F4" s="4">
        <v>6</v>
      </c>
      <c r="H4" s="215"/>
    </row>
    <row r="5" spans="1:8" ht="17.25" customHeight="1">
      <c r="A5" s="67"/>
      <c r="B5" s="77" t="s">
        <v>300</v>
      </c>
      <c r="C5" s="67"/>
      <c r="D5" s="68"/>
      <c r="E5" s="526"/>
      <c r="F5" s="437"/>
    </row>
    <row r="6" spans="1:8" s="25" customFormat="1" ht="31.5" customHeight="1">
      <c r="A6" s="30">
        <v>1</v>
      </c>
      <c r="B6" s="15" t="s">
        <v>301</v>
      </c>
      <c r="C6" s="6" t="s">
        <v>2</v>
      </c>
      <c r="D6" s="6">
        <v>1524.81</v>
      </c>
      <c r="E6" s="430"/>
      <c r="F6" s="430"/>
      <c r="G6" s="40"/>
      <c r="H6" s="40"/>
    </row>
    <row r="7" spans="1:8" s="163" customFormat="1" ht="17.25" customHeight="1">
      <c r="A7" s="24">
        <v>2</v>
      </c>
      <c r="B7" s="27" t="s">
        <v>302</v>
      </c>
      <c r="C7" s="28" t="s">
        <v>4</v>
      </c>
      <c r="D7" s="29">
        <f>D6*1.75</f>
        <v>2668.4175</v>
      </c>
      <c r="E7" s="430"/>
      <c r="F7" s="430"/>
    </row>
    <row r="8" spans="1:8" ht="24" customHeight="1">
      <c r="A8" s="67"/>
      <c r="B8" s="225" t="s">
        <v>64</v>
      </c>
      <c r="C8" s="67"/>
      <c r="D8" s="68"/>
      <c r="E8" s="526"/>
      <c r="F8" s="437"/>
    </row>
    <row r="9" spans="1:8" ht="31.5" customHeight="1">
      <c r="A9" s="111">
        <v>3</v>
      </c>
      <c r="B9" s="244" t="s">
        <v>295</v>
      </c>
      <c r="C9" s="133" t="s">
        <v>2</v>
      </c>
      <c r="D9" s="133">
        <v>65.73</v>
      </c>
      <c r="E9" s="428"/>
      <c r="F9" s="428"/>
      <c r="G9" s="40"/>
      <c r="H9" s="40"/>
    </row>
    <row r="10" spans="1:8" ht="27">
      <c r="A10" s="111">
        <v>4</v>
      </c>
      <c r="B10" s="244" t="s">
        <v>296</v>
      </c>
      <c r="C10" s="133" t="s">
        <v>2</v>
      </c>
      <c r="D10" s="133">
        <v>50.92</v>
      </c>
      <c r="E10" s="428"/>
      <c r="F10" s="428"/>
      <c r="G10" s="40"/>
      <c r="H10" s="40"/>
    </row>
    <row r="11" spans="1:8" ht="31.5" customHeight="1">
      <c r="A11" s="30">
        <v>5</v>
      </c>
      <c r="B11" s="149" t="s">
        <v>297</v>
      </c>
      <c r="C11" s="6" t="s">
        <v>2</v>
      </c>
      <c r="D11" s="31">
        <v>14.95</v>
      </c>
      <c r="E11" s="430"/>
      <c r="F11" s="430"/>
    </row>
    <row r="12" spans="1:8" ht="30" customHeight="1">
      <c r="A12" s="111">
        <v>6</v>
      </c>
      <c r="B12" s="329" t="s">
        <v>298</v>
      </c>
      <c r="C12" s="6" t="s">
        <v>3</v>
      </c>
      <c r="D12" s="7">
        <v>269.39999999999998</v>
      </c>
      <c r="E12" s="430"/>
      <c r="F12" s="430"/>
    </row>
    <row r="13" spans="1:8" ht="31.5" customHeight="1">
      <c r="A13" s="111">
        <v>7</v>
      </c>
      <c r="B13" s="15" t="s">
        <v>65</v>
      </c>
      <c r="C13" s="6" t="s">
        <v>4</v>
      </c>
      <c r="D13" s="78">
        <v>1.0763</v>
      </c>
      <c r="E13" s="430"/>
      <c r="F13" s="430"/>
      <c r="G13" s="38"/>
      <c r="H13" s="38"/>
    </row>
    <row r="14" spans="1:8" ht="25.5" customHeight="1">
      <c r="A14" s="30">
        <v>8</v>
      </c>
      <c r="B14" s="147" t="s">
        <v>1023</v>
      </c>
      <c r="C14" s="6" t="s">
        <v>34</v>
      </c>
      <c r="D14" s="7">
        <v>103</v>
      </c>
      <c r="E14" s="430"/>
      <c r="F14" s="430"/>
      <c r="G14" s="385"/>
      <c r="H14" s="600"/>
    </row>
    <row r="15" spans="1:8" ht="19.5" customHeight="1">
      <c r="A15" s="111">
        <v>9</v>
      </c>
      <c r="B15" s="147" t="s">
        <v>299</v>
      </c>
      <c r="C15" s="6" t="s">
        <v>2</v>
      </c>
      <c r="D15" s="31">
        <f>89.98</f>
        <v>89.98</v>
      </c>
      <c r="E15" s="430"/>
      <c r="F15" s="430"/>
    </row>
    <row r="16" spans="1:8" ht="31.5" customHeight="1">
      <c r="A16" s="111">
        <v>10</v>
      </c>
      <c r="B16" s="244" t="s">
        <v>66</v>
      </c>
      <c r="C16" s="133" t="s">
        <v>3</v>
      </c>
      <c r="D16" s="85">
        <v>476</v>
      </c>
      <c r="E16" s="428"/>
      <c r="F16" s="428"/>
    </row>
    <row r="17" spans="1:6" ht="15.75">
      <c r="A17" s="41"/>
      <c r="B17" s="16" t="s">
        <v>0</v>
      </c>
      <c r="C17" s="536"/>
      <c r="D17" s="432"/>
      <c r="E17" s="436"/>
      <c r="F17" s="436"/>
    </row>
    <row r="18" spans="1:6" ht="17.25" customHeight="1">
      <c r="A18" s="10"/>
      <c r="B18" s="17" t="s">
        <v>644</v>
      </c>
      <c r="C18" s="537"/>
      <c r="D18" s="441" t="s">
        <v>642</v>
      </c>
      <c r="E18" s="437"/>
      <c r="F18" s="437"/>
    </row>
    <row r="19" spans="1:6" ht="17.25" customHeight="1">
      <c r="A19" s="41"/>
      <c r="B19" s="20" t="s">
        <v>0</v>
      </c>
      <c r="C19" s="537"/>
      <c r="D19" s="437"/>
      <c r="E19" s="437"/>
      <c r="F19" s="437"/>
    </row>
    <row r="20" spans="1:6" ht="17.25" customHeight="1">
      <c r="A20" s="10"/>
      <c r="B20" s="17" t="s">
        <v>643</v>
      </c>
      <c r="C20" s="537"/>
      <c r="D20" s="437" t="s">
        <v>642</v>
      </c>
      <c r="E20" s="437"/>
      <c r="F20" s="437"/>
    </row>
    <row r="21" spans="1:6" ht="17.25" customHeight="1">
      <c r="A21" s="41"/>
      <c r="B21" s="20" t="s">
        <v>668</v>
      </c>
      <c r="C21" s="537"/>
      <c r="D21" s="437"/>
      <c r="E21" s="437"/>
      <c r="F21" s="428"/>
    </row>
    <row r="22" spans="1:6" ht="15.75">
      <c r="A22" s="70"/>
      <c r="B22" s="73"/>
      <c r="C22" s="74"/>
      <c r="D22" s="72"/>
      <c r="E22" s="71"/>
      <c r="F22" s="26"/>
    </row>
    <row r="23" spans="1:6" ht="15.75">
      <c r="A23" s="70"/>
      <c r="B23" s="73"/>
      <c r="C23" s="74"/>
      <c r="D23" s="72"/>
      <c r="E23" s="71"/>
      <c r="F23" s="26"/>
    </row>
    <row r="24" spans="1:6" s="66" customFormat="1" ht="15.75">
      <c r="D24" s="811"/>
      <c r="E24" s="811"/>
    </row>
  </sheetData>
  <mergeCells count="3">
    <mergeCell ref="D24:E24"/>
    <mergeCell ref="B1:E1"/>
    <mergeCell ref="B2:E2"/>
  </mergeCells>
  <pageMargins left="0.25" right="0.25"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38"/>
  <sheetViews>
    <sheetView zoomScale="89" zoomScaleNormal="89" workbookViewId="0">
      <selection activeCell="J19" sqref="J19"/>
    </sheetView>
  </sheetViews>
  <sheetFormatPr defaultRowHeight="15"/>
  <cols>
    <col min="1" max="1" width="4.5703125" customWidth="1"/>
    <col min="2" max="2" width="59.85546875" customWidth="1"/>
    <col min="3" max="3" width="7.7109375" customWidth="1"/>
    <col min="4" max="4" width="8.140625" customWidth="1"/>
    <col min="6" max="6" width="11.28515625" customWidth="1"/>
  </cols>
  <sheetData>
    <row r="1" spans="1:6" ht="21">
      <c r="A1" s="62"/>
      <c r="B1" s="886" t="s">
        <v>670</v>
      </c>
      <c r="C1" s="886"/>
      <c r="D1" s="886"/>
      <c r="E1" s="886"/>
      <c r="F1" s="62"/>
    </row>
    <row r="2" spans="1:6" ht="17.25" customHeight="1">
      <c r="A2" s="62"/>
      <c r="B2" s="891" t="s">
        <v>67</v>
      </c>
      <c r="C2" s="891"/>
      <c r="D2" s="891"/>
      <c r="E2" s="891"/>
      <c r="F2" s="62"/>
    </row>
    <row r="3" spans="1:6" ht="132.75" customHeight="1">
      <c r="A3" s="487" t="s">
        <v>98</v>
      </c>
      <c r="B3" s="550" t="s">
        <v>699</v>
      </c>
      <c r="C3" s="550" t="s">
        <v>700</v>
      </c>
      <c r="D3" s="550" t="s">
        <v>701</v>
      </c>
      <c r="E3" s="551" t="s">
        <v>702</v>
      </c>
      <c r="F3" s="552" t="s">
        <v>703</v>
      </c>
    </row>
    <row r="4" spans="1:6">
      <c r="A4" s="3" t="s">
        <v>1</v>
      </c>
      <c r="B4" s="4">
        <v>2</v>
      </c>
      <c r="C4" s="4">
        <v>3</v>
      </c>
      <c r="D4" s="4">
        <v>4</v>
      </c>
      <c r="E4" s="217">
        <v>5</v>
      </c>
      <c r="F4" s="4">
        <v>6</v>
      </c>
    </row>
    <row r="5" spans="1:6" ht="15.75">
      <c r="A5" s="80"/>
      <c r="B5" s="82" t="s">
        <v>71</v>
      </c>
      <c r="C5" s="81"/>
      <c r="D5" s="64"/>
      <c r="E5" s="540"/>
      <c r="F5" s="541"/>
    </row>
    <row r="6" spans="1:6" ht="57" customHeight="1">
      <c r="A6" s="724">
        <v>1</v>
      </c>
      <c r="B6" s="15" t="s">
        <v>68</v>
      </c>
      <c r="C6" s="6" t="s">
        <v>19</v>
      </c>
      <c r="D6" s="7">
        <v>103</v>
      </c>
      <c r="E6" s="725"/>
      <c r="F6" s="431"/>
    </row>
    <row r="7" spans="1:6" ht="17.25" customHeight="1">
      <c r="A7" s="729">
        <v>2</v>
      </c>
      <c r="B7" s="730" t="s">
        <v>69</v>
      </c>
      <c r="C7" s="611"/>
      <c r="D7" s="731"/>
      <c r="E7" s="716"/>
      <c r="F7" s="526"/>
    </row>
    <row r="8" spans="1:6">
      <c r="A8" s="726">
        <v>2.1</v>
      </c>
      <c r="B8" s="727" t="s">
        <v>72</v>
      </c>
      <c r="C8" s="41" t="s">
        <v>19</v>
      </c>
      <c r="D8" s="728">
        <v>7</v>
      </c>
      <c r="E8" s="461"/>
      <c r="F8" s="461"/>
    </row>
    <row r="9" spans="1:6">
      <c r="A9" s="330">
        <v>2.2000000000000002</v>
      </c>
      <c r="B9" s="538" t="s">
        <v>73</v>
      </c>
      <c r="C9" s="10" t="s">
        <v>19</v>
      </c>
      <c r="D9" s="539">
        <v>4</v>
      </c>
      <c r="E9" s="427"/>
      <c r="F9" s="427"/>
    </row>
    <row r="10" spans="1:6">
      <c r="A10" s="330">
        <v>2.2999999999999998</v>
      </c>
      <c r="B10" s="538" t="s">
        <v>74</v>
      </c>
      <c r="C10" s="10" t="s">
        <v>19</v>
      </c>
      <c r="D10" s="539">
        <v>47</v>
      </c>
      <c r="E10" s="427"/>
      <c r="F10" s="427"/>
    </row>
    <row r="11" spans="1:6">
      <c r="A11" s="330">
        <v>2.4</v>
      </c>
      <c r="B11" s="538" t="s">
        <v>75</v>
      </c>
      <c r="C11" s="10" t="s">
        <v>19</v>
      </c>
      <c r="D11" s="539">
        <v>45</v>
      </c>
      <c r="E11" s="427"/>
      <c r="F11" s="427"/>
    </row>
    <row r="12" spans="1:6" s="385" customFormat="1">
      <c r="A12" s="755">
        <v>2.5</v>
      </c>
      <c r="B12" s="756" t="s">
        <v>76</v>
      </c>
      <c r="C12" s="10" t="s">
        <v>19</v>
      </c>
      <c r="D12" s="757">
        <v>9</v>
      </c>
      <c r="E12" s="427"/>
      <c r="F12" s="427"/>
    </row>
    <row r="13" spans="1:6" s="385" customFormat="1" ht="57" customHeight="1">
      <c r="A13" s="758">
        <v>3</v>
      </c>
      <c r="B13" s="5" t="s">
        <v>70</v>
      </c>
      <c r="C13" s="6" t="s">
        <v>19</v>
      </c>
      <c r="D13" s="7">
        <f>D15+D16+D17+D18</f>
        <v>205</v>
      </c>
      <c r="E13" s="725"/>
      <c r="F13" s="431"/>
    </row>
    <row r="14" spans="1:6" s="385" customFormat="1" ht="18.75" customHeight="1">
      <c r="A14" s="759">
        <v>4</v>
      </c>
      <c r="B14" s="617" t="s">
        <v>69</v>
      </c>
      <c r="C14" s="611"/>
      <c r="D14" s="731"/>
      <c r="E14" s="716"/>
      <c r="F14" s="526"/>
    </row>
    <row r="15" spans="1:6" s="385" customFormat="1">
      <c r="A15" s="755">
        <v>4.0999999999999996</v>
      </c>
      <c r="B15" s="760" t="s">
        <v>77</v>
      </c>
      <c r="C15" s="41" t="s">
        <v>19</v>
      </c>
      <c r="D15" s="761">
        <v>160</v>
      </c>
      <c r="E15" s="461"/>
      <c r="F15" s="461"/>
    </row>
    <row r="16" spans="1:6" s="385" customFormat="1">
      <c r="A16" s="755">
        <v>4.2</v>
      </c>
      <c r="B16" s="756" t="s">
        <v>78</v>
      </c>
      <c r="C16" s="10" t="s">
        <v>19</v>
      </c>
      <c r="D16" s="757">
        <v>18</v>
      </c>
      <c r="E16" s="427"/>
      <c r="F16" s="427"/>
    </row>
    <row r="17" spans="1:6" s="385" customFormat="1">
      <c r="A17" s="755">
        <v>4.3</v>
      </c>
      <c r="B17" s="756" t="s">
        <v>79</v>
      </c>
      <c r="C17" s="10" t="s">
        <v>19</v>
      </c>
      <c r="D17" s="757">
        <v>18</v>
      </c>
      <c r="E17" s="427"/>
      <c r="F17" s="427"/>
    </row>
    <row r="18" spans="1:6" s="385" customFormat="1">
      <c r="A18" s="755"/>
      <c r="B18" s="756" t="s">
        <v>80</v>
      </c>
      <c r="C18" s="10" t="s">
        <v>19</v>
      </c>
      <c r="D18" s="757">
        <v>9</v>
      </c>
      <c r="E18" s="427"/>
      <c r="F18" s="427"/>
    </row>
    <row r="19" spans="1:6" ht="15.75">
      <c r="A19" s="80"/>
      <c r="B19" s="82" t="s">
        <v>81</v>
      </c>
      <c r="C19" s="81"/>
      <c r="D19" s="64"/>
      <c r="E19" s="540"/>
      <c r="F19" s="541"/>
    </row>
    <row r="20" spans="1:6" ht="55.5" customHeight="1">
      <c r="A20" s="724">
        <v>5</v>
      </c>
      <c r="B20" s="15" t="s">
        <v>68</v>
      </c>
      <c r="C20" s="6" t="s">
        <v>19</v>
      </c>
      <c r="D20" s="7">
        <f>D22+D23+D24+D25</f>
        <v>108</v>
      </c>
      <c r="E20" s="725"/>
      <c r="F20" s="431"/>
    </row>
    <row r="21" spans="1:6" ht="19.5" customHeight="1">
      <c r="A21" s="729">
        <v>6</v>
      </c>
      <c r="B21" s="730" t="s">
        <v>69</v>
      </c>
      <c r="C21" s="611"/>
      <c r="D21" s="731"/>
      <c r="E21" s="716"/>
      <c r="F21" s="526"/>
    </row>
    <row r="22" spans="1:6">
      <c r="A22" s="726">
        <v>6.1</v>
      </c>
      <c r="B22" s="727" t="s">
        <v>75</v>
      </c>
      <c r="C22" s="41" t="s">
        <v>19</v>
      </c>
      <c r="D22" s="728">
        <v>23</v>
      </c>
      <c r="E22" s="461"/>
      <c r="F22" s="461"/>
    </row>
    <row r="23" spans="1:6">
      <c r="A23" s="330">
        <v>6.2</v>
      </c>
      <c r="B23" s="538" t="s">
        <v>82</v>
      </c>
      <c r="C23" s="10" t="s">
        <v>19</v>
      </c>
      <c r="D23" s="539">
        <v>19</v>
      </c>
      <c r="E23" s="427"/>
      <c r="F23" s="427"/>
    </row>
    <row r="24" spans="1:6">
      <c r="A24" s="330">
        <v>6.3</v>
      </c>
      <c r="B24" s="538" t="s">
        <v>83</v>
      </c>
      <c r="C24" s="10" t="s">
        <v>19</v>
      </c>
      <c r="D24" s="539">
        <v>6</v>
      </c>
      <c r="E24" s="427"/>
      <c r="F24" s="427"/>
    </row>
    <row r="25" spans="1:6" ht="17.25" customHeight="1">
      <c r="A25" s="330">
        <v>6.4</v>
      </c>
      <c r="B25" s="538" t="s">
        <v>84</v>
      </c>
      <c r="C25" s="10" t="s">
        <v>19</v>
      </c>
      <c r="D25" s="539">
        <v>60</v>
      </c>
      <c r="E25" s="427"/>
      <c r="F25" s="427"/>
    </row>
    <row r="26" spans="1:6" ht="60.75" customHeight="1">
      <c r="A26" s="724">
        <v>7</v>
      </c>
      <c r="B26" s="15" t="s">
        <v>70</v>
      </c>
      <c r="C26" s="6" t="s">
        <v>19</v>
      </c>
      <c r="D26" s="7">
        <f>D28+D29</f>
        <v>44</v>
      </c>
      <c r="E26" s="725"/>
      <c r="F26" s="431"/>
    </row>
    <row r="27" spans="1:6" ht="21.75" customHeight="1">
      <c r="A27" s="729">
        <v>8</v>
      </c>
      <c r="B27" s="730" t="s">
        <v>69</v>
      </c>
      <c r="C27" s="611"/>
      <c r="D27" s="731"/>
      <c r="E27" s="716"/>
      <c r="F27" s="526"/>
    </row>
    <row r="28" spans="1:6" ht="20.25" customHeight="1">
      <c r="A28" s="330">
        <v>8.1</v>
      </c>
      <c r="B28" s="727" t="s">
        <v>85</v>
      </c>
      <c r="C28" s="41" t="s">
        <v>19</v>
      </c>
      <c r="D28" s="728">
        <v>32</v>
      </c>
      <c r="E28" s="461"/>
      <c r="F28" s="461"/>
    </row>
    <row r="29" spans="1:6" ht="20.25" customHeight="1">
      <c r="A29" s="330">
        <v>8.1999999999999993</v>
      </c>
      <c r="B29" s="538" t="s">
        <v>86</v>
      </c>
      <c r="C29" s="10" t="s">
        <v>19</v>
      </c>
      <c r="D29" s="539">
        <v>12</v>
      </c>
      <c r="E29" s="427"/>
      <c r="F29" s="427"/>
    </row>
    <row r="30" spans="1:6" ht="33" customHeight="1">
      <c r="A30" s="330">
        <v>9</v>
      </c>
      <c r="B30" s="244" t="s">
        <v>91</v>
      </c>
      <c r="C30" s="133" t="s">
        <v>3</v>
      </c>
      <c r="D30" s="85">
        <v>355</v>
      </c>
      <c r="E30" s="427"/>
      <c r="F30" s="427"/>
    </row>
    <row r="31" spans="1:6" ht="15.75">
      <c r="A31" s="10"/>
      <c r="B31" s="257" t="s">
        <v>0</v>
      </c>
      <c r="C31" s="537"/>
      <c r="D31" s="437"/>
      <c r="E31" s="428"/>
      <c r="F31" s="428"/>
    </row>
    <row r="32" spans="1:6" ht="18.75" customHeight="1">
      <c r="A32" s="10"/>
      <c r="B32" s="17" t="s">
        <v>671</v>
      </c>
      <c r="C32" s="437"/>
      <c r="D32" s="441" t="s">
        <v>642</v>
      </c>
      <c r="E32" s="437"/>
      <c r="F32" s="437"/>
    </row>
    <row r="33" spans="1:6">
      <c r="A33" s="10"/>
      <c r="B33" s="17" t="s">
        <v>0</v>
      </c>
      <c r="C33" s="437"/>
      <c r="D33" s="437"/>
      <c r="E33" s="437"/>
      <c r="F33" s="437"/>
    </row>
    <row r="34" spans="1:6" ht="18" customHeight="1">
      <c r="A34" s="10"/>
      <c r="B34" s="17" t="s">
        <v>643</v>
      </c>
      <c r="C34" s="437"/>
      <c r="D34" s="437" t="s">
        <v>642</v>
      </c>
      <c r="E34" s="437"/>
      <c r="F34" s="437"/>
    </row>
    <row r="35" spans="1:6" ht="15.75">
      <c r="A35" s="10"/>
      <c r="B35" s="20" t="s">
        <v>668</v>
      </c>
      <c r="C35" s="537"/>
      <c r="D35" s="437"/>
      <c r="E35" s="437"/>
      <c r="F35" s="428"/>
    </row>
    <row r="36" spans="1:6" ht="15.75">
      <c r="A36" s="70"/>
      <c r="B36" s="73"/>
      <c r="C36" s="74"/>
      <c r="D36" s="72"/>
      <c r="E36" s="71"/>
      <c r="F36" s="26"/>
    </row>
    <row r="37" spans="1:6" ht="15.75">
      <c r="A37" s="70"/>
      <c r="B37" s="73"/>
      <c r="C37" s="74"/>
      <c r="D37" s="72"/>
      <c r="E37" s="71"/>
      <c r="F37" s="26"/>
    </row>
    <row r="38" spans="1:6" s="66" customFormat="1" ht="15.75">
      <c r="D38" s="811"/>
      <c r="E38" s="811"/>
    </row>
  </sheetData>
  <mergeCells count="3">
    <mergeCell ref="D38:E38"/>
    <mergeCell ref="B1:E1"/>
    <mergeCell ref="B2:E2"/>
  </mergeCells>
  <pageMargins left="0.25" right="0.25"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topLeftCell="A10" zoomScaleNormal="100" workbookViewId="0">
      <selection activeCell="J19" sqref="J19"/>
    </sheetView>
  </sheetViews>
  <sheetFormatPr defaultRowHeight="15"/>
  <cols>
    <col min="1" max="1" width="4.5703125" customWidth="1"/>
    <col min="2" max="2" width="15" customWidth="1"/>
    <col min="3" max="3" width="53.140625" customWidth="1"/>
    <col min="4" max="4" width="15.7109375" customWidth="1"/>
  </cols>
  <sheetData>
    <row r="1" spans="1:6" ht="20.25" customHeight="1">
      <c r="A1" s="802" t="s">
        <v>640</v>
      </c>
      <c r="B1" s="802"/>
      <c r="C1" s="802"/>
      <c r="D1" s="802"/>
    </row>
    <row r="2" spans="1:6" ht="21" customHeight="1">
      <c r="A2" s="802" t="s">
        <v>630</v>
      </c>
      <c r="B2" s="802"/>
      <c r="C2" s="802"/>
      <c r="D2" s="802"/>
    </row>
    <row r="3" spans="1:6" ht="17.25" customHeight="1">
      <c r="A3" s="809" t="s">
        <v>23</v>
      </c>
      <c r="B3" s="807" t="s">
        <v>687</v>
      </c>
      <c r="C3" s="805" t="s">
        <v>24</v>
      </c>
      <c r="D3" s="803" t="s">
        <v>688</v>
      </c>
    </row>
    <row r="4" spans="1:6" ht="49.5" customHeight="1">
      <c r="A4" s="810"/>
      <c r="B4" s="808"/>
      <c r="C4" s="806"/>
      <c r="D4" s="804"/>
    </row>
    <row r="5" spans="1:6">
      <c r="A5" s="51" t="s">
        <v>1</v>
      </c>
      <c r="B5" s="51" t="s">
        <v>25</v>
      </c>
      <c r="C5" s="51" t="s">
        <v>26</v>
      </c>
      <c r="D5" s="51">
        <v>4</v>
      </c>
    </row>
    <row r="6" spans="1:6" ht="27.75" customHeight="1">
      <c r="A6" s="53">
        <v>1</v>
      </c>
      <c r="B6" s="53" t="s">
        <v>170</v>
      </c>
      <c r="C6" s="54" t="s">
        <v>11</v>
      </c>
      <c r="D6" s="893"/>
      <c r="E6" s="52"/>
      <c r="F6" s="228"/>
    </row>
    <row r="7" spans="1:6" ht="32.25" customHeight="1">
      <c r="A7" s="53">
        <v>2</v>
      </c>
      <c r="B7" s="53" t="s">
        <v>639</v>
      </c>
      <c r="C7" s="54" t="s">
        <v>94</v>
      </c>
      <c r="D7" s="893"/>
      <c r="F7" s="229"/>
    </row>
    <row r="8" spans="1:6" ht="20.25" customHeight="1">
      <c r="A8" s="53">
        <v>3</v>
      </c>
      <c r="B8" s="53" t="s">
        <v>171</v>
      </c>
      <c r="C8" s="54" t="s">
        <v>97</v>
      </c>
      <c r="D8" s="893"/>
      <c r="F8" s="229"/>
    </row>
    <row r="9" spans="1:6" ht="20.25" customHeight="1">
      <c r="A9" s="53">
        <v>4</v>
      </c>
      <c r="B9" s="53" t="s">
        <v>172</v>
      </c>
      <c r="C9" s="54" t="s">
        <v>107</v>
      </c>
      <c r="D9" s="893"/>
      <c r="F9" s="229"/>
    </row>
    <row r="10" spans="1:6" ht="20.25" customHeight="1">
      <c r="A10" s="53">
        <v>5</v>
      </c>
      <c r="B10" s="53" t="s">
        <v>173</v>
      </c>
      <c r="C10" s="54" t="s">
        <v>108</v>
      </c>
      <c r="D10" s="893"/>
      <c r="F10" s="229"/>
    </row>
    <row r="11" spans="1:6" ht="21" customHeight="1">
      <c r="A11" s="53">
        <v>6</v>
      </c>
      <c r="B11" s="53" t="s">
        <v>174</v>
      </c>
      <c r="C11" s="54" t="s">
        <v>116</v>
      </c>
      <c r="D11" s="893"/>
      <c r="F11" s="229"/>
    </row>
    <row r="12" spans="1:6" ht="20.25" customHeight="1">
      <c r="A12" s="53">
        <v>7</v>
      </c>
      <c r="B12" s="53" t="s">
        <v>175</v>
      </c>
      <c r="C12" s="54" t="s">
        <v>131</v>
      </c>
      <c r="D12" s="893"/>
      <c r="F12" s="229"/>
    </row>
    <row r="13" spans="1:6" ht="20.25" customHeight="1">
      <c r="A13" s="53">
        <v>8</v>
      </c>
      <c r="B13" s="53" t="s">
        <v>176</v>
      </c>
      <c r="C13" s="54" t="s">
        <v>157</v>
      </c>
      <c r="D13" s="893"/>
      <c r="F13" s="229"/>
    </row>
    <row r="14" spans="1:6" ht="20.25" customHeight="1">
      <c r="A14" s="53">
        <v>9</v>
      </c>
      <c r="B14" s="53" t="s">
        <v>177</v>
      </c>
      <c r="C14" s="54" t="s">
        <v>657</v>
      </c>
      <c r="D14" s="893"/>
      <c r="F14" s="229"/>
    </row>
    <row r="15" spans="1:6" ht="22.5" customHeight="1">
      <c r="A15" s="53">
        <v>10</v>
      </c>
      <c r="B15" s="53" t="s">
        <v>281</v>
      </c>
      <c r="C15" s="54" t="s">
        <v>145</v>
      </c>
      <c r="D15" s="893"/>
      <c r="F15" s="229"/>
    </row>
    <row r="16" spans="1:6" ht="18" customHeight="1">
      <c r="A16" s="53">
        <v>11</v>
      </c>
      <c r="B16" s="53" t="s">
        <v>282</v>
      </c>
      <c r="C16" s="54" t="s">
        <v>146</v>
      </c>
      <c r="D16" s="893"/>
      <c r="F16" s="229"/>
    </row>
    <row r="17" spans="1:6" ht="15.75">
      <c r="A17" s="53"/>
      <c r="B17" s="53"/>
      <c r="C17" s="55" t="s">
        <v>685</v>
      </c>
      <c r="D17" s="894"/>
      <c r="F17" s="230"/>
    </row>
    <row r="18" spans="1:6" ht="15.75">
      <c r="A18" s="56"/>
      <c r="B18" s="56"/>
      <c r="C18" s="57"/>
      <c r="D18" s="58"/>
      <c r="F18" s="52"/>
    </row>
    <row r="19" spans="1:6" ht="15.75">
      <c r="A19" s="59"/>
      <c r="B19" s="60"/>
      <c r="C19" s="60"/>
      <c r="D19" s="91"/>
    </row>
    <row r="20" spans="1:6" s="66" customFormat="1" ht="15.75"/>
    <row r="21" spans="1:6" ht="15.75">
      <c r="A21" s="59"/>
      <c r="B21" s="92"/>
      <c r="C21" s="92"/>
      <c r="D21" s="91"/>
    </row>
    <row r="22" spans="1:6">
      <c r="C22" s="61"/>
    </row>
  </sheetData>
  <mergeCells count="6">
    <mergeCell ref="A1:D1"/>
    <mergeCell ref="A2:D2"/>
    <mergeCell ref="D3:D4"/>
    <mergeCell ref="C3:C4"/>
    <mergeCell ref="B3:B4"/>
    <mergeCell ref="A3:A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160"/>
  <sheetViews>
    <sheetView topLeftCell="A5" zoomScaleNormal="100" workbookViewId="0">
      <selection activeCell="J19" sqref="J19"/>
    </sheetView>
  </sheetViews>
  <sheetFormatPr defaultRowHeight="15"/>
  <cols>
    <col min="1" max="1" width="4.5703125" customWidth="1"/>
    <col min="2" max="2" width="57.7109375" customWidth="1"/>
    <col min="4" max="4" width="9.42578125" style="385" customWidth="1"/>
    <col min="5" max="5" width="8.42578125" customWidth="1"/>
    <col min="6" max="6" width="10.5703125" customWidth="1"/>
    <col min="7" max="7" width="9.140625" style="385"/>
  </cols>
  <sheetData>
    <row r="1" spans="1:6" ht="21">
      <c r="A1" s="1"/>
      <c r="B1" s="828" t="s">
        <v>686</v>
      </c>
      <c r="C1" s="828"/>
      <c r="D1" s="828"/>
      <c r="E1" s="828"/>
      <c r="F1" s="1"/>
    </row>
    <row r="2" spans="1:6" ht="16.5">
      <c r="A2" s="1"/>
      <c r="B2" s="829" t="s">
        <v>11</v>
      </c>
      <c r="C2" s="829"/>
      <c r="D2" s="829"/>
      <c r="E2" s="829"/>
      <c r="F2" s="1"/>
    </row>
    <row r="3" spans="1:6" ht="27" customHeight="1">
      <c r="A3" s="842" t="s">
        <v>673</v>
      </c>
      <c r="B3" s="843" t="s">
        <v>699</v>
      </c>
      <c r="C3" s="843" t="s">
        <v>700</v>
      </c>
      <c r="D3" s="812" t="s">
        <v>701</v>
      </c>
      <c r="E3" s="814" t="s">
        <v>702</v>
      </c>
      <c r="F3" s="814" t="s">
        <v>703</v>
      </c>
    </row>
    <row r="4" spans="1:6" ht="98.25" customHeight="1">
      <c r="A4" s="842"/>
      <c r="B4" s="843"/>
      <c r="C4" s="843"/>
      <c r="D4" s="813"/>
      <c r="E4" s="815"/>
      <c r="F4" s="815"/>
    </row>
    <row r="5" spans="1:6">
      <c r="A5" s="3" t="s">
        <v>1</v>
      </c>
      <c r="B5" s="4">
        <v>2</v>
      </c>
      <c r="C5" s="4">
        <v>3</v>
      </c>
      <c r="D5" s="4">
        <v>4</v>
      </c>
      <c r="E5" s="4">
        <v>5</v>
      </c>
      <c r="F5" s="4">
        <v>6</v>
      </c>
    </row>
    <row r="6" spans="1:6">
      <c r="A6" s="33"/>
      <c r="B6" s="331" t="s">
        <v>10</v>
      </c>
      <c r="C6" s="34"/>
      <c r="D6" s="4"/>
      <c r="E6" s="424"/>
      <c r="F6" s="425"/>
    </row>
    <row r="7" spans="1:6" ht="27.75" customHeight="1">
      <c r="A7" s="30">
        <v>1</v>
      </c>
      <c r="B7" s="337" t="s">
        <v>12</v>
      </c>
      <c r="C7" s="365" t="s">
        <v>13</v>
      </c>
      <c r="D7" s="133">
        <v>4146</v>
      </c>
      <c r="E7" s="426"/>
      <c r="F7" s="427"/>
    </row>
    <row r="8" spans="1:6" ht="45" customHeight="1">
      <c r="A8" s="30">
        <v>2</v>
      </c>
      <c r="B8" s="337" t="s">
        <v>36</v>
      </c>
      <c r="C8" s="365" t="s">
        <v>6</v>
      </c>
      <c r="D8" s="133">
        <v>4146</v>
      </c>
      <c r="E8" s="428"/>
      <c r="F8" s="427"/>
    </row>
    <row r="9" spans="1:6" ht="27">
      <c r="A9" s="30">
        <v>3</v>
      </c>
      <c r="B9" s="337" t="s">
        <v>504</v>
      </c>
      <c r="C9" s="6" t="s">
        <v>2</v>
      </c>
      <c r="D9" s="85">
        <v>57.83</v>
      </c>
      <c r="E9" s="428"/>
      <c r="F9" s="427"/>
    </row>
    <row r="10" spans="1:6" ht="27">
      <c r="A10" s="30">
        <v>4</v>
      </c>
      <c r="B10" s="337" t="s">
        <v>505</v>
      </c>
      <c r="C10" s="6" t="s">
        <v>2</v>
      </c>
      <c r="D10" s="133">
        <v>44.48</v>
      </c>
      <c r="E10" s="428"/>
      <c r="F10" s="427"/>
    </row>
    <row r="11" spans="1:6" ht="27">
      <c r="A11" s="30">
        <v>5</v>
      </c>
      <c r="B11" s="337" t="s">
        <v>506</v>
      </c>
      <c r="C11" s="6" t="s">
        <v>2</v>
      </c>
      <c r="D11" s="133">
        <f>19*0.15</f>
        <v>2.85</v>
      </c>
      <c r="E11" s="428"/>
      <c r="F11" s="427"/>
    </row>
    <row r="12" spans="1:6">
      <c r="A12" s="30">
        <v>6</v>
      </c>
      <c r="B12" s="337" t="s">
        <v>7</v>
      </c>
      <c r="C12" s="6" t="s">
        <v>2</v>
      </c>
      <c r="D12" s="133">
        <v>38</v>
      </c>
      <c r="E12" s="428"/>
      <c r="F12" s="427"/>
    </row>
    <row r="13" spans="1:6">
      <c r="A13" s="333">
        <v>7</v>
      </c>
      <c r="B13" s="334" t="s">
        <v>16</v>
      </c>
      <c r="C13" s="335" t="s">
        <v>3</v>
      </c>
      <c r="D13" s="335">
        <f>0.9*2.1*5</f>
        <v>9.4500000000000011</v>
      </c>
      <c r="E13" s="428"/>
      <c r="F13" s="427"/>
    </row>
    <row r="14" spans="1:6">
      <c r="A14" s="30">
        <v>8</v>
      </c>
      <c r="B14" s="244" t="s">
        <v>61</v>
      </c>
      <c r="C14" s="336" t="s">
        <v>3</v>
      </c>
      <c r="D14" s="7">
        <v>54.9</v>
      </c>
      <c r="E14" s="428"/>
      <c r="F14" s="427"/>
    </row>
    <row r="15" spans="1:6">
      <c r="A15" s="30">
        <v>9</v>
      </c>
      <c r="B15" s="37" t="s">
        <v>38</v>
      </c>
      <c r="C15" s="6" t="s">
        <v>3</v>
      </c>
      <c r="D15" s="7">
        <v>140</v>
      </c>
      <c r="E15" s="428"/>
      <c r="F15" s="427"/>
    </row>
    <row r="16" spans="1:6">
      <c r="A16" s="30">
        <v>10</v>
      </c>
      <c r="B16" s="15" t="s">
        <v>37</v>
      </c>
      <c r="C16" s="6" t="s">
        <v>3</v>
      </c>
      <c r="D16" s="7">
        <v>195</v>
      </c>
      <c r="E16" s="428"/>
      <c r="F16" s="427"/>
    </row>
    <row r="17" spans="1:8">
      <c r="A17" s="30">
        <v>11</v>
      </c>
      <c r="B17" s="337" t="s">
        <v>188</v>
      </c>
      <c r="C17" s="6" t="s">
        <v>3</v>
      </c>
      <c r="D17" s="7">
        <f>30.1*2.9</f>
        <v>87.29</v>
      </c>
      <c r="E17" s="428"/>
      <c r="F17" s="427"/>
    </row>
    <row r="18" spans="1:8">
      <c r="A18" s="143">
        <v>12</v>
      </c>
      <c r="B18" s="257" t="s">
        <v>62</v>
      </c>
      <c r="C18" s="133" t="s">
        <v>3</v>
      </c>
      <c r="D18" s="85">
        <v>344</v>
      </c>
      <c r="E18" s="428"/>
      <c r="F18" s="427"/>
    </row>
    <row r="19" spans="1:8" ht="15.75">
      <c r="A19" s="143">
        <v>13</v>
      </c>
      <c r="B19" s="244" t="s">
        <v>39</v>
      </c>
      <c r="C19" s="133" t="s">
        <v>35</v>
      </c>
      <c r="D19" s="216">
        <v>23.1</v>
      </c>
      <c r="E19" s="428"/>
      <c r="F19" s="427"/>
      <c r="G19" s="386"/>
      <c r="H19" s="40"/>
    </row>
    <row r="20" spans="1:8">
      <c r="A20" s="143">
        <v>14</v>
      </c>
      <c r="B20" s="244" t="s">
        <v>40</v>
      </c>
      <c r="C20" s="133" t="s">
        <v>3</v>
      </c>
      <c r="D20" s="85">
        <v>37.5</v>
      </c>
      <c r="E20" s="428"/>
      <c r="F20" s="427"/>
    </row>
    <row r="21" spans="1:8">
      <c r="A21" s="143">
        <v>15</v>
      </c>
      <c r="B21" s="257" t="s">
        <v>41</v>
      </c>
      <c r="C21" s="133" t="s">
        <v>3</v>
      </c>
      <c r="D21" s="85">
        <v>55.5</v>
      </c>
      <c r="E21" s="428"/>
      <c r="F21" s="427"/>
    </row>
    <row r="22" spans="1:8">
      <c r="A22" s="143">
        <v>16</v>
      </c>
      <c r="B22" s="244" t="s">
        <v>42</v>
      </c>
      <c r="C22" s="133" t="s">
        <v>3</v>
      </c>
      <c r="D22" s="85">
        <v>167</v>
      </c>
      <c r="E22" s="428"/>
      <c r="F22" s="427"/>
    </row>
    <row r="23" spans="1:8">
      <c r="A23" s="143">
        <v>17</v>
      </c>
      <c r="B23" s="244" t="s">
        <v>43</v>
      </c>
      <c r="C23" s="133" t="s">
        <v>3</v>
      </c>
      <c r="D23" s="85">
        <v>123</v>
      </c>
      <c r="E23" s="428"/>
      <c r="F23" s="427"/>
    </row>
    <row r="24" spans="1:8" ht="27">
      <c r="A24" s="30">
        <v>18</v>
      </c>
      <c r="B24" s="337" t="s">
        <v>507</v>
      </c>
      <c r="C24" s="6" t="s">
        <v>2</v>
      </c>
      <c r="D24" s="6">
        <f>13.4*0.2+46.15+4.6</f>
        <v>53.43</v>
      </c>
      <c r="E24" s="428"/>
      <c r="F24" s="427"/>
    </row>
    <row r="25" spans="1:8" ht="27">
      <c r="A25" s="30">
        <v>19</v>
      </c>
      <c r="B25" s="15" t="s">
        <v>44</v>
      </c>
      <c r="C25" s="6" t="s">
        <v>3</v>
      </c>
      <c r="D25" s="6">
        <v>518</v>
      </c>
      <c r="E25" s="428"/>
      <c r="F25" s="427"/>
    </row>
    <row r="26" spans="1:8" ht="27">
      <c r="A26" s="30">
        <v>20</v>
      </c>
      <c r="B26" s="15" t="s">
        <v>45</v>
      </c>
      <c r="C26" s="6" t="s">
        <v>3</v>
      </c>
      <c r="D26" s="6">
        <v>821</v>
      </c>
      <c r="E26" s="428"/>
      <c r="F26" s="427"/>
    </row>
    <row r="27" spans="1:8">
      <c r="A27" s="30">
        <v>21</v>
      </c>
      <c r="B27" s="338" t="s">
        <v>46</v>
      </c>
      <c r="C27" s="6" t="s">
        <v>4</v>
      </c>
      <c r="D27" s="7">
        <f>D9*2+D10*2+D11*2+D12*2.4+D13*0.015+D14*0.01+D15*0.001+D16*0.03*2.4+D20*0.01*0.8+D21*0.05*0.8+D22*0+D23*0.005+D24*2.4+D25*0.03*2.4+D26*0.02*2.1</f>
        <v>519.53575000000001</v>
      </c>
      <c r="E27" s="428"/>
      <c r="F27" s="427"/>
    </row>
    <row r="28" spans="1:8" ht="15.75">
      <c r="A28" s="375">
        <v>22</v>
      </c>
      <c r="B28" s="369" t="s">
        <v>9</v>
      </c>
      <c r="C28" s="316" t="s">
        <v>4</v>
      </c>
      <c r="D28" s="85">
        <f>D27</f>
        <v>519.53575000000001</v>
      </c>
      <c r="E28" s="428"/>
      <c r="F28" s="427"/>
      <c r="G28" s="340"/>
    </row>
    <row r="29" spans="1:8">
      <c r="A29" s="9"/>
      <c r="B29" s="342" t="s">
        <v>11</v>
      </c>
      <c r="C29" s="9"/>
      <c r="D29" s="9"/>
      <c r="E29" s="429"/>
      <c r="F29" s="429"/>
    </row>
    <row r="30" spans="1:8" ht="27">
      <c r="A30" s="343">
        <v>23</v>
      </c>
      <c r="B30" s="344" t="s">
        <v>95</v>
      </c>
      <c r="C30" s="345" t="s">
        <v>2</v>
      </c>
      <c r="D30" s="83">
        <v>11.5</v>
      </c>
      <c r="E30" s="428"/>
      <c r="F30" s="427"/>
      <c r="G30" s="346"/>
      <c r="H30" s="347"/>
    </row>
    <row r="31" spans="1:8" ht="15.75">
      <c r="A31" s="30">
        <v>24</v>
      </c>
      <c r="B31" s="15" t="s">
        <v>87</v>
      </c>
      <c r="C31" s="6" t="s">
        <v>2</v>
      </c>
      <c r="D31" s="7">
        <f>D30</f>
        <v>11.5</v>
      </c>
      <c r="E31" s="428"/>
      <c r="F31" s="427"/>
      <c r="G31" s="386"/>
      <c r="H31" s="40"/>
    </row>
    <row r="32" spans="1:8" ht="27">
      <c r="A32" s="348">
        <v>25</v>
      </c>
      <c r="B32" s="337" t="s">
        <v>189</v>
      </c>
      <c r="C32" s="354" t="s">
        <v>2</v>
      </c>
      <c r="D32" s="12">
        <f>0.2+0.2</f>
        <v>0.4</v>
      </c>
      <c r="E32" s="428"/>
      <c r="F32" s="427"/>
    </row>
    <row r="33" spans="1:8" ht="27">
      <c r="A33" s="350">
        <v>26</v>
      </c>
      <c r="B33" s="15" t="s">
        <v>190</v>
      </c>
      <c r="C33" s="6" t="s">
        <v>2</v>
      </c>
      <c r="D33" s="7">
        <v>0.8</v>
      </c>
      <c r="E33" s="428"/>
      <c r="F33" s="427"/>
      <c r="G33" s="386"/>
      <c r="H33" s="40"/>
    </row>
    <row r="34" spans="1:8">
      <c r="A34" s="348">
        <v>27</v>
      </c>
      <c r="B34" s="257" t="s">
        <v>14</v>
      </c>
      <c r="C34" s="316" t="s">
        <v>4</v>
      </c>
      <c r="D34" s="317">
        <f>0.016*2</f>
        <v>3.2000000000000001E-2</v>
      </c>
      <c r="E34" s="428"/>
      <c r="F34" s="427"/>
    </row>
    <row r="35" spans="1:8">
      <c r="A35" s="30">
        <v>28</v>
      </c>
      <c r="B35" s="129" t="s">
        <v>508</v>
      </c>
      <c r="C35" s="354" t="s">
        <v>2</v>
      </c>
      <c r="D35" s="7">
        <v>2.9</v>
      </c>
      <c r="E35" s="430"/>
      <c r="F35" s="431"/>
    </row>
    <row r="36" spans="1:8">
      <c r="A36" s="351"/>
      <c r="B36" s="332" t="s">
        <v>541</v>
      </c>
      <c r="C36" s="41"/>
      <c r="D36" s="8"/>
      <c r="E36" s="432"/>
      <c r="F36" s="432"/>
    </row>
    <row r="37" spans="1:8" ht="27">
      <c r="A37" s="250">
        <v>29</v>
      </c>
      <c r="B37" s="15" t="s">
        <v>191</v>
      </c>
      <c r="C37" s="6" t="s">
        <v>2</v>
      </c>
      <c r="D37" s="12">
        <v>7.8</v>
      </c>
      <c r="E37" s="428"/>
      <c r="F37" s="427"/>
    </row>
    <row r="38" spans="1:8">
      <c r="A38" s="348">
        <v>30</v>
      </c>
      <c r="B38" s="337" t="s">
        <v>14</v>
      </c>
      <c r="C38" s="354" t="s">
        <v>4</v>
      </c>
      <c r="D38" s="12">
        <v>0.26900000000000002</v>
      </c>
      <c r="E38" s="428"/>
      <c r="F38" s="427"/>
    </row>
    <row r="39" spans="1:8">
      <c r="A39" s="339">
        <v>31</v>
      </c>
      <c r="B39" s="337" t="s">
        <v>192</v>
      </c>
      <c r="C39" s="354" t="s">
        <v>2</v>
      </c>
      <c r="D39" s="7">
        <v>3</v>
      </c>
      <c r="E39" s="428"/>
      <c r="F39" s="427"/>
    </row>
    <row r="40" spans="1:8">
      <c r="A40" s="348">
        <v>32</v>
      </c>
      <c r="B40" s="337" t="s">
        <v>14</v>
      </c>
      <c r="C40" s="354" t="s">
        <v>4</v>
      </c>
      <c r="D40" s="12">
        <v>0.219</v>
      </c>
      <c r="E40" s="428"/>
      <c r="F40" s="427"/>
    </row>
    <row r="41" spans="1:8" ht="27">
      <c r="A41" s="348">
        <v>33</v>
      </c>
      <c r="B41" s="337" t="s">
        <v>47</v>
      </c>
      <c r="C41" s="354" t="s">
        <v>2</v>
      </c>
      <c r="D41" s="7">
        <v>5</v>
      </c>
      <c r="E41" s="428"/>
      <c r="F41" s="427"/>
    </row>
    <row r="42" spans="1:8">
      <c r="A42" s="348">
        <v>34</v>
      </c>
      <c r="B42" s="337" t="s">
        <v>14</v>
      </c>
      <c r="C42" s="354" t="s">
        <v>4</v>
      </c>
      <c r="D42" s="12">
        <v>0.59599999999999997</v>
      </c>
      <c r="E42" s="428"/>
      <c r="F42" s="427"/>
    </row>
    <row r="43" spans="1:8" ht="18" customHeight="1">
      <c r="A43" s="348">
        <v>35</v>
      </c>
      <c r="B43" s="337" t="s">
        <v>48</v>
      </c>
      <c r="C43" s="354" t="s">
        <v>2</v>
      </c>
      <c r="D43" s="12">
        <v>8.1</v>
      </c>
      <c r="E43" s="428"/>
      <c r="F43" s="427"/>
    </row>
    <row r="44" spans="1:8">
      <c r="A44" s="348">
        <v>36</v>
      </c>
      <c r="B44" s="337" t="s">
        <v>14</v>
      </c>
      <c r="C44" s="354" t="s">
        <v>4</v>
      </c>
      <c r="D44" s="364">
        <v>0.215</v>
      </c>
      <c r="E44" s="428"/>
      <c r="F44" s="427"/>
    </row>
    <row r="45" spans="1:8" ht="27">
      <c r="A45" s="348">
        <v>37</v>
      </c>
      <c r="B45" s="337" t="s">
        <v>509</v>
      </c>
      <c r="C45" s="354" t="s">
        <v>2</v>
      </c>
      <c r="D45" s="12">
        <v>0.52</v>
      </c>
      <c r="E45" s="428"/>
      <c r="F45" s="427"/>
    </row>
    <row r="46" spans="1:8">
      <c r="A46" s="348">
        <v>38</v>
      </c>
      <c r="B46" s="337" t="s">
        <v>14</v>
      </c>
      <c r="C46" s="354" t="s">
        <v>4</v>
      </c>
      <c r="D46" s="364">
        <v>6.2E-2</v>
      </c>
      <c r="E46" s="428"/>
      <c r="F46" s="427"/>
    </row>
    <row r="47" spans="1:8" ht="27">
      <c r="A47" s="348">
        <v>39</v>
      </c>
      <c r="B47" s="337" t="s">
        <v>49</v>
      </c>
      <c r="C47" s="354" t="s">
        <v>2</v>
      </c>
      <c r="D47" s="12">
        <v>0.74</v>
      </c>
      <c r="E47" s="428"/>
      <c r="F47" s="427"/>
    </row>
    <row r="48" spans="1:8">
      <c r="A48" s="348">
        <v>40</v>
      </c>
      <c r="B48" s="257" t="s">
        <v>14</v>
      </c>
      <c r="C48" s="316" t="s">
        <v>4</v>
      </c>
      <c r="D48" s="317">
        <v>0.02</v>
      </c>
      <c r="E48" s="428"/>
      <c r="F48" s="427"/>
    </row>
    <row r="49" spans="1:8">
      <c r="A49" s="30">
        <v>41</v>
      </c>
      <c r="B49" s="129" t="s">
        <v>510</v>
      </c>
      <c r="C49" s="327" t="s">
        <v>2</v>
      </c>
      <c r="D49" s="45">
        <v>0.3</v>
      </c>
      <c r="E49" s="433"/>
      <c r="F49" s="431"/>
    </row>
    <row r="50" spans="1:8">
      <c r="A50" s="351"/>
      <c r="B50" s="332" t="s">
        <v>542</v>
      </c>
      <c r="C50" s="41"/>
      <c r="D50" s="8"/>
      <c r="E50" s="432"/>
      <c r="F50" s="432"/>
    </row>
    <row r="51" spans="1:8" ht="27">
      <c r="A51" s="24">
        <v>42</v>
      </c>
      <c r="B51" s="337" t="s">
        <v>511</v>
      </c>
      <c r="C51" s="366" t="s">
        <v>52</v>
      </c>
      <c r="D51" s="380">
        <f>100+8+12+4+8</f>
        <v>132</v>
      </c>
      <c r="E51" s="428"/>
      <c r="F51" s="427"/>
      <c r="G51" s="163"/>
      <c r="H51" s="38"/>
    </row>
    <row r="52" spans="1:8" ht="27">
      <c r="A52" s="30">
        <v>43</v>
      </c>
      <c r="B52" s="15" t="s">
        <v>88</v>
      </c>
      <c r="C52" s="6" t="s">
        <v>2</v>
      </c>
      <c r="D52" s="6">
        <v>6.7</v>
      </c>
      <c r="E52" s="428"/>
      <c r="F52" s="427"/>
    </row>
    <row r="53" spans="1:8" ht="27">
      <c r="A53" s="348">
        <v>44</v>
      </c>
      <c r="B53" s="337" t="s">
        <v>512</v>
      </c>
      <c r="C53" s="354" t="s">
        <v>2</v>
      </c>
      <c r="D53" s="7">
        <v>15</v>
      </c>
      <c r="E53" s="430"/>
      <c r="F53" s="431"/>
      <c r="H53" s="214"/>
    </row>
    <row r="54" spans="1:8">
      <c r="A54" s="349"/>
      <c r="B54" s="367" t="s">
        <v>543</v>
      </c>
      <c r="C54" s="341"/>
      <c r="D54" s="8"/>
      <c r="E54" s="432"/>
      <c r="F54" s="432"/>
    </row>
    <row r="55" spans="1:8" ht="27">
      <c r="A55" s="348">
        <v>45</v>
      </c>
      <c r="B55" s="337" t="s">
        <v>513</v>
      </c>
      <c r="C55" s="354" t="s">
        <v>2</v>
      </c>
      <c r="D55" s="7">
        <v>4.9000000000000004</v>
      </c>
      <c r="E55" s="428"/>
      <c r="F55" s="427"/>
    </row>
    <row r="56" spans="1:8">
      <c r="A56" s="348">
        <v>46</v>
      </c>
      <c r="B56" s="337" t="s">
        <v>14</v>
      </c>
      <c r="C56" s="354" t="s">
        <v>4</v>
      </c>
      <c r="D56" s="12">
        <v>0.159</v>
      </c>
      <c r="E56" s="428"/>
      <c r="F56" s="427"/>
    </row>
    <row r="57" spans="1:8" ht="40.5">
      <c r="A57" s="830">
        <v>47</v>
      </c>
      <c r="B57" s="337" t="s">
        <v>50</v>
      </c>
      <c r="C57" s="833" t="s">
        <v>4</v>
      </c>
      <c r="D57" s="836">
        <v>6.2540299999999993</v>
      </c>
      <c r="E57" s="825">
        <v>200</v>
      </c>
      <c r="F57" s="839"/>
    </row>
    <row r="58" spans="1:8">
      <c r="A58" s="831"/>
      <c r="B58" s="14" t="s">
        <v>544</v>
      </c>
      <c r="C58" s="834"/>
      <c r="D58" s="837"/>
      <c r="E58" s="826"/>
      <c r="F58" s="840"/>
    </row>
    <row r="59" spans="1:8">
      <c r="A59" s="831"/>
      <c r="B59" s="14" t="s">
        <v>545</v>
      </c>
      <c r="C59" s="834"/>
      <c r="D59" s="837"/>
      <c r="E59" s="826"/>
      <c r="F59" s="840"/>
    </row>
    <row r="60" spans="1:8">
      <c r="A60" s="831"/>
      <c r="B60" s="14" t="s">
        <v>546</v>
      </c>
      <c r="C60" s="834"/>
      <c r="D60" s="837"/>
      <c r="E60" s="826"/>
      <c r="F60" s="840"/>
    </row>
    <row r="61" spans="1:8">
      <c r="A61" s="831"/>
      <c r="B61" s="14" t="s">
        <v>547</v>
      </c>
      <c r="C61" s="834"/>
      <c r="D61" s="837"/>
      <c r="E61" s="826"/>
      <c r="F61" s="840"/>
    </row>
    <row r="62" spans="1:8">
      <c r="A62" s="831"/>
      <c r="B62" s="14" t="s">
        <v>548</v>
      </c>
      <c r="C62" s="834"/>
      <c r="D62" s="837"/>
      <c r="E62" s="826"/>
      <c r="F62" s="840"/>
    </row>
    <row r="63" spans="1:8">
      <c r="A63" s="831"/>
      <c r="B63" s="14" t="s">
        <v>549</v>
      </c>
      <c r="C63" s="834"/>
      <c r="D63" s="837"/>
      <c r="E63" s="826"/>
      <c r="F63" s="840"/>
    </row>
    <row r="64" spans="1:8">
      <c r="A64" s="831"/>
      <c r="B64" s="14" t="s">
        <v>550</v>
      </c>
      <c r="C64" s="834"/>
      <c r="D64" s="837"/>
      <c r="E64" s="826"/>
      <c r="F64" s="840"/>
    </row>
    <row r="65" spans="1:21">
      <c r="A65" s="831"/>
      <c r="B65" s="14" t="s">
        <v>551</v>
      </c>
      <c r="C65" s="834"/>
      <c r="D65" s="837"/>
      <c r="E65" s="826"/>
      <c r="F65" s="840"/>
    </row>
    <row r="66" spans="1:21">
      <c r="A66" s="832"/>
      <c r="B66" s="14" t="s">
        <v>552</v>
      </c>
      <c r="C66" s="835"/>
      <c r="D66" s="838"/>
      <c r="E66" s="827"/>
      <c r="F66" s="841"/>
    </row>
    <row r="67" spans="1:21">
      <c r="A67" s="348">
        <v>48</v>
      </c>
      <c r="B67" s="337" t="s">
        <v>15</v>
      </c>
      <c r="C67" s="354" t="s">
        <v>4</v>
      </c>
      <c r="D67" s="364">
        <f>D57</f>
        <v>6.2540299999999993</v>
      </c>
      <c r="E67" s="428"/>
      <c r="F67" s="427"/>
      <c r="G67" s="163"/>
      <c r="H67" s="38"/>
    </row>
    <row r="68" spans="1:21">
      <c r="A68" s="816">
        <v>49</v>
      </c>
      <c r="B68" s="15" t="s">
        <v>514</v>
      </c>
      <c r="C68" s="819" t="s">
        <v>2</v>
      </c>
      <c r="D68" s="822">
        <v>15.18</v>
      </c>
      <c r="E68" s="825"/>
      <c r="F68" s="839"/>
    </row>
    <row r="69" spans="1:21">
      <c r="A69" s="817"/>
      <c r="B69" s="14" t="s">
        <v>553</v>
      </c>
      <c r="C69" s="820"/>
      <c r="D69" s="823"/>
      <c r="E69" s="826"/>
      <c r="F69" s="840"/>
    </row>
    <row r="70" spans="1:21">
      <c r="A70" s="818"/>
      <c r="B70" s="14" t="s">
        <v>554</v>
      </c>
      <c r="C70" s="821"/>
      <c r="D70" s="824"/>
      <c r="E70" s="827"/>
      <c r="F70" s="841"/>
    </row>
    <row r="71" spans="1:21" ht="27">
      <c r="A71" s="250">
        <v>50</v>
      </c>
      <c r="B71" s="244" t="s">
        <v>51</v>
      </c>
      <c r="C71" s="133" t="s">
        <v>2</v>
      </c>
      <c r="D71" s="216">
        <f>D68</f>
        <v>15.18</v>
      </c>
      <c r="E71" s="428"/>
      <c r="F71" s="427"/>
    </row>
    <row r="72" spans="1:21" ht="15.75">
      <c r="A72" s="353"/>
      <c r="B72" s="43" t="s">
        <v>21</v>
      </c>
      <c r="C72" s="102"/>
      <c r="D72" s="381"/>
      <c r="E72" s="434"/>
      <c r="F72" s="435"/>
      <c r="G72" s="387"/>
      <c r="H72" s="44"/>
      <c r="I72" s="44"/>
      <c r="J72" s="44"/>
      <c r="K72" s="44"/>
      <c r="L72" s="44"/>
      <c r="M72" s="44"/>
      <c r="N72" s="44"/>
      <c r="O72" s="44"/>
      <c r="P72" s="44"/>
      <c r="Q72" s="44"/>
      <c r="R72" s="44"/>
      <c r="S72" s="44"/>
      <c r="T72" s="44"/>
      <c r="U72" s="44"/>
    </row>
    <row r="73" spans="1:21">
      <c r="A73" s="30">
        <v>51</v>
      </c>
      <c r="B73" s="257" t="s">
        <v>8</v>
      </c>
      <c r="C73" s="316" t="s">
        <v>2</v>
      </c>
      <c r="D73" s="133">
        <v>2.5</v>
      </c>
      <c r="E73" s="428"/>
      <c r="F73" s="427"/>
    </row>
    <row r="74" spans="1:21">
      <c r="A74" s="351"/>
      <c r="B74" s="371" t="s">
        <v>515</v>
      </c>
      <c r="C74" s="9"/>
      <c r="D74" s="11"/>
      <c r="E74" s="429"/>
      <c r="F74" s="429"/>
    </row>
    <row r="75" spans="1:21" ht="27" customHeight="1">
      <c r="A75" s="250">
        <v>52</v>
      </c>
      <c r="B75" s="368" t="s">
        <v>516</v>
      </c>
      <c r="C75" s="6" t="s">
        <v>2</v>
      </c>
      <c r="D75" s="12">
        <f>81.6*2.8*0.4</f>
        <v>91.391999999999996</v>
      </c>
      <c r="E75" s="428"/>
      <c r="F75" s="427"/>
    </row>
    <row r="76" spans="1:21" ht="31.5" customHeight="1">
      <c r="A76" s="24">
        <v>53</v>
      </c>
      <c r="B76" s="337" t="s">
        <v>517</v>
      </c>
      <c r="C76" s="354" t="s">
        <v>3</v>
      </c>
      <c r="D76" s="382">
        <f>25*2.8</f>
        <v>70</v>
      </c>
      <c r="E76" s="428"/>
      <c r="F76" s="427"/>
      <c r="G76" s="386"/>
      <c r="H76" s="40"/>
    </row>
    <row r="77" spans="1:21" ht="27" customHeight="1">
      <c r="A77" s="250">
        <v>54</v>
      </c>
      <c r="B77" s="15" t="s">
        <v>304</v>
      </c>
      <c r="C77" s="6" t="s">
        <v>3</v>
      </c>
      <c r="D77" s="12">
        <v>244</v>
      </c>
      <c r="E77" s="428"/>
      <c r="F77" s="427"/>
      <c r="G77" s="388"/>
      <c r="H77" s="25"/>
      <c r="I77" s="25"/>
      <c r="J77" s="25"/>
      <c r="K77" s="25"/>
      <c r="L77" s="25"/>
      <c r="M77" s="25"/>
      <c r="N77" s="25"/>
      <c r="O77" s="25"/>
      <c r="P77" s="25"/>
      <c r="Q77" s="25"/>
      <c r="R77" s="25"/>
      <c r="S77" s="25"/>
      <c r="T77" s="25"/>
      <c r="U77" s="25"/>
    </row>
    <row r="78" spans="1:21" ht="31.5" customHeight="1">
      <c r="A78" s="111">
        <v>55</v>
      </c>
      <c r="B78" s="244" t="s">
        <v>305</v>
      </c>
      <c r="C78" s="133" t="s">
        <v>18</v>
      </c>
      <c r="D78" s="85">
        <v>116</v>
      </c>
      <c r="E78" s="428"/>
      <c r="F78" s="427"/>
      <c r="G78" s="388"/>
      <c r="H78" s="25"/>
      <c r="I78" s="25"/>
      <c r="J78" s="25"/>
      <c r="K78" s="25"/>
      <c r="L78" s="25"/>
      <c r="M78" s="25"/>
      <c r="N78" s="25"/>
      <c r="O78" s="25"/>
      <c r="P78" s="25"/>
      <c r="Q78" s="25"/>
      <c r="R78" s="25"/>
      <c r="S78" s="25"/>
      <c r="T78" s="25"/>
      <c r="U78" s="25"/>
    </row>
    <row r="79" spans="1:21" ht="26.25" customHeight="1">
      <c r="A79" s="47">
        <v>56</v>
      </c>
      <c r="B79" s="107" t="s">
        <v>306</v>
      </c>
      <c r="C79" s="252" t="s">
        <v>17</v>
      </c>
      <c r="D79" s="35">
        <v>296</v>
      </c>
      <c r="E79" s="436"/>
      <c r="F79" s="461"/>
    </row>
    <row r="80" spans="1:21" ht="27">
      <c r="A80" s="250">
        <v>57</v>
      </c>
      <c r="B80" s="15" t="s">
        <v>307</v>
      </c>
      <c r="C80" s="6" t="s">
        <v>18</v>
      </c>
      <c r="D80" s="12">
        <v>148</v>
      </c>
      <c r="E80" s="428"/>
      <c r="F80" s="427"/>
      <c r="G80" s="388"/>
      <c r="H80" s="25"/>
      <c r="I80" s="25"/>
      <c r="J80" s="25"/>
      <c r="K80" s="25"/>
      <c r="L80" s="25"/>
      <c r="M80" s="25"/>
      <c r="N80" s="25"/>
      <c r="O80" s="25"/>
      <c r="P80" s="25"/>
      <c r="Q80" s="25"/>
      <c r="R80" s="25"/>
      <c r="S80" s="25"/>
      <c r="T80" s="25"/>
      <c r="U80" s="25"/>
    </row>
    <row r="81" spans="1:21" ht="30.75" customHeight="1">
      <c r="A81" s="356">
        <v>58</v>
      </c>
      <c r="B81" s="337" t="s">
        <v>522</v>
      </c>
      <c r="C81" s="354" t="s">
        <v>3</v>
      </c>
      <c r="D81" s="7">
        <v>78</v>
      </c>
      <c r="E81" s="428"/>
      <c r="F81" s="427"/>
    </row>
    <row r="82" spans="1:21" ht="41.25" customHeight="1">
      <c r="A82" s="356">
        <v>59</v>
      </c>
      <c r="B82" s="337" t="s">
        <v>53</v>
      </c>
      <c r="C82" s="354" t="s">
        <v>3</v>
      </c>
      <c r="D82" s="7">
        <f>194-D83</f>
        <v>107.45</v>
      </c>
      <c r="E82" s="428"/>
      <c r="F82" s="427"/>
    </row>
    <row r="83" spans="1:21" ht="15.75">
      <c r="A83" s="356">
        <v>60</v>
      </c>
      <c r="B83" s="337" t="s">
        <v>92</v>
      </c>
      <c r="C83" s="354" t="s">
        <v>3</v>
      </c>
      <c r="D83" s="7">
        <v>86.55</v>
      </c>
      <c r="E83" s="428"/>
      <c r="F83" s="427"/>
    </row>
    <row r="84" spans="1:21" ht="15.75">
      <c r="A84" s="348">
        <v>61</v>
      </c>
      <c r="B84" s="337" t="s">
        <v>54</v>
      </c>
      <c r="C84" s="354" t="s">
        <v>3</v>
      </c>
      <c r="D84" s="12">
        <v>96</v>
      </c>
      <c r="E84" s="428"/>
      <c r="F84" s="427"/>
      <c r="G84" s="389"/>
    </row>
    <row r="85" spans="1:21" ht="27">
      <c r="A85" s="111">
        <v>62</v>
      </c>
      <c r="B85" s="15" t="s">
        <v>56</v>
      </c>
      <c r="C85" s="133" t="s">
        <v>3</v>
      </c>
      <c r="D85" s="85">
        <f>194+240</f>
        <v>434</v>
      </c>
      <c r="E85" s="428"/>
      <c r="F85" s="427"/>
    </row>
    <row r="86" spans="1:21" ht="27">
      <c r="A86" s="111">
        <v>63</v>
      </c>
      <c r="B86" s="15" t="s">
        <v>523</v>
      </c>
      <c r="C86" s="133" t="s">
        <v>3</v>
      </c>
      <c r="D86" s="85">
        <v>150</v>
      </c>
      <c r="E86" s="428"/>
      <c r="F86" s="427"/>
    </row>
    <row r="87" spans="1:21">
      <c r="A87" s="351"/>
      <c r="B87" s="262" t="s">
        <v>57</v>
      </c>
      <c r="C87" s="9"/>
      <c r="D87" s="11"/>
      <c r="E87" s="429"/>
      <c r="F87" s="429"/>
    </row>
    <row r="88" spans="1:21" ht="27">
      <c r="A88" s="250">
        <v>64</v>
      </c>
      <c r="B88" s="368" t="s">
        <v>524</v>
      </c>
      <c r="C88" s="6" t="s">
        <v>2</v>
      </c>
      <c r="D88" s="12">
        <f>25.7*3*0.4</f>
        <v>30.84</v>
      </c>
      <c r="E88" s="428"/>
      <c r="F88" s="427"/>
    </row>
    <row r="89" spans="1:21" ht="41.25" customHeight="1">
      <c r="A89" s="24">
        <v>65</v>
      </c>
      <c r="B89" s="337" t="s">
        <v>517</v>
      </c>
      <c r="C89" s="354" t="s">
        <v>3</v>
      </c>
      <c r="D89" s="7">
        <f>10.1*3</f>
        <v>30.299999999999997</v>
      </c>
      <c r="E89" s="428"/>
      <c r="F89" s="427"/>
      <c r="G89" s="386"/>
      <c r="H89" s="40"/>
    </row>
    <row r="90" spans="1:21" ht="27.75" customHeight="1">
      <c r="A90" s="250">
        <v>66</v>
      </c>
      <c r="B90" s="15" t="s">
        <v>304</v>
      </c>
      <c r="C90" s="6" t="s">
        <v>3</v>
      </c>
      <c r="D90" s="7">
        <v>352.1</v>
      </c>
      <c r="E90" s="428"/>
      <c r="F90" s="427"/>
      <c r="G90" s="388"/>
      <c r="H90" s="25"/>
      <c r="I90" s="25"/>
      <c r="J90" s="25"/>
      <c r="K90" s="25"/>
      <c r="L90" s="25"/>
      <c r="M90" s="25"/>
      <c r="N90" s="25"/>
      <c r="O90" s="25"/>
      <c r="P90" s="25"/>
      <c r="Q90" s="25"/>
      <c r="R90" s="25"/>
      <c r="S90" s="25"/>
      <c r="T90" s="25"/>
      <c r="U90" s="25"/>
    </row>
    <row r="91" spans="1:21" ht="29.25" customHeight="1">
      <c r="A91" s="250">
        <v>67</v>
      </c>
      <c r="B91" s="15" t="s">
        <v>305</v>
      </c>
      <c r="C91" s="6" t="s">
        <v>18</v>
      </c>
      <c r="D91" s="7">
        <v>97</v>
      </c>
      <c r="E91" s="428"/>
      <c r="F91" s="427"/>
      <c r="G91" s="388"/>
      <c r="H91" s="25"/>
      <c r="I91" s="25"/>
      <c r="J91" s="25"/>
      <c r="K91" s="25"/>
      <c r="L91" s="25"/>
      <c r="M91" s="25"/>
      <c r="N91" s="25"/>
      <c r="O91" s="25"/>
      <c r="P91" s="25"/>
      <c r="Q91" s="25"/>
      <c r="R91" s="25"/>
      <c r="S91" s="25"/>
      <c r="T91" s="25"/>
      <c r="U91" s="25"/>
    </row>
    <row r="92" spans="1:21" ht="28.5" customHeight="1">
      <c r="A92" s="356">
        <v>68</v>
      </c>
      <c r="B92" s="337" t="s">
        <v>53</v>
      </c>
      <c r="C92" s="354" t="s">
        <v>3</v>
      </c>
      <c r="D92" s="7">
        <v>422</v>
      </c>
      <c r="E92" s="428"/>
      <c r="F92" s="427"/>
    </row>
    <row r="93" spans="1:21" ht="27">
      <c r="A93" s="111">
        <v>69</v>
      </c>
      <c r="B93" s="244" t="s">
        <v>56</v>
      </c>
      <c r="C93" s="133" t="s">
        <v>3</v>
      </c>
      <c r="D93" s="85">
        <v>422</v>
      </c>
      <c r="E93" s="428"/>
      <c r="F93" s="427"/>
    </row>
    <row r="94" spans="1:21" ht="27">
      <c r="A94" s="111">
        <v>70</v>
      </c>
      <c r="B94" s="244" t="s">
        <v>523</v>
      </c>
      <c r="C94" s="133" t="s">
        <v>3</v>
      </c>
      <c r="D94" s="85">
        <v>233</v>
      </c>
      <c r="E94" s="428"/>
      <c r="F94" s="427"/>
    </row>
    <row r="95" spans="1:21">
      <c r="A95" s="351"/>
      <c r="B95" s="371" t="s">
        <v>58</v>
      </c>
      <c r="C95" s="9"/>
      <c r="D95" s="11"/>
      <c r="E95" s="429"/>
      <c r="F95" s="429"/>
    </row>
    <row r="96" spans="1:21" ht="27">
      <c r="A96" s="250">
        <v>71</v>
      </c>
      <c r="B96" s="368" t="s">
        <v>525</v>
      </c>
      <c r="C96" s="6" t="s">
        <v>2</v>
      </c>
      <c r="D96" s="12">
        <f>28.5*2.9*0.4</f>
        <v>33.059999999999995</v>
      </c>
      <c r="E96" s="428"/>
      <c r="F96" s="427"/>
    </row>
    <row r="97" spans="1:21" ht="27">
      <c r="A97" s="67">
        <v>72</v>
      </c>
      <c r="B97" s="257" t="s">
        <v>517</v>
      </c>
      <c r="C97" s="316" t="s">
        <v>3</v>
      </c>
      <c r="D97" s="85">
        <f>12.4*2.9</f>
        <v>35.96</v>
      </c>
      <c r="E97" s="428"/>
      <c r="F97" s="427"/>
      <c r="G97" s="386"/>
      <c r="H97" s="40"/>
    </row>
    <row r="98" spans="1:21" ht="27">
      <c r="A98" s="111">
        <v>73</v>
      </c>
      <c r="B98" s="257" t="s">
        <v>526</v>
      </c>
      <c r="C98" s="133" t="s">
        <v>2</v>
      </c>
      <c r="D98" s="85">
        <f>13.1*2.9*0.15</f>
        <v>5.6984999999999992</v>
      </c>
      <c r="E98" s="428"/>
      <c r="F98" s="427"/>
    </row>
    <row r="99" spans="1:21" ht="27" customHeight="1">
      <c r="A99" s="111">
        <v>74</v>
      </c>
      <c r="B99" s="244" t="s">
        <v>518</v>
      </c>
      <c r="C99" s="133" t="s">
        <v>3</v>
      </c>
      <c r="D99" s="85">
        <v>124.2</v>
      </c>
      <c r="E99" s="428"/>
      <c r="F99" s="427"/>
      <c r="G99" s="388"/>
      <c r="H99" s="25"/>
      <c r="I99" s="25"/>
      <c r="J99" s="25"/>
      <c r="K99" s="25"/>
      <c r="L99" s="25"/>
      <c r="M99" s="25"/>
      <c r="N99" s="25"/>
      <c r="O99" s="25"/>
      <c r="P99" s="25"/>
      <c r="Q99" s="25"/>
      <c r="R99" s="25"/>
      <c r="S99" s="25"/>
      <c r="T99" s="25"/>
      <c r="U99" s="25"/>
    </row>
    <row r="100" spans="1:21" ht="18.75" customHeight="1">
      <c r="A100" s="111">
        <v>75</v>
      </c>
      <c r="B100" s="244" t="s">
        <v>519</v>
      </c>
      <c r="C100" s="133" t="s">
        <v>18</v>
      </c>
      <c r="D100" s="85">
        <v>65.7</v>
      </c>
      <c r="E100" s="428"/>
      <c r="F100" s="427"/>
      <c r="G100" s="388"/>
      <c r="H100" s="25"/>
      <c r="I100" s="25"/>
      <c r="J100" s="25"/>
      <c r="K100" s="25"/>
      <c r="L100" s="25"/>
      <c r="M100" s="25"/>
      <c r="N100" s="25"/>
      <c r="O100" s="25"/>
      <c r="P100" s="25"/>
      <c r="Q100" s="25"/>
      <c r="R100" s="25"/>
      <c r="S100" s="25"/>
      <c r="T100" s="25"/>
      <c r="U100" s="25"/>
    </row>
    <row r="101" spans="1:21" ht="28.5" customHeight="1">
      <c r="A101" s="184">
        <v>76</v>
      </c>
      <c r="B101" s="233" t="s">
        <v>520</v>
      </c>
      <c r="C101" s="111" t="s">
        <v>17</v>
      </c>
      <c r="D101" s="216">
        <v>74.2</v>
      </c>
      <c r="E101" s="428"/>
      <c r="F101" s="427"/>
    </row>
    <row r="102" spans="1:21">
      <c r="A102" s="111">
        <v>77</v>
      </c>
      <c r="B102" s="244" t="s">
        <v>521</v>
      </c>
      <c r="C102" s="133" t="s">
        <v>18</v>
      </c>
      <c r="D102" s="216">
        <v>20.3</v>
      </c>
      <c r="E102" s="428"/>
      <c r="F102" s="427"/>
      <c r="G102" s="388"/>
      <c r="H102" s="25"/>
      <c r="I102" s="25"/>
      <c r="J102" s="25"/>
      <c r="K102" s="25"/>
      <c r="L102" s="25"/>
      <c r="M102" s="25"/>
      <c r="N102" s="25"/>
      <c r="O102" s="25"/>
      <c r="P102" s="25"/>
      <c r="Q102" s="25"/>
      <c r="R102" s="25"/>
      <c r="S102" s="25"/>
      <c r="T102" s="25"/>
      <c r="U102" s="25"/>
    </row>
    <row r="103" spans="1:21" ht="30" customHeight="1">
      <c r="A103" s="372">
        <v>78</v>
      </c>
      <c r="B103" s="257" t="s">
        <v>522</v>
      </c>
      <c r="C103" s="316" t="s">
        <v>3</v>
      </c>
      <c r="D103" s="85">
        <v>25.1</v>
      </c>
      <c r="E103" s="428"/>
      <c r="F103" s="427"/>
    </row>
    <row r="104" spans="1:21" ht="27">
      <c r="A104" s="356">
        <v>79</v>
      </c>
      <c r="B104" s="337" t="s">
        <v>53</v>
      </c>
      <c r="C104" s="354" t="s">
        <v>3</v>
      </c>
      <c r="D104" s="7">
        <v>126</v>
      </c>
      <c r="E104" s="428"/>
      <c r="F104" s="427"/>
    </row>
    <row r="105" spans="1:21" ht="15.75">
      <c r="A105" s="348">
        <v>80</v>
      </c>
      <c r="B105" s="337" t="s">
        <v>54</v>
      </c>
      <c r="C105" s="354" t="s">
        <v>3</v>
      </c>
      <c r="D105" s="12">
        <v>64.2</v>
      </c>
      <c r="E105" s="428"/>
      <c r="F105" s="427"/>
      <c r="G105" s="389"/>
    </row>
    <row r="106" spans="1:21" ht="27">
      <c r="A106" s="250">
        <v>81</v>
      </c>
      <c r="B106" s="15" t="s">
        <v>55</v>
      </c>
      <c r="C106" s="6" t="s">
        <v>3</v>
      </c>
      <c r="D106" s="7">
        <v>126</v>
      </c>
      <c r="E106" s="428"/>
      <c r="F106" s="427"/>
    </row>
    <row r="107" spans="1:21" ht="27">
      <c r="A107" s="250">
        <v>82</v>
      </c>
      <c r="B107" s="15" t="s">
        <v>523</v>
      </c>
      <c r="C107" s="6" t="s">
        <v>3</v>
      </c>
      <c r="D107" s="7">
        <v>64.2</v>
      </c>
      <c r="E107" s="428"/>
      <c r="F107" s="427"/>
    </row>
    <row r="108" spans="1:21" ht="27">
      <c r="A108" s="24">
        <v>83</v>
      </c>
      <c r="B108" s="337" t="s">
        <v>527</v>
      </c>
      <c r="C108" s="354" t="s">
        <v>3</v>
      </c>
      <c r="D108" s="383">
        <f>11.8*2.9</f>
        <v>34.22</v>
      </c>
      <c r="E108" s="428"/>
      <c r="F108" s="427"/>
    </row>
    <row r="109" spans="1:21" ht="27">
      <c r="A109" s="250">
        <v>84</v>
      </c>
      <c r="B109" s="15" t="s">
        <v>59</v>
      </c>
      <c r="C109" s="6" t="s">
        <v>3</v>
      </c>
      <c r="D109" s="6">
        <v>53.2</v>
      </c>
      <c r="E109" s="428"/>
      <c r="F109" s="427"/>
    </row>
    <row r="110" spans="1:21">
      <c r="A110" s="30">
        <v>85</v>
      </c>
      <c r="B110" s="15" t="s">
        <v>528</v>
      </c>
      <c r="C110" s="6" t="s">
        <v>3</v>
      </c>
      <c r="D110" s="6">
        <v>60</v>
      </c>
      <c r="E110" s="428"/>
      <c r="F110" s="427"/>
    </row>
    <row r="111" spans="1:21" ht="27">
      <c r="A111" s="250">
        <v>86</v>
      </c>
      <c r="B111" s="244" t="s">
        <v>529</v>
      </c>
      <c r="C111" s="133" t="s">
        <v>3</v>
      </c>
      <c r="D111" s="85">
        <v>145</v>
      </c>
      <c r="E111" s="428"/>
      <c r="F111" s="427"/>
    </row>
    <row r="112" spans="1:21">
      <c r="A112" s="351"/>
      <c r="B112" s="554" t="s">
        <v>60</v>
      </c>
      <c r="C112" s="9"/>
      <c r="D112" s="11"/>
      <c r="E112" s="429"/>
      <c r="F112" s="429"/>
    </row>
    <row r="113" spans="1:21" ht="27">
      <c r="A113" s="250">
        <v>87</v>
      </c>
      <c r="B113" s="368" t="s">
        <v>530</v>
      </c>
      <c r="C113" s="6" t="s">
        <v>2</v>
      </c>
      <c r="D113" s="12">
        <f>12*2.9*0.4</f>
        <v>13.92</v>
      </c>
      <c r="E113" s="428"/>
      <c r="F113" s="427"/>
    </row>
    <row r="114" spans="1:21" ht="27">
      <c r="A114" s="67">
        <v>88</v>
      </c>
      <c r="B114" s="257" t="s">
        <v>517</v>
      </c>
      <c r="C114" s="316" t="s">
        <v>3</v>
      </c>
      <c r="D114" s="85">
        <f>12.4*2.9</f>
        <v>35.96</v>
      </c>
      <c r="E114" s="428"/>
      <c r="F114" s="427"/>
      <c r="G114" s="386"/>
      <c r="H114" s="40"/>
    </row>
    <row r="115" spans="1:21" ht="27">
      <c r="A115" s="111">
        <v>89</v>
      </c>
      <c r="B115" s="257" t="s">
        <v>526</v>
      </c>
      <c r="C115" s="133" t="s">
        <v>2</v>
      </c>
      <c r="D115" s="85">
        <f>50*2.9*0.15</f>
        <v>21.75</v>
      </c>
      <c r="E115" s="428"/>
      <c r="F115" s="427"/>
    </row>
    <row r="116" spans="1:21" ht="30" customHeight="1">
      <c r="A116" s="111">
        <v>90</v>
      </c>
      <c r="B116" s="244" t="s">
        <v>518</v>
      </c>
      <c r="C116" s="133" t="s">
        <v>3</v>
      </c>
      <c r="D116" s="85">
        <v>65.3</v>
      </c>
      <c r="E116" s="428"/>
      <c r="F116" s="427"/>
      <c r="G116" s="388"/>
      <c r="H116" s="25"/>
      <c r="I116" s="25"/>
      <c r="J116" s="25"/>
      <c r="K116" s="25"/>
      <c r="L116" s="25"/>
      <c r="M116" s="25"/>
      <c r="N116" s="25"/>
      <c r="O116" s="25"/>
      <c r="P116" s="25"/>
      <c r="Q116" s="25"/>
      <c r="R116" s="25"/>
      <c r="S116" s="25"/>
      <c r="T116" s="25"/>
      <c r="U116" s="25"/>
    </row>
    <row r="117" spans="1:21" ht="19.5" customHeight="1">
      <c r="A117" s="111">
        <v>91</v>
      </c>
      <c r="B117" s="244" t="s">
        <v>555</v>
      </c>
      <c r="C117" s="133" t="s">
        <v>18</v>
      </c>
      <c r="D117" s="85">
        <v>113.5</v>
      </c>
      <c r="E117" s="428"/>
      <c r="F117" s="427"/>
      <c r="G117" s="388"/>
      <c r="H117" s="25"/>
      <c r="I117" s="25"/>
      <c r="J117" s="25"/>
      <c r="K117" s="25"/>
      <c r="L117" s="25"/>
      <c r="M117" s="25"/>
      <c r="N117" s="25"/>
      <c r="O117" s="25"/>
      <c r="P117" s="25"/>
      <c r="Q117" s="25"/>
      <c r="R117" s="25"/>
      <c r="S117" s="25"/>
      <c r="T117" s="25"/>
      <c r="U117" s="25"/>
    </row>
    <row r="118" spans="1:21" ht="26.25" customHeight="1">
      <c r="A118" s="184">
        <v>92</v>
      </c>
      <c r="B118" s="233" t="s">
        <v>306</v>
      </c>
      <c r="C118" s="111" t="s">
        <v>17</v>
      </c>
      <c r="D118" s="216">
        <v>59.2</v>
      </c>
      <c r="E118" s="428"/>
      <c r="F118" s="427"/>
    </row>
    <row r="119" spans="1:21" ht="27">
      <c r="A119" s="111">
        <v>93</v>
      </c>
      <c r="B119" s="244" t="s">
        <v>307</v>
      </c>
      <c r="C119" s="133" t="s">
        <v>18</v>
      </c>
      <c r="D119" s="216">
        <v>17.8</v>
      </c>
      <c r="E119" s="428"/>
      <c r="F119" s="427"/>
      <c r="G119" s="388"/>
      <c r="H119" s="25"/>
      <c r="I119" s="25"/>
      <c r="J119" s="25"/>
      <c r="K119" s="25"/>
      <c r="L119" s="25"/>
      <c r="M119" s="25"/>
      <c r="N119" s="25"/>
      <c r="O119" s="25"/>
      <c r="P119" s="25"/>
      <c r="Q119" s="25"/>
      <c r="R119" s="25"/>
      <c r="S119" s="25"/>
      <c r="T119" s="25"/>
      <c r="U119" s="25"/>
    </row>
    <row r="120" spans="1:21" ht="29.25" customHeight="1">
      <c r="A120" s="356">
        <v>94</v>
      </c>
      <c r="B120" s="337" t="s">
        <v>522</v>
      </c>
      <c r="C120" s="354" t="s">
        <v>3</v>
      </c>
      <c r="D120" s="7">
        <v>7.8</v>
      </c>
      <c r="E120" s="428"/>
      <c r="F120" s="427"/>
    </row>
    <row r="121" spans="1:21" ht="27">
      <c r="A121" s="356">
        <v>95</v>
      </c>
      <c r="B121" s="337" t="s">
        <v>53</v>
      </c>
      <c r="C121" s="354" t="s">
        <v>3</v>
      </c>
      <c r="D121" s="7">
        <v>141</v>
      </c>
      <c r="E121" s="428"/>
      <c r="F121" s="427"/>
    </row>
    <row r="122" spans="1:21" ht="15.75">
      <c r="A122" s="348">
        <v>96</v>
      </c>
      <c r="B122" s="337" t="s">
        <v>54</v>
      </c>
      <c r="C122" s="354" t="s">
        <v>3</v>
      </c>
      <c r="D122" s="12">
        <v>49.2</v>
      </c>
      <c r="E122" s="428"/>
      <c r="F122" s="427"/>
      <c r="G122" s="389"/>
    </row>
    <row r="123" spans="1:21" ht="27">
      <c r="A123" s="250">
        <v>97</v>
      </c>
      <c r="B123" s="15" t="s">
        <v>55</v>
      </c>
      <c r="C123" s="6" t="s">
        <v>3</v>
      </c>
      <c r="D123" s="7">
        <f>141</f>
        <v>141</v>
      </c>
      <c r="E123" s="428"/>
      <c r="F123" s="427"/>
    </row>
    <row r="124" spans="1:21" ht="27">
      <c r="A124" s="250">
        <v>98</v>
      </c>
      <c r="B124" s="15" t="s">
        <v>523</v>
      </c>
      <c r="C124" s="6" t="s">
        <v>3</v>
      </c>
      <c r="D124" s="7">
        <v>296</v>
      </c>
      <c r="E124" s="428"/>
      <c r="F124" s="427"/>
    </row>
    <row r="125" spans="1:21" ht="27">
      <c r="A125" s="24">
        <v>99</v>
      </c>
      <c r="B125" s="337" t="s">
        <v>527</v>
      </c>
      <c r="C125" s="354" t="s">
        <v>3</v>
      </c>
      <c r="D125" s="383">
        <f>11.8*2.9</f>
        <v>34.22</v>
      </c>
      <c r="E125" s="428"/>
      <c r="F125" s="427"/>
    </row>
    <row r="126" spans="1:21" ht="27">
      <c r="A126" s="250">
        <v>100</v>
      </c>
      <c r="B126" s="15" t="s">
        <v>59</v>
      </c>
      <c r="C126" s="6" t="s">
        <v>3</v>
      </c>
      <c r="D126" s="6">
        <v>100.7</v>
      </c>
      <c r="E126" s="428"/>
      <c r="F126" s="427"/>
    </row>
    <row r="127" spans="1:21" ht="27">
      <c r="A127" s="357">
        <v>101</v>
      </c>
      <c r="B127" s="369" t="s">
        <v>531</v>
      </c>
      <c r="C127" s="316" t="s">
        <v>3</v>
      </c>
      <c r="D127" s="85">
        <v>215</v>
      </c>
      <c r="E127" s="428"/>
      <c r="F127" s="427"/>
    </row>
    <row r="128" spans="1:21">
      <c r="A128" s="351"/>
      <c r="B128" s="371" t="s">
        <v>96</v>
      </c>
      <c r="C128" s="9"/>
      <c r="D128" s="11"/>
      <c r="E128" s="429"/>
      <c r="F128" s="429"/>
    </row>
    <row r="129" spans="1:21" ht="27">
      <c r="A129" s="250">
        <v>102</v>
      </c>
      <c r="B129" s="257" t="s">
        <v>532</v>
      </c>
      <c r="C129" s="133" t="s">
        <v>2</v>
      </c>
      <c r="D129" s="216">
        <f>19.8*0.5*0.2</f>
        <v>1.9800000000000002</v>
      </c>
      <c r="E129" s="428"/>
      <c r="F129" s="427"/>
    </row>
    <row r="130" spans="1:21" ht="27">
      <c r="A130" s="250">
        <v>103</v>
      </c>
      <c r="B130" s="257" t="s">
        <v>533</v>
      </c>
      <c r="C130" s="133" t="s">
        <v>2</v>
      </c>
      <c r="D130" s="216">
        <f>19.8*2.1*0.2</f>
        <v>8.3160000000000007</v>
      </c>
      <c r="E130" s="428"/>
      <c r="F130" s="427"/>
    </row>
    <row r="131" spans="1:21">
      <c r="A131" s="24">
        <v>104</v>
      </c>
      <c r="B131" s="257" t="s">
        <v>534</v>
      </c>
      <c r="C131" s="316" t="s">
        <v>3</v>
      </c>
      <c r="D131" s="384">
        <v>39.6</v>
      </c>
      <c r="E131" s="428"/>
      <c r="F131" s="427"/>
    </row>
    <row r="132" spans="1:21" ht="27">
      <c r="A132" s="250">
        <v>105</v>
      </c>
      <c r="B132" s="244" t="s">
        <v>90</v>
      </c>
      <c r="C132" s="133" t="s">
        <v>89</v>
      </c>
      <c r="D132" s="85">
        <v>1231</v>
      </c>
      <c r="E132" s="428"/>
      <c r="F132" s="427"/>
      <c r="G132" s="386"/>
      <c r="H132" s="358"/>
    </row>
    <row r="133" spans="1:21" ht="27">
      <c r="A133" s="250">
        <v>106</v>
      </c>
      <c r="B133" s="15" t="s">
        <v>93</v>
      </c>
      <c r="C133" s="6" t="s">
        <v>3</v>
      </c>
      <c r="D133" s="7">
        <f>D132</f>
        <v>1231</v>
      </c>
      <c r="E133" s="428"/>
      <c r="F133" s="427"/>
    </row>
    <row r="134" spans="1:21" ht="27">
      <c r="A134" s="250">
        <v>107</v>
      </c>
      <c r="B134" s="15" t="s">
        <v>535</v>
      </c>
      <c r="C134" s="6" t="s">
        <v>3</v>
      </c>
      <c r="D134" s="7">
        <v>192</v>
      </c>
      <c r="E134" s="428"/>
      <c r="F134" s="427"/>
    </row>
    <row r="135" spans="1:21" ht="27">
      <c r="A135" s="844">
        <v>108</v>
      </c>
      <c r="B135" s="149" t="s">
        <v>536</v>
      </c>
      <c r="C135" s="819" t="s">
        <v>4</v>
      </c>
      <c r="D135" s="822">
        <v>2.3106999999999998</v>
      </c>
      <c r="E135" s="825"/>
      <c r="F135" s="839"/>
      <c r="G135" s="386"/>
      <c r="H135" s="40"/>
    </row>
    <row r="136" spans="1:21" ht="15.75" customHeight="1">
      <c r="A136" s="845"/>
      <c r="B136" s="359" t="s">
        <v>560</v>
      </c>
      <c r="C136" s="820"/>
      <c r="D136" s="823"/>
      <c r="E136" s="826"/>
      <c r="F136" s="840"/>
      <c r="G136" s="386"/>
      <c r="H136" s="40"/>
    </row>
    <row r="137" spans="1:21" ht="15.75">
      <c r="A137" s="846"/>
      <c r="B137" s="361" t="s">
        <v>194</v>
      </c>
      <c r="C137" s="821"/>
      <c r="D137" s="824"/>
      <c r="E137" s="827"/>
      <c r="F137" s="841"/>
      <c r="G137" s="386"/>
      <c r="H137" s="40"/>
    </row>
    <row r="138" spans="1:21" ht="22.5" customHeight="1">
      <c r="A138" s="349">
        <v>109</v>
      </c>
      <c r="B138" s="369" t="s">
        <v>15</v>
      </c>
      <c r="C138" s="316" t="s">
        <v>4</v>
      </c>
      <c r="D138" s="216">
        <f>D135</f>
        <v>2.3106999999999998</v>
      </c>
      <c r="E138" s="428"/>
      <c r="F138" s="427"/>
      <c r="G138" s="163"/>
      <c r="H138" s="38"/>
    </row>
    <row r="139" spans="1:21" ht="15.75">
      <c r="A139" s="360"/>
      <c r="B139" s="370" t="s">
        <v>63</v>
      </c>
      <c r="C139" s="352"/>
      <c r="D139" s="11"/>
      <c r="E139" s="429"/>
      <c r="F139" s="429"/>
      <c r="G139" s="386"/>
      <c r="H139" s="40"/>
    </row>
    <row r="140" spans="1:21" ht="32.25" customHeight="1">
      <c r="A140" s="111">
        <v>110</v>
      </c>
      <c r="B140" s="244" t="s">
        <v>559</v>
      </c>
      <c r="C140" s="133" t="s">
        <v>3</v>
      </c>
      <c r="D140" s="85">
        <v>534.46</v>
      </c>
      <c r="E140" s="428"/>
      <c r="F140" s="427"/>
      <c r="G140" s="386"/>
      <c r="H140" s="40"/>
      <c r="I140" s="25"/>
      <c r="J140" s="25"/>
      <c r="K140" s="25"/>
      <c r="L140" s="25"/>
      <c r="M140" s="25"/>
      <c r="N140" s="25"/>
      <c r="O140" s="25"/>
      <c r="P140" s="25"/>
      <c r="Q140" s="25"/>
      <c r="R140" s="25"/>
      <c r="S140" s="25"/>
      <c r="T140" s="25"/>
      <c r="U140" s="25"/>
    </row>
    <row r="141" spans="1:21" ht="15.75">
      <c r="A141" s="111">
        <v>111</v>
      </c>
      <c r="B141" s="266" t="s">
        <v>308</v>
      </c>
      <c r="C141" s="133" t="s">
        <v>3</v>
      </c>
      <c r="D141" s="85">
        <f>32.9+24.1+2.42</f>
        <v>59.42</v>
      </c>
      <c r="E141" s="428"/>
      <c r="F141" s="427"/>
      <c r="G141" s="386"/>
      <c r="H141" s="40"/>
    </row>
    <row r="142" spans="1:21" s="25" customFormat="1" ht="15.75">
      <c r="A142" s="111">
        <v>112</v>
      </c>
      <c r="B142" s="244" t="s">
        <v>537</v>
      </c>
      <c r="C142" s="133" t="s">
        <v>3</v>
      </c>
      <c r="D142" s="85">
        <f>32.9+24.1+2.42</f>
        <v>59.42</v>
      </c>
      <c r="E142" s="428"/>
      <c r="F142" s="427"/>
      <c r="G142" s="386"/>
      <c r="H142" s="40"/>
    </row>
    <row r="143" spans="1:21" s="25" customFormat="1" ht="15.75">
      <c r="A143" s="111">
        <v>113</v>
      </c>
      <c r="B143" s="244" t="s">
        <v>538</v>
      </c>
      <c r="C143" s="133" t="s">
        <v>3</v>
      </c>
      <c r="D143" s="133">
        <f>7.74</f>
        <v>7.74</v>
      </c>
      <c r="E143" s="428"/>
      <c r="F143" s="427"/>
      <c r="G143" s="386"/>
      <c r="H143" s="40"/>
    </row>
    <row r="144" spans="1:21" s="25" customFormat="1" ht="15.75">
      <c r="A144" s="734"/>
      <c r="B144" s="735" t="s">
        <v>22</v>
      </c>
      <c r="C144" s="375"/>
      <c r="D144" s="69"/>
      <c r="E144" s="437"/>
      <c r="F144" s="437"/>
      <c r="G144" s="386"/>
      <c r="H144" s="40"/>
    </row>
    <row r="145" spans="1:8" s="25" customFormat="1" ht="27">
      <c r="A145" s="111">
        <v>114</v>
      </c>
      <c r="B145" s="736" t="s">
        <v>558</v>
      </c>
      <c r="C145" s="133" t="s">
        <v>3</v>
      </c>
      <c r="D145" s="85">
        <v>384</v>
      </c>
      <c r="E145" s="428"/>
      <c r="F145" s="427"/>
      <c r="G145" s="388"/>
    </row>
    <row r="146" spans="1:8" s="25" customFormat="1" ht="40.5">
      <c r="A146" s="143">
        <v>115</v>
      </c>
      <c r="B146" s="736" t="s">
        <v>557</v>
      </c>
      <c r="C146" s="133" t="s">
        <v>3</v>
      </c>
      <c r="D146" s="85">
        <v>970</v>
      </c>
      <c r="E146" s="428"/>
      <c r="F146" s="427"/>
      <c r="G146" s="388"/>
    </row>
    <row r="147" spans="1:8" s="25" customFormat="1">
      <c r="A147" s="111">
        <v>116</v>
      </c>
      <c r="B147" s="244" t="s">
        <v>193</v>
      </c>
      <c r="C147" s="133" t="s">
        <v>3</v>
      </c>
      <c r="D147" s="85">
        <v>1544</v>
      </c>
      <c r="E147" s="428"/>
      <c r="F147" s="427"/>
      <c r="G147" s="388"/>
    </row>
    <row r="148" spans="1:8" s="25" customFormat="1">
      <c r="A148" s="111">
        <v>117</v>
      </c>
      <c r="B148" s="257" t="s">
        <v>556</v>
      </c>
      <c r="C148" s="133" t="s">
        <v>2</v>
      </c>
      <c r="D148" s="216">
        <v>1.35</v>
      </c>
      <c r="E148" s="428"/>
      <c r="F148" s="427"/>
      <c r="G148" s="388"/>
    </row>
    <row r="149" spans="1:8" s="25" customFormat="1" ht="27">
      <c r="A149" s="111">
        <v>118</v>
      </c>
      <c r="B149" s="736" t="s">
        <v>539</v>
      </c>
      <c r="C149" s="133" t="s">
        <v>3</v>
      </c>
      <c r="D149" s="85">
        <v>6</v>
      </c>
      <c r="E149" s="428"/>
      <c r="F149" s="427"/>
      <c r="G149" s="388"/>
    </row>
    <row r="150" spans="1:8" s="25" customFormat="1" ht="27">
      <c r="A150" s="111">
        <v>119</v>
      </c>
      <c r="B150" s="244" t="s">
        <v>540</v>
      </c>
      <c r="C150" s="133" t="s">
        <v>3</v>
      </c>
      <c r="D150" s="85">
        <v>116.6</v>
      </c>
      <c r="E150" s="428"/>
      <c r="F150" s="427"/>
      <c r="G150" s="388"/>
    </row>
    <row r="151" spans="1:8" s="25" customFormat="1" ht="40.5">
      <c r="A151" s="373">
        <v>120</v>
      </c>
      <c r="B151" s="266" t="s">
        <v>309</v>
      </c>
      <c r="C151" s="374" t="s">
        <v>18</v>
      </c>
      <c r="D151" s="133">
        <v>150</v>
      </c>
      <c r="E151" s="428"/>
      <c r="F151" s="427"/>
      <c r="G151" s="388"/>
    </row>
    <row r="152" spans="1:8" s="25" customFormat="1" ht="27">
      <c r="A152" s="111">
        <v>121</v>
      </c>
      <c r="B152" s="244" t="s">
        <v>20</v>
      </c>
      <c r="C152" s="133" t="s">
        <v>3</v>
      </c>
      <c r="D152" s="85">
        <f>D147+D146</f>
        <v>2514</v>
      </c>
      <c r="E152" s="428"/>
      <c r="F152" s="427"/>
      <c r="G152" s="388"/>
    </row>
    <row r="153" spans="1:8" s="25" customFormat="1" ht="15.75">
      <c r="A153" s="10"/>
      <c r="B153" s="257" t="s">
        <v>0</v>
      </c>
      <c r="C153" s="440"/>
      <c r="D153" s="437"/>
      <c r="E153" s="428"/>
      <c r="F153" s="428"/>
      <c r="G153" s="26"/>
      <c r="H153" s="733"/>
    </row>
    <row r="154" spans="1:8" ht="15.75">
      <c r="A154" s="10"/>
      <c r="B154" s="141" t="s">
        <v>641</v>
      </c>
      <c r="C154" s="439"/>
      <c r="D154" s="441" t="s">
        <v>642</v>
      </c>
      <c r="E154" s="437"/>
      <c r="F154" s="437"/>
    </row>
    <row r="155" spans="1:8" ht="15.75">
      <c r="A155" s="10"/>
      <c r="B155" s="257" t="s">
        <v>0</v>
      </c>
      <c r="C155" s="440"/>
      <c r="D155" s="437"/>
      <c r="E155" s="437"/>
      <c r="F155" s="437"/>
    </row>
    <row r="156" spans="1:8" ht="15.75">
      <c r="A156" s="10"/>
      <c r="B156" s="141" t="s">
        <v>643</v>
      </c>
      <c r="C156" s="439"/>
      <c r="D156" s="441" t="s">
        <v>642</v>
      </c>
      <c r="E156" s="437"/>
      <c r="F156" s="437"/>
    </row>
    <row r="157" spans="1:8" ht="15.75">
      <c r="A157" s="10"/>
      <c r="B157" s="257" t="s">
        <v>705</v>
      </c>
      <c r="C157" s="440"/>
      <c r="D157" s="437"/>
      <c r="E157" s="437"/>
      <c r="F157" s="428"/>
    </row>
    <row r="158" spans="1:8">
      <c r="A158" s="22"/>
      <c r="D158" s="23"/>
      <c r="E158" s="362"/>
      <c r="F158" s="363"/>
    </row>
    <row r="159" spans="1:8">
      <c r="A159" s="22"/>
      <c r="D159" s="23"/>
      <c r="E159" s="362"/>
      <c r="F159" s="26"/>
    </row>
    <row r="160" spans="1:8" s="66" customFormat="1" ht="15.75">
      <c r="D160" s="811"/>
      <c r="E160" s="811"/>
      <c r="G160" s="390"/>
    </row>
  </sheetData>
  <mergeCells count="24">
    <mergeCell ref="F68:F70"/>
    <mergeCell ref="A135:A137"/>
    <mergeCell ref="C135:C137"/>
    <mergeCell ref="D135:D137"/>
    <mergeCell ref="E135:E137"/>
    <mergeCell ref="F135:F137"/>
    <mergeCell ref="F3:F4"/>
    <mergeCell ref="B1:E1"/>
    <mergeCell ref="B2:E2"/>
    <mergeCell ref="A57:A66"/>
    <mergeCell ref="C57:C66"/>
    <mergeCell ref="D57:D66"/>
    <mergeCell ref="E57:E66"/>
    <mergeCell ref="F57:F66"/>
    <mergeCell ref="A3:A4"/>
    <mergeCell ref="B3:B4"/>
    <mergeCell ref="C3:C4"/>
    <mergeCell ref="D160:E160"/>
    <mergeCell ref="D3:D4"/>
    <mergeCell ref="E3:E4"/>
    <mergeCell ref="A68:A70"/>
    <mergeCell ref="C68:C70"/>
    <mergeCell ref="D68:D70"/>
    <mergeCell ref="E68:E70"/>
  </mergeCells>
  <pageMargins left="0.7" right="0.7" top="0.75" bottom="0.75" header="0.3" footer="0.3"/>
  <pageSetup paperSize="9" scale="89" orientation="portrait" r:id="rId1"/>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28"/>
  <sheetViews>
    <sheetView topLeftCell="A9" zoomScaleNormal="100" workbookViewId="0">
      <selection activeCell="J19" sqref="J19"/>
    </sheetView>
  </sheetViews>
  <sheetFormatPr defaultRowHeight="15.75"/>
  <cols>
    <col min="1" max="1" width="3.42578125" style="100" customWidth="1"/>
    <col min="2" max="2" width="49.140625" style="207" customWidth="1"/>
    <col min="3" max="3" width="6.28515625" style="207" customWidth="1"/>
    <col min="4" max="4" width="6.85546875" style="213" customWidth="1"/>
    <col min="5" max="5" width="6.42578125" style="207" customWidth="1"/>
    <col min="6" max="6" width="15.7109375" style="207" customWidth="1"/>
    <col min="7" max="7" width="11.28515625" style="420" customWidth="1"/>
    <col min="8" max="248" width="9.140625" style="207"/>
    <col min="249" max="249" width="3.42578125" style="207" customWidth="1"/>
    <col min="250" max="250" width="11.28515625" style="207" customWidth="1"/>
    <col min="251" max="251" width="44" style="207" customWidth="1"/>
    <col min="252" max="254" width="7.42578125" style="207" customWidth="1"/>
    <col min="255" max="255" width="9.85546875" style="207" customWidth="1"/>
    <col min="256" max="256" width="10.5703125" style="207" customWidth="1"/>
    <col min="257" max="257" width="7" style="207" customWidth="1"/>
    <col min="258" max="258" width="10.140625" style="207" customWidth="1"/>
    <col min="259" max="260" width="7.5703125" style="207" customWidth="1"/>
    <col min="261" max="261" width="9.85546875" style="207" customWidth="1"/>
    <col min="262" max="262" width="11.28515625" style="207" customWidth="1"/>
    <col min="263" max="504" width="9.140625" style="207"/>
    <col min="505" max="505" width="3.42578125" style="207" customWidth="1"/>
    <col min="506" max="506" width="11.28515625" style="207" customWidth="1"/>
    <col min="507" max="507" width="44" style="207" customWidth="1"/>
    <col min="508" max="510" width="7.42578125" style="207" customWidth="1"/>
    <col min="511" max="511" width="9.85546875" style="207" customWidth="1"/>
    <col min="512" max="512" width="10.5703125" style="207" customWidth="1"/>
    <col min="513" max="513" width="7" style="207" customWidth="1"/>
    <col min="514" max="514" width="10.140625" style="207" customWidth="1"/>
    <col min="515" max="516" width="7.5703125" style="207" customWidth="1"/>
    <col min="517" max="517" width="9.85546875" style="207" customWidth="1"/>
    <col min="518" max="518" width="11.28515625" style="207" customWidth="1"/>
    <col min="519" max="760" width="9.140625" style="207"/>
    <col min="761" max="761" width="3.42578125" style="207" customWidth="1"/>
    <col min="762" max="762" width="11.28515625" style="207" customWidth="1"/>
    <col min="763" max="763" width="44" style="207" customWidth="1"/>
    <col min="764" max="766" width="7.42578125" style="207" customWidth="1"/>
    <col min="767" max="767" width="9.85546875" style="207" customWidth="1"/>
    <col min="768" max="768" width="10.5703125" style="207" customWidth="1"/>
    <col min="769" max="769" width="7" style="207" customWidth="1"/>
    <col min="770" max="770" width="10.140625" style="207" customWidth="1"/>
    <col min="771" max="772" width="7.5703125" style="207" customWidth="1"/>
    <col min="773" max="773" width="9.85546875" style="207" customWidth="1"/>
    <col min="774" max="774" width="11.28515625" style="207" customWidth="1"/>
    <col min="775" max="1016" width="9.140625" style="207"/>
    <col min="1017" max="1017" width="3.42578125" style="207" customWidth="1"/>
    <col min="1018" max="1018" width="11.28515625" style="207" customWidth="1"/>
    <col min="1019" max="1019" width="44" style="207" customWidth="1"/>
    <col min="1020" max="1022" width="7.42578125" style="207" customWidth="1"/>
    <col min="1023" max="1023" width="9.85546875" style="207" customWidth="1"/>
    <col min="1024" max="1024" width="10.5703125" style="207" customWidth="1"/>
    <col min="1025" max="1025" width="7" style="207" customWidth="1"/>
    <col min="1026" max="1026" width="10.140625" style="207" customWidth="1"/>
    <col min="1027" max="1028" width="7.5703125" style="207" customWidth="1"/>
    <col min="1029" max="1029" width="9.85546875" style="207" customWidth="1"/>
    <col min="1030" max="1030" width="11.28515625" style="207" customWidth="1"/>
    <col min="1031" max="1272" width="9.140625" style="207"/>
    <col min="1273" max="1273" width="3.42578125" style="207" customWidth="1"/>
    <col min="1274" max="1274" width="11.28515625" style="207" customWidth="1"/>
    <col min="1275" max="1275" width="44" style="207" customWidth="1"/>
    <col min="1276" max="1278" width="7.42578125" style="207" customWidth="1"/>
    <col min="1279" max="1279" width="9.85546875" style="207" customWidth="1"/>
    <col min="1280" max="1280" width="10.5703125" style="207" customWidth="1"/>
    <col min="1281" max="1281" width="7" style="207" customWidth="1"/>
    <col min="1282" max="1282" width="10.140625" style="207" customWidth="1"/>
    <col min="1283" max="1284" width="7.5703125" style="207" customWidth="1"/>
    <col min="1285" max="1285" width="9.85546875" style="207" customWidth="1"/>
    <col min="1286" max="1286" width="11.28515625" style="207" customWidth="1"/>
    <col min="1287" max="1528" width="9.140625" style="207"/>
    <col min="1529" max="1529" width="3.42578125" style="207" customWidth="1"/>
    <col min="1530" max="1530" width="11.28515625" style="207" customWidth="1"/>
    <col min="1531" max="1531" width="44" style="207" customWidth="1"/>
    <col min="1532" max="1534" width="7.42578125" style="207" customWidth="1"/>
    <col min="1535" max="1535" width="9.85546875" style="207" customWidth="1"/>
    <col min="1536" max="1536" width="10.5703125" style="207" customWidth="1"/>
    <col min="1537" max="1537" width="7" style="207" customWidth="1"/>
    <col min="1538" max="1538" width="10.140625" style="207" customWidth="1"/>
    <col min="1539" max="1540" width="7.5703125" style="207" customWidth="1"/>
    <col min="1541" max="1541" width="9.85546875" style="207" customWidth="1"/>
    <col min="1542" max="1542" width="11.28515625" style="207" customWidth="1"/>
    <col min="1543" max="1784" width="9.140625" style="207"/>
    <col min="1785" max="1785" width="3.42578125" style="207" customWidth="1"/>
    <col min="1786" max="1786" width="11.28515625" style="207" customWidth="1"/>
    <col min="1787" max="1787" width="44" style="207" customWidth="1"/>
    <col min="1788" max="1790" width="7.42578125" style="207" customWidth="1"/>
    <col min="1791" max="1791" width="9.85546875" style="207" customWidth="1"/>
    <col min="1792" max="1792" width="10.5703125" style="207" customWidth="1"/>
    <col min="1793" max="1793" width="7" style="207" customWidth="1"/>
    <col min="1794" max="1794" width="10.140625" style="207" customWidth="1"/>
    <col min="1795" max="1796" width="7.5703125" style="207" customWidth="1"/>
    <col min="1797" max="1797" width="9.85546875" style="207" customWidth="1"/>
    <col min="1798" max="1798" width="11.28515625" style="207" customWidth="1"/>
    <col min="1799" max="2040" width="9.140625" style="207"/>
    <col min="2041" max="2041" width="3.42578125" style="207" customWidth="1"/>
    <col min="2042" max="2042" width="11.28515625" style="207" customWidth="1"/>
    <col min="2043" max="2043" width="44" style="207" customWidth="1"/>
    <col min="2044" max="2046" width="7.42578125" style="207" customWidth="1"/>
    <col min="2047" max="2047" width="9.85546875" style="207" customWidth="1"/>
    <col min="2048" max="2048" width="10.5703125" style="207" customWidth="1"/>
    <col min="2049" max="2049" width="7" style="207" customWidth="1"/>
    <col min="2050" max="2050" width="10.140625" style="207" customWidth="1"/>
    <col min="2051" max="2052" width="7.5703125" style="207" customWidth="1"/>
    <col min="2053" max="2053" width="9.85546875" style="207" customWidth="1"/>
    <col min="2054" max="2054" width="11.28515625" style="207" customWidth="1"/>
    <col min="2055" max="2296" width="9.140625" style="207"/>
    <col min="2297" max="2297" width="3.42578125" style="207" customWidth="1"/>
    <col min="2298" max="2298" width="11.28515625" style="207" customWidth="1"/>
    <col min="2299" max="2299" width="44" style="207" customWidth="1"/>
    <col min="2300" max="2302" width="7.42578125" style="207" customWidth="1"/>
    <col min="2303" max="2303" width="9.85546875" style="207" customWidth="1"/>
    <col min="2304" max="2304" width="10.5703125" style="207" customWidth="1"/>
    <col min="2305" max="2305" width="7" style="207" customWidth="1"/>
    <col min="2306" max="2306" width="10.140625" style="207" customWidth="1"/>
    <col min="2307" max="2308" width="7.5703125" style="207" customWidth="1"/>
    <col min="2309" max="2309" width="9.85546875" style="207" customWidth="1"/>
    <col min="2310" max="2310" width="11.28515625" style="207" customWidth="1"/>
    <col min="2311" max="2552" width="9.140625" style="207"/>
    <col min="2553" max="2553" width="3.42578125" style="207" customWidth="1"/>
    <col min="2554" max="2554" width="11.28515625" style="207" customWidth="1"/>
    <col min="2555" max="2555" width="44" style="207" customWidth="1"/>
    <col min="2556" max="2558" width="7.42578125" style="207" customWidth="1"/>
    <col min="2559" max="2559" width="9.85546875" style="207" customWidth="1"/>
    <col min="2560" max="2560" width="10.5703125" style="207" customWidth="1"/>
    <col min="2561" max="2561" width="7" style="207" customWidth="1"/>
    <col min="2562" max="2562" width="10.140625" style="207" customWidth="1"/>
    <col min="2563" max="2564" width="7.5703125" style="207" customWidth="1"/>
    <col min="2565" max="2565" width="9.85546875" style="207" customWidth="1"/>
    <col min="2566" max="2566" width="11.28515625" style="207" customWidth="1"/>
    <col min="2567" max="2808" width="9.140625" style="207"/>
    <col min="2809" max="2809" width="3.42578125" style="207" customWidth="1"/>
    <col min="2810" max="2810" width="11.28515625" style="207" customWidth="1"/>
    <col min="2811" max="2811" width="44" style="207" customWidth="1"/>
    <col min="2812" max="2814" width="7.42578125" style="207" customWidth="1"/>
    <col min="2815" max="2815" width="9.85546875" style="207" customWidth="1"/>
    <col min="2816" max="2816" width="10.5703125" style="207" customWidth="1"/>
    <col min="2817" max="2817" width="7" style="207" customWidth="1"/>
    <col min="2818" max="2818" width="10.140625" style="207" customWidth="1"/>
    <col min="2819" max="2820" width="7.5703125" style="207" customWidth="1"/>
    <col min="2821" max="2821" width="9.85546875" style="207" customWidth="1"/>
    <col min="2822" max="2822" width="11.28515625" style="207" customWidth="1"/>
    <col min="2823" max="3064" width="9.140625" style="207"/>
    <col min="3065" max="3065" width="3.42578125" style="207" customWidth="1"/>
    <col min="3066" max="3066" width="11.28515625" style="207" customWidth="1"/>
    <col min="3067" max="3067" width="44" style="207" customWidth="1"/>
    <col min="3068" max="3070" width="7.42578125" style="207" customWidth="1"/>
    <col min="3071" max="3071" width="9.85546875" style="207" customWidth="1"/>
    <col min="3072" max="3072" width="10.5703125" style="207" customWidth="1"/>
    <col min="3073" max="3073" width="7" style="207" customWidth="1"/>
    <col min="3074" max="3074" width="10.140625" style="207" customWidth="1"/>
    <col min="3075" max="3076" width="7.5703125" style="207" customWidth="1"/>
    <col min="3077" max="3077" width="9.85546875" style="207" customWidth="1"/>
    <col min="3078" max="3078" width="11.28515625" style="207" customWidth="1"/>
    <col min="3079" max="3320" width="9.140625" style="207"/>
    <col min="3321" max="3321" width="3.42578125" style="207" customWidth="1"/>
    <col min="3322" max="3322" width="11.28515625" style="207" customWidth="1"/>
    <col min="3323" max="3323" width="44" style="207" customWidth="1"/>
    <col min="3324" max="3326" width="7.42578125" style="207" customWidth="1"/>
    <col min="3327" max="3327" width="9.85546875" style="207" customWidth="1"/>
    <col min="3328" max="3328" width="10.5703125" style="207" customWidth="1"/>
    <col min="3329" max="3329" width="7" style="207" customWidth="1"/>
    <col min="3330" max="3330" width="10.140625" style="207" customWidth="1"/>
    <col min="3331" max="3332" width="7.5703125" style="207" customWidth="1"/>
    <col min="3333" max="3333" width="9.85546875" style="207" customWidth="1"/>
    <col min="3334" max="3334" width="11.28515625" style="207" customWidth="1"/>
    <col min="3335" max="3576" width="9.140625" style="207"/>
    <col min="3577" max="3577" width="3.42578125" style="207" customWidth="1"/>
    <col min="3578" max="3578" width="11.28515625" style="207" customWidth="1"/>
    <col min="3579" max="3579" width="44" style="207" customWidth="1"/>
    <col min="3580" max="3582" width="7.42578125" style="207" customWidth="1"/>
    <col min="3583" max="3583" width="9.85546875" style="207" customWidth="1"/>
    <col min="3584" max="3584" width="10.5703125" style="207" customWidth="1"/>
    <col min="3585" max="3585" width="7" style="207" customWidth="1"/>
    <col min="3586" max="3586" width="10.140625" style="207" customWidth="1"/>
    <col min="3587" max="3588" width="7.5703125" style="207" customWidth="1"/>
    <col min="3589" max="3589" width="9.85546875" style="207" customWidth="1"/>
    <col min="3590" max="3590" width="11.28515625" style="207" customWidth="1"/>
    <col min="3591" max="3832" width="9.140625" style="207"/>
    <col min="3833" max="3833" width="3.42578125" style="207" customWidth="1"/>
    <col min="3834" max="3834" width="11.28515625" style="207" customWidth="1"/>
    <col min="3835" max="3835" width="44" style="207" customWidth="1"/>
    <col min="3836" max="3838" width="7.42578125" style="207" customWidth="1"/>
    <col min="3839" max="3839" width="9.85546875" style="207" customWidth="1"/>
    <col min="3840" max="3840" width="10.5703125" style="207" customWidth="1"/>
    <col min="3841" max="3841" width="7" style="207" customWidth="1"/>
    <col min="3842" max="3842" width="10.140625" style="207" customWidth="1"/>
    <col min="3843" max="3844" width="7.5703125" style="207" customWidth="1"/>
    <col min="3845" max="3845" width="9.85546875" style="207" customWidth="1"/>
    <col min="3846" max="3846" width="11.28515625" style="207" customWidth="1"/>
    <col min="3847" max="4088" width="9.140625" style="207"/>
    <col min="4089" max="4089" width="3.42578125" style="207" customWidth="1"/>
    <col min="4090" max="4090" width="11.28515625" style="207" customWidth="1"/>
    <col min="4091" max="4091" width="44" style="207" customWidth="1"/>
    <col min="4092" max="4094" width="7.42578125" style="207" customWidth="1"/>
    <col min="4095" max="4095" width="9.85546875" style="207" customWidth="1"/>
    <col min="4096" max="4096" width="10.5703125" style="207" customWidth="1"/>
    <col min="4097" max="4097" width="7" style="207" customWidth="1"/>
    <col min="4098" max="4098" width="10.140625" style="207" customWidth="1"/>
    <col min="4099" max="4100" width="7.5703125" style="207" customWidth="1"/>
    <col min="4101" max="4101" width="9.85546875" style="207" customWidth="1"/>
    <col min="4102" max="4102" width="11.28515625" style="207" customWidth="1"/>
    <col min="4103" max="4344" width="9.140625" style="207"/>
    <col min="4345" max="4345" width="3.42578125" style="207" customWidth="1"/>
    <col min="4346" max="4346" width="11.28515625" style="207" customWidth="1"/>
    <col min="4347" max="4347" width="44" style="207" customWidth="1"/>
    <col min="4348" max="4350" width="7.42578125" style="207" customWidth="1"/>
    <col min="4351" max="4351" width="9.85546875" style="207" customWidth="1"/>
    <col min="4352" max="4352" width="10.5703125" style="207" customWidth="1"/>
    <col min="4353" max="4353" width="7" style="207" customWidth="1"/>
    <col min="4354" max="4354" width="10.140625" style="207" customWidth="1"/>
    <col min="4355" max="4356" width="7.5703125" style="207" customWidth="1"/>
    <col min="4357" max="4357" width="9.85546875" style="207" customWidth="1"/>
    <col min="4358" max="4358" width="11.28515625" style="207" customWidth="1"/>
    <col min="4359" max="4600" width="9.140625" style="207"/>
    <col min="4601" max="4601" width="3.42578125" style="207" customWidth="1"/>
    <col min="4602" max="4602" width="11.28515625" style="207" customWidth="1"/>
    <col min="4603" max="4603" width="44" style="207" customWidth="1"/>
    <col min="4604" max="4606" width="7.42578125" style="207" customWidth="1"/>
    <col min="4607" max="4607" width="9.85546875" style="207" customWidth="1"/>
    <col min="4608" max="4608" width="10.5703125" style="207" customWidth="1"/>
    <col min="4609" max="4609" width="7" style="207" customWidth="1"/>
    <col min="4610" max="4610" width="10.140625" style="207" customWidth="1"/>
    <col min="4611" max="4612" width="7.5703125" style="207" customWidth="1"/>
    <col min="4613" max="4613" width="9.85546875" style="207" customWidth="1"/>
    <col min="4614" max="4614" width="11.28515625" style="207" customWidth="1"/>
    <col min="4615" max="4856" width="9.140625" style="207"/>
    <col min="4857" max="4857" width="3.42578125" style="207" customWidth="1"/>
    <col min="4858" max="4858" width="11.28515625" style="207" customWidth="1"/>
    <col min="4859" max="4859" width="44" style="207" customWidth="1"/>
    <col min="4860" max="4862" width="7.42578125" style="207" customWidth="1"/>
    <col min="4863" max="4863" width="9.85546875" style="207" customWidth="1"/>
    <col min="4864" max="4864" width="10.5703125" style="207" customWidth="1"/>
    <col min="4865" max="4865" width="7" style="207" customWidth="1"/>
    <col min="4866" max="4866" width="10.140625" style="207" customWidth="1"/>
    <col min="4867" max="4868" width="7.5703125" style="207" customWidth="1"/>
    <col min="4869" max="4869" width="9.85546875" style="207" customWidth="1"/>
    <col min="4870" max="4870" width="11.28515625" style="207" customWidth="1"/>
    <col min="4871" max="5112" width="9.140625" style="207"/>
    <col min="5113" max="5113" width="3.42578125" style="207" customWidth="1"/>
    <col min="5114" max="5114" width="11.28515625" style="207" customWidth="1"/>
    <col min="5115" max="5115" width="44" style="207" customWidth="1"/>
    <col min="5116" max="5118" width="7.42578125" style="207" customWidth="1"/>
    <col min="5119" max="5119" width="9.85546875" style="207" customWidth="1"/>
    <col min="5120" max="5120" width="10.5703125" style="207" customWidth="1"/>
    <col min="5121" max="5121" width="7" style="207" customWidth="1"/>
    <col min="5122" max="5122" width="10.140625" style="207" customWidth="1"/>
    <col min="5123" max="5124" width="7.5703125" style="207" customWidth="1"/>
    <col min="5125" max="5125" width="9.85546875" style="207" customWidth="1"/>
    <col min="5126" max="5126" width="11.28515625" style="207" customWidth="1"/>
    <col min="5127" max="5368" width="9.140625" style="207"/>
    <col min="5369" max="5369" width="3.42578125" style="207" customWidth="1"/>
    <col min="5370" max="5370" width="11.28515625" style="207" customWidth="1"/>
    <col min="5371" max="5371" width="44" style="207" customWidth="1"/>
    <col min="5372" max="5374" width="7.42578125" style="207" customWidth="1"/>
    <col min="5375" max="5375" width="9.85546875" style="207" customWidth="1"/>
    <col min="5376" max="5376" width="10.5703125" style="207" customWidth="1"/>
    <col min="5377" max="5377" width="7" style="207" customWidth="1"/>
    <col min="5378" max="5378" width="10.140625" style="207" customWidth="1"/>
    <col min="5379" max="5380" width="7.5703125" style="207" customWidth="1"/>
    <col min="5381" max="5381" width="9.85546875" style="207" customWidth="1"/>
    <col min="5382" max="5382" width="11.28515625" style="207" customWidth="1"/>
    <col min="5383" max="5624" width="9.140625" style="207"/>
    <col min="5625" max="5625" width="3.42578125" style="207" customWidth="1"/>
    <col min="5626" max="5626" width="11.28515625" style="207" customWidth="1"/>
    <col min="5627" max="5627" width="44" style="207" customWidth="1"/>
    <col min="5628" max="5630" width="7.42578125" style="207" customWidth="1"/>
    <col min="5631" max="5631" width="9.85546875" style="207" customWidth="1"/>
    <col min="5632" max="5632" width="10.5703125" style="207" customWidth="1"/>
    <col min="5633" max="5633" width="7" style="207" customWidth="1"/>
    <col min="5634" max="5634" width="10.140625" style="207" customWidth="1"/>
    <col min="5635" max="5636" width="7.5703125" style="207" customWidth="1"/>
    <col min="5637" max="5637" width="9.85546875" style="207" customWidth="1"/>
    <col min="5638" max="5638" width="11.28515625" style="207" customWidth="1"/>
    <col min="5639" max="5880" width="9.140625" style="207"/>
    <col min="5881" max="5881" width="3.42578125" style="207" customWidth="1"/>
    <col min="5882" max="5882" width="11.28515625" style="207" customWidth="1"/>
    <col min="5883" max="5883" width="44" style="207" customWidth="1"/>
    <col min="5884" max="5886" width="7.42578125" style="207" customWidth="1"/>
    <col min="5887" max="5887" width="9.85546875" style="207" customWidth="1"/>
    <col min="5888" max="5888" width="10.5703125" style="207" customWidth="1"/>
    <col min="5889" max="5889" width="7" style="207" customWidth="1"/>
    <col min="5890" max="5890" width="10.140625" style="207" customWidth="1"/>
    <col min="5891" max="5892" width="7.5703125" style="207" customWidth="1"/>
    <col min="5893" max="5893" width="9.85546875" style="207" customWidth="1"/>
    <col min="5894" max="5894" width="11.28515625" style="207" customWidth="1"/>
    <col min="5895" max="6136" width="9.140625" style="207"/>
    <col min="6137" max="6137" width="3.42578125" style="207" customWidth="1"/>
    <col min="6138" max="6138" width="11.28515625" style="207" customWidth="1"/>
    <col min="6139" max="6139" width="44" style="207" customWidth="1"/>
    <col min="6140" max="6142" width="7.42578125" style="207" customWidth="1"/>
    <col min="6143" max="6143" width="9.85546875" style="207" customWidth="1"/>
    <col min="6144" max="6144" width="10.5703125" style="207" customWidth="1"/>
    <col min="6145" max="6145" width="7" style="207" customWidth="1"/>
    <col min="6146" max="6146" width="10.140625" style="207" customWidth="1"/>
    <col min="6147" max="6148" width="7.5703125" style="207" customWidth="1"/>
    <col min="6149" max="6149" width="9.85546875" style="207" customWidth="1"/>
    <col min="6150" max="6150" width="11.28515625" style="207" customWidth="1"/>
    <col min="6151" max="6392" width="9.140625" style="207"/>
    <col min="6393" max="6393" width="3.42578125" style="207" customWidth="1"/>
    <col min="6394" max="6394" width="11.28515625" style="207" customWidth="1"/>
    <col min="6395" max="6395" width="44" style="207" customWidth="1"/>
    <col min="6396" max="6398" width="7.42578125" style="207" customWidth="1"/>
    <col min="6399" max="6399" width="9.85546875" style="207" customWidth="1"/>
    <col min="6400" max="6400" width="10.5703125" style="207" customWidth="1"/>
    <col min="6401" max="6401" width="7" style="207" customWidth="1"/>
    <col min="6402" max="6402" width="10.140625" style="207" customWidth="1"/>
    <col min="6403" max="6404" width="7.5703125" style="207" customWidth="1"/>
    <col min="6405" max="6405" width="9.85546875" style="207" customWidth="1"/>
    <col min="6406" max="6406" width="11.28515625" style="207" customWidth="1"/>
    <col min="6407" max="6648" width="9.140625" style="207"/>
    <col min="6649" max="6649" width="3.42578125" style="207" customWidth="1"/>
    <col min="6650" max="6650" width="11.28515625" style="207" customWidth="1"/>
    <col min="6651" max="6651" width="44" style="207" customWidth="1"/>
    <col min="6652" max="6654" width="7.42578125" style="207" customWidth="1"/>
    <col min="6655" max="6655" width="9.85546875" style="207" customWidth="1"/>
    <col min="6656" max="6656" width="10.5703125" style="207" customWidth="1"/>
    <col min="6657" max="6657" width="7" style="207" customWidth="1"/>
    <col min="6658" max="6658" width="10.140625" style="207" customWidth="1"/>
    <col min="6659" max="6660" width="7.5703125" style="207" customWidth="1"/>
    <col min="6661" max="6661" width="9.85546875" style="207" customWidth="1"/>
    <col min="6662" max="6662" width="11.28515625" style="207" customWidth="1"/>
    <col min="6663" max="6904" width="9.140625" style="207"/>
    <col min="6905" max="6905" width="3.42578125" style="207" customWidth="1"/>
    <col min="6906" max="6906" width="11.28515625" style="207" customWidth="1"/>
    <col min="6907" max="6907" width="44" style="207" customWidth="1"/>
    <col min="6908" max="6910" width="7.42578125" style="207" customWidth="1"/>
    <col min="6911" max="6911" width="9.85546875" style="207" customWidth="1"/>
    <col min="6912" max="6912" width="10.5703125" style="207" customWidth="1"/>
    <col min="6913" max="6913" width="7" style="207" customWidth="1"/>
    <col min="6914" max="6914" width="10.140625" style="207" customWidth="1"/>
    <col min="6915" max="6916" width="7.5703125" style="207" customWidth="1"/>
    <col min="6917" max="6917" width="9.85546875" style="207" customWidth="1"/>
    <col min="6918" max="6918" width="11.28515625" style="207" customWidth="1"/>
    <col min="6919" max="7160" width="9.140625" style="207"/>
    <col min="7161" max="7161" width="3.42578125" style="207" customWidth="1"/>
    <col min="7162" max="7162" width="11.28515625" style="207" customWidth="1"/>
    <col min="7163" max="7163" width="44" style="207" customWidth="1"/>
    <col min="7164" max="7166" width="7.42578125" style="207" customWidth="1"/>
    <col min="7167" max="7167" width="9.85546875" style="207" customWidth="1"/>
    <col min="7168" max="7168" width="10.5703125" style="207" customWidth="1"/>
    <col min="7169" max="7169" width="7" style="207" customWidth="1"/>
    <col min="7170" max="7170" width="10.140625" style="207" customWidth="1"/>
    <col min="7171" max="7172" width="7.5703125" style="207" customWidth="1"/>
    <col min="7173" max="7173" width="9.85546875" style="207" customWidth="1"/>
    <col min="7174" max="7174" width="11.28515625" style="207" customWidth="1"/>
    <col min="7175" max="7416" width="9.140625" style="207"/>
    <col min="7417" max="7417" width="3.42578125" style="207" customWidth="1"/>
    <col min="7418" max="7418" width="11.28515625" style="207" customWidth="1"/>
    <col min="7419" max="7419" width="44" style="207" customWidth="1"/>
    <col min="7420" max="7422" width="7.42578125" style="207" customWidth="1"/>
    <col min="7423" max="7423" width="9.85546875" style="207" customWidth="1"/>
    <col min="7424" max="7424" width="10.5703125" style="207" customWidth="1"/>
    <col min="7425" max="7425" width="7" style="207" customWidth="1"/>
    <col min="7426" max="7426" width="10.140625" style="207" customWidth="1"/>
    <col min="7427" max="7428" width="7.5703125" style="207" customWidth="1"/>
    <col min="7429" max="7429" width="9.85546875" style="207" customWidth="1"/>
    <col min="7430" max="7430" width="11.28515625" style="207" customWidth="1"/>
    <col min="7431" max="7672" width="9.140625" style="207"/>
    <col min="7673" max="7673" width="3.42578125" style="207" customWidth="1"/>
    <col min="7674" max="7674" width="11.28515625" style="207" customWidth="1"/>
    <col min="7675" max="7675" width="44" style="207" customWidth="1"/>
    <col min="7676" max="7678" width="7.42578125" style="207" customWidth="1"/>
    <col min="7679" max="7679" width="9.85546875" style="207" customWidth="1"/>
    <col min="7680" max="7680" width="10.5703125" style="207" customWidth="1"/>
    <col min="7681" max="7681" width="7" style="207" customWidth="1"/>
    <col min="7682" max="7682" width="10.140625" style="207" customWidth="1"/>
    <col min="7683" max="7684" width="7.5703125" style="207" customWidth="1"/>
    <col min="7685" max="7685" width="9.85546875" style="207" customWidth="1"/>
    <col min="7686" max="7686" width="11.28515625" style="207" customWidth="1"/>
    <col min="7687" max="7928" width="9.140625" style="207"/>
    <col min="7929" max="7929" width="3.42578125" style="207" customWidth="1"/>
    <col min="7930" max="7930" width="11.28515625" style="207" customWidth="1"/>
    <col min="7931" max="7931" width="44" style="207" customWidth="1"/>
    <col min="7932" max="7934" width="7.42578125" style="207" customWidth="1"/>
    <col min="7935" max="7935" width="9.85546875" style="207" customWidth="1"/>
    <col min="7936" max="7936" width="10.5703125" style="207" customWidth="1"/>
    <col min="7937" max="7937" width="7" style="207" customWidth="1"/>
    <col min="7938" max="7938" width="10.140625" style="207" customWidth="1"/>
    <col min="7939" max="7940" width="7.5703125" style="207" customWidth="1"/>
    <col min="7941" max="7941" width="9.85546875" style="207" customWidth="1"/>
    <col min="7942" max="7942" width="11.28515625" style="207" customWidth="1"/>
    <col min="7943" max="8184" width="9.140625" style="207"/>
    <col min="8185" max="8185" width="3.42578125" style="207" customWidth="1"/>
    <col min="8186" max="8186" width="11.28515625" style="207" customWidth="1"/>
    <col min="8187" max="8187" width="44" style="207" customWidth="1"/>
    <col min="8188" max="8190" width="7.42578125" style="207" customWidth="1"/>
    <col min="8191" max="8191" width="9.85546875" style="207" customWidth="1"/>
    <col min="8192" max="8192" width="10.5703125" style="207" customWidth="1"/>
    <col min="8193" max="8193" width="7" style="207" customWidth="1"/>
    <col min="8194" max="8194" width="10.140625" style="207" customWidth="1"/>
    <col min="8195" max="8196" width="7.5703125" style="207" customWidth="1"/>
    <col min="8197" max="8197" width="9.85546875" style="207" customWidth="1"/>
    <col min="8198" max="8198" width="11.28515625" style="207" customWidth="1"/>
    <col min="8199" max="8440" width="9.140625" style="207"/>
    <col min="8441" max="8441" width="3.42578125" style="207" customWidth="1"/>
    <col min="8442" max="8442" width="11.28515625" style="207" customWidth="1"/>
    <col min="8443" max="8443" width="44" style="207" customWidth="1"/>
    <col min="8444" max="8446" width="7.42578125" style="207" customWidth="1"/>
    <col min="8447" max="8447" width="9.85546875" style="207" customWidth="1"/>
    <col min="8448" max="8448" width="10.5703125" style="207" customWidth="1"/>
    <col min="8449" max="8449" width="7" style="207" customWidth="1"/>
    <col min="8450" max="8450" width="10.140625" style="207" customWidth="1"/>
    <col min="8451" max="8452" width="7.5703125" style="207" customWidth="1"/>
    <col min="8453" max="8453" width="9.85546875" style="207" customWidth="1"/>
    <col min="8454" max="8454" width="11.28515625" style="207" customWidth="1"/>
    <col min="8455" max="8696" width="9.140625" style="207"/>
    <col min="8697" max="8697" width="3.42578125" style="207" customWidth="1"/>
    <col min="8698" max="8698" width="11.28515625" style="207" customWidth="1"/>
    <col min="8699" max="8699" width="44" style="207" customWidth="1"/>
    <col min="8700" max="8702" width="7.42578125" style="207" customWidth="1"/>
    <col min="8703" max="8703" width="9.85546875" style="207" customWidth="1"/>
    <col min="8704" max="8704" width="10.5703125" style="207" customWidth="1"/>
    <col min="8705" max="8705" width="7" style="207" customWidth="1"/>
    <col min="8706" max="8706" width="10.140625" style="207" customWidth="1"/>
    <col min="8707" max="8708" width="7.5703125" style="207" customWidth="1"/>
    <col min="8709" max="8709" width="9.85546875" style="207" customWidth="1"/>
    <col min="8710" max="8710" width="11.28515625" style="207" customWidth="1"/>
    <col min="8711" max="8952" width="9.140625" style="207"/>
    <col min="8953" max="8953" width="3.42578125" style="207" customWidth="1"/>
    <col min="8954" max="8954" width="11.28515625" style="207" customWidth="1"/>
    <col min="8955" max="8955" width="44" style="207" customWidth="1"/>
    <col min="8956" max="8958" width="7.42578125" style="207" customWidth="1"/>
    <col min="8959" max="8959" width="9.85546875" style="207" customWidth="1"/>
    <col min="8960" max="8960" width="10.5703125" style="207" customWidth="1"/>
    <col min="8961" max="8961" width="7" style="207" customWidth="1"/>
    <col min="8962" max="8962" width="10.140625" style="207" customWidth="1"/>
    <col min="8963" max="8964" width="7.5703125" style="207" customWidth="1"/>
    <col min="8965" max="8965" width="9.85546875" style="207" customWidth="1"/>
    <col min="8966" max="8966" width="11.28515625" style="207" customWidth="1"/>
    <col min="8967" max="9208" width="9.140625" style="207"/>
    <col min="9209" max="9209" width="3.42578125" style="207" customWidth="1"/>
    <col min="9210" max="9210" width="11.28515625" style="207" customWidth="1"/>
    <col min="9211" max="9211" width="44" style="207" customWidth="1"/>
    <col min="9212" max="9214" width="7.42578125" style="207" customWidth="1"/>
    <col min="9215" max="9215" width="9.85546875" style="207" customWidth="1"/>
    <col min="9216" max="9216" width="10.5703125" style="207" customWidth="1"/>
    <col min="9217" max="9217" width="7" style="207" customWidth="1"/>
    <col min="9218" max="9218" width="10.140625" style="207" customWidth="1"/>
    <col min="9219" max="9220" width="7.5703125" style="207" customWidth="1"/>
    <col min="9221" max="9221" width="9.85546875" style="207" customWidth="1"/>
    <col min="9222" max="9222" width="11.28515625" style="207" customWidth="1"/>
    <col min="9223" max="9464" width="9.140625" style="207"/>
    <col min="9465" max="9465" width="3.42578125" style="207" customWidth="1"/>
    <col min="9466" max="9466" width="11.28515625" style="207" customWidth="1"/>
    <col min="9467" max="9467" width="44" style="207" customWidth="1"/>
    <col min="9468" max="9470" width="7.42578125" style="207" customWidth="1"/>
    <col min="9471" max="9471" width="9.85546875" style="207" customWidth="1"/>
    <col min="9472" max="9472" width="10.5703125" style="207" customWidth="1"/>
    <col min="9473" max="9473" width="7" style="207" customWidth="1"/>
    <col min="9474" max="9474" width="10.140625" style="207" customWidth="1"/>
    <col min="9475" max="9476" width="7.5703125" style="207" customWidth="1"/>
    <col min="9477" max="9477" width="9.85546875" style="207" customWidth="1"/>
    <col min="9478" max="9478" width="11.28515625" style="207" customWidth="1"/>
    <col min="9479" max="9720" width="9.140625" style="207"/>
    <col min="9721" max="9721" width="3.42578125" style="207" customWidth="1"/>
    <col min="9722" max="9722" width="11.28515625" style="207" customWidth="1"/>
    <col min="9723" max="9723" width="44" style="207" customWidth="1"/>
    <col min="9724" max="9726" width="7.42578125" style="207" customWidth="1"/>
    <col min="9727" max="9727" width="9.85546875" style="207" customWidth="1"/>
    <col min="9728" max="9728" width="10.5703125" style="207" customWidth="1"/>
    <col min="9729" max="9729" width="7" style="207" customWidth="1"/>
    <col min="9730" max="9730" width="10.140625" style="207" customWidth="1"/>
    <col min="9731" max="9732" width="7.5703125" style="207" customWidth="1"/>
    <col min="9733" max="9733" width="9.85546875" style="207" customWidth="1"/>
    <col min="9734" max="9734" width="11.28515625" style="207" customWidth="1"/>
    <col min="9735" max="9976" width="9.140625" style="207"/>
    <col min="9977" max="9977" width="3.42578125" style="207" customWidth="1"/>
    <col min="9978" max="9978" width="11.28515625" style="207" customWidth="1"/>
    <col min="9979" max="9979" width="44" style="207" customWidth="1"/>
    <col min="9980" max="9982" width="7.42578125" style="207" customWidth="1"/>
    <col min="9983" max="9983" width="9.85546875" style="207" customWidth="1"/>
    <col min="9984" max="9984" width="10.5703125" style="207" customWidth="1"/>
    <col min="9985" max="9985" width="7" style="207" customWidth="1"/>
    <col min="9986" max="9986" width="10.140625" style="207" customWidth="1"/>
    <col min="9987" max="9988" width="7.5703125" style="207" customWidth="1"/>
    <col min="9989" max="9989" width="9.85546875" style="207" customWidth="1"/>
    <col min="9990" max="9990" width="11.28515625" style="207" customWidth="1"/>
    <col min="9991" max="10232" width="9.140625" style="207"/>
    <col min="10233" max="10233" width="3.42578125" style="207" customWidth="1"/>
    <col min="10234" max="10234" width="11.28515625" style="207" customWidth="1"/>
    <col min="10235" max="10235" width="44" style="207" customWidth="1"/>
    <col min="10236" max="10238" width="7.42578125" style="207" customWidth="1"/>
    <col min="10239" max="10239" width="9.85546875" style="207" customWidth="1"/>
    <col min="10240" max="10240" width="10.5703125" style="207" customWidth="1"/>
    <col min="10241" max="10241" width="7" style="207" customWidth="1"/>
    <col min="10242" max="10242" width="10.140625" style="207" customWidth="1"/>
    <col min="10243" max="10244" width="7.5703125" style="207" customWidth="1"/>
    <col min="10245" max="10245" width="9.85546875" style="207" customWidth="1"/>
    <col min="10246" max="10246" width="11.28515625" style="207" customWidth="1"/>
    <col min="10247" max="10488" width="9.140625" style="207"/>
    <col min="10489" max="10489" width="3.42578125" style="207" customWidth="1"/>
    <col min="10490" max="10490" width="11.28515625" style="207" customWidth="1"/>
    <col min="10491" max="10491" width="44" style="207" customWidth="1"/>
    <col min="10492" max="10494" width="7.42578125" style="207" customWidth="1"/>
    <col min="10495" max="10495" width="9.85546875" style="207" customWidth="1"/>
    <col min="10496" max="10496" width="10.5703125" style="207" customWidth="1"/>
    <col min="10497" max="10497" width="7" style="207" customWidth="1"/>
    <col min="10498" max="10498" width="10.140625" style="207" customWidth="1"/>
    <col min="10499" max="10500" width="7.5703125" style="207" customWidth="1"/>
    <col min="10501" max="10501" width="9.85546875" style="207" customWidth="1"/>
    <col min="10502" max="10502" width="11.28515625" style="207" customWidth="1"/>
    <col min="10503" max="10744" width="9.140625" style="207"/>
    <col min="10745" max="10745" width="3.42578125" style="207" customWidth="1"/>
    <col min="10746" max="10746" width="11.28515625" style="207" customWidth="1"/>
    <col min="10747" max="10747" width="44" style="207" customWidth="1"/>
    <col min="10748" max="10750" width="7.42578125" style="207" customWidth="1"/>
    <col min="10751" max="10751" width="9.85546875" style="207" customWidth="1"/>
    <col min="10752" max="10752" width="10.5703125" style="207" customWidth="1"/>
    <col min="10753" max="10753" width="7" style="207" customWidth="1"/>
    <col min="10754" max="10754" width="10.140625" style="207" customWidth="1"/>
    <col min="10755" max="10756" width="7.5703125" style="207" customWidth="1"/>
    <col min="10757" max="10757" width="9.85546875" style="207" customWidth="1"/>
    <col min="10758" max="10758" width="11.28515625" style="207" customWidth="1"/>
    <col min="10759" max="11000" width="9.140625" style="207"/>
    <col min="11001" max="11001" width="3.42578125" style="207" customWidth="1"/>
    <col min="11002" max="11002" width="11.28515625" style="207" customWidth="1"/>
    <col min="11003" max="11003" width="44" style="207" customWidth="1"/>
    <col min="11004" max="11006" width="7.42578125" style="207" customWidth="1"/>
    <col min="11007" max="11007" width="9.85546875" style="207" customWidth="1"/>
    <col min="11008" max="11008" width="10.5703125" style="207" customWidth="1"/>
    <col min="11009" max="11009" width="7" style="207" customWidth="1"/>
    <col min="11010" max="11010" width="10.140625" style="207" customWidth="1"/>
    <col min="11011" max="11012" width="7.5703125" style="207" customWidth="1"/>
    <col min="11013" max="11013" width="9.85546875" style="207" customWidth="1"/>
    <col min="11014" max="11014" width="11.28515625" style="207" customWidth="1"/>
    <col min="11015" max="11256" width="9.140625" style="207"/>
    <col min="11257" max="11257" width="3.42578125" style="207" customWidth="1"/>
    <col min="11258" max="11258" width="11.28515625" style="207" customWidth="1"/>
    <col min="11259" max="11259" width="44" style="207" customWidth="1"/>
    <col min="11260" max="11262" width="7.42578125" style="207" customWidth="1"/>
    <col min="11263" max="11263" width="9.85546875" style="207" customWidth="1"/>
    <col min="11264" max="11264" width="10.5703125" style="207" customWidth="1"/>
    <col min="11265" max="11265" width="7" style="207" customWidth="1"/>
    <col min="11266" max="11266" width="10.140625" style="207" customWidth="1"/>
    <col min="11267" max="11268" width="7.5703125" style="207" customWidth="1"/>
    <col min="11269" max="11269" width="9.85546875" style="207" customWidth="1"/>
    <col min="11270" max="11270" width="11.28515625" style="207" customWidth="1"/>
    <col min="11271" max="11512" width="9.140625" style="207"/>
    <col min="11513" max="11513" width="3.42578125" style="207" customWidth="1"/>
    <col min="11514" max="11514" width="11.28515625" style="207" customWidth="1"/>
    <col min="11515" max="11515" width="44" style="207" customWidth="1"/>
    <col min="11516" max="11518" width="7.42578125" style="207" customWidth="1"/>
    <col min="11519" max="11519" width="9.85546875" style="207" customWidth="1"/>
    <col min="11520" max="11520" width="10.5703125" style="207" customWidth="1"/>
    <col min="11521" max="11521" width="7" style="207" customWidth="1"/>
    <col min="11522" max="11522" width="10.140625" style="207" customWidth="1"/>
    <col min="11523" max="11524" width="7.5703125" style="207" customWidth="1"/>
    <col min="11525" max="11525" width="9.85546875" style="207" customWidth="1"/>
    <col min="11526" max="11526" width="11.28515625" style="207" customWidth="1"/>
    <col min="11527" max="11768" width="9.140625" style="207"/>
    <col min="11769" max="11769" width="3.42578125" style="207" customWidth="1"/>
    <col min="11770" max="11770" width="11.28515625" style="207" customWidth="1"/>
    <col min="11771" max="11771" width="44" style="207" customWidth="1"/>
    <col min="11772" max="11774" width="7.42578125" style="207" customWidth="1"/>
    <col min="11775" max="11775" width="9.85546875" style="207" customWidth="1"/>
    <col min="11776" max="11776" width="10.5703125" style="207" customWidth="1"/>
    <col min="11777" max="11777" width="7" style="207" customWidth="1"/>
    <col min="11778" max="11778" width="10.140625" style="207" customWidth="1"/>
    <col min="11779" max="11780" width="7.5703125" style="207" customWidth="1"/>
    <col min="11781" max="11781" width="9.85546875" style="207" customWidth="1"/>
    <col min="11782" max="11782" width="11.28515625" style="207" customWidth="1"/>
    <col min="11783" max="12024" width="9.140625" style="207"/>
    <col min="12025" max="12025" width="3.42578125" style="207" customWidth="1"/>
    <col min="12026" max="12026" width="11.28515625" style="207" customWidth="1"/>
    <col min="12027" max="12027" width="44" style="207" customWidth="1"/>
    <col min="12028" max="12030" width="7.42578125" style="207" customWidth="1"/>
    <col min="12031" max="12031" width="9.85546875" style="207" customWidth="1"/>
    <col min="12032" max="12032" width="10.5703125" style="207" customWidth="1"/>
    <col min="12033" max="12033" width="7" style="207" customWidth="1"/>
    <col min="12034" max="12034" width="10.140625" style="207" customWidth="1"/>
    <col min="12035" max="12036" width="7.5703125" style="207" customWidth="1"/>
    <col min="12037" max="12037" width="9.85546875" style="207" customWidth="1"/>
    <col min="12038" max="12038" width="11.28515625" style="207" customWidth="1"/>
    <col min="12039" max="12280" width="9.140625" style="207"/>
    <col min="12281" max="12281" width="3.42578125" style="207" customWidth="1"/>
    <col min="12282" max="12282" width="11.28515625" style="207" customWidth="1"/>
    <col min="12283" max="12283" width="44" style="207" customWidth="1"/>
    <col min="12284" max="12286" width="7.42578125" style="207" customWidth="1"/>
    <col min="12287" max="12287" width="9.85546875" style="207" customWidth="1"/>
    <col min="12288" max="12288" width="10.5703125" style="207" customWidth="1"/>
    <col min="12289" max="12289" width="7" style="207" customWidth="1"/>
    <col min="12290" max="12290" width="10.140625" style="207" customWidth="1"/>
    <col min="12291" max="12292" width="7.5703125" style="207" customWidth="1"/>
    <col min="12293" max="12293" width="9.85546875" style="207" customWidth="1"/>
    <col min="12294" max="12294" width="11.28515625" style="207" customWidth="1"/>
    <col min="12295" max="12536" width="9.140625" style="207"/>
    <col min="12537" max="12537" width="3.42578125" style="207" customWidth="1"/>
    <col min="12538" max="12538" width="11.28515625" style="207" customWidth="1"/>
    <col min="12539" max="12539" width="44" style="207" customWidth="1"/>
    <col min="12540" max="12542" width="7.42578125" style="207" customWidth="1"/>
    <col min="12543" max="12543" width="9.85546875" style="207" customWidth="1"/>
    <col min="12544" max="12544" width="10.5703125" style="207" customWidth="1"/>
    <col min="12545" max="12545" width="7" style="207" customWidth="1"/>
    <col min="12546" max="12546" width="10.140625" style="207" customWidth="1"/>
    <col min="12547" max="12548" width="7.5703125" style="207" customWidth="1"/>
    <col min="12549" max="12549" width="9.85546875" style="207" customWidth="1"/>
    <col min="12550" max="12550" width="11.28515625" style="207" customWidth="1"/>
    <col min="12551" max="12792" width="9.140625" style="207"/>
    <col min="12793" max="12793" width="3.42578125" style="207" customWidth="1"/>
    <col min="12794" max="12794" width="11.28515625" style="207" customWidth="1"/>
    <col min="12795" max="12795" width="44" style="207" customWidth="1"/>
    <col min="12796" max="12798" width="7.42578125" style="207" customWidth="1"/>
    <col min="12799" max="12799" width="9.85546875" style="207" customWidth="1"/>
    <col min="12800" max="12800" width="10.5703125" style="207" customWidth="1"/>
    <col min="12801" max="12801" width="7" style="207" customWidth="1"/>
    <col min="12802" max="12802" width="10.140625" style="207" customWidth="1"/>
    <col min="12803" max="12804" width="7.5703125" style="207" customWidth="1"/>
    <col min="12805" max="12805" width="9.85546875" style="207" customWidth="1"/>
    <col min="12806" max="12806" width="11.28515625" style="207" customWidth="1"/>
    <col min="12807" max="13048" width="9.140625" style="207"/>
    <col min="13049" max="13049" width="3.42578125" style="207" customWidth="1"/>
    <col min="13050" max="13050" width="11.28515625" style="207" customWidth="1"/>
    <col min="13051" max="13051" width="44" style="207" customWidth="1"/>
    <col min="13052" max="13054" width="7.42578125" style="207" customWidth="1"/>
    <col min="13055" max="13055" width="9.85546875" style="207" customWidth="1"/>
    <col min="13056" max="13056" width="10.5703125" style="207" customWidth="1"/>
    <col min="13057" max="13057" width="7" style="207" customWidth="1"/>
    <col min="13058" max="13058" width="10.140625" style="207" customWidth="1"/>
    <col min="13059" max="13060" width="7.5703125" style="207" customWidth="1"/>
    <col min="13061" max="13061" width="9.85546875" style="207" customWidth="1"/>
    <col min="13062" max="13062" width="11.28515625" style="207" customWidth="1"/>
    <col min="13063" max="13304" width="9.140625" style="207"/>
    <col min="13305" max="13305" width="3.42578125" style="207" customWidth="1"/>
    <col min="13306" max="13306" width="11.28515625" style="207" customWidth="1"/>
    <col min="13307" max="13307" width="44" style="207" customWidth="1"/>
    <col min="13308" max="13310" width="7.42578125" style="207" customWidth="1"/>
    <col min="13311" max="13311" width="9.85546875" style="207" customWidth="1"/>
    <col min="13312" max="13312" width="10.5703125" style="207" customWidth="1"/>
    <col min="13313" max="13313" width="7" style="207" customWidth="1"/>
    <col min="13314" max="13314" width="10.140625" style="207" customWidth="1"/>
    <col min="13315" max="13316" width="7.5703125" style="207" customWidth="1"/>
    <col min="13317" max="13317" width="9.85546875" style="207" customWidth="1"/>
    <col min="13318" max="13318" width="11.28515625" style="207" customWidth="1"/>
    <col min="13319" max="13560" width="9.140625" style="207"/>
    <col min="13561" max="13561" width="3.42578125" style="207" customWidth="1"/>
    <col min="13562" max="13562" width="11.28515625" style="207" customWidth="1"/>
    <col min="13563" max="13563" width="44" style="207" customWidth="1"/>
    <col min="13564" max="13566" width="7.42578125" style="207" customWidth="1"/>
    <col min="13567" max="13567" width="9.85546875" style="207" customWidth="1"/>
    <col min="13568" max="13568" width="10.5703125" style="207" customWidth="1"/>
    <col min="13569" max="13569" width="7" style="207" customWidth="1"/>
    <col min="13570" max="13570" width="10.140625" style="207" customWidth="1"/>
    <col min="13571" max="13572" width="7.5703125" style="207" customWidth="1"/>
    <col min="13573" max="13573" width="9.85546875" style="207" customWidth="1"/>
    <col min="13574" max="13574" width="11.28515625" style="207" customWidth="1"/>
    <col min="13575" max="13816" width="9.140625" style="207"/>
    <col min="13817" max="13817" width="3.42578125" style="207" customWidth="1"/>
    <col min="13818" max="13818" width="11.28515625" style="207" customWidth="1"/>
    <col min="13819" max="13819" width="44" style="207" customWidth="1"/>
    <col min="13820" max="13822" width="7.42578125" style="207" customWidth="1"/>
    <col min="13823" max="13823" width="9.85546875" style="207" customWidth="1"/>
    <col min="13824" max="13824" width="10.5703125" style="207" customWidth="1"/>
    <col min="13825" max="13825" width="7" style="207" customWidth="1"/>
    <col min="13826" max="13826" width="10.140625" style="207" customWidth="1"/>
    <col min="13827" max="13828" width="7.5703125" style="207" customWidth="1"/>
    <col min="13829" max="13829" width="9.85546875" style="207" customWidth="1"/>
    <col min="13830" max="13830" width="11.28515625" style="207" customWidth="1"/>
    <col min="13831" max="14072" width="9.140625" style="207"/>
    <col min="14073" max="14073" width="3.42578125" style="207" customWidth="1"/>
    <col min="14074" max="14074" width="11.28515625" style="207" customWidth="1"/>
    <col min="14075" max="14075" width="44" style="207" customWidth="1"/>
    <col min="14076" max="14078" width="7.42578125" style="207" customWidth="1"/>
    <col min="14079" max="14079" width="9.85546875" style="207" customWidth="1"/>
    <col min="14080" max="14080" width="10.5703125" style="207" customWidth="1"/>
    <col min="14081" max="14081" width="7" style="207" customWidth="1"/>
    <col min="14082" max="14082" width="10.140625" style="207" customWidth="1"/>
    <col min="14083" max="14084" width="7.5703125" style="207" customWidth="1"/>
    <col min="14085" max="14085" width="9.85546875" style="207" customWidth="1"/>
    <col min="14086" max="14086" width="11.28515625" style="207" customWidth="1"/>
    <col min="14087" max="14328" width="9.140625" style="207"/>
    <col min="14329" max="14329" width="3.42578125" style="207" customWidth="1"/>
    <col min="14330" max="14330" width="11.28515625" style="207" customWidth="1"/>
    <col min="14331" max="14331" width="44" style="207" customWidth="1"/>
    <col min="14332" max="14334" width="7.42578125" style="207" customWidth="1"/>
    <col min="14335" max="14335" width="9.85546875" style="207" customWidth="1"/>
    <col min="14336" max="14336" width="10.5703125" style="207" customWidth="1"/>
    <col min="14337" max="14337" width="7" style="207" customWidth="1"/>
    <col min="14338" max="14338" width="10.140625" style="207" customWidth="1"/>
    <col min="14339" max="14340" width="7.5703125" style="207" customWidth="1"/>
    <col min="14341" max="14341" width="9.85546875" style="207" customWidth="1"/>
    <col min="14342" max="14342" width="11.28515625" style="207" customWidth="1"/>
    <col min="14343" max="14584" width="9.140625" style="207"/>
    <col min="14585" max="14585" width="3.42578125" style="207" customWidth="1"/>
    <col min="14586" max="14586" width="11.28515625" style="207" customWidth="1"/>
    <col min="14587" max="14587" width="44" style="207" customWidth="1"/>
    <col min="14588" max="14590" width="7.42578125" style="207" customWidth="1"/>
    <col min="14591" max="14591" width="9.85546875" style="207" customWidth="1"/>
    <col min="14592" max="14592" width="10.5703125" style="207" customWidth="1"/>
    <col min="14593" max="14593" width="7" style="207" customWidth="1"/>
    <col min="14594" max="14594" width="10.140625" style="207" customWidth="1"/>
    <col min="14595" max="14596" width="7.5703125" style="207" customWidth="1"/>
    <col min="14597" max="14597" width="9.85546875" style="207" customWidth="1"/>
    <col min="14598" max="14598" width="11.28515625" style="207" customWidth="1"/>
    <col min="14599" max="14840" width="9.140625" style="207"/>
    <col min="14841" max="14841" width="3.42578125" style="207" customWidth="1"/>
    <col min="14842" max="14842" width="11.28515625" style="207" customWidth="1"/>
    <col min="14843" max="14843" width="44" style="207" customWidth="1"/>
    <col min="14844" max="14846" width="7.42578125" style="207" customWidth="1"/>
    <col min="14847" max="14847" width="9.85546875" style="207" customWidth="1"/>
    <col min="14848" max="14848" width="10.5703125" style="207" customWidth="1"/>
    <col min="14849" max="14849" width="7" style="207" customWidth="1"/>
    <col min="14850" max="14850" width="10.140625" style="207" customWidth="1"/>
    <col min="14851" max="14852" width="7.5703125" style="207" customWidth="1"/>
    <col min="14853" max="14853" width="9.85546875" style="207" customWidth="1"/>
    <col min="14854" max="14854" width="11.28515625" style="207" customWidth="1"/>
    <col min="14855" max="15096" width="9.140625" style="207"/>
    <col min="15097" max="15097" width="3.42578125" style="207" customWidth="1"/>
    <col min="15098" max="15098" width="11.28515625" style="207" customWidth="1"/>
    <col min="15099" max="15099" width="44" style="207" customWidth="1"/>
    <col min="15100" max="15102" width="7.42578125" style="207" customWidth="1"/>
    <col min="15103" max="15103" width="9.85546875" style="207" customWidth="1"/>
    <col min="15104" max="15104" width="10.5703125" style="207" customWidth="1"/>
    <col min="15105" max="15105" width="7" style="207" customWidth="1"/>
    <col min="15106" max="15106" width="10.140625" style="207" customWidth="1"/>
    <col min="15107" max="15108" width="7.5703125" style="207" customWidth="1"/>
    <col min="15109" max="15109" width="9.85546875" style="207" customWidth="1"/>
    <col min="15110" max="15110" width="11.28515625" style="207" customWidth="1"/>
    <col min="15111" max="15352" width="9.140625" style="207"/>
    <col min="15353" max="15353" width="3.42578125" style="207" customWidth="1"/>
    <col min="15354" max="15354" width="11.28515625" style="207" customWidth="1"/>
    <col min="15355" max="15355" width="44" style="207" customWidth="1"/>
    <col min="15356" max="15358" width="7.42578125" style="207" customWidth="1"/>
    <col min="15359" max="15359" width="9.85546875" style="207" customWidth="1"/>
    <col min="15360" max="15360" width="10.5703125" style="207" customWidth="1"/>
    <col min="15361" max="15361" width="7" style="207" customWidth="1"/>
    <col min="15362" max="15362" width="10.140625" style="207" customWidth="1"/>
    <col min="15363" max="15364" width="7.5703125" style="207" customWidth="1"/>
    <col min="15365" max="15365" width="9.85546875" style="207" customWidth="1"/>
    <col min="15366" max="15366" width="11.28515625" style="207" customWidth="1"/>
    <col min="15367" max="15608" width="9.140625" style="207"/>
    <col min="15609" max="15609" width="3.42578125" style="207" customWidth="1"/>
    <col min="15610" max="15610" width="11.28515625" style="207" customWidth="1"/>
    <col min="15611" max="15611" width="44" style="207" customWidth="1"/>
    <col min="15612" max="15614" width="7.42578125" style="207" customWidth="1"/>
    <col min="15615" max="15615" width="9.85546875" style="207" customWidth="1"/>
    <col min="15616" max="15616" width="10.5703125" style="207" customWidth="1"/>
    <col min="15617" max="15617" width="7" style="207" customWidth="1"/>
    <col min="15618" max="15618" width="10.140625" style="207" customWidth="1"/>
    <col min="15619" max="15620" width="7.5703125" style="207" customWidth="1"/>
    <col min="15621" max="15621" width="9.85546875" style="207" customWidth="1"/>
    <col min="15622" max="15622" width="11.28515625" style="207" customWidth="1"/>
    <col min="15623" max="15864" width="9.140625" style="207"/>
    <col min="15865" max="15865" width="3.42578125" style="207" customWidth="1"/>
    <col min="15866" max="15866" width="11.28515625" style="207" customWidth="1"/>
    <col min="15867" max="15867" width="44" style="207" customWidth="1"/>
    <col min="15868" max="15870" width="7.42578125" style="207" customWidth="1"/>
    <col min="15871" max="15871" width="9.85546875" style="207" customWidth="1"/>
    <col min="15872" max="15872" width="10.5703125" style="207" customWidth="1"/>
    <col min="15873" max="15873" width="7" style="207" customWidth="1"/>
    <col min="15874" max="15874" width="10.140625" style="207" customWidth="1"/>
    <col min="15875" max="15876" width="7.5703125" style="207" customWidth="1"/>
    <col min="15877" max="15877" width="9.85546875" style="207" customWidth="1"/>
    <col min="15878" max="15878" width="11.28515625" style="207" customWidth="1"/>
    <col min="15879" max="16120" width="9.140625" style="207"/>
    <col min="16121" max="16121" width="3.42578125" style="207" customWidth="1"/>
    <col min="16122" max="16122" width="11.28515625" style="207" customWidth="1"/>
    <col min="16123" max="16123" width="44" style="207" customWidth="1"/>
    <col min="16124" max="16126" width="7.42578125" style="207" customWidth="1"/>
    <col min="16127" max="16127" width="9.85546875" style="207" customWidth="1"/>
    <col min="16128" max="16128" width="10.5703125" style="207" customWidth="1"/>
    <col min="16129" max="16129" width="7" style="207" customWidth="1"/>
    <col min="16130" max="16130" width="10.140625" style="207" customWidth="1"/>
    <col min="16131" max="16132" width="7.5703125" style="207" customWidth="1"/>
    <col min="16133" max="16133" width="9.85546875" style="207" customWidth="1"/>
    <col min="16134" max="16134" width="11.28515625" style="207" customWidth="1"/>
    <col min="16135" max="16384" width="9.140625" style="207"/>
  </cols>
  <sheetData>
    <row r="1" spans="1:7" s="151" customFormat="1" ht="23.25" customHeight="1">
      <c r="A1" s="848" t="s">
        <v>689</v>
      </c>
      <c r="B1" s="848"/>
      <c r="C1" s="848"/>
      <c r="D1" s="848"/>
      <c r="E1" s="848"/>
      <c r="F1" s="848"/>
      <c r="G1" s="405"/>
    </row>
    <row r="2" spans="1:7" s="153" customFormat="1" ht="21" customHeight="1">
      <c r="A2" s="848" t="s">
        <v>94</v>
      </c>
      <c r="B2" s="848"/>
      <c r="C2" s="848"/>
      <c r="D2" s="848"/>
      <c r="E2" s="848"/>
      <c r="F2" s="848"/>
      <c r="G2" s="406"/>
    </row>
    <row r="3" spans="1:7" customFormat="1" ht="27" customHeight="1">
      <c r="A3" s="842" t="s">
        <v>673</v>
      </c>
      <c r="B3" s="843" t="s">
        <v>699</v>
      </c>
      <c r="C3" s="843" t="s">
        <v>700</v>
      </c>
      <c r="D3" s="812" t="s">
        <v>701</v>
      </c>
      <c r="E3" s="814" t="s">
        <v>702</v>
      </c>
      <c r="F3" s="814" t="s">
        <v>703</v>
      </c>
    </row>
    <row r="4" spans="1:7" customFormat="1" ht="84.75" customHeight="1">
      <c r="A4" s="842"/>
      <c r="B4" s="843"/>
      <c r="C4" s="843"/>
      <c r="D4" s="813"/>
      <c r="E4" s="815"/>
      <c r="F4" s="815"/>
    </row>
    <row r="5" spans="1:7" customFormat="1" ht="15">
      <c r="A5" s="3" t="s">
        <v>1</v>
      </c>
      <c r="B5" s="4">
        <v>2</v>
      </c>
      <c r="C5" s="4">
        <v>3</v>
      </c>
      <c r="D5" s="4">
        <v>4</v>
      </c>
      <c r="E5" s="4">
        <v>5</v>
      </c>
      <c r="F5" s="4">
        <v>6</v>
      </c>
    </row>
    <row r="6" spans="1:7" s="413" customFormat="1" ht="13.5">
      <c r="A6" s="408"/>
      <c r="B6" s="409"/>
      <c r="C6" s="410"/>
      <c r="D6" s="411"/>
      <c r="E6" s="442"/>
      <c r="F6" s="442"/>
      <c r="G6" s="412"/>
    </row>
    <row r="7" spans="1:7" s="413" customFormat="1" ht="28.5" customHeight="1">
      <c r="A7" s="408">
        <v>1</v>
      </c>
      <c r="B7" s="414" t="s">
        <v>631</v>
      </c>
      <c r="C7" s="407" t="s">
        <v>3</v>
      </c>
      <c r="D7" s="415">
        <v>42.55</v>
      </c>
      <c r="E7" s="443"/>
      <c r="F7" s="443"/>
      <c r="G7" s="412"/>
    </row>
    <row r="8" spans="1:7" s="413" customFormat="1" ht="26.25">
      <c r="A8" s="408">
        <v>2</v>
      </c>
      <c r="B8" s="414" t="s">
        <v>632</v>
      </c>
      <c r="C8" s="407" t="s">
        <v>103</v>
      </c>
      <c r="D8" s="415">
        <v>250</v>
      </c>
      <c r="E8" s="443"/>
      <c r="F8" s="443"/>
      <c r="G8" s="412"/>
    </row>
    <row r="9" spans="1:7" s="413" customFormat="1" ht="26.25">
      <c r="A9" s="408">
        <v>3</v>
      </c>
      <c r="B9" s="414" t="s">
        <v>633</v>
      </c>
      <c r="C9" s="407" t="s">
        <v>35</v>
      </c>
      <c r="D9" s="415">
        <v>25</v>
      </c>
      <c r="E9" s="443"/>
      <c r="F9" s="443"/>
      <c r="G9" s="412"/>
    </row>
    <row r="10" spans="1:7" s="413" customFormat="1" ht="26.25">
      <c r="A10" s="408">
        <v>4</v>
      </c>
      <c r="B10" s="414" t="s">
        <v>634</v>
      </c>
      <c r="C10" s="407" t="s">
        <v>103</v>
      </c>
      <c r="D10" s="415">
        <v>12</v>
      </c>
      <c r="E10" s="443"/>
      <c r="F10" s="443"/>
      <c r="G10" s="412"/>
    </row>
    <row r="11" spans="1:7" s="413" customFormat="1" ht="28.5" customHeight="1">
      <c r="A11" s="408">
        <v>5</v>
      </c>
      <c r="B11" s="414" t="s">
        <v>635</v>
      </c>
      <c r="C11" s="407" t="s">
        <v>103</v>
      </c>
      <c r="D11" s="415">
        <v>120</v>
      </c>
      <c r="E11" s="443"/>
      <c r="F11" s="443"/>
      <c r="G11" s="412"/>
    </row>
    <row r="12" spans="1:7" s="413" customFormat="1" ht="15" customHeight="1">
      <c r="A12" s="408">
        <v>6</v>
      </c>
      <c r="B12" s="414" t="s">
        <v>636</v>
      </c>
      <c r="C12" s="407" t="s">
        <v>3</v>
      </c>
      <c r="D12" s="415">
        <v>69.180000000000007</v>
      </c>
      <c r="E12" s="443"/>
      <c r="F12" s="443"/>
      <c r="G12" s="412"/>
    </row>
    <row r="13" spans="1:7" s="413" customFormat="1" ht="26.25">
      <c r="A13" s="408">
        <v>7</v>
      </c>
      <c r="B13" s="414" t="s">
        <v>637</v>
      </c>
      <c r="C13" s="407" t="s">
        <v>103</v>
      </c>
      <c r="D13" s="415">
        <v>144</v>
      </c>
      <c r="E13" s="443"/>
      <c r="F13" s="443"/>
      <c r="G13" s="412"/>
    </row>
    <row r="14" spans="1:7" s="413" customFormat="1" ht="26.25">
      <c r="A14" s="408">
        <v>8</v>
      </c>
      <c r="B14" s="416" t="s">
        <v>638</v>
      </c>
      <c r="C14" s="407" t="s">
        <v>103</v>
      </c>
      <c r="D14" s="415">
        <v>144</v>
      </c>
      <c r="E14" s="443"/>
      <c r="F14" s="443"/>
      <c r="G14" s="412"/>
    </row>
    <row r="15" spans="1:7" s="155" customFormat="1" ht="13.5">
      <c r="A15" s="408"/>
      <c r="B15" s="16" t="s">
        <v>0</v>
      </c>
      <c r="C15" s="445"/>
      <c r="D15" s="438"/>
      <c r="E15" s="444"/>
      <c r="F15" s="427"/>
      <c r="G15" s="417"/>
    </row>
    <row r="16" spans="1:7" s="155" customFormat="1" ht="13.5">
      <c r="A16" s="408"/>
      <c r="B16" s="141" t="s">
        <v>644</v>
      </c>
      <c r="C16" s="446"/>
      <c r="D16" s="447" t="s">
        <v>642</v>
      </c>
      <c r="E16" s="437"/>
      <c r="F16" s="437"/>
      <c r="G16" s="418"/>
    </row>
    <row r="17" spans="1:7" s="155" customFormat="1" ht="13.5">
      <c r="A17" s="408"/>
      <c r="B17" s="257" t="s">
        <v>0</v>
      </c>
      <c r="C17" s="446"/>
      <c r="D17" s="448"/>
      <c r="E17" s="437"/>
      <c r="F17" s="437"/>
      <c r="G17" s="418"/>
    </row>
    <row r="18" spans="1:7" s="155" customFormat="1" ht="13.5">
      <c r="A18" s="408"/>
      <c r="B18" s="142" t="s">
        <v>645</v>
      </c>
      <c r="C18" s="446"/>
      <c r="D18" s="449" t="s">
        <v>642</v>
      </c>
      <c r="E18" s="437"/>
      <c r="F18" s="437"/>
      <c r="G18" s="418"/>
    </row>
    <row r="19" spans="1:7" s="155" customFormat="1" ht="13.5">
      <c r="A19" s="408"/>
      <c r="B19" s="16" t="s">
        <v>705</v>
      </c>
      <c r="C19" s="445"/>
      <c r="D19" s="450"/>
      <c r="E19" s="444"/>
      <c r="F19" s="432"/>
      <c r="G19" s="418"/>
    </row>
    <row r="20" spans="1:7">
      <c r="F20" s="213"/>
    </row>
    <row r="21" spans="1:7" s="421" customFormat="1">
      <c r="B21" s="423"/>
      <c r="D21" s="847"/>
      <c r="E21" s="847"/>
      <c r="F21" s="422"/>
    </row>
    <row r="28" spans="1:7">
      <c r="B28" s="419"/>
    </row>
  </sheetData>
  <mergeCells count="9">
    <mergeCell ref="F3:F4"/>
    <mergeCell ref="D21:E21"/>
    <mergeCell ref="A1:F1"/>
    <mergeCell ref="A2:F2"/>
    <mergeCell ref="A3:A4"/>
    <mergeCell ref="B3:B4"/>
    <mergeCell ref="C3:C4"/>
    <mergeCell ref="D3:D4"/>
    <mergeCell ref="E3:E4"/>
  </mergeCells>
  <pageMargins left="0.7" right="0.7" top="0.75" bottom="0.75"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58"/>
  <sheetViews>
    <sheetView topLeftCell="A40" zoomScaleNormal="100" workbookViewId="0">
      <selection activeCell="J19" sqref="J19"/>
    </sheetView>
  </sheetViews>
  <sheetFormatPr defaultRowHeight="15"/>
  <cols>
    <col min="1" max="1" width="4.140625" customWidth="1"/>
    <col min="2" max="2" width="59" customWidth="1"/>
    <col min="3" max="3" width="8.28515625" customWidth="1"/>
    <col min="4" max="4" width="8.85546875" customWidth="1"/>
    <col min="5" max="5" width="8" customWidth="1"/>
    <col min="6" max="6" width="12" customWidth="1"/>
  </cols>
  <sheetData>
    <row r="1" spans="1:6" ht="21">
      <c r="A1" s="1"/>
      <c r="B1" s="828" t="s">
        <v>690</v>
      </c>
      <c r="C1" s="828"/>
      <c r="D1" s="828"/>
      <c r="E1" s="828"/>
      <c r="F1" s="1"/>
    </row>
    <row r="2" spans="1:6" ht="19.5" customHeight="1">
      <c r="A2" s="849" t="s">
        <v>97</v>
      </c>
      <c r="B2" s="849"/>
      <c r="C2" s="849"/>
      <c r="D2" s="849"/>
      <c r="E2" s="849"/>
      <c r="F2" s="849"/>
    </row>
    <row r="3" spans="1:6" ht="39.75" customHeight="1">
      <c r="A3" s="842" t="s">
        <v>673</v>
      </c>
      <c r="B3" s="843" t="s">
        <v>699</v>
      </c>
      <c r="C3" s="843" t="s">
        <v>700</v>
      </c>
      <c r="D3" s="812" t="s">
        <v>701</v>
      </c>
      <c r="E3" s="814" t="s">
        <v>702</v>
      </c>
      <c r="F3" s="814" t="s">
        <v>703</v>
      </c>
    </row>
    <row r="4" spans="1:6" ht="72.75" customHeight="1">
      <c r="A4" s="842"/>
      <c r="B4" s="843"/>
      <c r="C4" s="843"/>
      <c r="D4" s="813"/>
      <c r="E4" s="815"/>
      <c r="F4" s="815"/>
    </row>
    <row r="5" spans="1:6" ht="27" customHeight="1">
      <c r="A5" s="553" t="s">
        <v>1</v>
      </c>
      <c r="B5" s="555">
        <v>2</v>
      </c>
      <c r="C5" s="555">
        <v>3</v>
      </c>
      <c r="D5" s="556">
        <v>4</v>
      </c>
      <c r="E5" s="557">
        <v>5</v>
      </c>
      <c r="F5" s="557">
        <v>6</v>
      </c>
    </row>
    <row r="6" spans="1:6" ht="29.25" customHeight="1">
      <c r="A6" s="455">
        <v>1</v>
      </c>
      <c r="B6" s="850" t="s">
        <v>706</v>
      </c>
      <c r="C6" s="851"/>
      <c r="D6" s="851"/>
      <c r="E6" s="559"/>
      <c r="F6" s="542"/>
    </row>
    <row r="7" spans="1:6" ht="15" customHeight="1">
      <c r="A7" s="103" t="s">
        <v>707</v>
      </c>
      <c r="B7" s="558" t="s">
        <v>561</v>
      </c>
      <c r="C7" s="104" t="s">
        <v>102</v>
      </c>
      <c r="D7" s="231">
        <v>3</v>
      </c>
      <c r="E7" s="460"/>
      <c r="F7" s="460"/>
    </row>
    <row r="8" spans="1:6" ht="15" customHeight="1">
      <c r="A8" s="103" t="s">
        <v>710</v>
      </c>
      <c r="B8" s="452" t="s">
        <v>562</v>
      </c>
      <c r="C8" s="112" t="s">
        <v>102</v>
      </c>
      <c r="D8" s="451">
        <v>25</v>
      </c>
      <c r="E8" s="456"/>
      <c r="F8" s="456"/>
    </row>
    <row r="9" spans="1:6" ht="16.5" customHeight="1">
      <c r="A9" s="103">
        <v>1.3</v>
      </c>
      <c r="B9" s="452" t="s">
        <v>563</v>
      </c>
      <c r="C9" s="112" t="s">
        <v>102</v>
      </c>
      <c r="D9" s="451">
        <v>25</v>
      </c>
      <c r="E9" s="456"/>
      <c r="F9" s="456"/>
    </row>
    <row r="10" spans="1:6" ht="15.75" customHeight="1">
      <c r="A10" s="103">
        <v>1.4</v>
      </c>
      <c r="B10" s="452" t="s">
        <v>564</v>
      </c>
      <c r="C10" s="112" t="s">
        <v>102</v>
      </c>
      <c r="D10" s="451">
        <v>55</v>
      </c>
      <c r="E10" s="456"/>
      <c r="F10" s="456"/>
    </row>
    <row r="11" spans="1:6" ht="15.75" customHeight="1">
      <c r="A11" s="103" t="s">
        <v>711</v>
      </c>
      <c r="B11" s="560" t="s">
        <v>565</v>
      </c>
      <c r="C11" s="561" t="s">
        <v>102</v>
      </c>
      <c r="D11" s="562">
        <v>60</v>
      </c>
      <c r="E11" s="563"/>
      <c r="F11" s="563"/>
    </row>
    <row r="12" spans="1:6" ht="17.25" customHeight="1">
      <c r="A12" s="566">
        <v>2</v>
      </c>
      <c r="B12" s="852" t="s">
        <v>712</v>
      </c>
      <c r="C12" s="852"/>
      <c r="D12" s="852"/>
      <c r="E12" s="567"/>
      <c r="F12" s="542"/>
    </row>
    <row r="13" spans="1:6" ht="17.25" customHeight="1">
      <c r="A13" s="111" t="s">
        <v>713</v>
      </c>
      <c r="B13" s="453" t="s">
        <v>566</v>
      </c>
      <c r="C13" s="111" t="s">
        <v>103</v>
      </c>
      <c r="D13" s="397">
        <v>1</v>
      </c>
      <c r="E13" s="437"/>
      <c r="F13" s="437"/>
    </row>
    <row r="14" spans="1:6" ht="17.25" customHeight="1">
      <c r="A14" s="111" t="s">
        <v>715</v>
      </c>
      <c r="B14" s="453" t="s">
        <v>567</v>
      </c>
      <c r="C14" s="111" t="s">
        <v>103</v>
      </c>
      <c r="D14" s="397">
        <v>1</v>
      </c>
      <c r="E14" s="437"/>
      <c r="F14" s="437"/>
    </row>
    <row r="15" spans="1:6" ht="17.25" customHeight="1">
      <c r="A15" s="111" t="s">
        <v>714</v>
      </c>
      <c r="B15" s="453" t="s">
        <v>568</v>
      </c>
      <c r="C15" s="111" t="s">
        <v>103</v>
      </c>
      <c r="D15" s="397">
        <v>3</v>
      </c>
      <c r="E15" s="437"/>
      <c r="F15" s="437"/>
    </row>
    <row r="16" spans="1:6" ht="17.25" customHeight="1">
      <c r="A16" s="111" t="s">
        <v>717</v>
      </c>
      <c r="B16" s="453" t="s">
        <v>569</v>
      </c>
      <c r="C16" s="111" t="s">
        <v>103</v>
      </c>
      <c r="D16" s="397">
        <v>2</v>
      </c>
      <c r="E16" s="437"/>
      <c r="F16" s="437"/>
    </row>
    <row r="17" spans="1:6" ht="17.25" customHeight="1">
      <c r="A17" s="250" t="s">
        <v>716</v>
      </c>
      <c r="B17" s="568" t="s">
        <v>570</v>
      </c>
      <c r="C17" s="250" t="s">
        <v>103</v>
      </c>
      <c r="D17" s="569">
        <v>5</v>
      </c>
      <c r="E17" s="527"/>
      <c r="F17" s="527"/>
    </row>
    <row r="18" spans="1:6" ht="19.5" customHeight="1">
      <c r="A18" s="566">
        <v>3</v>
      </c>
      <c r="B18" s="570" t="s">
        <v>718</v>
      </c>
      <c r="C18" s="571"/>
      <c r="D18" s="572"/>
      <c r="E18" s="559"/>
      <c r="F18" s="542"/>
    </row>
    <row r="19" spans="1:6" ht="17.25" customHeight="1">
      <c r="A19" s="468" t="s">
        <v>719</v>
      </c>
      <c r="B19" s="453" t="s">
        <v>571</v>
      </c>
      <c r="C19" s="111" t="s">
        <v>103</v>
      </c>
      <c r="D19" s="397">
        <v>1</v>
      </c>
      <c r="E19" s="457"/>
      <c r="F19" s="457"/>
    </row>
    <row r="20" spans="1:6" ht="17.25" customHeight="1">
      <c r="A20" s="468" t="s">
        <v>721</v>
      </c>
      <c r="B20" s="453" t="s">
        <v>572</v>
      </c>
      <c r="C20" s="111" t="s">
        <v>103</v>
      </c>
      <c r="D20" s="397">
        <v>1</v>
      </c>
      <c r="E20" s="457"/>
      <c r="F20" s="457"/>
    </row>
    <row r="21" spans="1:6" ht="17.25" customHeight="1">
      <c r="A21" s="468" t="s">
        <v>722</v>
      </c>
      <c r="B21" s="453" t="s">
        <v>573</v>
      </c>
      <c r="C21" s="111" t="s">
        <v>103</v>
      </c>
      <c r="D21" s="397">
        <v>1</v>
      </c>
      <c r="E21" s="457"/>
      <c r="F21" s="457"/>
    </row>
    <row r="22" spans="1:6" ht="17.25" customHeight="1">
      <c r="A22" s="468" t="s">
        <v>723</v>
      </c>
      <c r="B22" s="453" t="s">
        <v>574</v>
      </c>
      <c r="C22" s="111" t="s">
        <v>103</v>
      </c>
      <c r="D22" s="397">
        <v>2</v>
      </c>
      <c r="E22" s="457"/>
      <c r="F22" s="457"/>
    </row>
    <row r="23" spans="1:6" ht="17.25" customHeight="1">
      <c r="A23" s="468" t="s">
        <v>724</v>
      </c>
      <c r="B23" s="453" t="s">
        <v>575</v>
      </c>
      <c r="C23" s="111" t="s">
        <v>103</v>
      </c>
      <c r="D23" s="397">
        <v>3</v>
      </c>
      <c r="E23" s="457"/>
      <c r="F23" s="457"/>
    </row>
    <row r="24" spans="1:6" ht="17.25" customHeight="1">
      <c r="A24" s="468" t="s">
        <v>725</v>
      </c>
      <c r="B24" s="453" t="s">
        <v>576</v>
      </c>
      <c r="C24" s="111" t="s">
        <v>103</v>
      </c>
      <c r="D24" s="397">
        <v>20</v>
      </c>
      <c r="E24" s="457"/>
      <c r="F24" s="457"/>
    </row>
    <row r="25" spans="1:6" ht="17.25" customHeight="1">
      <c r="A25" s="468" t="s">
        <v>726</v>
      </c>
      <c r="B25" s="453" t="s">
        <v>577</v>
      </c>
      <c r="C25" s="111" t="s">
        <v>103</v>
      </c>
      <c r="D25" s="397">
        <v>3</v>
      </c>
      <c r="E25" s="457"/>
      <c r="F25" s="457"/>
    </row>
    <row r="26" spans="1:6" ht="17.25" customHeight="1">
      <c r="A26" s="468" t="s">
        <v>727</v>
      </c>
      <c r="B26" s="453" t="s">
        <v>578</v>
      </c>
      <c r="C26" s="111" t="s">
        <v>103</v>
      </c>
      <c r="D26" s="397">
        <v>3</v>
      </c>
      <c r="E26" s="457"/>
      <c r="F26" s="457"/>
    </row>
    <row r="27" spans="1:6" ht="17.25" customHeight="1">
      <c r="A27" s="573" t="s">
        <v>728</v>
      </c>
      <c r="B27" s="568" t="s">
        <v>579</v>
      </c>
      <c r="C27" s="250" t="s">
        <v>103</v>
      </c>
      <c r="D27" s="569">
        <v>10</v>
      </c>
      <c r="E27" s="574"/>
      <c r="F27" s="574"/>
    </row>
    <row r="28" spans="1:6" ht="18" customHeight="1">
      <c r="A28" s="111">
        <v>4</v>
      </c>
      <c r="B28" s="233" t="s">
        <v>729</v>
      </c>
      <c r="C28" s="111"/>
      <c r="D28" s="85"/>
      <c r="E28" s="427"/>
      <c r="F28" s="427"/>
    </row>
    <row r="29" spans="1:6" ht="16.5" customHeight="1">
      <c r="A29" s="251" t="s">
        <v>730</v>
      </c>
      <c r="B29" s="575" t="s">
        <v>580</v>
      </c>
      <c r="C29" s="251" t="s">
        <v>103</v>
      </c>
      <c r="D29" s="565">
        <v>3</v>
      </c>
      <c r="E29" s="432"/>
      <c r="F29" s="432"/>
    </row>
    <row r="30" spans="1:6" ht="16.5" customHeight="1">
      <c r="A30" s="111" t="s">
        <v>731</v>
      </c>
      <c r="B30" s="142" t="s">
        <v>581</v>
      </c>
      <c r="C30" s="111" t="s">
        <v>103</v>
      </c>
      <c r="D30" s="397">
        <v>3</v>
      </c>
      <c r="E30" s="437"/>
      <c r="F30" s="437"/>
    </row>
    <row r="31" spans="1:6" ht="16.5" customHeight="1">
      <c r="A31" s="111" t="s">
        <v>732</v>
      </c>
      <c r="B31" s="142" t="s">
        <v>582</v>
      </c>
      <c r="C31" s="111" t="s">
        <v>103</v>
      </c>
      <c r="D31" s="397">
        <v>30</v>
      </c>
      <c r="E31" s="437"/>
      <c r="F31" s="437"/>
    </row>
    <row r="32" spans="1:6" ht="16.5" customHeight="1">
      <c r="A32" s="250" t="s">
        <v>709</v>
      </c>
      <c r="B32" s="576" t="s">
        <v>583</v>
      </c>
      <c r="C32" s="250" t="s">
        <v>103</v>
      </c>
      <c r="D32" s="569">
        <v>45</v>
      </c>
      <c r="E32" s="527"/>
      <c r="F32" s="527"/>
    </row>
    <row r="33" spans="1:6" ht="18.75" customHeight="1">
      <c r="A33" s="566">
        <v>5</v>
      </c>
      <c r="B33" s="570" t="s">
        <v>733</v>
      </c>
      <c r="C33" s="577"/>
      <c r="D33" s="578"/>
      <c r="E33" s="567"/>
      <c r="F33" s="542"/>
    </row>
    <row r="34" spans="1:6" ht="14.25" customHeight="1">
      <c r="A34" s="251" t="s">
        <v>734</v>
      </c>
      <c r="B34" s="575" t="s">
        <v>310</v>
      </c>
      <c r="C34" s="251" t="s">
        <v>103</v>
      </c>
      <c r="D34" s="565">
        <v>1</v>
      </c>
      <c r="E34" s="432"/>
      <c r="F34" s="432"/>
    </row>
    <row r="35" spans="1:6" ht="14.25" customHeight="1">
      <c r="A35" s="111" t="s">
        <v>735</v>
      </c>
      <c r="B35" s="142" t="s">
        <v>311</v>
      </c>
      <c r="C35" s="111" t="s">
        <v>103</v>
      </c>
      <c r="D35" s="397">
        <v>2</v>
      </c>
      <c r="E35" s="437"/>
      <c r="F35" s="437"/>
    </row>
    <row r="36" spans="1:6" ht="14.25" customHeight="1">
      <c r="A36" s="111" t="s">
        <v>720</v>
      </c>
      <c r="B36" s="142" t="s">
        <v>312</v>
      </c>
      <c r="C36" s="111" t="s">
        <v>103</v>
      </c>
      <c r="D36" s="397">
        <v>2</v>
      </c>
      <c r="E36" s="437"/>
      <c r="F36" s="437"/>
    </row>
    <row r="37" spans="1:6" ht="14.25" customHeight="1">
      <c r="A37" s="250" t="s">
        <v>736</v>
      </c>
      <c r="B37" s="576" t="s">
        <v>313</v>
      </c>
      <c r="C37" s="250" t="s">
        <v>103</v>
      </c>
      <c r="D37" s="569">
        <v>10</v>
      </c>
      <c r="E37" s="527"/>
      <c r="F37" s="527"/>
    </row>
    <row r="38" spans="1:6" ht="18.75" customHeight="1">
      <c r="A38" s="111">
        <v>6</v>
      </c>
      <c r="B38" s="233" t="s">
        <v>737</v>
      </c>
      <c r="C38" s="111"/>
      <c r="D38" s="85"/>
      <c r="E38" s="427"/>
      <c r="F38" s="427"/>
    </row>
    <row r="39" spans="1:6" ht="16.5" customHeight="1">
      <c r="A39" s="251" t="s">
        <v>738</v>
      </c>
      <c r="B39" s="575" t="s">
        <v>584</v>
      </c>
      <c r="C39" s="251" t="s">
        <v>103</v>
      </c>
      <c r="D39" s="565">
        <v>5</v>
      </c>
      <c r="E39" s="432"/>
      <c r="F39" s="432"/>
    </row>
    <row r="40" spans="1:6" ht="16.5" customHeight="1">
      <c r="A40" s="111" t="s">
        <v>739</v>
      </c>
      <c r="B40" s="142" t="s">
        <v>585</v>
      </c>
      <c r="C40" s="111" t="s">
        <v>103</v>
      </c>
      <c r="D40" s="397">
        <v>5</v>
      </c>
      <c r="E40" s="437"/>
      <c r="F40" s="437"/>
    </row>
    <row r="41" spans="1:6" ht="16.5" customHeight="1">
      <c r="A41" s="111" t="s">
        <v>740</v>
      </c>
      <c r="B41" s="142" t="s">
        <v>586</v>
      </c>
      <c r="C41" s="111" t="s">
        <v>103</v>
      </c>
      <c r="D41" s="397">
        <v>8</v>
      </c>
      <c r="E41" s="437"/>
      <c r="F41" s="437"/>
    </row>
    <row r="42" spans="1:6" ht="16.5" customHeight="1">
      <c r="A42" s="111" t="s">
        <v>741</v>
      </c>
      <c r="B42" s="142" t="s">
        <v>587</v>
      </c>
      <c r="C42" s="111" t="s">
        <v>103</v>
      </c>
      <c r="D42" s="397">
        <v>8</v>
      </c>
      <c r="E42" s="437"/>
      <c r="F42" s="437"/>
    </row>
    <row r="43" spans="1:6" ht="19.5" customHeight="1">
      <c r="A43" s="111">
        <v>7</v>
      </c>
      <c r="B43" s="235" t="s">
        <v>742</v>
      </c>
      <c r="C43" s="111" t="s">
        <v>104</v>
      </c>
      <c r="D43" s="219">
        <v>20</v>
      </c>
      <c r="E43" s="437"/>
      <c r="F43" s="431"/>
    </row>
    <row r="44" spans="1:6" ht="19.5" customHeight="1">
      <c r="A44" s="111">
        <v>8</v>
      </c>
      <c r="B44" s="235" t="s">
        <v>743</v>
      </c>
      <c r="C44" s="111" t="s">
        <v>104</v>
      </c>
      <c r="D44" s="219">
        <v>15</v>
      </c>
      <c r="E44" s="437"/>
      <c r="F44" s="431"/>
    </row>
    <row r="45" spans="1:6" ht="19.5" customHeight="1">
      <c r="A45" s="111">
        <v>9</v>
      </c>
      <c r="B45" s="235" t="s">
        <v>744</v>
      </c>
      <c r="C45" s="111" t="s">
        <v>104</v>
      </c>
      <c r="D45" s="219">
        <v>30</v>
      </c>
      <c r="E45" s="437"/>
      <c r="F45" s="431"/>
    </row>
    <row r="46" spans="1:6" ht="19.5" customHeight="1">
      <c r="A46" s="111">
        <v>10</v>
      </c>
      <c r="B46" s="235" t="s">
        <v>745</v>
      </c>
      <c r="C46" s="111" t="s">
        <v>104</v>
      </c>
      <c r="D46" s="219">
        <v>30</v>
      </c>
      <c r="E46" s="437"/>
      <c r="F46" s="431"/>
    </row>
    <row r="47" spans="1:6" ht="28.5" customHeight="1">
      <c r="A47" s="111">
        <v>11</v>
      </c>
      <c r="B47" s="233" t="s">
        <v>746</v>
      </c>
      <c r="C47" s="455" t="s">
        <v>18</v>
      </c>
      <c r="D47" s="115">
        <v>25</v>
      </c>
      <c r="E47" s="426"/>
      <c r="F47" s="431"/>
    </row>
    <row r="48" spans="1:6" ht="18.75" customHeight="1">
      <c r="A48" s="111">
        <v>12</v>
      </c>
      <c r="B48" s="233" t="s">
        <v>747</v>
      </c>
      <c r="C48" s="455" t="s">
        <v>647</v>
      </c>
      <c r="D48" s="115">
        <v>1</v>
      </c>
      <c r="E48" s="426"/>
      <c r="F48" s="431"/>
    </row>
    <row r="49" spans="1:7" ht="20.25" customHeight="1">
      <c r="A49" s="111">
        <v>13</v>
      </c>
      <c r="B49" s="233" t="s">
        <v>748</v>
      </c>
      <c r="C49" s="455" t="s">
        <v>648</v>
      </c>
      <c r="D49" s="115">
        <v>4</v>
      </c>
      <c r="E49" s="426"/>
      <c r="F49" s="431"/>
    </row>
    <row r="50" spans="1:7" ht="22.5" customHeight="1">
      <c r="A50" s="88">
        <v>14</v>
      </c>
      <c r="B50" s="107" t="s">
        <v>749</v>
      </c>
      <c r="C50" s="96" t="s">
        <v>103</v>
      </c>
      <c r="D50" s="45">
        <v>42</v>
      </c>
      <c r="E50" s="458"/>
      <c r="F50" s="431"/>
    </row>
    <row r="51" spans="1:7">
      <c r="A51" s="112"/>
      <c r="B51" s="114" t="s">
        <v>105</v>
      </c>
      <c r="C51" s="462"/>
      <c r="D51" s="457"/>
      <c r="E51" s="459"/>
      <c r="F51" s="427"/>
      <c r="G51" s="117"/>
    </row>
    <row r="52" spans="1:7" ht="18" customHeight="1">
      <c r="A52" s="10"/>
      <c r="B52" s="118" t="s">
        <v>1024</v>
      </c>
      <c r="C52" s="463"/>
      <c r="D52" s="466" t="s">
        <v>642</v>
      </c>
      <c r="E52" s="456"/>
      <c r="F52" s="456"/>
    </row>
    <row r="53" spans="1:7">
      <c r="A53" s="112"/>
      <c r="B53" s="315" t="s">
        <v>105</v>
      </c>
      <c r="C53" s="463"/>
      <c r="D53" s="457"/>
      <c r="E53" s="456"/>
      <c r="F53" s="427"/>
    </row>
    <row r="54" spans="1:7" ht="16.5" customHeight="1">
      <c r="A54" s="10"/>
      <c r="B54" s="118" t="s">
        <v>643</v>
      </c>
      <c r="C54" s="456"/>
      <c r="D54" s="466" t="s">
        <v>642</v>
      </c>
      <c r="E54" s="456"/>
      <c r="F54" s="456"/>
    </row>
    <row r="55" spans="1:7">
      <c r="A55" s="112"/>
      <c r="B55" s="391" t="s">
        <v>649</v>
      </c>
      <c r="C55" s="464"/>
      <c r="D55" s="465"/>
      <c r="E55" s="460"/>
      <c r="F55" s="461"/>
    </row>
    <row r="58" spans="1:7" s="66" customFormat="1" ht="15.75">
      <c r="D58" s="811"/>
      <c r="E58" s="811"/>
    </row>
  </sheetData>
  <mergeCells count="11">
    <mergeCell ref="B1:E1"/>
    <mergeCell ref="D58:E58"/>
    <mergeCell ref="A2:F2"/>
    <mergeCell ref="A3:A4"/>
    <mergeCell ref="B3:B4"/>
    <mergeCell ref="C3:C4"/>
    <mergeCell ref="D3:D4"/>
    <mergeCell ref="E3:E4"/>
    <mergeCell ref="F3:F4"/>
    <mergeCell ref="B6:D6"/>
    <mergeCell ref="B12:D12"/>
  </mergeCells>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34"/>
  <sheetViews>
    <sheetView topLeftCell="A17" zoomScale="87" zoomScaleNormal="87" workbookViewId="0">
      <selection activeCell="J19" sqref="J19"/>
    </sheetView>
  </sheetViews>
  <sheetFormatPr defaultRowHeight="15"/>
  <cols>
    <col min="1" max="1" width="4.28515625" customWidth="1"/>
    <col min="2" max="2" width="57.42578125" customWidth="1"/>
    <col min="6" max="6" width="11.7109375" customWidth="1"/>
  </cols>
  <sheetData>
    <row r="1" spans="1:8" ht="21">
      <c r="A1" s="1"/>
      <c r="B1" s="828" t="s">
        <v>691</v>
      </c>
      <c r="C1" s="828"/>
      <c r="D1" s="828"/>
      <c r="E1" s="828"/>
      <c r="F1" s="1"/>
    </row>
    <row r="2" spans="1:8" ht="24" customHeight="1">
      <c r="A2" s="849" t="s">
        <v>107</v>
      </c>
      <c r="B2" s="849"/>
      <c r="C2" s="849"/>
      <c r="D2" s="849"/>
      <c r="E2" s="849"/>
    </row>
    <row r="3" spans="1:8" ht="48" customHeight="1">
      <c r="A3" s="842" t="s">
        <v>673</v>
      </c>
      <c r="B3" s="843" t="s">
        <v>699</v>
      </c>
      <c r="C3" s="843" t="s">
        <v>700</v>
      </c>
      <c r="D3" s="812" t="s">
        <v>701</v>
      </c>
      <c r="E3" s="814" t="s">
        <v>702</v>
      </c>
      <c r="F3" s="814" t="s">
        <v>703</v>
      </c>
    </row>
    <row r="4" spans="1:8" ht="69.75" customHeight="1">
      <c r="A4" s="842"/>
      <c r="B4" s="843"/>
      <c r="C4" s="843"/>
      <c r="D4" s="813"/>
      <c r="E4" s="815"/>
      <c r="F4" s="815"/>
    </row>
    <row r="5" spans="1:8">
      <c r="A5" s="33" t="s">
        <v>1</v>
      </c>
      <c r="B5" s="34">
        <v>2</v>
      </c>
      <c r="C5" s="34">
        <v>3</v>
      </c>
      <c r="D5" s="34">
        <v>4</v>
      </c>
      <c r="E5" s="579">
        <v>5</v>
      </c>
      <c r="F5" s="34">
        <v>6</v>
      </c>
      <c r="H5" s="215"/>
    </row>
    <row r="6" spans="1:8" ht="33.75" customHeight="1">
      <c r="A6" s="455">
        <v>1</v>
      </c>
      <c r="B6" s="581" t="s">
        <v>750</v>
      </c>
      <c r="C6" s="577"/>
      <c r="D6" s="582"/>
      <c r="E6" s="559"/>
      <c r="F6" s="542"/>
    </row>
    <row r="7" spans="1:8" ht="18.75" customHeight="1">
      <c r="A7" s="104" t="s">
        <v>707</v>
      </c>
      <c r="B7" s="558" t="s">
        <v>588</v>
      </c>
      <c r="C7" s="288" t="s">
        <v>102</v>
      </c>
      <c r="D7" s="580">
        <v>18</v>
      </c>
      <c r="E7" s="460"/>
      <c r="F7" s="460"/>
    </row>
    <row r="8" spans="1:8" ht="18.75" customHeight="1">
      <c r="A8" s="561" t="s">
        <v>710</v>
      </c>
      <c r="B8" s="560" t="s">
        <v>589</v>
      </c>
      <c r="C8" s="583" t="s">
        <v>102</v>
      </c>
      <c r="D8" s="584">
        <v>46</v>
      </c>
      <c r="E8" s="563"/>
      <c r="F8" s="563"/>
    </row>
    <row r="9" spans="1:8" ht="29.25" customHeight="1">
      <c r="A9" s="566">
        <v>2</v>
      </c>
      <c r="B9" s="570" t="s">
        <v>712</v>
      </c>
      <c r="C9" s="571"/>
      <c r="D9" s="586"/>
      <c r="E9" s="567"/>
      <c r="F9" s="542"/>
    </row>
    <row r="10" spans="1:8" ht="20.25" customHeight="1">
      <c r="A10" s="251" t="s">
        <v>713</v>
      </c>
      <c r="B10" s="564" t="s">
        <v>590</v>
      </c>
      <c r="C10" s="232" t="s">
        <v>103</v>
      </c>
      <c r="D10" s="585">
        <v>1</v>
      </c>
      <c r="E10" s="432"/>
      <c r="F10" s="432"/>
    </row>
    <row r="11" spans="1:8" ht="20.25" customHeight="1">
      <c r="A11" s="250" t="s">
        <v>715</v>
      </c>
      <c r="B11" s="568" t="s">
        <v>591</v>
      </c>
      <c r="C11" s="573" t="s">
        <v>103</v>
      </c>
      <c r="D11" s="587">
        <v>5</v>
      </c>
      <c r="E11" s="527"/>
      <c r="F11" s="527"/>
    </row>
    <row r="12" spans="1:8" ht="18.75" customHeight="1">
      <c r="A12" s="566">
        <v>3</v>
      </c>
      <c r="B12" s="570" t="s">
        <v>718</v>
      </c>
      <c r="C12" s="571"/>
      <c r="D12" s="586"/>
      <c r="E12" s="559"/>
      <c r="F12" s="542"/>
    </row>
    <row r="13" spans="1:8" ht="18.75" customHeight="1">
      <c r="A13" s="468" t="s">
        <v>719</v>
      </c>
      <c r="B13" s="453" t="s">
        <v>592</v>
      </c>
      <c r="C13" s="468" t="s">
        <v>103</v>
      </c>
      <c r="D13" s="400">
        <v>4</v>
      </c>
      <c r="E13" s="457"/>
      <c r="F13" s="457"/>
    </row>
    <row r="14" spans="1:8" ht="18.75" customHeight="1">
      <c r="A14" s="468" t="s">
        <v>721</v>
      </c>
      <c r="B14" s="453" t="s">
        <v>593</v>
      </c>
      <c r="C14" s="468" t="s">
        <v>103</v>
      </c>
      <c r="D14" s="400">
        <v>3</v>
      </c>
      <c r="E14" s="457"/>
      <c r="F14" s="457"/>
    </row>
    <row r="15" spans="1:8" ht="18.75" customHeight="1">
      <c r="A15" s="573" t="s">
        <v>722</v>
      </c>
      <c r="B15" s="568" t="s">
        <v>579</v>
      </c>
      <c r="C15" s="573" t="s">
        <v>103</v>
      </c>
      <c r="D15" s="589">
        <v>10</v>
      </c>
      <c r="E15" s="574"/>
      <c r="F15" s="574"/>
    </row>
    <row r="16" spans="1:8" ht="19.5" customHeight="1">
      <c r="A16" s="566">
        <v>4</v>
      </c>
      <c r="B16" s="570" t="s">
        <v>751</v>
      </c>
      <c r="C16" s="571"/>
      <c r="D16" s="586"/>
      <c r="E16" s="559"/>
      <c r="F16" s="542"/>
    </row>
    <row r="17" spans="1:6" ht="19.5" customHeight="1">
      <c r="A17" s="251" t="s">
        <v>730</v>
      </c>
      <c r="B17" s="575" t="s">
        <v>594</v>
      </c>
      <c r="C17" s="251" t="s">
        <v>103</v>
      </c>
      <c r="D17" s="590">
        <v>5</v>
      </c>
      <c r="E17" s="432"/>
      <c r="F17" s="432"/>
    </row>
    <row r="18" spans="1:6" ht="19.5" customHeight="1">
      <c r="A18" s="111" t="s">
        <v>731</v>
      </c>
      <c r="B18" s="142" t="s">
        <v>595</v>
      </c>
      <c r="C18" s="111" t="s">
        <v>103</v>
      </c>
      <c r="D18" s="469">
        <v>25</v>
      </c>
      <c r="E18" s="437"/>
      <c r="F18" s="437"/>
    </row>
    <row r="19" spans="1:6" ht="18.75" customHeight="1">
      <c r="A19" s="252">
        <v>5</v>
      </c>
      <c r="B19" s="591" t="s">
        <v>752</v>
      </c>
      <c r="C19" s="561" t="s">
        <v>647</v>
      </c>
      <c r="D19" s="592">
        <v>4</v>
      </c>
      <c r="E19" s="430"/>
      <c r="F19" s="431"/>
    </row>
    <row r="20" spans="1:6" ht="30.75" customHeight="1">
      <c r="A20" s="566">
        <v>6</v>
      </c>
      <c r="B20" s="570" t="s">
        <v>753</v>
      </c>
      <c r="C20" s="571"/>
      <c r="D20" s="586"/>
      <c r="E20" s="559"/>
      <c r="F20" s="542"/>
    </row>
    <row r="21" spans="1:6" ht="18" customHeight="1">
      <c r="A21" s="251" t="s">
        <v>738</v>
      </c>
      <c r="B21" s="575" t="s">
        <v>586</v>
      </c>
      <c r="C21" s="251" t="s">
        <v>103</v>
      </c>
      <c r="D21" s="590">
        <v>3</v>
      </c>
      <c r="E21" s="432"/>
      <c r="F21" s="432"/>
    </row>
    <row r="22" spans="1:6" ht="18" customHeight="1">
      <c r="A22" s="111" t="s">
        <v>739</v>
      </c>
      <c r="B22" s="142" t="s">
        <v>587</v>
      </c>
      <c r="C22" s="111" t="s">
        <v>103</v>
      </c>
      <c r="D22" s="469">
        <v>5</v>
      </c>
      <c r="E22" s="437"/>
      <c r="F22" s="437"/>
    </row>
    <row r="23" spans="1:6" ht="33.75" customHeight="1">
      <c r="A23" s="111">
        <v>7</v>
      </c>
      <c r="B23" s="235" t="s">
        <v>744</v>
      </c>
      <c r="C23" s="111" t="s">
        <v>104</v>
      </c>
      <c r="D23" s="469">
        <v>10</v>
      </c>
      <c r="E23" s="428"/>
      <c r="F23" s="427"/>
    </row>
    <row r="24" spans="1:6" ht="36" customHeight="1">
      <c r="A24" s="111">
        <v>8</v>
      </c>
      <c r="B24" s="235" t="s">
        <v>745</v>
      </c>
      <c r="C24" s="111" t="s">
        <v>104</v>
      </c>
      <c r="D24" s="469">
        <v>25</v>
      </c>
      <c r="E24" s="428"/>
      <c r="F24" s="427"/>
    </row>
    <row r="25" spans="1:6" ht="33" customHeight="1">
      <c r="A25" s="111">
        <v>9</v>
      </c>
      <c r="B25" s="233" t="s">
        <v>754</v>
      </c>
      <c r="C25" s="111" t="s">
        <v>103</v>
      </c>
      <c r="D25" s="18">
        <v>28</v>
      </c>
      <c r="E25" s="427"/>
      <c r="F25" s="427"/>
    </row>
    <row r="26" spans="1:6" ht="30" customHeight="1">
      <c r="A26" s="112">
        <v>10</v>
      </c>
      <c r="B26" s="237" t="s">
        <v>755</v>
      </c>
      <c r="C26" s="112" t="s">
        <v>647</v>
      </c>
      <c r="D26" s="120">
        <v>5</v>
      </c>
      <c r="E26" s="427"/>
      <c r="F26" s="427"/>
    </row>
    <row r="27" spans="1:6" ht="30.75" customHeight="1">
      <c r="A27" s="112">
        <v>11</v>
      </c>
      <c r="B27" s="237" t="s">
        <v>756</v>
      </c>
      <c r="C27" s="112" t="s">
        <v>647</v>
      </c>
      <c r="D27" s="120">
        <v>5</v>
      </c>
      <c r="E27" s="427"/>
      <c r="F27" s="427"/>
    </row>
    <row r="28" spans="1:6" ht="14.25" customHeight="1">
      <c r="A28" s="112"/>
      <c r="B28" s="114" t="s">
        <v>105</v>
      </c>
      <c r="C28" s="470"/>
      <c r="D28" s="457"/>
      <c r="E28" s="459"/>
      <c r="F28" s="427"/>
    </row>
    <row r="29" spans="1:6" ht="14.25" customHeight="1">
      <c r="A29" s="10"/>
      <c r="B29" s="118" t="s">
        <v>1024</v>
      </c>
      <c r="C29" s="463"/>
      <c r="D29" s="466" t="s">
        <v>642</v>
      </c>
      <c r="E29" s="456"/>
      <c r="F29" s="456"/>
    </row>
    <row r="30" spans="1:6" ht="14.25" customHeight="1">
      <c r="A30" s="112"/>
      <c r="B30" s="315" t="s">
        <v>105</v>
      </c>
      <c r="C30" s="463"/>
      <c r="D30" s="457"/>
      <c r="E30" s="456"/>
      <c r="F30" s="427"/>
    </row>
    <row r="31" spans="1:6" ht="14.25" customHeight="1">
      <c r="A31" s="10"/>
      <c r="B31" s="118" t="s">
        <v>643</v>
      </c>
      <c r="C31" s="456"/>
      <c r="D31" s="466" t="s">
        <v>642</v>
      </c>
      <c r="E31" s="456"/>
      <c r="F31" s="456"/>
    </row>
    <row r="32" spans="1:6" ht="14.25" customHeight="1">
      <c r="A32" s="112"/>
      <c r="B32" s="391" t="s">
        <v>649</v>
      </c>
      <c r="C32" s="464"/>
      <c r="D32" s="465"/>
      <c r="E32" s="460"/>
      <c r="F32" s="461"/>
    </row>
    <row r="34" spans="4:5" s="66" customFormat="1" ht="15.75">
      <c r="D34" s="811"/>
      <c r="E34" s="811"/>
    </row>
  </sheetData>
  <mergeCells count="9">
    <mergeCell ref="D34:E34"/>
    <mergeCell ref="F3:F4"/>
    <mergeCell ref="B3:B4"/>
    <mergeCell ref="B1:E1"/>
    <mergeCell ref="A2:E2"/>
    <mergeCell ref="D3:D4"/>
    <mergeCell ref="E3:E4"/>
    <mergeCell ref="A3:A4"/>
    <mergeCell ref="C3:C4"/>
  </mergeCells>
  <pageMargins left="0.25" right="0.25"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68"/>
  <sheetViews>
    <sheetView topLeftCell="A50" zoomScaleNormal="100" workbookViewId="0">
      <selection activeCell="J19" sqref="J19"/>
    </sheetView>
  </sheetViews>
  <sheetFormatPr defaultRowHeight="15"/>
  <cols>
    <col min="1" max="1" width="4.28515625" style="600" customWidth="1"/>
    <col min="2" max="2" width="52.28515625" customWidth="1"/>
    <col min="3" max="4" width="8.28515625" customWidth="1"/>
    <col min="6" max="6" width="10.85546875" customWidth="1"/>
  </cols>
  <sheetData>
    <row r="1" spans="1:8" ht="21">
      <c r="A1" s="597"/>
      <c r="B1" s="828" t="s">
        <v>692</v>
      </c>
      <c r="C1" s="828"/>
      <c r="D1" s="828"/>
      <c r="E1" s="828"/>
      <c r="F1" s="1"/>
    </row>
    <row r="2" spans="1:8" ht="20.25" customHeight="1">
      <c r="A2" s="849" t="s">
        <v>108</v>
      </c>
      <c r="B2" s="849"/>
      <c r="C2" s="849"/>
      <c r="D2" s="849"/>
      <c r="E2" s="849"/>
    </row>
    <row r="3" spans="1:8" ht="150.75" customHeight="1">
      <c r="A3" s="598" t="s">
        <v>98</v>
      </c>
      <c r="B3" s="550" t="s">
        <v>699</v>
      </c>
      <c r="C3" s="550" t="s">
        <v>700</v>
      </c>
      <c r="D3" s="550" t="s">
        <v>701</v>
      </c>
      <c r="E3" s="551" t="s">
        <v>702</v>
      </c>
      <c r="F3" s="552" t="s">
        <v>703</v>
      </c>
    </row>
    <row r="4" spans="1:8">
      <c r="A4" s="599" t="s">
        <v>1</v>
      </c>
      <c r="B4" s="34">
        <v>2</v>
      </c>
      <c r="C4" s="34">
        <v>3</v>
      </c>
      <c r="D4" s="34">
        <v>4</v>
      </c>
      <c r="E4" s="579">
        <v>5</v>
      </c>
      <c r="F4" s="34">
        <v>6</v>
      </c>
      <c r="H4" s="215"/>
    </row>
    <row r="5" spans="1:8" ht="30.75" customHeight="1">
      <c r="A5" s="566">
        <v>1</v>
      </c>
      <c r="B5" s="596" t="s">
        <v>757</v>
      </c>
      <c r="C5" s="577"/>
      <c r="D5" s="578"/>
      <c r="E5" s="567"/>
      <c r="F5" s="426"/>
    </row>
    <row r="6" spans="1:8" ht="14.25" customHeight="1">
      <c r="A6" s="111" t="s">
        <v>707</v>
      </c>
      <c r="B6" s="472" t="s">
        <v>314</v>
      </c>
      <c r="C6" s="454" t="s">
        <v>102</v>
      </c>
      <c r="D6" s="400">
        <v>36</v>
      </c>
      <c r="E6" s="477"/>
      <c r="F6" s="477"/>
    </row>
    <row r="7" spans="1:8" ht="17.25" customHeight="1">
      <c r="A7" s="111" t="s">
        <v>710</v>
      </c>
      <c r="B7" s="472" t="s">
        <v>315</v>
      </c>
      <c r="C7" s="454" t="s">
        <v>102</v>
      </c>
      <c r="D7" s="400">
        <v>50</v>
      </c>
      <c r="E7" s="477"/>
      <c r="F7" s="477"/>
    </row>
    <row r="8" spans="1:8" ht="17.25" customHeight="1">
      <c r="A8" s="111" t="s">
        <v>758</v>
      </c>
      <c r="B8" s="472" t="s">
        <v>316</v>
      </c>
      <c r="C8" s="112" t="s">
        <v>102</v>
      </c>
      <c r="D8" s="400">
        <v>14</v>
      </c>
      <c r="E8" s="477"/>
      <c r="F8" s="477"/>
    </row>
    <row r="9" spans="1:8" ht="30.75" customHeight="1">
      <c r="A9" s="111">
        <v>2</v>
      </c>
      <c r="B9" s="471" t="s">
        <v>759</v>
      </c>
      <c r="C9" s="112"/>
      <c r="D9" s="115"/>
      <c r="E9" s="428"/>
      <c r="F9" s="428"/>
    </row>
    <row r="10" spans="1:8" ht="14.25" customHeight="1">
      <c r="A10" s="111" t="s">
        <v>713</v>
      </c>
      <c r="B10" s="472" t="s">
        <v>317</v>
      </c>
      <c r="C10" s="454" t="s">
        <v>102</v>
      </c>
      <c r="D10" s="399">
        <v>3</v>
      </c>
      <c r="E10" s="477"/>
      <c r="F10" s="477"/>
    </row>
    <row r="11" spans="1:8" ht="14.25" customHeight="1">
      <c r="A11" s="111" t="s">
        <v>715</v>
      </c>
      <c r="B11" s="472" t="s">
        <v>318</v>
      </c>
      <c r="C11" s="454" t="s">
        <v>102</v>
      </c>
      <c r="D11" s="399">
        <v>28</v>
      </c>
      <c r="E11" s="477"/>
      <c r="F11" s="477"/>
    </row>
    <row r="12" spans="1:8" ht="14.25" customHeight="1">
      <c r="A12" s="250" t="s">
        <v>714</v>
      </c>
      <c r="B12" s="601" t="s">
        <v>319</v>
      </c>
      <c r="C12" s="602" t="s">
        <v>102</v>
      </c>
      <c r="D12" s="603">
        <v>15</v>
      </c>
      <c r="E12" s="604"/>
      <c r="F12" s="604"/>
    </row>
    <row r="13" spans="1:8" ht="30.75" customHeight="1">
      <c r="A13" s="566">
        <v>3</v>
      </c>
      <c r="B13" s="596" t="s">
        <v>760</v>
      </c>
      <c r="C13" s="577"/>
      <c r="D13" s="578"/>
      <c r="E13" s="567"/>
      <c r="F13" s="426"/>
    </row>
    <row r="14" spans="1:8" ht="15" customHeight="1">
      <c r="A14" s="251" t="s">
        <v>719</v>
      </c>
      <c r="B14" s="593" t="s">
        <v>320</v>
      </c>
      <c r="C14" s="594" t="s">
        <v>102</v>
      </c>
      <c r="D14" s="122">
        <v>2.5</v>
      </c>
      <c r="E14" s="595"/>
      <c r="F14" s="595"/>
    </row>
    <row r="15" spans="1:8" ht="15" customHeight="1">
      <c r="A15" s="111" t="s">
        <v>721</v>
      </c>
      <c r="B15" s="472" t="s">
        <v>321</v>
      </c>
      <c r="C15" s="454" t="s">
        <v>102</v>
      </c>
      <c r="D15" s="399">
        <v>7.5</v>
      </c>
      <c r="E15" s="477"/>
      <c r="F15" s="477"/>
    </row>
    <row r="16" spans="1:8" ht="15" customHeight="1">
      <c r="A16" s="250" t="s">
        <v>722</v>
      </c>
      <c r="B16" s="601" t="s">
        <v>322</v>
      </c>
      <c r="C16" s="602" t="s">
        <v>102</v>
      </c>
      <c r="D16" s="603">
        <v>7.5</v>
      </c>
      <c r="E16" s="604"/>
      <c r="F16" s="604"/>
    </row>
    <row r="17" spans="1:6" ht="27.75" customHeight="1">
      <c r="A17" s="566">
        <v>4</v>
      </c>
      <c r="B17" s="596" t="s">
        <v>596</v>
      </c>
      <c r="C17" s="577"/>
      <c r="D17" s="578"/>
      <c r="E17" s="567"/>
      <c r="F17" s="426"/>
    </row>
    <row r="18" spans="1:6" ht="17.25" customHeight="1">
      <c r="A18" s="251" t="s">
        <v>730</v>
      </c>
      <c r="B18" s="593" t="s">
        <v>323</v>
      </c>
      <c r="C18" s="594" t="s">
        <v>102</v>
      </c>
      <c r="D18" s="588">
        <v>0.9</v>
      </c>
      <c r="E18" s="595"/>
      <c r="F18" s="595"/>
    </row>
    <row r="19" spans="1:6" ht="17.25" customHeight="1">
      <c r="A19" s="111" t="s">
        <v>731</v>
      </c>
      <c r="B19" s="472" t="s">
        <v>324</v>
      </c>
      <c r="C19" s="454" t="s">
        <v>102</v>
      </c>
      <c r="D19" s="400">
        <v>6</v>
      </c>
      <c r="E19" s="477"/>
      <c r="F19" s="477"/>
    </row>
    <row r="20" spans="1:6" ht="17.25" customHeight="1">
      <c r="A20" s="250" t="s">
        <v>732</v>
      </c>
      <c r="B20" s="601" t="s">
        <v>325</v>
      </c>
      <c r="C20" s="602" t="s">
        <v>102</v>
      </c>
      <c r="D20" s="589">
        <v>2.1</v>
      </c>
      <c r="E20" s="604"/>
      <c r="F20" s="604"/>
    </row>
    <row r="21" spans="1:6" ht="16.5" customHeight="1">
      <c r="A21" s="566">
        <v>5</v>
      </c>
      <c r="B21" s="596" t="s">
        <v>761</v>
      </c>
      <c r="C21" s="571"/>
      <c r="D21" s="572"/>
      <c r="E21" s="567"/>
      <c r="F21" s="426"/>
    </row>
    <row r="22" spans="1:6" ht="14.25" customHeight="1">
      <c r="A22" s="251" t="s">
        <v>734</v>
      </c>
      <c r="B22" s="593" t="s">
        <v>326</v>
      </c>
      <c r="C22" s="251" t="s">
        <v>103</v>
      </c>
      <c r="D22" s="588">
        <v>25</v>
      </c>
      <c r="E22" s="432"/>
      <c r="F22" s="432"/>
    </row>
    <row r="23" spans="1:6" ht="14.25" customHeight="1">
      <c r="A23" s="111" t="s">
        <v>735</v>
      </c>
      <c r="B23" s="472" t="s">
        <v>327</v>
      </c>
      <c r="C23" s="111" t="s">
        <v>103</v>
      </c>
      <c r="D23" s="400">
        <v>10</v>
      </c>
      <c r="E23" s="437"/>
      <c r="F23" s="437"/>
    </row>
    <row r="24" spans="1:6" ht="14.25" customHeight="1">
      <c r="A24" s="111" t="s">
        <v>720</v>
      </c>
      <c r="B24" s="472" t="s">
        <v>328</v>
      </c>
      <c r="C24" s="111" t="s">
        <v>103</v>
      </c>
      <c r="D24" s="400">
        <v>11</v>
      </c>
      <c r="E24" s="437"/>
      <c r="F24" s="437"/>
    </row>
    <row r="25" spans="1:6" ht="14.25" customHeight="1">
      <c r="A25" s="111" t="s">
        <v>736</v>
      </c>
      <c r="B25" s="472" t="s">
        <v>329</v>
      </c>
      <c r="C25" s="111" t="s">
        <v>103</v>
      </c>
      <c r="D25" s="400">
        <v>12</v>
      </c>
      <c r="E25" s="437"/>
      <c r="F25" s="437"/>
    </row>
    <row r="26" spans="1:6" ht="14.25" customHeight="1">
      <c r="A26" s="250" t="s">
        <v>708</v>
      </c>
      <c r="B26" s="601" t="s">
        <v>330</v>
      </c>
      <c r="C26" s="250" t="s">
        <v>103</v>
      </c>
      <c r="D26" s="589">
        <v>1</v>
      </c>
      <c r="E26" s="527"/>
      <c r="F26" s="527"/>
    </row>
    <row r="27" spans="1:6" ht="18" customHeight="1">
      <c r="A27" s="566">
        <v>6</v>
      </c>
      <c r="B27" s="596" t="s">
        <v>160</v>
      </c>
      <c r="C27" s="571"/>
      <c r="D27" s="572"/>
      <c r="E27" s="567"/>
      <c r="F27" s="426"/>
    </row>
    <row r="28" spans="1:6" ht="15" customHeight="1">
      <c r="A28" s="251" t="s">
        <v>738</v>
      </c>
      <c r="B28" s="593" t="s">
        <v>597</v>
      </c>
      <c r="C28" s="251" t="s">
        <v>103</v>
      </c>
      <c r="D28" s="588">
        <v>1</v>
      </c>
      <c r="E28" s="432"/>
      <c r="F28" s="432"/>
    </row>
    <row r="29" spans="1:6" ht="15" customHeight="1">
      <c r="A29" s="250" t="s">
        <v>739</v>
      </c>
      <c r="B29" s="601" t="s">
        <v>598</v>
      </c>
      <c r="C29" s="250" t="s">
        <v>103</v>
      </c>
      <c r="D29" s="589">
        <v>3</v>
      </c>
      <c r="E29" s="527"/>
      <c r="F29" s="527"/>
    </row>
    <row r="30" spans="1:6" ht="16.5" customHeight="1">
      <c r="A30" s="566">
        <v>7</v>
      </c>
      <c r="B30" s="596" t="s">
        <v>161</v>
      </c>
      <c r="C30" s="571"/>
      <c r="D30" s="572"/>
      <c r="E30" s="567"/>
      <c r="F30" s="426"/>
    </row>
    <row r="31" spans="1:6" ht="15" customHeight="1">
      <c r="A31" s="251" t="s">
        <v>762</v>
      </c>
      <c r="B31" s="593" t="s">
        <v>599</v>
      </c>
      <c r="C31" s="251" t="s">
        <v>103</v>
      </c>
      <c r="D31" s="122">
        <v>7</v>
      </c>
      <c r="E31" s="432"/>
      <c r="F31" s="432"/>
    </row>
    <row r="32" spans="1:6" ht="15" customHeight="1">
      <c r="A32" s="111" t="s">
        <v>763</v>
      </c>
      <c r="B32" s="472" t="s">
        <v>597</v>
      </c>
      <c r="C32" s="111" t="s">
        <v>103</v>
      </c>
      <c r="D32" s="399">
        <v>73</v>
      </c>
      <c r="E32" s="437"/>
      <c r="F32" s="437"/>
    </row>
    <row r="33" spans="1:6" ht="15" customHeight="1">
      <c r="A33" s="111" t="s">
        <v>764</v>
      </c>
      <c r="B33" s="472" t="s">
        <v>598</v>
      </c>
      <c r="C33" s="111" t="s">
        <v>103</v>
      </c>
      <c r="D33" s="399">
        <v>65</v>
      </c>
      <c r="E33" s="437"/>
      <c r="F33" s="437"/>
    </row>
    <row r="34" spans="1:6" ht="21" customHeight="1">
      <c r="A34" s="111">
        <v>8</v>
      </c>
      <c r="B34" s="471" t="s">
        <v>331</v>
      </c>
      <c r="C34" s="111" t="s">
        <v>103</v>
      </c>
      <c r="D34" s="85">
        <v>4</v>
      </c>
      <c r="E34" s="428"/>
      <c r="F34" s="428"/>
    </row>
    <row r="35" spans="1:6" ht="19.5" customHeight="1">
      <c r="A35" s="250">
        <v>9</v>
      </c>
      <c r="B35" s="605" t="s">
        <v>765</v>
      </c>
      <c r="C35" s="250" t="s">
        <v>103</v>
      </c>
      <c r="D35" s="7">
        <v>3</v>
      </c>
      <c r="E35" s="430"/>
      <c r="F35" s="430"/>
    </row>
    <row r="36" spans="1:6" ht="19.5" customHeight="1">
      <c r="A36" s="566">
        <v>10</v>
      </c>
      <c r="B36" s="607" t="s">
        <v>162</v>
      </c>
      <c r="C36" s="571"/>
      <c r="D36" s="578"/>
      <c r="E36" s="567"/>
      <c r="F36" s="426"/>
    </row>
    <row r="37" spans="1:6" ht="17.25" customHeight="1">
      <c r="A37" s="251" t="s">
        <v>766</v>
      </c>
      <c r="B37" s="606" t="s">
        <v>600</v>
      </c>
      <c r="C37" s="251" t="s">
        <v>103</v>
      </c>
      <c r="D37" s="122">
        <v>1</v>
      </c>
      <c r="E37" s="432"/>
      <c r="F37" s="432"/>
    </row>
    <row r="38" spans="1:6" ht="17.25" customHeight="1">
      <c r="A38" s="250" t="s">
        <v>767</v>
      </c>
      <c r="B38" s="608" t="s">
        <v>601</v>
      </c>
      <c r="C38" s="250" t="s">
        <v>103</v>
      </c>
      <c r="D38" s="603">
        <v>15</v>
      </c>
      <c r="E38" s="527"/>
      <c r="F38" s="527"/>
    </row>
    <row r="39" spans="1:6" ht="20.25" customHeight="1">
      <c r="A39" s="566">
        <v>11</v>
      </c>
      <c r="B39" s="607" t="s">
        <v>768</v>
      </c>
      <c r="C39" s="571"/>
      <c r="D39" s="572"/>
      <c r="E39" s="567"/>
      <c r="F39" s="426"/>
    </row>
    <row r="40" spans="1:6" ht="15.75" customHeight="1">
      <c r="A40" s="251" t="s">
        <v>769</v>
      </c>
      <c r="B40" s="593" t="s">
        <v>602</v>
      </c>
      <c r="C40" s="251" t="s">
        <v>103</v>
      </c>
      <c r="D40" s="122">
        <v>2</v>
      </c>
      <c r="E40" s="432"/>
      <c r="F40" s="432"/>
    </row>
    <row r="41" spans="1:6" ht="15.75" customHeight="1">
      <c r="A41" s="111" t="s">
        <v>770</v>
      </c>
      <c r="B41" s="472" t="s">
        <v>603</v>
      </c>
      <c r="C41" s="111" t="s">
        <v>103</v>
      </c>
      <c r="D41" s="399">
        <v>15</v>
      </c>
      <c r="E41" s="437"/>
      <c r="F41" s="437"/>
    </row>
    <row r="42" spans="1:6" ht="15.75" customHeight="1">
      <c r="A42" s="250" t="s">
        <v>771</v>
      </c>
      <c r="B42" s="601" t="s">
        <v>604</v>
      </c>
      <c r="C42" s="250" t="s">
        <v>103</v>
      </c>
      <c r="D42" s="603">
        <v>5</v>
      </c>
      <c r="E42" s="527"/>
      <c r="F42" s="527"/>
    </row>
    <row r="43" spans="1:6" ht="30.75" customHeight="1">
      <c r="A43" s="566">
        <v>12</v>
      </c>
      <c r="B43" s="607" t="s">
        <v>772</v>
      </c>
      <c r="C43" s="571"/>
      <c r="D43" s="572"/>
      <c r="E43" s="567"/>
      <c r="F43" s="426"/>
    </row>
    <row r="44" spans="1:6" ht="15" customHeight="1">
      <c r="A44" s="251" t="s">
        <v>773</v>
      </c>
      <c r="B44" s="593" t="s">
        <v>605</v>
      </c>
      <c r="C44" s="251" t="s">
        <v>103</v>
      </c>
      <c r="D44" s="122">
        <v>10</v>
      </c>
      <c r="E44" s="432"/>
      <c r="F44" s="432"/>
    </row>
    <row r="45" spans="1:6" ht="15" customHeight="1">
      <c r="A45" s="111" t="s">
        <v>774</v>
      </c>
      <c r="B45" s="472" t="s">
        <v>606</v>
      </c>
      <c r="C45" s="111" t="s">
        <v>103</v>
      </c>
      <c r="D45" s="399">
        <v>10</v>
      </c>
      <c r="E45" s="437"/>
      <c r="F45" s="437"/>
    </row>
    <row r="46" spans="1:6" ht="26.25" customHeight="1">
      <c r="A46" s="111">
        <v>13</v>
      </c>
      <c r="B46" s="148" t="s">
        <v>775</v>
      </c>
      <c r="C46" s="468" t="s">
        <v>104</v>
      </c>
      <c r="D46" s="121">
        <v>15</v>
      </c>
      <c r="E46" s="428"/>
      <c r="F46" s="428"/>
    </row>
    <row r="47" spans="1:6" ht="33" customHeight="1">
      <c r="A47" s="111">
        <v>14</v>
      </c>
      <c r="B47" s="148" t="s">
        <v>776</v>
      </c>
      <c r="C47" s="468" t="s">
        <v>104</v>
      </c>
      <c r="D47" s="121">
        <v>100</v>
      </c>
      <c r="E47" s="428"/>
      <c r="F47" s="428"/>
    </row>
    <row r="48" spans="1:6" ht="27.75" customHeight="1">
      <c r="A48" s="250">
        <v>15</v>
      </c>
      <c r="B48" s="609" t="s">
        <v>777</v>
      </c>
      <c r="C48" s="573" t="s">
        <v>104</v>
      </c>
      <c r="D48" s="603">
        <v>20</v>
      </c>
      <c r="E48" s="430"/>
      <c r="F48" s="430"/>
    </row>
    <row r="49" spans="1:7" ht="31.5" customHeight="1">
      <c r="A49" s="251">
        <v>16</v>
      </c>
      <c r="B49" s="610" t="s">
        <v>778</v>
      </c>
      <c r="C49" s="41" t="s">
        <v>109</v>
      </c>
      <c r="D49" s="84">
        <v>14</v>
      </c>
      <c r="E49" s="436"/>
      <c r="F49" s="436"/>
    </row>
    <row r="50" spans="1:7" ht="22.5" customHeight="1">
      <c r="A50" s="250">
        <v>17</v>
      </c>
      <c r="B50" s="605" t="s">
        <v>779</v>
      </c>
      <c r="C50" s="336" t="s">
        <v>109</v>
      </c>
      <c r="D50" s="7">
        <v>15</v>
      </c>
      <c r="E50" s="430"/>
      <c r="F50" s="430"/>
    </row>
    <row r="51" spans="1:7" ht="34.5" customHeight="1">
      <c r="A51" s="566">
        <v>18</v>
      </c>
      <c r="B51" s="607" t="s">
        <v>780</v>
      </c>
      <c r="C51" s="611"/>
      <c r="D51" s="572"/>
      <c r="E51" s="567"/>
      <c r="F51" s="426"/>
    </row>
    <row r="52" spans="1:7" ht="14.25" customHeight="1">
      <c r="A52" s="251" t="s">
        <v>781</v>
      </c>
      <c r="B52" s="606" t="s">
        <v>607</v>
      </c>
      <c r="C52" s="251" t="s">
        <v>103</v>
      </c>
      <c r="D52" s="122">
        <v>1</v>
      </c>
      <c r="E52" s="432"/>
      <c r="F52" s="432"/>
    </row>
    <row r="53" spans="1:7" ht="14.25" customHeight="1">
      <c r="A53" s="111" t="s">
        <v>782</v>
      </c>
      <c r="B53" s="473" t="s">
        <v>608</v>
      </c>
      <c r="C53" s="111" t="s">
        <v>103</v>
      </c>
      <c r="D53" s="399">
        <v>2</v>
      </c>
      <c r="E53" s="437"/>
      <c r="F53" s="437"/>
    </row>
    <row r="54" spans="1:7" ht="16.5" customHeight="1">
      <c r="A54" s="111">
        <v>19</v>
      </c>
      <c r="B54" s="239" t="s">
        <v>110</v>
      </c>
      <c r="C54" s="10" t="s">
        <v>109</v>
      </c>
      <c r="D54" s="85">
        <v>1</v>
      </c>
      <c r="E54" s="428"/>
      <c r="F54" s="428"/>
    </row>
    <row r="55" spans="1:7" ht="19.5" customHeight="1">
      <c r="A55" s="111">
        <v>20</v>
      </c>
      <c r="B55" s="233" t="s">
        <v>111</v>
      </c>
      <c r="C55" s="10" t="s">
        <v>109</v>
      </c>
      <c r="D55" s="85">
        <v>2</v>
      </c>
      <c r="E55" s="428"/>
      <c r="F55" s="428"/>
    </row>
    <row r="56" spans="1:7" ht="19.5" customHeight="1">
      <c r="A56" s="111">
        <v>21</v>
      </c>
      <c r="B56" s="233" t="s">
        <v>112</v>
      </c>
      <c r="C56" s="10" t="s">
        <v>109</v>
      </c>
      <c r="D56" s="85">
        <f>1+3</f>
        <v>4</v>
      </c>
      <c r="E56" s="428"/>
      <c r="F56" s="428"/>
    </row>
    <row r="57" spans="1:7" ht="28.5" customHeight="1">
      <c r="A57" s="111">
        <v>22</v>
      </c>
      <c r="B57" s="233" t="s">
        <v>783</v>
      </c>
      <c r="C57" s="10" t="s">
        <v>109</v>
      </c>
      <c r="D57" s="85">
        <v>1</v>
      </c>
      <c r="E57" s="428"/>
      <c r="F57" s="428"/>
    </row>
    <row r="58" spans="1:7" ht="18.75" customHeight="1">
      <c r="A58" s="111">
        <v>23</v>
      </c>
      <c r="B58" s="233" t="s">
        <v>113</v>
      </c>
      <c r="C58" s="10" t="s">
        <v>109</v>
      </c>
      <c r="D58" s="85">
        <v>1</v>
      </c>
      <c r="E58" s="428"/>
      <c r="F58" s="428"/>
    </row>
    <row r="59" spans="1:7">
      <c r="A59" s="111">
        <v>24</v>
      </c>
      <c r="B59" s="233" t="s">
        <v>784</v>
      </c>
      <c r="C59" s="10" t="s">
        <v>109</v>
      </c>
      <c r="D59" s="85">
        <v>1</v>
      </c>
      <c r="E59" s="428"/>
      <c r="F59" s="428"/>
    </row>
    <row r="60" spans="1:7" ht="18" customHeight="1">
      <c r="A60" s="111">
        <v>25</v>
      </c>
      <c r="B60" s="244" t="s">
        <v>114</v>
      </c>
      <c r="C60" s="10" t="s">
        <v>115</v>
      </c>
      <c r="D60" s="85">
        <v>1</v>
      </c>
      <c r="E60" s="428"/>
      <c r="F60" s="428"/>
    </row>
    <row r="61" spans="1:7">
      <c r="A61" s="111"/>
      <c r="B61" s="114" t="s">
        <v>105</v>
      </c>
      <c r="C61" s="427"/>
      <c r="D61" s="475"/>
      <c r="E61" s="456"/>
      <c r="F61" s="427"/>
      <c r="G61" s="117"/>
    </row>
    <row r="62" spans="1:7" ht="16.5" customHeight="1">
      <c r="A62" s="10"/>
      <c r="B62" s="118" t="s">
        <v>1024</v>
      </c>
      <c r="C62" s="463" t="s">
        <v>642</v>
      </c>
      <c r="D62" s="456"/>
      <c r="E62" s="456"/>
      <c r="F62" s="456"/>
    </row>
    <row r="63" spans="1:7" ht="16.5" customHeight="1">
      <c r="A63" s="111"/>
      <c r="B63" s="315" t="s">
        <v>105</v>
      </c>
      <c r="C63" s="463"/>
      <c r="D63" s="456"/>
      <c r="E63" s="456"/>
      <c r="F63" s="427"/>
    </row>
    <row r="64" spans="1:7" ht="16.5" customHeight="1">
      <c r="A64" s="10"/>
      <c r="B64" s="118" t="s">
        <v>643</v>
      </c>
      <c r="C64" s="476" t="s">
        <v>642</v>
      </c>
      <c r="D64" s="456"/>
      <c r="E64" s="456"/>
      <c r="F64" s="456"/>
    </row>
    <row r="65" spans="1:6">
      <c r="A65" s="111"/>
      <c r="B65" s="474" t="s">
        <v>649</v>
      </c>
      <c r="C65" s="463"/>
      <c r="D65" s="456"/>
      <c r="E65" s="456"/>
      <c r="F65" s="427"/>
    </row>
    <row r="68" spans="1:6" s="66" customFormat="1" ht="15.75">
      <c r="D68" s="811"/>
      <c r="E68" s="811"/>
    </row>
  </sheetData>
  <mergeCells count="3">
    <mergeCell ref="D68:E68"/>
    <mergeCell ref="B1:E1"/>
    <mergeCell ref="A2:E2"/>
  </mergeCells>
  <pageMargins left="0.25" right="0.25"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29"/>
  <sheetViews>
    <sheetView topLeftCell="A11" zoomScaleNormal="100" workbookViewId="0">
      <selection activeCell="J19" sqref="J19"/>
    </sheetView>
  </sheetViews>
  <sheetFormatPr defaultRowHeight="15"/>
  <cols>
    <col min="1" max="1" width="4.28515625" customWidth="1"/>
    <col min="2" max="2" width="62.140625" customWidth="1"/>
    <col min="3" max="3" width="8" customWidth="1"/>
    <col min="4" max="4" width="7.7109375" customWidth="1"/>
    <col min="5" max="5" width="8.28515625" customWidth="1"/>
    <col min="6" max="6" width="10.42578125" customWidth="1"/>
  </cols>
  <sheetData>
    <row r="1" spans="1:8" ht="21">
      <c r="A1" s="1"/>
      <c r="B1" s="828" t="s">
        <v>693</v>
      </c>
      <c r="C1" s="828"/>
      <c r="D1" s="828"/>
      <c r="E1" s="828"/>
      <c r="F1" s="1"/>
    </row>
    <row r="2" spans="1:8" ht="20.25" customHeight="1">
      <c r="A2" s="849" t="s">
        <v>116</v>
      </c>
      <c r="B2" s="849"/>
      <c r="C2" s="849"/>
      <c r="D2" s="849"/>
      <c r="E2" s="849"/>
      <c r="F2" s="849"/>
    </row>
    <row r="3" spans="1:8" ht="171" customHeight="1">
      <c r="A3" s="487" t="s">
        <v>98</v>
      </c>
      <c r="B3" s="550" t="s">
        <v>699</v>
      </c>
      <c r="C3" s="550" t="s">
        <v>700</v>
      </c>
      <c r="D3" s="550" t="s">
        <v>701</v>
      </c>
      <c r="E3" s="551" t="s">
        <v>702</v>
      </c>
      <c r="F3" s="552" t="s">
        <v>703</v>
      </c>
    </row>
    <row r="4" spans="1:8">
      <c r="A4" s="3" t="s">
        <v>1</v>
      </c>
      <c r="B4" s="4">
        <v>2</v>
      </c>
      <c r="C4" s="4">
        <v>3</v>
      </c>
      <c r="D4" s="4">
        <v>4</v>
      </c>
      <c r="E4" s="217">
        <v>5</v>
      </c>
      <c r="F4" s="4">
        <v>6</v>
      </c>
      <c r="H4" s="215"/>
    </row>
    <row r="5" spans="1:8" ht="21.75" customHeight="1">
      <c r="A5" s="86">
        <v>1</v>
      </c>
      <c r="B5" s="37" t="s">
        <v>117</v>
      </c>
      <c r="C5" s="108" t="s">
        <v>3</v>
      </c>
      <c r="D5" s="76">
        <v>10</v>
      </c>
      <c r="E5" s="478"/>
      <c r="F5" s="430"/>
    </row>
    <row r="6" spans="1:8" ht="21.75" customHeight="1">
      <c r="A6" s="111">
        <v>2</v>
      </c>
      <c r="B6" s="246" t="s">
        <v>118</v>
      </c>
      <c r="C6" s="247" t="s">
        <v>2</v>
      </c>
      <c r="D6" s="248">
        <f>13*0.1</f>
        <v>1.3</v>
      </c>
      <c r="E6" s="428"/>
      <c r="F6" s="430"/>
    </row>
    <row r="7" spans="1:8" ht="17.25" customHeight="1">
      <c r="A7" s="111">
        <v>3</v>
      </c>
      <c r="B7" s="233" t="s">
        <v>119</v>
      </c>
      <c r="C7" s="43" t="s">
        <v>2</v>
      </c>
      <c r="D7" s="21">
        <v>15</v>
      </c>
      <c r="E7" s="428"/>
      <c r="F7" s="430"/>
      <c r="H7" s="2"/>
    </row>
    <row r="8" spans="1:8" ht="17.25" customHeight="1">
      <c r="A8" s="111">
        <v>4</v>
      </c>
      <c r="B8" s="244" t="s">
        <v>120</v>
      </c>
      <c r="C8" s="133" t="s">
        <v>2</v>
      </c>
      <c r="D8" s="85">
        <v>6</v>
      </c>
      <c r="E8" s="428"/>
      <c r="F8" s="428"/>
      <c r="G8" s="40"/>
    </row>
    <row r="9" spans="1:8" ht="27.75" customHeight="1">
      <c r="A9" s="111">
        <v>5</v>
      </c>
      <c r="B9" s="233" t="s">
        <v>303</v>
      </c>
      <c r="C9" s="43" t="s">
        <v>102</v>
      </c>
      <c r="D9" s="85">
        <v>30</v>
      </c>
      <c r="E9" s="428"/>
      <c r="F9" s="428"/>
    </row>
    <row r="10" spans="1:8" ht="25.5" customHeight="1">
      <c r="A10" s="111">
        <v>6</v>
      </c>
      <c r="B10" s="256" t="s">
        <v>121</v>
      </c>
      <c r="C10" s="43" t="s">
        <v>2</v>
      </c>
      <c r="D10" s="216">
        <v>8</v>
      </c>
      <c r="E10" s="478"/>
      <c r="F10" s="430"/>
    </row>
    <row r="11" spans="1:8" ht="17.25" customHeight="1">
      <c r="A11" s="111">
        <v>7</v>
      </c>
      <c r="B11" s="244" t="s">
        <v>122</v>
      </c>
      <c r="C11" s="43" t="s">
        <v>2</v>
      </c>
      <c r="D11" s="216">
        <v>2</v>
      </c>
      <c r="E11" s="478"/>
      <c r="F11" s="430"/>
    </row>
    <row r="12" spans="1:8" ht="17.25" customHeight="1">
      <c r="A12" s="111">
        <v>8</v>
      </c>
      <c r="B12" s="244" t="s">
        <v>123</v>
      </c>
      <c r="C12" s="133" t="s">
        <v>2</v>
      </c>
      <c r="D12" s="85">
        <v>5.25</v>
      </c>
      <c r="E12" s="478"/>
      <c r="F12" s="430"/>
      <c r="G12" s="40"/>
    </row>
    <row r="13" spans="1:8" ht="17.25" customHeight="1">
      <c r="A13" s="111">
        <v>9</v>
      </c>
      <c r="B13" s="233" t="s">
        <v>124</v>
      </c>
      <c r="C13" s="43" t="s">
        <v>2</v>
      </c>
      <c r="D13" s="21">
        <v>27.3</v>
      </c>
      <c r="E13" s="478"/>
      <c r="F13" s="430"/>
      <c r="H13" s="2"/>
    </row>
    <row r="14" spans="1:8" ht="17.25" customHeight="1">
      <c r="A14" s="124">
        <v>10</v>
      </c>
      <c r="B14" s="125" t="s">
        <v>125</v>
      </c>
      <c r="C14" s="126" t="s">
        <v>4</v>
      </c>
      <c r="D14" s="49">
        <f>D13*1.3</f>
        <v>35.49</v>
      </c>
      <c r="E14" s="478"/>
      <c r="F14" s="430"/>
      <c r="G14" s="128"/>
    </row>
    <row r="15" spans="1:8" ht="17.25" customHeight="1">
      <c r="A15" s="86">
        <v>11</v>
      </c>
      <c r="B15" s="15" t="s">
        <v>126</v>
      </c>
      <c r="C15" s="6" t="s">
        <v>2</v>
      </c>
      <c r="D15" s="31">
        <v>6.3</v>
      </c>
      <c r="E15" s="478"/>
      <c r="F15" s="430"/>
    </row>
    <row r="16" spans="1:8" ht="27">
      <c r="A16" s="240">
        <v>12</v>
      </c>
      <c r="B16" s="241" t="s">
        <v>333</v>
      </c>
      <c r="C16" s="242" t="s">
        <v>127</v>
      </c>
      <c r="D16" s="243">
        <v>0.1</v>
      </c>
      <c r="E16" s="428"/>
      <c r="F16" s="430"/>
    </row>
    <row r="17" spans="1:7" ht="30" customHeight="1">
      <c r="A17" s="111">
        <v>13</v>
      </c>
      <c r="B17" s="239" t="s">
        <v>332</v>
      </c>
      <c r="C17" s="43" t="s">
        <v>2</v>
      </c>
      <c r="D17" s="216">
        <f>0.56*2+0.28*4+0.4</f>
        <v>2.64</v>
      </c>
      <c r="E17" s="479"/>
      <c r="F17" s="430"/>
    </row>
    <row r="18" spans="1:7" ht="23.25" customHeight="1">
      <c r="A18" s="111">
        <v>14</v>
      </c>
      <c r="B18" s="244" t="s">
        <v>128</v>
      </c>
      <c r="C18" s="43" t="s">
        <v>2</v>
      </c>
      <c r="D18" s="216">
        <v>0.5</v>
      </c>
      <c r="E18" s="478"/>
      <c r="F18" s="430"/>
    </row>
    <row r="19" spans="1:7" ht="20.25" customHeight="1">
      <c r="A19" s="88">
        <v>15</v>
      </c>
      <c r="B19" s="245" t="s">
        <v>334</v>
      </c>
      <c r="C19" s="65" t="s">
        <v>2</v>
      </c>
      <c r="D19" s="75">
        <v>0.02</v>
      </c>
      <c r="E19" s="478"/>
      <c r="F19" s="430"/>
    </row>
    <row r="20" spans="1:7" ht="20.25" customHeight="1">
      <c r="A20" s="86">
        <v>16</v>
      </c>
      <c r="B20" s="15" t="s">
        <v>129</v>
      </c>
      <c r="C20" s="6" t="s">
        <v>115</v>
      </c>
      <c r="D20" s="7">
        <v>1</v>
      </c>
      <c r="E20" s="478"/>
      <c r="F20" s="430"/>
    </row>
    <row r="21" spans="1:7" ht="18" customHeight="1">
      <c r="A21" s="111">
        <v>17</v>
      </c>
      <c r="B21" s="15" t="s">
        <v>130</v>
      </c>
      <c r="C21" s="6" t="s">
        <v>18</v>
      </c>
      <c r="D21" s="7">
        <v>30</v>
      </c>
      <c r="E21" s="478"/>
      <c r="F21" s="430"/>
    </row>
    <row r="22" spans="1:7" ht="18" customHeight="1">
      <c r="A22" s="111"/>
      <c r="B22" s="114" t="s">
        <v>105</v>
      </c>
      <c r="C22" s="462"/>
      <c r="D22" s="475"/>
      <c r="E22" s="459"/>
      <c r="F22" s="427"/>
      <c r="G22" s="117"/>
    </row>
    <row r="23" spans="1:7" ht="18.75" customHeight="1">
      <c r="A23" s="10"/>
      <c r="B23" s="118" t="s">
        <v>644</v>
      </c>
      <c r="C23" s="463"/>
      <c r="D23" s="480" t="s">
        <v>642</v>
      </c>
      <c r="E23" s="456"/>
      <c r="F23" s="456"/>
    </row>
    <row r="24" spans="1:7">
      <c r="A24" s="87"/>
      <c r="B24" s="315" t="s">
        <v>105</v>
      </c>
      <c r="C24" s="463"/>
      <c r="D24" s="456"/>
      <c r="E24" s="456"/>
      <c r="F24" s="427"/>
    </row>
    <row r="25" spans="1:7" ht="15" customHeight="1">
      <c r="A25" s="10"/>
      <c r="B25" s="118" t="s">
        <v>643</v>
      </c>
      <c r="C25" s="476"/>
      <c r="D25" s="480" t="s">
        <v>642</v>
      </c>
      <c r="E25" s="456"/>
      <c r="F25" s="456"/>
    </row>
    <row r="26" spans="1:7">
      <c r="A26" s="111"/>
      <c r="B26" s="474" t="s">
        <v>649</v>
      </c>
      <c r="C26" s="463"/>
      <c r="D26" s="456"/>
      <c r="E26" s="456"/>
      <c r="F26" s="427"/>
    </row>
    <row r="29" spans="1:7" s="66" customFormat="1" ht="15.75">
      <c r="D29" s="811"/>
      <c r="E29" s="811"/>
    </row>
  </sheetData>
  <mergeCells count="3">
    <mergeCell ref="D29:E29"/>
    <mergeCell ref="A2:F2"/>
    <mergeCell ref="B1:E1"/>
  </mergeCells>
  <pageMargins left="0.25" right="0.25"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28"/>
  <sheetViews>
    <sheetView zoomScaleNormal="100" workbookViewId="0">
      <selection activeCell="J19" sqref="J19"/>
    </sheetView>
  </sheetViews>
  <sheetFormatPr defaultRowHeight="15"/>
  <cols>
    <col min="1" max="1" width="4.28515625" customWidth="1"/>
    <col min="2" max="2" width="57.5703125" customWidth="1"/>
    <col min="3" max="3" width="8.7109375" customWidth="1"/>
    <col min="4" max="4" width="8" customWidth="1"/>
    <col min="5" max="5" width="9.140625" customWidth="1"/>
    <col min="6" max="6" width="11.42578125" style="253" customWidth="1"/>
  </cols>
  <sheetData>
    <row r="1" spans="1:9" ht="21">
      <c r="A1" s="1"/>
      <c r="B1" s="828" t="s">
        <v>694</v>
      </c>
      <c r="C1" s="828"/>
      <c r="D1" s="828"/>
      <c r="E1" s="828"/>
      <c r="F1" s="1"/>
    </row>
    <row r="2" spans="1:9" ht="20.25" customHeight="1">
      <c r="A2" s="848" t="s">
        <v>131</v>
      </c>
      <c r="B2" s="848"/>
      <c r="C2" s="848"/>
      <c r="D2" s="848"/>
      <c r="E2" s="848"/>
      <c r="F2" s="848"/>
    </row>
    <row r="3" spans="1:9" ht="132.75" customHeight="1">
      <c r="A3" s="487" t="s">
        <v>98</v>
      </c>
      <c r="B3" s="550" t="s">
        <v>699</v>
      </c>
      <c r="C3" s="550" t="s">
        <v>700</v>
      </c>
      <c r="D3" s="550" t="s">
        <v>701</v>
      </c>
      <c r="E3" s="551" t="s">
        <v>702</v>
      </c>
      <c r="F3" s="552" t="s">
        <v>703</v>
      </c>
    </row>
    <row r="4" spans="1:9">
      <c r="A4" s="3" t="s">
        <v>1</v>
      </c>
      <c r="B4" s="4">
        <v>2</v>
      </c>
      <c r="C4" s="4">
        <v>3</v>
      </c>
      <c r="D4" s="4">
        <v>4</v>
      </c>
      <c r="E4" s="217">
        <v>5</v>
      </c>
      <c r="F4" s="4">
        <v>6</v>
      </c>
      <c r="H4" s="215"/>
    </row>
    <row r="5" spans="1:9" ht="18.75" customHeight="1">
      <c r="A5" s="111">
        <v>1</v>
      </c>
      <c r="B5" s="233" t="s">
        <v>119</v>
      </c>
      <c r="C5" s="43" t="s">
        <v>2</v>
      </c>
      <c r="D5" s="85">
        <v>5.3</v>
      </c>
      <c r="E5" s="428"/>
      <c r="F5" s="427"/>
      <c r="I5" s="2"/>
    </row>
    <row r="6" spans="1:9" ht="13.5" customHeight="1">
      <c r="A6" s="111">
        <v>2</v>
      </c>
      <c r="B6" s="244" t="s">
        <v>120</v>
      </c>
      <c r="C6" s="133" t="s">
        <v>2</v>
      </c>
      <c r="D6" s="85">
        <v>3</v>
      </c>
      <c r="E6" s="428"/>
      <c r="F6" s="427"/>
      <c r="G6" s="40"/>
      <c r="H6" s="40"/>
    </row>
    <row r="7" spans="1:9" ht="27.75" customHeight="1">
      <c r="A7" s="111">
        <v>3</v>
      </c>
      <c r="B7" s="239" t="s">
        <v>163</v>
      </c>
      <c r="C7" s="43" t="s">
        <v>102</v>
      </c>
      <c r="D7" s="85">
        <v>23</v>
      </c>
      <c r="E7" s="428"/>
      <c r="F7" s="427"/>
    </row>
    <row r="8" spans="1:9" ht="45" customHeight="1">
      <c r="A8" s="111">
        <v>4</v>
      </c>
      <c r="B8" s="256" t="s">
        <v>132</v>
      </c>
      <c r="C8" s="43" t="s">
        <v>2</v>
      </c>
      <c r="D8" s="216">
        <v>1.6</v>
      </c>
      <c r="E8" s="428"/>
      <c r="F8" s="427"/>
    </row>
    <row r="9" spans="1:9" ht="19.5" customHeight="1">
      <c r="A9" s="111">
        <v>5</v>
      </c>
      <c r="B9" s="257" t="s">
        <v>133</v>
      </c>
      <c r="C9" s="43" t="s">
        <v>2</v>
      </c>
      <c r="D9" s="85">
        <v>1</v>
      </c>
      <c r="E9" s="428"/>
      <c r="F9" s="427"/>
    </row>
    <row r="10" spans="1:9" ht="19.5" customHeight="1">
      <c r="A10" s="111">
        <v>6</v>
      </c>
      <c r="B10" s="244" t="s">
        <v>335</v>
      </c>
      <c r="C10" s="133" t="s">
        <v>2</v>
      </c>
      <c r="D10" s="85">
        <v>2.2999999999999998</v>
      </c>
      <c r="E10" s="428"/>
      <c r="F10" s="427"/>
      <c r="G10" s="40"/>
      <c r="H10" s="40"/>
    </row>
    <row r="11" spans="1:9" ht="18" customHeight="1">
      <c r="A11" s="111">
        <v>7</v>
      </c>
      <c r="B11" s="233" t="s">
        <v>124</v>
      </c>
      <c r="C11" s="43" t="s">
        <v>2</v>
      </c>
      <c r="D11" s="85">
        <v>10.8</v>
      </c>
      <c r="E11" s="428"/>
      <c r="F11" s="427"/>
      <c r="I11" s="2"/>
    </row>
    <row r="12" spans="1:9" ht="19.5" customHeight="1">
      <c r="A12" s="258">
        <v>8</v>
      </c>
      <c r="B12" s="259" t="s">
        <v>125</v>
      </c>
      <c r="C12" s="260" t="s">
        <v>4</v>
      </c>
      <c r="D12" s="261">
        <f>D11*1.3</f>
        <v>14.040000000000001</v>
      </c>
      <c r="E12" s="428"/>
      <c r="F12" s="427"/>
      <c r="G12" s="127"/>
      <c r="H12" s="128"/>
    </row>
    <row r="13" spans="1:9" ht="20.25" customHeight="1">
      <c r="A13" s="111">
        <v>9</v>
      </c>
      <c r="B13" s="244" t="s">
        <v>126</v>
      </c>
      <c r="C13" s="133" t="s">
        <v>2</v>
      </c>
      <c r="D13" s="262">
        <v>3.4</v>
      </c>
      <c r="E13" s="428"/>
      <c r="F13" s="427"/>
    </row>
    <row r="14" spans="1:9" ht="30" customHeight="1">
      <c r="A14" s="240">
        <v>10</v>
      </c>
      <c r="B14" s="241" t="s">
        <v>336</v>
      </c>
      <c r="C14" s="242" t="s">
        <v>127</v>
      </c>
      <c r="D14" s="263">
        <v>0.34</v>
      </c>
      <c r="E14" s="428"/>
      <c r="F14" s="427"/>
    </row>
    <row r="15" spans="1:9" ht="32.25" customHeight="1">
      <c r="A15" s="111">
        <v>11</v>
      </c>
      <c r="B15" s="239" t="s">
        <v>164</v>
      </c>
      <c r="C15" s="43" t="s">
        <v>2</v>
      </c>
      <c r="D15" s="216">
        <f>0.56*2+0.2</f>
        <v>1.32</v>
      </c>
      <c r="E15" s="428"/>
      <c r="F15" s="427"/>
    </row>
    <row r="16" spans="1:9" ht="33" customHeight="1">
      <c r="A16" s="111">
        <v>12</v>
      </c>
      <c r="B16" s="244" t="s">
        <v>338</v>
      </c>
      <c r="C16" s="43" t="s">
        <v>2</v>
      </c>
      <c r="D16" s="216">
        <v>0.25</v>
      </c>
      <c r="E16" s="428"/>
      <c r="F16" s="427"/>
    </row>
    <row r="17" spans="1:8" ht="21" customHeight="1">
      <c r="A17" s="111">
        <v>13</v>
      </c>
      <c r="B17" s="264" t="s">
        <v>334</v>
      </c>
      <c r="C17" s="133" t="s">
        <v>2</v>
      </c>
      <c r="D17" s="262">
        <v>0.01</v>
      </c>
      <c r="E17" s="428"/>
      <c r="F17" s="427"/>
    </row>
    <row r="18" spans="1:8" ht="16.5" customHeight="1">
      <c r="A18" s="111">
        <v>14</v>
      </c>
      <c r="B18" s="257" t="s">
        <v>134</v>
      </c>
      <c r="C18" s="43" t="s">
        <v>2</v>
      </c>
      <c r="D18" s="85">
        <f>0.52*0.64*4</f>
        <v>1.3312000000000002</v>
      </c>
      <c r="E18" s="428"/>
      <c r="F18" s="427"/>
    </row>
    <row r="19" spans="1:8" ht="32.25" customHeight="1">
      <c r="A19" s="265">
        <v>15</v>
      </c>
      <c r="B19" s="266" t="s">
        <v>337</v>
      </c>
      <c r="C19" s="267" t="s">
        <v>2</v>
      </c>
      <c r="D19" s="268">
        <v>0.4</v>
      </c>
      <c r="E19" s="428"/>
      <c r="F19" s="427"/>
    </row>
    <row r="20" spans="1:8" ht="19.5" customHeight="1">
      <c r="A20" s="111">
        <v>16</v>
      </c>
      <c r="B20" s="233" t="s">
        <v>135</v>
      </c>
      <c r="C20" s="43" t="s">
        <v>103</v>
      </c>
      <c r="D20" s="85">
        <v>2</v>
      </c>
      <c r="E20" s="428"/>
      <c r="F20" s="427"/>
    </row>
    <row r="21" spans="1:8">
      <c r="A21" s="238"/>
      <c r="B21" s="255" t="s">
        <v>105</v>
      </c>
      <c r="C21" s="481"/>
      <c r="D21" s="482"/>
      <c r="E21" s="483"/>
      <c r="F21" s="461"/>
      <c r="G21" s="116"/>
      <c r="H21" s="117"/>
    </row>
    <row r="22" spans="1:8" ht="17.25" customHeight="1">
      <c r="A22" s="10"/>
      <c r="B22" s="118" t="s">
        <v>644</v>
      </c>
      <c r="C22" s="463"/>
      <c r="D22" s="480" t="s">
        <v>642</v>
      </c>
      <c r="E22" s="456"/>
      <c r="F22" s="456"/>
      <c r="H22" s="253"/>
    </row>
    <row r="23" spans="1:8" ht="17.25" customHeight="1">
      <c r="A23" s="87"/>
      <c r="B23" s="315" t="s">
        <v>105</v>
      </c>
      <c r="C23" s="463"/>
      <c r="D23" s="456"/>
      <c r="E23" s="456"/>
      <c r="F23" s="427"/>
      <c r="H23" s="253"/>
    </row>
    <row r="24" spans="1:8" ht="17.25" customHeight="1">
      <c r="A24" s="10"/>
      <c r="B24" s="118" t="s">
        <v>643</v>
      </c>
      <c r="C24" s="476"/>
      <c r="D24" s="480" t="s">
        <v>642</v>
      </c>
      <c r="E24" s="456"/>
      <c r="F24" s="456"/>
      <c r="H24" s="253"/>
    </row>
    <row r="25" spans="1:8" ht="17.25" customHeight="1">
      <c r="A25" s="87"/>
      <c r="B25" s="391" t="s">
        <v>649</v>
      </c>
      <c r="C25" s="464"/>
      <c r="D25" s="460"/>
      <c r="E25" s="460"/>
      <c r="F25" s="461"/>
      <c r="H25" s="253"/>
    </row>
    <row r="28" spans="1:8" s="66" customFormat="1" ht="15.75">
      <c r="D28" s="811"/>
      <c r="E28" s="811"/>
      <c r="F28" s="254"/>
    </row>
  </sheetData>
  <mergeCells count="3">
    <mergeCell ref="D28:E28"/>
    <mergeCell ref="B1:E1"/>
    <mergeCell ref="A2:F2"/>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17</vt:i4>
      </vt:variant>
    </vt:vector>
  </HeadingPairs>
  <TitlesOfParts>
    <vt:vector size="36" baseType="lpstr">
      <vt:lpstr>ნაკრები ხარჯთაღრიცხვა</vt:lpstr>
      <vt:lpstr>ხარჯთაღრიცხვა N1 (ობიექტური)</vt:lpstr>
      <vt:lpstr>1.1. (სამშენებლო სამუშაოები)</vt:lpstr>
      <vt:lpstr>1.1.ა. (აკუსტიკური;საიზოლაციო)</vt:lpstr>
      <vt:lpstr>1.2.(ცივი წყალსადენის ქსელი)</vt:lpstr>
      <vt:lpstr>1.3. (ცხელი წყალსადენის ქსელი)</vt:lpstr>
      <vt:lpstr>1.4.(შიდა კანალიზაციის ქსელი)</vt:lpstr>
      <vt:lpstr>1.5.(გარე ფეკალური კანალიზაცია)</vt:lpstr>
      <vt:lpstr>1.6. (სანიაღვრე კანალიზაცია)</vt:lpstr>
      <vt:lpstr>1.7. (სარწყავი ქსელი)</vt:lpstr>
      <vt:lpstr>1.8. (ვენტილაცია კონდიცირება)</vt:lpstr>
      <vt:lpstr>1.9. (ელექტრო სისტემის მოწყობა)</vt:lpstr>
      <vt:lpstr>1.10.(სუსტი დენები)</vt:lpstr>
      <vt:lpstr>ხარჯთარრიცხვა N2</vt:lpstr>
      <vt:lpstr>ხარჯთაღიცხვა N3</vt:lpstr>
      <vt:lpstr>ხარჯთაღრიცხვა N4</vt:lpstr>
      <vt:lpstr>ხარჯთაღრიცხვა N5</vt:lpstr>
      <vt:lpstr>ხარჯთაღრიცხვა N6</vt:lpstr>
      <vt:lpstr>ხარჯთაღრიცხვა N7</vt:lpstr>
      <vt:lpstr>'1.1. (სამშენებლო სამუშაოები)'!Print_Area</vt:lpstr>
      <vt:lpstr>'1.1.ა. (აკუსტიკური;საიზოლაციო)'!Print_Area</vt:lpstr>
      <vt:lpstr>'1.10.(სუსტი დენები)'!Print_Area</vt:lpstr>
      <vt:lpstr>'1.2.(ცივი წყალსადენის ქსელი)'!Print_Area</vt:lpstr>
      <vt:lpstr>'1.3. (ცხელი წყალსადენის ქსელი)'!Print_Area</vt:lpstr>
      <vt:lpstr>'1.4.(შიდა კანალიზაციის ქსელი)'!Print_Area</vt:lpstr>
      <vt:lpstr>'1.5.(გარე ფეკალური კანალიზაცია)'!Print_Area</vt:lpstr>
      <vt:lpstr>'1.6. (სანიაღვრე კანალიზაცია)'!Print_Area</vt:lpstr>
      <vt:lpstr>'1.7. (სარწყავი ქსელი)'!Print_Area</vt:lpstr>
      <vt:lpstr>'1.8. (ვენტილაცია კონდიცირება)'!Print_Area</vt:lpstr>
      <vt:lpstr>'1.9. (ელექტრო სისტემის მოწყობა)'!Print_Area</vt:lpstr>
      <vt:lpstr>'ხარჯთარრიცხვა N2'!Print_Area</vt:lpstr>
      <vt:lpstr>'ხარჯთაღიცხვა N3'!Print_Area</vt:lpstr>
      <vt:lpstr>'ხარჯთაღრიცხვა N4'!Print_Area</vt:lpstr>
      <vt:lpstr>'ხარჯთაღრიცხვა N5'!Print_Area</vt:lpstr>
      <vt:lpstr>'ხარჯთაღრიცხვა N6'!Print_Area</vt:lpstr>
      <vt:lpstr>'ხარჯთაღრიცხვა N7'!Print_Area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Giorgi Buleishvili</cp:lastModifiedBy>
  <cp:lastPrinted>2016-08-31T12:00:14Z</cp:lastPrinted>
  <dcterms:created xsi:type="dcterms:W3CDTF">2014-07-17T12:09:16Z</dcterms:created>
  <dcterms:modified xsi:type="dcterms:W3CDTF">2016-08-31T12:11:34Z</dcterms:modified>
</cp:coreProperties>
</file>