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54" i="1" l="1"/>
  <c r="F52" i="1"/>
  <c r="F51" i="1"/>
  <c r="F50" i="1"/>
  <c r="F48" i="1"/>
  <c r="F46" i="1"/>
  <c r="F45" i="1"/>
  <c r="F44" i="1"/>
  <c r="E43" i="1"/>
  <c r="F43" i="1" s="1"/>
  <c r="F41" i="1"/>
  <c r="F40" i="1"/>
  <c r="F39" i="1"/>
  <c r="E38" i="1"/>
  <c r="F38" i="1" s="1"/>
  <c r="A37" i="1"/>
  <c r="A38" i="1" s="1"/>
  <c r="A39" i="1" s="1"/>
  <c r="A40" i="1" s="1"/>
  <c r="A41" i="1" s="1"/>
  <c r="F35" i="1"/>
  <c r="F34" i="1"/>
  <c r="F33" i="1"/>
  <c r="F32" i="1"/>
  <c r="F31" i="1"/>
  <c r="F30" i="1"/>
  <c r="E29" i="1"/>
  <c r="F29" i="1" s="1"/>
  <c r="E28" i="1"/>
  <c r="F28" i="1" s="1"/>
  <c r="F26" i="1"/>
  <c r="E25" i="1"/>
  <c r="F25" i="1" s="1"/>
  <c r="E24" i="1"/>
  <c r="F24" i="1" s="1"/>
  <c r="A23" i="1"/>
  <c r="A24" i="1" s="1"/>
  <c r="A25" i="1" s="1"/>
  <c r="A26" i="1" s="1"/>
  <c r="F22" i="1"/>
  <c r="E21" i="1"/>
  <c r="F21" i="1" s="1"/>
  <c r="E20" i="1"/>
  <c r="F20" i="1" s="1"/>
  <c r="A20" i="1"/>
  <c r="A21" i="1" s="1"/>
  <c r="A22" i="1" s="1"/>
  <c r="F18" i="1"/>
  <c r="F17" i="1"/>
  <c r="F16" i="1"/>
  <c r="F15" i="1"/>
  <c r="F14" i="1"/>
  <c r="F13" i="1"/>
  <c r="E12" i="1"/>
  <c r="F12" i="1" s="1"/>
  <c r="E11" i="1"/>
  <c r="F11" i="1" s="1"/>
  <c r="A11" i="1"/>
  <c r="A12" i="1" s="1"/>
  <c r="A13" i="1" s="1"/>
  <c r="A14" i="1" s="1"/>
  <c r="A15" i="1" s="1"/>
  <c r="A16" i="1" s="1"/>
  <c r="A17" i="1" s="1"/>
  <c r="A18" i="1" s="1"/>
  <c r="E8" i="1"/>
  <c r="F8" i="1" s="1"/>
  <c r="A8" i="1"/>
  <c r="E6" i="1"/>
  <c r="F6" i="1" s="1"/>
  <c r="E5" i="1"/>
  <c r="F5" i="1" s="1"/>
  <c r="A5" i="1"/>
  <c r="A6" i="1" s="1"/>
  <c r="A42" i="1" l="1"/>
  <c r="A27" i="1"/>
  <c r="A28" i="1" s="1"/>
  <c r="A29" i="1" s="1"/>
  <c r="A30" i="1" s="1"/>
  <c r="A31" i="1" s="1"/>
  <c r="A32" i="1" s="1"/>
  <c r="A33" i="1" s="1"/>
  <c r="A34" i="1" s="1"/>
  <c r="A35" i="1" s="1"/>
  <c r="A49" i="1" l="1"/>
  <c r="A50" i="1" s="1"/>
  <c r="A51" i="1" s="1"/>
  <c r="A52" i="1" s="1"/>
  <c r="A53" i="1" s="1"/>
  <c r="A54" i="1" s="1"/>
  <c r="A43" i="1"/>
  <c r="A44" i="1" s="1"/>
  <c r="A45" i="1" s="1"/>
  <c r="A46" i="1" s="1"/>
  <c r="A47" i="1" s="1"/>
  <c r="A48" i="1" s="1"/>
</calcChain>
</file>

<file path=xl/sharedStrings.xml><?xml version="1.0" encoding="utf-8"?>
<sst xmlns="http://schemas.openxmlformats.org/spreadsheetml/2006/main" count="150" uniqueCount="85">
  <si>
    <t>№</t>
  </si>
  <si>
    <t>საფუძველი</t>
  </si>
  <si>
    <t>სამუშაოს დასახელება</t>
  </si>
  <si>
    <t>განზომილების ერთეული</t>
  </si>
  <si>
    <t>რაოდენობა</t>
  </si>
  <si>
    <t>სახარჯთ-აღრიცხვო ღირებულება</t>
  </si>
  <si>
    <t>განზომილების ერთეულზე</t>
  </si>
  <si>
    <t>საპროექტო მონაცემებზე</t>
  </si>
  <si>
    <t>სულ</t>
  </si>
  <si>
    <t xml:space="preserve">ს.ნ.და წ. 46-28-4                                                                                                                                                                                                           </t>
  </si>
  <si>
    <t xml:space="preserve">არსებული  სახურავის დაშლა, ხის მოლარტყვის ფენილის დაშლა (ლარტყების გადარჩევით </t>
  </si>
  <si>
    <t>100  კვმ</t>
  </si>
  <si>
    <t>შრომითი დანახარჯები</t>
  </si>
  <si>
    <t>კაც/სთ</t>
  </si>
  <si>
    <t>სხვადასხვა მანქანები</t>
  </si>
  <si>
    <t>ლარიı</t>
  </si>
  <si>
    <t xml:space="preserve">სნ და წ  1-79_3                             </t>
  </si>
  <si>
    <t>დაშლილი სახურავის ჩამოზიდვა  და ა/მანქანებზე დატვირთვა</t>
  </si>
  <si>
    <t>კუბ.მ.</t>
  </si>
  <si>
    <t xml:space="preserve">შრომითი დანახარჯები </t>
  </si>
  <si>
    <t>სრფ</t>
  </si>
  <si>
    <t xml:space="preserve">სამშენებლო ნანგრევების გატანა ა/მანქანებით </t>
  </si>
  <si>
    <t>ტ</t>
  </si>
  <si>
    <t>s.n.daw.  10-11</t>
  </si>
  <si>
    <t xml:space="preserve"> ხის სანივნივე სისტემის ადგილ ადგილ შეცვლა ახალი ხე მასალის დამატებით</t>
  </si>
  <si>
    <t>კბმ</t>
  </si>
  <si>
    <t xml:space="preserve">ხე მასალა </t>
  </si>
  <si>
    <t>ტოლი რუსული</t>
  </si>
  <si>
    <t>კვმ</t>
  </si>
  <si>
    <t>პასტა ანტისეპტიკური</t>
  </si>
  <si>
    <t>კგ</t>
  </si>
  <si>
    <t>შესაკრავი მავთული</t>
  </si>
  <si>
    <t>ლურსმანი სამშენებლო</t>
  </si>
  <si>
    <t>სხვა მასალები</t>
  </si>
  <si>
    <t>სნდაწ    10_38_3</t>
  </si>
  <si>
    <t>ხის კონსტრუქციების ანტისეპტირება</t>
  </si>
  <si>
    <t>100      კვმ</t>
  </si>
  <si>
    <t xml:space="preserve">ხსნარი ანტისეპტიკური         </t>
  </si>
  <si>
    <t>სნდაწ 10_37_3</t>
  </si>
  <si>
    <t>ხის კონსტრუქციების დამუშავება ხანძარსაწინააღმდეგო ხსნარით</t>
  </si>
  <si>
    <t xml:space="preserve">ხსნარი ცეცხლგამძლე          </t>
  </si>
  <si>
    <t>ს.ნ.დაწ.   12-6-1 მისადაგებით</t>
  </si>
  <si>
    <t>პროფილირებული 0,50 მმ სისქის   თუნუქის სახურავის მოწყობა 50% ახალი ხის მოლარტყვის მოწყობით  სახურავის ქანობიდან წყალშემკრებ ღარში  ფერადი თუნუქის ფურცლების მოწყობით</t>
  </si>
  <si>
    <t xml:space="preserve">100    კვმ </t>
  </si>
  <si>
    <t>პროფილირებული 0,50 მმ სისქის   ფერადი თუნუქი</t>
  </si>
  <si>
    <t>ხე მასალა 50% ახალი</t>
  </si>
  <si>
    <t>-</t>
  </si>
  <si>
    <t xml:space="preserve">ფერადი გლუვი თუნუქი </t>
  </si>
  <si>
    <t xml:space="preserve">ნაჭედი </t>
  </si>
  <si>
    <t>მეტალოკრამიტის შურუპი 1 კვმ-ზე 6 ცალი</t>
  </si>
  <si>
    <t>ცალი</t>
  </si>
  <si>
    <t>საბაზრო</t>
  </si>
  <si>
    <t>ლითონის თოვლდამჭერი პარაპეტის მოწყობა აქსესუარებით სამაგრებით მოაჯირის 1,0 მ ბიჯით მყარად  ჩამაგრებით, უჟანგავი თვითმჭრელი შურუპებით, შეღებვით</t>
  </si>
  <si>
    <t>გრძმ</t>
  </si>
  <si>
    <t>სნდაწ 12_8_1</t>
  </si>
  <si>
    <t xml:space="preserve">ფერადი თუნუქის  წყალშემკრები ღარის  მოწყობა  </t>
  </si>
  <si>
    <t xml:space="preserve"> 100 გრძმ</t>
  </si>
  <si>
    <t>კ-სთ</t>
  </si>
  <si>
    <t>ლ</t>
  </si>
  <si>
    <t>სამაგრი</t>
  </si>
  <si>
    <t>ც</t>
  </si>
  <si>
    <t>ფერადი თუნუქის   ღარი</t>
  </si>
  <si>
    <t>მ</t>
  </si>
  <si>
    <t xml:space="preserve">ფერადი თუნუქის წყალსაწრეტი 100*100 მმ მილის მოწყობა  </t>
  </si>
  <si>
    <t>ფერადი თუნუქის მილი 100 მმ</t>
  </si>
  <si>
    <t>ფერადი თუნუქის  ძაბრი</t>
  </si>
  <si>
    <t>ფერადი თუნუქის  მუხლი და სხვა</t>
  </si>
  <si>
    <t>სნდაწ  10-12</t>
  </si>
  <si>
    <t>სამერცხულის მოწყობა</t>
  </si>
  <si>
    <t>ფანჯრის ბლოკი</t>
  </si>
  <si>
    <t>ფანჯრის მოწყობილობა</t>
  </si>
  <si>
    <t>კომპ.</t>
  </si>
  <si>
    <t>სხვადასხვა მასალები</t>
  </si>
  <si>
    <t xml:space="preserve"> სამშენებლო რესურსების მიხედვით პირდაპირი დანახარჯების ჯამი</t>
  </si>
  <si>
    <t>ლარი</t>
  </si>
  <si>
    <t xml:space="preserve">    1. შრომითი რესურსები</t>
  </si>
  <si>
    <t xml:space="preserve">    2. სამშენებლო მანქანები</t>
  </si>
  <si>
    <t xml:space="preserve">    3. მატერიალური რესურსები</t>
  </si>
  <si>
    <t>ზედნადები ხარჯები</t>
  </si>
  <si>
    <t>ჯამი</t>
  </si>
  <si>
    <t xml:space="preserve">სახარჯთაღრიცხვო მოგება </t>
  </si>
  <si>
    <t xml:space="preserve">რეზერვი გაუთვალისწინებ სამუშაოებზე </t>
  </si>
  <si>
    <t xml:space="preserve">ჯამი </t>
  </si>
  <si>
    <t>დღგ</t>
  </si>
  <si>
    <t xml:space="preserve">*შენიშვნა: 
1. რეზერვი გაუთვალისწინებელი  სამუშაოების თანხის გამოყენება მოხდება მხოლოდ შემსყიდველი ორგანიზაციის ნებართვით, მისივე ინიციატივით და/ან მიმწოდებლის მიერ დასაბუთებული და არგუმენტირებული წინადადებების განხილვისა და შეთანხმების საფუძველზე შემსყიდველი ორგანიზაციის სათანადო გადაწყვეტილებების მიღების შემდეგ.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</si>
</sst>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Sylfaen"/>
      <family val="1"/>
      <charset val="204"/>
    </font>
    <font>
      <b/>
      <sz val="10"/>
      <name val="Sylfaen"/>
      <family val="1"/>
      <charset val="204"/>
    </font>
    <font>
      <b/>
      <sz val="9"/>
      <name val="Sylfaen"/>
      <family val="1"/>
      <charset val="204"/>
    </font>
    <font>
      <sz val="10"/>
      <color indexed="10"/>
      <name val="Sylfaen"/>
      <family val="1"/>
      <charset val="204"/>
    </font>
    <font>
      <sz val="10"/>
      <name val="Arial Cyr"/>
      <charset val="204"/>
    </font>
    <font>
      <sz val="10"/>
      <color indexed="48"/>
      <name val="Sylfaen"/>
      <family val="1"/>
      <charset val="204"/>
    </font>
    <font>
      <sz val="10"/>
      <color rgb="FF3942F5"/>
      <name val="Sylfaen"/>
      <family val="1"/>
      <charset val="204"/>
    </font>
    <font>
      <sz val="10"/>
      <color rgb="FFFF0000"/>
      <name val="Sylfaen"/>
      <family val="1"/>
      <charset val="204"/>
    </font>
    <font>
      <b/>
      <sz val="10"/>
      <name val="AcadNusx"/>
    </font>
    <font>
      <sz val="10"/>
      <name val="AcadNusx"/>
    </font>
    <font>
      <sz val="10"/>
      <color indexed="10"/>
      <name val="AcadNusx"/>
    </font>
    <font>
      <sz val="10"/>
      <color indexed="48"/>
      <name val="AcadNusx"/>
    </font>
    <font>
      <b/>
      <sz val="11"/>
      <name val="AcadNusx"/>
    </font>
    <font>
      <sz val="11"/>
      <name val="Sylfaen"/>
      <family val="1"/>
      <charset val="204"/>
    </font>
    <font>
      <sz val="10"/>
      <color indexed="12"/>
      <name val="Sylfaen"/>
      <family val="1"/>
      <charset val="204"/>
    </font>
    <font>
      <b/>
      <sz val="10"/>
      <color indexed="10"/>
      <name val="Sylfaen"/>
      <family val="1"/>
      <charset val="204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6" fillId="0" borderId="0"/>
    <xf numFmtId="0" fontId="6" fillId="0" borderId="0"/>
    <xf numFmtId="0" fontId="6" fillId="0" borderId="0"/>
  </cellStyleXfs>
  <cellXfs count="150">
    <xf numFmtId="0" fontId="0" fillId="0" borderId="0" xfId="0"/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4" xfId="1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2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1" fontId="10" fillId="2" borderId="12" xfId="0" applyNumberFormat="1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1" fontId="12" fillId="0" borderId="4" xfId="0" applyNumberFormat="1" applyFont="1" applyFill="1" applyBorder="1" applyAlignment="1">
      <alignment horizontal="center" vertical="center" wrapText="1"/>
    </xf>
    <xf numFmtId="164" fontId="11" fillId="0" borderId="5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center" vertical="center" wrapText="1"/>
    </xf>
    <xf numFmtId="1" fontId="13" fillId="0" borderId="5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1" fontId="11" fillId="0" borderId="5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" fontId="3" fillId="2" borderId="12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1" fontId="3" fillId="2" borderId="8" xfId="3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" fontId="3" fillId="0" borderId="7" xfId="2" applyNumberFormat="1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 wrapText="1"/>
    </xf>
    <xf numFmtId="0" fontId="3" fillId="0" borderId="9" xfId="3" applyFont="1" applyFill="1" applyBorder="1" applyAlignment="1">
      <alignment horizontal="center" vertical="center" wrapText="1"/>
    </xf>
    <xf numFmtId="2" fontId="3" fillId="0" borderId="8" xfId="3" applyNumberFormat="1" applyFont="1" applyFill="1" applyBorder="1" applyAlignment="1">
      <alignment horizontal="center" vertical="center" wrapText="1"/>
    </xf>
    <xf numFmtId="2" fontId="3" fillId="0" borderId="9" xfId="3" applyNumberFormat="1" applyFont="1" applyFill="1" applyBorder="1" applyAlignment="1">
      <alignment horizontal="center" vertical="center" wrapText="1"/>
    </xf>
    <xf numFmtId="1" fontId="3" fillId="0" borderId="8" xfId="3" applyNumberFormat="1" applyFont="1" applyFill="1" applyBorder="1" applyAlignment="1">
      <alignment horizontal="center" vertical="center" wrapText="1"/>
    </xf>
    <xf numFmtId="0" fontId="2" fillId="0" borderId="4" xfId="3" applyFont="1" applyFill="1" applyBorder="1" applyAlignment="1">
      <alignment horizontal="center" vertical="center" wrapText="1"/>
    </xf>
    <xf numFmtId="0" fontId="9" fillId="0" borderId="4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2" fontId="5" fillId="0" borderId="4" xfId="3" applyNumberFormat="1" applyFont="1" applyFill="1" applyBorder="1" applyAlignment="1">
      <alignment horizontal="center" vertical="center" wrapText="1"/>
    </xf>
    <xf numFmtId="1" fontId="5" fillId="0" borderId="4" xfId="3" applyNumberFormat="1" applyFont="1" applyBorder="1" applyAlignment="1">
      <alignment horizontal="center" vertical="center" wrapText="1"/>
    </xf>
    <xf numFmtId="0" fontId="2" fillId="0" borderId="5" xfId="3" applyFont="1" applyFill="1" applyBorder="1" applyAlignment="1">
      <alignment horizontal="center" vertical="center" wrapText="1"/>
    </xf>
    <xf numFmtId="0" fontId="8" fillId="0" borderId="5" xfId="3" applyFont="1" applyFill="1" applyBorder="1" applyAlignment="1">
      <alignment horizontal="center" vertical="center" wrapText="1"/>
    </xf>
    <xf numFmtId="2" fontId="8" fillId="0" borderId="5" xfId="3" applyNumberFormat="1" applyFont="1" applyFill="1" applyBorder="1" applyAlignment="1">
      <alignment horizontal="center" vertical="center" wrapText="1"/>
    </xf>
    <xf numFmtId="1" fontId="8" fillId="0" borderId="5" xfId="3" applyNumberFormat="1" applyFont="1" applyBorder="1" applyAlignment="1">
      <alignment horizontal="center" vertical="center" wrapText="1"/>
    </xf>
    <xf numFmtId="14" fontId="2" fillId="0" borderId="5" xfId="3" applyNumberFormat="1" applyFont="1" applyFill="1" applyBorder="1" applyAlignment="1">
      <alignment horizontal="center" vertical="center" wrapText="1"/>
    </xf>
    <xf numFmtId="2" fontId="2" fillId="0" borderId="5" xfId="3" applyNumberFormat="1" applyFont="1" applyFill="1" applyBorder="1" applyAlignment="1">
      <alignment horizontal="center" vertical="center" wrapText="1"/>
    </xf>
    <xf numFmtId="1" fontId="2" fillId="0" borderId="5" xfId="1" applyNumberFormat="1" applyFont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14" fontId="2" fillId="0" borderId="1" xfId="3" applyNumberFormat="1" applyFont="1" applyFill="1" applyBorder="1" applyAlignment="1">
      <alignment horizontal="center" vertical="center" wrapText="1"/>
    </xf>
    <xf numFmtId="2" fontId="2" fillId="0" borderId="1" xfId="3" applyNumberFormat="1" applyFont="1" applyFill="1" applyBorder="1" applyAlignment="1">
      <alignment horizontal="center" vertical="center" wrapText="1"/>
    </xf>
    <xf numFmtId="164" fontId="2" fillId="0" borderId="5" xfId="3" applyNumberFormat="1" applyFont="1" applyFill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2" fontId="3" fillId="0" borderId="11" xfId="1" applyNumberFormat="1" applyFont="1" applyBorder="1" applyAlignment="1">
      <alignment horizontal="center" vertical="center" wrapText="1"/>
    </xf>
    <xf numFmtId="1" fontId="3" fillId="2" borderId="12" xfId="1" applyNumberFormat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2" fontId="5" fillId="0" borderId="4" xfId="1" applyNumberFormat="1" applyFont="1" applyBorder="1" applyAlignment="1">
      <alignment horizontal="center" vertical="center" wrapText="1"/>
    </xf>
    <xf numFmtId="1" fontId="5" fillId="0" borderId="4" xfId="1" applyNumberFormat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2" fontId="16" fillId="0" borderId="5" xfId="1" applyNumberFormat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 wrapText="1"/>
    </xf>
    <xf numFmtId="1" fontId="16" fillId="0" borderId="5" xfId="1" applyNumberFormat="1" applyFont="1" applyBorder="1" applyAlignment="1">
      <alignment horizontal="center" vertical="center" wrapText="1"/>
    </xf>
    <xf numFmtId="14" fontId="2" fillId="0" borderId="5" xfId="1" applyNumberFormat="1" applyFont="1" applyBorder="1" applyAlignment="1">
      <alignment horizontal="center" vertical="center" wrapText="1"/>
    </xf>
    <xf numFmtId="2" fontId="2" fillId="0" borderId="5" xfId="1" applyNumberFormat="1" applyFont="1" applyBorder="1" applyAlignment="1">
      <alignment horizontal="center" vertical="center" wrapText="1"/>
    </xf>
    <xf numFmtId="2" fontId="2" fillId="0" borderId="5" xfId="1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1" fontId="17" fillId="0" borderId="5" xfId="0" applyNumberFormat="1" applyFont="1" applyFill="1" applyBorder="1" applyAlignment="1">
      <alignment horizontal="center" vertical="center" wrapText="1"/>
    </xf>
    <xf numFmtId="1" fontId="16" fillId="0" borderId="5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" fontId="3" fillId="3" borderId="14" xfId="0" applyNumberFormat="1" applyFont="1" applyFill="1" applyBorder="1" applyAlignment="1">
      <alignment horizontal="center" vertical="center" wrapText="1"/>
    </xf>
    <xf numFmtId="9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5" xfId="0" applyFont="1" applyBorder="1"/>
    <xf numFmtId="2" fontId="1" fillId="0" borderId="5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/>
    </xf>
    <xf numFmtId="2" fontId="1" fillId="0" borderId="5" xfId="0" applyNumberFormat="1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_22-BARI" xfId="2"/>
    <cellStyle name="Обычный_eras 50-52" xfId="1"/>
    <cellStyle name="Обычный_ruruas 9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abSelected="1" topLeftCell="A55" workbookViewId="0">
      <selection activeCell="J27" sqref="J27"/>
    </sheetView>
  </sheetViews>
  <sheetFormatPr defaultRowHeight="15" x14ac:dyDescent="0.25"/>
  <cols>
    <col min="1" max="1" width="4.140625" customWidth="1"/>
    <col min="2" max="2" width="9.28515625" customWidth="1"/>
    <col min="3" max="3" width="38.7109375" customWidth="1"/>
  </cols>
  <sheetData>
    <row r="1" spans="1:8" x14ac:dyDescent="0.25">
      <c r="A1" s="144" t="s">
        <v>0</v>
      </c>
      <c r="B1" s="146" t="s">
        <v>1</v>
      </c>
      <c r="C1" s="144" t="s">
        <v>2</v>
      </c>
      <c r="D1" s="146" t="s">
        <v>3</v>
      </c>
      <c r="E1" s="148" t="s">
        <v>4</v>
      </c>
      <c r="F1" s="149"/>
      <c r="G1" s="140" t="s">
        <v>5</v>
      </c>
      <c r="H1" s="141"/>
    </row>
    <row r="2" spans="1:8" ht="69.75" x14ac:dyDescent="0.25">
      <c r="A2" s="145"/>
      <c r="B2" s="147"/>
      <c r="C2" s="145"/>
      <c r="D2" s="147"/>
      <c r="E2" s="1" t="s">
        <v>6</v>
      </c>
      <c r="F2" s="1" t="s">
        <v>7</v>
      </c>
      <c r="G2" s="1" t="s">
        <v>6</v>
      </c>
      <c r="H2" s="2" t="s">
        <v>8</v>
      </c>
    </row>
    <row r="3" spans="1:8" ht="15.75" thickBot="1" x14ac:dyDescent="0.3">
      <c r="A3" s="3">
        <v>1</v>
      </c>
      <c r="B3" s="3">
        <v>2</v>
      </c>
      <c r="C3" s="3">
        <v>3</v>
      </c>
      <c r="D3" s="4">
        <v>4</v>
      </c>
      <c r="E3" s="4">
        <v>5</v>
      </c>
      <c r="F3" s="4">
        <v>6</v>
      </c>
      <c r="G3" s="4">
        <v>7</v>
      </c>
      <c r="H3" s="5">
        <v>8</v>
      </c>
    </row>
    <row r="4" spans="1:8" ht="72.75" customHeight="1" thickBot="1" x14ac:dyDescent="0.3">
      <c r="A4" s="6">
        <v>1</v>
      </c>
      <c r="B4" s="7" t="s">
        <v>9</v>
      </c>
      <c r="C4" s="8" t="s">
        <v>10</v>
      </c>
      <c r="D4" s="9" t="s">
        <v>11</v>
      </c>
      <c r="E4" s="10"/>
      <c r="F4" s="9">
        <v>7.8</v>
      </c>
      <c r="G4" s="10"/>
      <c r="H4" s="11"/>
    </row>
    <row r="5" spans="1:8" x14ac:dyDescent="0.25">
      <c r="A5" s="12">
        <f>A4+0.1</f>
        <v>1.1000000000000001</v>
      </c>
      <c r="B5" s="13"/>
      <c r="C5" s="13" t="s">
        <v>12</v>
      </c>
      <c r="D5" s="14" t="s">
        <v>13</v>
      </c>
      <c r="E5" s="14">
        <f>15.9</f>
        <v>15.9</v>
      </c>
      <c r="F5" s="15">
        <f>F4*E5</f>
        <v>124.02</v>
      </c>
      <c r="G5" s="16"/>
      <c r="H5" s="17"/>
    </row>
    <row r="6" spans="1:8" ht="15.75" thickBot="1" x14ac:dyDescent="0.3">
      <c r="A6" s="18">
        <f>A5+0.1</f>
        <v>1.2000000000000002</v>
      </c>
      <c r="B6" s="19"/>
      <c r="C6" s="20" t="s">
        <v>14</v>
      </c>
      <c r="D6" s="20" t="s">
        <v>15</v>
      </c>
      <c r="E6" s="21">
        <f>1.7</f>
        <v>1.7</v>
      </c>
      <c r="F6" s="22">
        <f>F4*E6</f>
        <v>13.26</v>
      </c>
      <c r="G6" s="21"/>
      <c r="H6" s="23"/>
    </row>
    <row r="7" spans="1:8" ht="57.75" customHeight="1" thickBot="1" x14ac:dyDescent="0.3">
      <c r="A7" s="24">
        <v>2</v>
      </c>
      <c r="B7" s="25" t="s">
        <v>16</v>
      </c>
      <c r="C7" s="25" t="s">
        <v>17</v>
      </c>
      <c r="D7" s="8" t="s">
        <v>18</v>
      </c>
      <c r="E7" s="25"/>
      <c r="F7" s="26">
        <v>15.8</v>
      </c>
      <c r="G7" s="27"/>
      <c r="H7" s="11"/>
    </row>
    <row r="8" spans="1:8" ht="15.75" thickBot="1" x14ac:dyDescent="0.3">
      <c r="A8" s="3">
        <f>A7+0.1</f>
        <v>2.1</v>
      </c>
      <c r="B8" s="28"/>
      <c r="C8" s="29" t="s">
        <v>19</v>
      </c>
      <c r="D8" s="29" t="s">
        <v>13</v>
      </c>
      <c r="E8" s="30">
        <f>3.37</f>
        <v>3.37</v>
      </c>
      <c r="F8" s="30">
        <f>F7*E8</f>
        <v>53.246000000000002</v>
      </c>
      <c r="G8" s="16"/>
      <c r="H8" s="31"/>
    </row>
    <row r="9" spans="1:8" ht="45" customHeight="1" thickBot="1" x14ac:dyDescent="0.3">
      <c r="A9" s="24">
        <v>3</v>
      </c>
      <c r="B9" s="25" t="s">
        <v>20</v>
      </c>
      <c r="C9" s="25" t="s">
        <v>21</v>
      </c>
      <c r="D9" s="8" t="s">
        <v>22</v>
      </c>
      <c r="E9" s="25"/>
      <c r="F9" s="26">
        <v>8.6999999999999993</v>
      </c>
      <c r="G9" s="27"/>
      <c r="H9" s="11"/>
    </row>
    <row r="10" spans="1:8" ht="57.75" customHeight="1" thickBot="1" x14ac:dyDescent="0.3">
      <c r="A10" s="32">
        <v>4</v>
      </c>
      <c r="B10" s="33" t="s">
        <v>23</v>
      </c>
      <c r="C10" s="34" t="s">
        <v>24</v>
      </c>
      <c r="D10" s="35" t="s">
        <v>25</v>
      </c>
      <c r="E10" s="36"/>
      <c r="F10" s="37">
        <v>2.5499999999999998</v>
      </c>
      <c r="G10" s="36"/>
      <c r="H10" s="38"/>
    </row>
    <row r="11" spans="1:8" x14ac:dyDescent="0.25">
      <c r="A11" s="39">
        <f t="shared" ref="A11:A18" si="0">A10+0.1</f>
        <v>4.0999999999999996</v>
      </c>
      <c r="B11" s="40"/>
      <c r="C11" s="40" t="s">
        <v>12</v>
      </c>
      <c r="D11" s="41" t="s">
        <v>13</v>
      </c>
      <c r="E11" s="41">
        <f>23.8+23.8*0.6</f>
        <v>38.08</v>
      </c>
      <c r="F11" s="41">
        <f>F10*E11</f>
        <v>97.103999999999985</v>
      </c>
      <c r="G11" s="42"/>
      <c r="H11" s="43"/>
    </row>
    <row r="12" spans="1:8" x14ac:dyDescent="0.25">
      <c r="A12" s="44">
        <f t="shared" si="0"/>
        <v>4.1999999999999993</v>
      </c>
      <c r="B12" s="45"/>
      <c r="C12" s="45" t="s">
        <v>14</v>
      </c>
      <c r="D12" s="46" t="s">
        <v>15</v>
      </c>
      <c r="E12" s="46">
        <f>2.1+2.1*0.6</f>
        <v>3.3600000000000003</v>
      </c>
      <c r="F12" s="46">
        <f>F10*E12</f>
        <v>8.5679999999999996</v>
      </c>
      <c r="G12" s="46"/>
      <c r="H12" s="47"/>
    </row>
    <row r="13" spans="1:8" ht="15.75" x14ac:dyDescent="0.25">
      <c r="A13" s="44">
        <f t="shared" si="0"/>
        <v>4.2999999999999989</v>
      </c>
      <c r="B13" s="48"/>
      <c r="C13" s="49" t="s">
        <v>26</v>
      </c>
      <c r="D13" s="50" t="s">
        <v>25</v>
      </c>
      <c r="E13" s="50">
        <v>1.05</v>
      </c>
      <c r="F13" s="50">
        <f>F10*E13</f>
        <v>2.6774999999999998</v>
      </c>
      <c r="G13" s="50"/>
      <c r="H13" s="51"/>
    </row>
    <row r="14" spans="1:8" x14ac:dyDescent="0.25">
      <c r="A14" s="44">
        <f t="shared" si="0"/>
        <v>4.3999999999999986</v>
      </c>
      <c r="B14" s="49"/>
      <c r="C14" s="49" t="s">
        <v>27</v>
      </c>
      <c r="D14" s="50" t="s">
        <v>28</v>
      </c>
      <c r="E14" s="50">
        <v>3.38</v>
      </c>
      <c r="F14" s="50">
        <f>F10*E14</f>
        <v>8.6189999999999998</v>
      </c>
      <c r="G14" s="50"/>
      <c r="H14" s="51"/>
    </row>
    <row r="15" spans="1:8" x14ac:dyDescent="0.25">
      <c r="A15" s="44">
        <f t="shared" si="0"/>
        <v>4.4999999999999982</v>
      </c>
      <c r="B15" s="49"/>
      <c r="C15" s="49" t="s">
        <v>29</v>
      </c>
      <c r="D15" s="50" t="s">
        <v>30</v>
      </c>
      <c r="E15" s="50">
        <v>1.96</v>
      </c>
      <c r="F15" s="50">
        <f>F10*E15</f>
        <v>4.9979999999999993</v>
      </c>
      <c r="G15" s="50"/>
      <c r="H15" s="51"/>
    </row>
    <row r="16" spans="1:8" x14ac:dyDescent="0.25">
      <c r="A16" s="44">
        <f t="shared" si="0"/>
        <v>4.5999999999999979</v>
      </c>
      <c r="B16" s="49"/>
      <c r="C16" s="49" t="s">
        <v>31</v>
      </c>
      <c r="D16" s="50" t="s">
        <v>30</v>
      </c>
      <c r="E16" s="50">
        <v>4.38</v>
      </c>
      <c r="F16" s="50">
        <f>F10*E16</f>
        <v>11.168999999999999</v>
      </c>
      <c r="G16" s="50"/>
      <c r="H16" s="51"/>
    </row>
    <row r="17" spans="1:8" x14ac:dyDescent="0.25">
      <c r="A17" s="44">
        <f t="shared" si="0"/>
        <v>4.6999999999999975</v>
      </c>
      <c r="B17" s="49"/>
      <c r="C17" s="49" t="s">
        <v>32</v>
      </c>
      <c r="D17" s="50" t="s">
        <v>30</v>
      </c>
      <c r="E17" s="50">
        <v>7.2</v>
      </c>
      <c r="F17" s="50">
        <f>F10*E17</f>
        <v>18.36</v>
      </c>
      <c r="G17" s="50"/>
      <c r="H17" s="51"/>
    </row>
    <row r="18" spans="1:8" ht="15.75" thickBot="1" x14ac:dyDescent="0.3">
      <c r="A18" s="52">
        <f t="shared" si="0"/>
        <v>4.7999999999999972</v>
      </c>
      <c r="B18" s="53"/>
      <c r="C18" s="53" t="s">
        <v>33</v>
      </c>
      <c r="D18" s="54" t="s">
        <v>15</v>
      </c>
      <c r="E18" s="54">
        <v>3.44</v>
      </c>
      <c r="F18" s="54">
        <f>F10*E18</f>
        <v>8.7719999999999985</v>
      </c>
      <c r="G18" s="54"/>
      <c r="H18" s="55"/>
    </row>
    <row r="19" spans="1:8" ht="54.75" customHeight="1" thickBot="1" x14ac:dyDescent="0.3">
      <c r="A19" s="56">
        <v>5</v>
      </c>
      <c r="B19" s="57" t="s">
        <v>34</v>
      </c>
      <c r="C19" s="57" t="s">
        <v>35</v>
      </c>
      <c r="D19" s="57" t="s">
        <v>36</v>
      </c>
      <c r="E19" s="57"/>
      <c r="F19" s="9">
        <v>7.8</v>
      </c>
      <c r="G19" s="57"/>
      <c r="H19" s="58"/>
    </row>
    <row r="20" spans="1:8" x14ac:dyDescent="0.25">
      <c r="A20" s="12">
        <f>A19+0.1</f>
        <v>5.0999999999999996</v>
      </c>
      <c r="B20" s="13"/>
      <c r="C20" s="13" t="s">
        <v>12</v>
      </c>
      <c r="D20" s="13" t="s">
        <v>13</v>
      </c>
      <c r="E20" s="15">
        <f>4.24</f>
        <v>4.24</v>
      </c>
      <c r="F20" s="15">
        <f>F19*E20</f>
        <v>33.072000000000003</v>
      </c>
      <c r="G20" s="42"/>
      <c r="H20" s="59"/>
    </row>
    <row r="21" spans="1:8" x14ac:dyDescent="0.25">
      <c r="A21" s="60">
        <f>A20+0.1</f>
        <v>5.1999999999999993</v>
      </c>
      <c r="B21" s="61"/>
      <c r="C21" s="62" t="s">
        <v>14</v>
      </c>
      <c r="D21" s="62" t="s">
        <v>15</v>
      </c>
      <c r="E21" s="63">
        <f>0.21</f>
        <v>0.21</v>
      </c>
      <c r="F21" s="63">
        <f>F19*E21</f>
        <v>1.6379999999999999</v>
      </c>
      <c r="G21" s="63"/>
      <c r="H21" s="64"/>
    </row>
    <row r="22" spans="1:8" ht="15.75" thickBot="1" x14ac:dyDescent="0.3">
      <c r="A22" s="18">
        <f>A21+0.1</f>
        <v>5.2999999999999989</v>
      </c>
      <c r="B22" s="65"/>
      <c r="C22" s="4" t="s">
        <v>37</v>
      </c>
      <c r="D22" s="4" t="s">
        <v>30</v>
      </c>
      <c r="E22" s="66">
        <v>150</v>
      </c>
      <c r="F22" s="66">
        <f>F19*E22</f>
        <v>1170</v>
      </c>
      <c r="G22" s="66"/>
      <c r="H22" s="67"/>
    </row>
    <row r="23" spans="1:8" ht="71.25" customHeight="1" thickBot="1" x14ac:dyDescent="0.3">
      <c r="A23" s="24">
        <f>A19+1</f>
        <v>6</v>
      </c>
      <c r="B23" s="25" t="s">
        <v>38</v>
      </c>
      <c r="C23" s="8" t="s">
        <v>39</v>
      </c>
      <c r="D23" s="25" t="s">
        <v>36</v>
      </c>
      <c r="E23" s="8"/>
      <c r="F23" s="9">
        <v>7.8</v>
      </c>
      <c r="G23" s="8"/>
      <c r="H23" s="11"/>
    </row>
    <row r="24" spans="1:8" x14ac:dyDescent="0.25">
      <c r="A24" s="12">
        <f>A23+0.1</f>
        <v>6.1</v>
      </c>
      <c r="B24" s="13"/>
      <c r="C24" s="13" t="s">
        <v>12</v>
      </c>
      <c r="D24" s="13" t="s">
        <v>13</v>
      </c>
      <c r="E24" s="15">
        <f>3.03</f>
        <v>3.03</v>
      </c>
      <c r="F24" s="15">
        <f>F23*E24</f>
        <v>23.633999999999997</v>
      </c>
      <c r="G24" s="42"/>
      <c r="H24" s="59"/>
    </row>
    <row r="25" spans="1:8" x14ac:dyDescent="0.25">
      <c r="A25" s="60">
        <f>A24+0.1</f>
        <v>6.1999999999999993</v>
      </c>
      <c r="B25" s="61"/>
      <c r="C25" s="62" t="s">
        <v>14</v>
      </c>
      <c r="D25" s="62" t="s">
        <v>15</v>
      </c>
      <c r="E25" s="68">
        <f>0.41</f>
        <v>0.41</v>
      </c>
      <c r="F25" s="68">
        <f>F23*E25</f>
        <v>3.198</v>
      </c>
      <c r="G25" s="68"/>
      <c r="H25" s="69"/>
    </row>
    <row r="26" spans="1:8" ht="15.75" thickBot="1" x14ac:dyDescent="0.3">
      <c r="A26" s="18">
        <f>A25+0.1</f>
        <v>6.2999999999999989</v>
      </c>
      <c r="B26" s="4"/>
      <c r="C26" s="4" t="s">
        <v>40</v>
      </c>
      <c r="D26" s="4" t="s">
        <v>30</v>
      </c>
      <c r="E26" s="70">
        <v>32.4</v>
      </c>
      <c r="F26" s="70">
        <f>E26*F23</f>
        <v>252.71999999999997</v>
      </c>
      <c r="G26" s="18"/>
      <c r="H26" s="71"/>
    </row>
    <row r="27" spans="1:8" ht="112.5" customHeight="1" thickBot="1" x14ac:dyDescent="0.3">
      <c r="A27" s="25">
        <f>A23+1</f>
        <v>7</v>
      </c>
      <c r="B27" s="25" t="s">
        <v>41</v>
      </c>
      <c r="C27" s="57" t="s">
        <v>42</v>
      </c>
      <c r="D27" s="9" t="s">
        <v>43</v>
      </c>
      <c r="E27" s="72"/>
      <c r="F27" s="9">
        <v>7.8</v>
      </c>
      <c r="G27" s="10"/>
      <c r="H27" s="11"/>
    </row>
    <row r="28" spans="1:8" x14ac:dyDescent="0.25">
      <c r="A28" s="12">
        <f t="shared" ref="A28:A35" si="1">A27+0.1</f>
        <v>7.1</v>
      </c>
      <c r="B28" s="73"/>
      <c r="C28" s="13" t="s">
        <v>12</v>
      </c>
      <c r="D28" s="14" t="s">
        <v>13</v>
      </c>
      <c r="E28" s="14">
        <f>43.9</f>
        <v>43.9</v>
      </c>
      <c r="F28" s="15">
        <f>F27*E28</f>
        <v>342.41999999999996</v>
      </c>
      <c r="G28" s="42"/>
      <c r="H28" s="74"/>
    </row>
    <row r="29" spans="1:8" x14ac:dyDescent="0.25">
      <c r="A29" s="60">
        <f t="shared" si="1"/>
        <v>7.1999999999999993</v>
      </c>
      <c r="B29" s="73"/>
      <c r="C29" s="62" t="s">
        <v>14</v>
      </c>
      <c r="D29" s="63" t="s">
        <v>15</v>
      </c>
      <c r="E29" s="63">
        <f>3.5</f>
        <v>3.5</v>
      </c>
      <c r="F29" s="63">
        <f>F27*E29</f>
        <v>27.3</v>
      </c>
      <c r="G29" s="63"/>
      <c r="H29" s="23"/>
    </row>
    <row r="30" spans="1:8" ht="30" x14ac:dyDescent="0.25">
      <c r="A30" s="60">
        <f t="shared" si="1"/>
        <v>7.2999999999999989</v>
      </c>
      <c r="B30" s="75"/>
      <c r="C30" s="75" t="s">
        <v>44</v>
      </c>
      <c r="D30" s="76" t="s">
        <v>28</v>
      </c>
      <c r="E30" s="76">
        <v>110</v>
      </c>
      <c r="F30" s="77">
        <f>F27*E30</f>
        <v>858</v>
      </c>
      <c r="G30" s="76"/>
      <c r="H30" s="67"/>
    </row>
    <row r="31" spans="1:8" x14ac:dyDescent="0.25">
      <c r="A31" s="60">
        <f t="shared" si="1"/>
        <v>7.3999999999999986</v>
      </c>
      <c r="B31" s="75"/>
      <c r="C31" s="75" t="s">
        <v>45</v>
      </c>
      <c r="D31" s="76" t="s">
        <v>25</v>
      </c>
      <c r="E31" s="76" t="s">
        <v>46</v>
      </c>
      <c r="F31" s="76">
        <f>F27*0.5*1.19</f>
        <v>4.641</v>
      </c>
      <c r="G31" s="76"/>
      <c r="H31" s="67"/>
    </row>
    <row r="32" spans="1:8" x14ac:dyDescent="0.25">
      <c r="A32" s="60">
        <f t="shared" si="1"/>
        <v>7.4999999999999982</v>
      </c>
      <c r="B32" s="75"/>
      <c r="C32" s="75" t="s">
        <v>47</v>
      </c>
      <c r="D32" s="76" t="s">
        <v>22</v>
      </c>
      <c r="E32" s="76" t="s">
        <v>46</v>
      </c>
      <c r="F32" s="76">
        <f>0.03*F27*1.2</f>
        <v>0.28079999999999999</v>
      </c>
      <c r="G32" s="60"/>
      <c r="H32" s="67"/>
    </row>
    <row r="33" spans="1:8" x14ac:dyDescent="0.25">
      <c r="A33" s="60">
        <f t="shared" si="1"/>
        <v>7.5999999999999979</v>
      </c>
      <c r="B33" s="75"/>
      <c r="C33" s="75" t="s">
        <v>48</v>
      </c>
      <c r="D33" s="76" t="s">
        <v>30</v>
      </c>
      <c r="E33" s="76">
        <v>15</v>
      </c>
      <c r="F33" s="76">
        <f>F27*E33</f>
        <v>117</v>
      </c>
      <c r="G33" s="77"/>
      <c r="H33" s="67"/>
    </row>
    <row r="34" spans="1:8" ht="30" x14ac:dyDescent="0.25">
      <c r="A34" s="60">
        <f t="shared" si="1"/>
        <v>7.6999999999999975</v>
      </c>
      <c r="B34" s="75"/>
      <c r="C34" s="75" t="s">
        <v>49</v>
      </c>
      <c r="D34" s="76" t="s">
        <v>50</v>
      </c>
      <c r="E34" s="76" t="s">
        <v>46</v>
      </c>
      <c r="F34" s="60">
        <f>F27*100*6</f>
        <v>4680</v>
      </c>
      <c r="G34" s="76"/>
      <c r="H34" s="67"/>
    </row>
    <row r="35" spans="1:8" ht="15.75" thickBot="1" x14ac:dyDescent="0.3">
      <c r="A35" s="60">
        <f t="shared" si="1"/>
        <v>7.7999999999999972</v>
      </c>
      <c r="B35" s="4"/>
      <c r="C35" s="4" t="s">
        <v>33</v>
      </c>
      <c r="D35" s="66" t="s">
        <v>15</v>
      </c>
      <c r="E35" s="66">
        <v>8.16</v>
      </c>
      <c r="F35" s="66">
        <f>F27*E35</f>
        <v>63.647999999999996</v>
      </c>
      <c r="G35" s="66"/>
      <c r="H35" s="67"/>
    </row>
    <row r="36" spans="1:8" ht="102" customHeight="1" thickBot="1" x14ac:dyDescent="0.3">
      <c r="A36" s="80">
        <v>8</v>
      </c>
      <c r="B36" s="81" t="s">
        <v>51</v>
      </c>
      <c r="C36" s="82" t="s">
        <v>52</v>
      </c>
      <c r="D36" s="25" t="s">
        <v>53</v>
      </c>
      <c r="E36" s="82"/>
      <c r="F36" s="83">
        <v>134</v>
      </c>
      <c r="G36" s="84"/>
      <c r="H36" s="85"/>
    </row>
    <row r="37" spans="1:8" ht="76.5" customHeight="1" thickBot="1" x14ac:dyDescent="0.3">
      <c r="A37" s="80">
        <f>A36+1</f>
        <v>9</v>
      </c>
      <c r="B37" s="81" t="s">
        <v>54</v>
      </c>
      <c r="C37" s="82" t="s">
        <v>55</v>
      </c>
      <c r="D37" s="25" t="s">
        <v>56</v>
      </c>
      <c r="E37" s="82"/>
      <c r="F37" s="83">
        <v>1.37</v>
      </c>
      <c r="G37" s="82"/>
      <c r="H37" s="78"/>
    </row>
    <row r="38" spans="1:8" x14ac:dyDescent="0.25">
      <c r="A38" s="86">
        <f>A37+0.1</f>
        <v>9.1</v>
      </c>
      <c r="B38" s="86"/>
      <c r="C38" s="87" t="s">
        <v>12</v>
      </c>
      <c r="D38" s="88" t="s">
        <v>57</v>
      </c>
      <c r="E38" s="89">
        <f>28.6</f>
        <v>28.6</v>
      </c>
      <c r="F38" s="89">
        <f>E38*F37</f>
        <v>39.182000000000002</v>
      </c>
      <c r="G38" s="42"/>
      <c r="H38" s="90"/>
    </row>
    <row r="39" spans="1:8" x14ac:dyDescent="0.25">
      <c r="A39" s="91">
        <f>A38+0.1</f>
        <v>9.1999999999999993</v>
      </c>
      <c r="B39" s="91"/>
      <c r="C39" s="62" t="s">
        <v>14</v>
      </c>
      <c r="D39" s="92" t="s">
        <v>58</v>
      </c>
      <c r="E39" s="92">
        <v>0.41</v>
      </c>
      <c r="F39" s="93">
        <f>F37*E39</f>
        <v>0.56169999999999998</v>
      </c>
      <c r="G39" s="93"/>
      <c r="H39" s="94"/>
    </row>
    <row r="40" spans="1:8" x14ac:dyDescent="0.25">
      <c r="A40" s="91">
        <f>A39+0.1</f>
        <v>9.2999999999999989</v>
      </c>
      <c r="B40" s="95"/>
      <c r="C40" s="75" t="s">
        <v>59</v>
      </c>
      <c r="D40" s="91" t="s">
        <v>60</v>
      </c>
      <c r="E40" s="96"/>
      <c r="F40" s="96">
        <f>F37*100*3</f>
        <v>411</v>
      </c>
      <c r="G40" s="91"/>
      <c r="H40" s="97"/>
    </row>
    <row r="41" spans="1:8" ht="15.75" thickBot="1" x14ac:dyDescent="0.3">
      <c r="A41" s="98">
        <f>A40+0.1</f>
        <v>9.3999999999999986</v>
      </c>
      <c r="B41" s="99"/>
      <c r="C41" s="98" t="s">
        <v>61</v>
      </c>
      <c r="D41" s="98" t="s">
        <v>62</v>
      </c>
      <c r="E41" s="100">
        <v>100</v>
      </c>
      <c r="F41" s="100">
        <f>E41*F37</f>
        <v>137</v>
      </c>
      <c r="G41" s="101"/>
      <c r="H41" s="102"/>
    </row>
    <row r="42" spans="1:8" ht="73.5" customHeight="1" thickBot="1" x14ac:dyDescent="0.3">
      <c r="A42" s="103">
        <f>A37+1</f>
        <v>10</v>
      </c>
      <c r="B42" s="25" t="s">
        <v>54</v>
      </c>
      <c r="C42" s="8" t="s">
        <v>63</v>
      </c>
      <c r="D42" s="25" t="s">
        <v>56</v>
      </c>
      <c r="E42" s="8"/>
      <c r="F42" s="27">
        <v>4.4000000000000004</v>
      </c>
      <c r="G42" s="82"/>
      <c r="H42" s="11"/>
    </row>
    <row r="43" spans="1:8" x14ac:dyDescent="0.25">
      <c r="A43" s="73">
        <f t="shared" ref="A43:A48" si="2">A42+0.1</f>
        <v>10.1</v>
      </c>
      <c r="B43" s="73"/>
      <c r="C43" s="79" t="s">
        <v>12</v>
      </c>
      <c r="D43" s="13" t="s">
        <v>57</v>
      </c>
      <c r="E43" s="15">
        <f>28.6</f>
        <v>28.6</v>
      </c>
      <c r="F43" s="15">
        <f>F42*E43</f>
        <v>125.84000000000002</v>
      </c>
      <c r="G43" s="42"/>
      <c r="H43" s="59"/>
    </row>
    <row r="44" spans="1:8" x14ac:dyDescent="0.25">
      <c r="A44" s="75">
        <f t="shared" si="2"/>
        <v>10.199999999999999</v>
      </c>
      <c r="B44" s="75"/>
      <c r="C44" s="62" t="s">
        <v>14</v>
      </c>
      <c r="D44" s="62" t="s">
        <v>58</v>
      </c>
      <c r="E44" s="62">
        <v>0.41</v>
      </c>
      <c r="F44" s="62">
        <f>F42*E44</f>
        <v>1.804</v>
      </c>
      <c r="G44" s="62"/>
      <c r="H44" s="68"/>
    </row>
    <row r="45" spans="1:8" x14ac:dyDescent="0.25">
      <c r="A45" s="75">
        <f t="shared" si="2"/>
        <v>10.299999999999999</v>
      </c>
      <c r="B45" s="104"/>
      <c r="C45" s="75" t="s">
        <v>59</v>
      </c>
      <c r="D45" s="75" t="s">
        <v>60</v>
      </c>
      <c r="E45" s="77"/>
      <c r="F45" s="77">
        <f>F42*100*1</f>
        <v>440.00000000000006</v>
      </c>
      <c r="G45" s="75"/>
      <c r="H45" s="105"/>
    </row>
    <row r="46" spans="1:8" x14ac:dyDescent="0.25">
      <c r="A46" s="75">
        <f t="shared" si="2"/>
        <v>10.399999999999999</v>
      </c>
      <c r="B46" s="104"/>
      <c r="C46" s="75" t="s">
        <v>64</v>
      </c>
      <c r="D46" s="75" t="s">
        <v>62</v>
      </c>
      <c r="E46" s="77">
        <v>100</v>
      </c>
      <c r="F46" s="77">
        <f>E46*F42</f>
        <v>440.00000000000006</v>
      </c>
      <c r="G46" s="60"/>
      <c r="H46" s="105"/>
    </row>
    <row r="47" spans="1:8" x14ac:dyDescent="0.25">
      <c r="A47" s="75">
        <f t="shared" si="2"/>
        <v>10.499999999999998</v>
      </c>
      <c r="B47" s="104"/>
      <c r="C47" s="75" t="s">
        <v>65</v>
      </c>
      <c r="D47" s="75" t="s">
        <v>60</v>
      </c>
      <c r="E47" s="77"/>
      <c r="F47" s="77">
        <v>14</v>
      </c>
      <c r="G47" s="60"/>
      <c r="H47" s="105"/>
    </row>
    <row r="48" spans="1:8" ht="15.75" thickBot="1" x14ac:dyDescent="0.3">
      <c r="A48" s="4">
        <f t="shared" si="2"/>
        <v>10.599999999999998</v>
      </c>
      <c r="B48" s="106"/>
      <c r="C48" s="4" t="s">
        <v>66</v>
      </c>
      <c r="D48" s="4" t="s">
        <v>60</v>
      </c>
      <c r="E48" s="70"/>
      <c r="F48" s="70">
        <f>F47*3</f>
        <v>42</v>
      </c>
      <c r="G48" s="75"/>
      <c r="H48" s="71"/>
    </row>
    <row r="49" spans="1:8" ht="30.75" thickBot="1" x14ac:dyDescent="0.3">
      <c r="A49" s="107">
        <f>A42+1</f>
        <v>11</v>
      </c>
      <c r="B49" s="108" t="s">
        <v>67</v>
      </c>
      <c r="C49" s="108" t="s">
        <v>68</v>
      </c>
      <c r="D49" s="108" t="s">
        <v>60</v>
      </c>
      <c r="E49" s="108"/>
      <c r="F49" s="109">
        <v>1</v>
      </c>
      <c r="G49" s="108"/>
      <c r="H49" s="110"/>
    </row>
    <row r="50" spans="1:8" x14ac:dyDescent="0.25">
      <c r="A50" s="111">
        <f>A49+0.1</f>
        <v>11.1</v>
      </c>
      <c r="B50" s="111"/>
      <c r="C50" s="13" t="s">
        <v>12</v>
      </c>
      <c r="D50" s="14" t="s">
        <v>13</v>
      </c>
      <c r="E50" s="112">
        <v>6.03</v>
      </c>
      <c r="F50" s="112">
        <f>F49*E50</f>
        <v>6.03</v>
      </c>
      <c r="G50" s="42"/>
      <c r="H50" s="113"/>
    </row>
    <row r="51" spans="1:8" x14ac:dyDescent="0.25">
      <c r="A51" s="114">
        <f>A50+0.1</f>
        <v>11.2</v>
      </c>
      <c r="B51" s="114"/>
      <c r="C51" s="20" t="s">
        <v>14</v>
      </c>
      <c r="D51" s="20" t="s">
        <v>15</v>
      </c>
      <c r="E51" s="115">
        <v>0.33</v>
      </c>
      <c r="F51" s="115">
        <f>F49*E51</f>
        <v>0.33</v>
      </c>
      <c r="G51" s="116"/>
      <c r="H51" s="117"/>
    </row>
    <row r="52" spans="1:8" x14ac:dyDescent="0.25">
      <c r="A52" s="114">
        <f>A51+0.1</f>
        <v>11.299999999999999</v>
      </c>
      <c r="B52" s="118"/>
      <c r="C52" s="114" t="s">
        <v>69</v>
      </c>
      <c r="D52" s="114" t="s">
        <v>50</v>
      </c>
      <c r="E52" s="119">
        <v>0.5</v>
      </c>
      <c r="F52" s="119">
        <f>F49*E52</f>
        <v>0.5</v>
      </c>
      <c r="G52" s="120"/>
      <c r="H52" s="97"/>
    </row>
    <row r="53" spans="1:8" x14ac:dyDescent="0.25">
      <c r="A53" s="114">
        <f>A52+0.1</f>
        <v>11.399999999999999</v>
      </c>
      <c r="B53" s="118"/>
      <c r="C53" s="114" t="s">
        <v>70</v>
      </c>
      <c r="D53" s="114" t="s">
        <v>71</v>
      </c>
      <c r="E53" s="119" t="s">
        <v>46</v>
      </c>
      <c r="F53" s="119">
        <v>1</v>
      </c>
      <c r="G53" s="120"/>
      <c r="H53" s="97"/>
    </row>
    <row r="54" spans="1:8" x14ac:dyDescent="0.25">
      <c r="A54" s="114">
        <f>A53+0.1</f>
        <v>11.499999999999998</v>
      </c>
      <c r="B54" s="118"/>
      <c r="C54" s="114" t="s">
        <v>72</v>
      </c>
      <c r="D54" s="114" t="s">
        <v>58</v>
      </c>
      <c r="E54" s="119">
        <v>0.5</v>
      </c>
      <c r="F54" s="119">
        <f>E54*F49</f>
        <v>0.5</v>
      </c>
      <c r="G54" s="114"/>
      <c r="H54" s="97"/>
    </row>
    <row r="55" spans="1:8" ht="69.75" customHeight="1" x14ac:dyDescent="0.25">
      <c r="A55" s="75"/>
      <c r="B55" s="75"/>
      <c r="C55" s="121" t="s">
        <v>73</v>
      </c>
      <c r="D55" s="121" t="s">
        <v>74</v>
      </c>
      <c r="E55" s="75"/>
      <c r="F55" s="75"/>
      <c r="G55" s="75"/>
      <c r="H55" s="122"/>
    </row>
    <row r="56" spans="1:8" x14ac:dyDescent="0.25">
      <c r="A56" s="75"/>
      <c r="B56" s="75"/>
      <c r="C56" s="123" t="s">
        <v>75</v>
      </c>
      <c r="D56" s="75" t="s">
        <v>74</v>
      </c>
      <c r="E56" s="75"/>
      <c r="F56" s="75"/>
      <c r="G56" s="75"/>
      <c r="H56" s="124"/>
    </row>
    <row r="57" spans="1:8" x14ac:dyDescent="0.25">
      <c r="A57" s="75"/>
      <c r="B57" s="75"/>
      <c r="C57" s="123" t="s">
        <v>76</v>
      </c>
      <c r="D57" s="75" t="s">
        <v>74</v>
      </c>
      <c r="E57" s="75"/>
      <c r="F57" s="75"/>
      <c r="G57" s="75"/>
      <c r="H57" s="125"/>
    </row>
    <row r="58" spans="1:8" x14ac:dyDescent="0.25">
      <c r="A58" s="75"/>
      <c r="B58" s="75"/>
      <c r="C58" s="123" t="s">
        <v>77</v>
      </c>
      <c r="D58" s="75" t="s">
        <v>74</v>
      </c>
      <c r="E58" s="75"/>
      <c r="F58" s="75"/>
      <c r="G58" s="75"/>
      <c r="H58" s="126"/>
    </row>
    <row r="59" spans="1:8" ht="69.75" customHeight="1" x14ac:dyDescent="0.25">
      <c r="A59" s="75"/>
      <c r="B59" s="75"/>
      <c r="C59" s="121" t="s">
        <v>73</v>
      </c>
      <c r="D59" s="75" t="s">
        <v>74</v>
      </c>
      <c r="E59" s="75"/>
      <c r="F59" s="75"/>
      <c r="G59" s="75"/>
      <c r="H59" s="122"/>
    </row>
    <row r="60" spans="1:8" x14ac:dyDescent="0.25">
      <c r="A60" s="121"/>
      <c r="B60" s="121"/>
      <c r="C60" s="121" t="s">
        <v>78</v>
      </c>
      <c r="D60" s="129">
        <v>0.1</v>
      </c>
      <c r="E60" s="121"/>
      <c r="F60" s="121"/>
      <c r="G60" s="121"/>
      <c r="H60" s="122"/>
    </row>
    <row r="61" spans="1:8" x14ac:dyDescent="0.25">
      <c r="A61" s="121"/>
      <c r="B61" s="121"/>
      <c r="C61" s="121" t="s">
        <v>79</v>
      </c>
      <c r="D61" s="121" t="s">
        <v>74</v>
      </c>
      <c r="E61" s="121"/>
      <c r="F61" s="121"/>
      <c r="G61" s="121"/>
      <c r="H61" s="122"/>
    </row>
    <row r="62" spans="1:8" ht="15.75" thickBot="1" x14ac:dyDescent="0.3">
      <c r="A62" s="130"/>
      <c r="B62" s="130"/>
      <c r="C62" s="130" t="s">
        <v>80</v>
      </c>
      <c r="D62" s="131">
        <v>0.08</v>
      </c>
      <c r="E62" s="130"/>
      <c r="F62" s="130"/>
      <c r="G62" s="130"/>
      <c r="H62" s="132"/>
    </row>
    <row r="63" spans="1:8" x14ac:dyDescent="0.25">
      <c r="A63" s="133"/>
      <c r="B63" s="134"/>
      <c r="C63" s="127" t="s">
        <v>79</v>
      </c>
      <c r="D63" s="134" t="s">
        <v>74</v>
      </c>
      <c r="E63" s="127"/>
      <c r="F63" s="134"/>
      <c r="G63" s="127"/>
      <c r="H63" s="128"/>
    </row>
    <row r="64" spans="1:8" ht="30" x14ac:dyDescent="0.25">
      <c r="A64" s="135"/>
      <c r="B64" s="135"/>
      <c r="C64" s="121" t="s">
        <v>81</v>
      </c>
      <c r="D64" s="129">
        <v>0.02</v>
      </c>
      <c r="E64" s="135"/>
      <c r="F64" s="135"/>
      <c r="G64" s="135"/>
      <c r="H64" s="136"/>
    </row>
    <row r="65" spans="1:10" x14ac:dyDescent="0.25">
      <c r="A65" s="135"/>
      <c r="B65" s="135"/>
      <c r="C65" s="121" t="s">
        <v>82</v>
      </c>
      <c r="D65" s="135" t="s">
        <v>74</v>
      </c>
      <c r="E65" s="135"/>
      <c r="F65" s="135"/>
      <c r="G65" s="135"/>
      <c r="H65" s="137"/>
    </row>
    <row r="66" spans="1:10" x14ac:dyDescent="0.25">
      <c r="A66" s="135"/>
      <c r="B66" s="135"/>
      <c r="C66" s="121" t="s">
        <v>83</v>
      </c>
      <c r="D66" s="138">
        <v>0.18</v>
      </c>
      <c r="E66" s="135"/>
      <c r="F66" s="135"/>
      <c r="G66" s="135"/>
      <c r="H66" s="139"/>
    </row>
    <row r="67" spans="1:10" x14ac:dyDescent="0.25">
      <c r="A67" s="135"/>
      <c r="B67" s="135"/>
      <c r="C67" s="121" t="s">
        <v>82</v>
      </c>
      <c r="D67" s="135" t="s">
        <v>74</v>
      </c>
      <c r="E67" s="135"/>
      <c r="F67" s="135"/>
      <c r="G67" s="135"/>
      <c r="H67" s="137"/>
    </row>
    <row r="70" spans="1:10" ht="96" customHeight="1" x14ac:dyDescent="0.25">
      <c r="A70" s="142" t="s">
        <v>84</v>
      </c>
      <c r="B70" s="143"/>
      <c r="C70" s="143"/>
      <c r="D70" s="143"/>
      <c r="E70" s="143"/>
      <c r="F70" s="143"/>
      <c r="G70" s="143"/>
      <c r="H70" s="143"/>
      <c r="I70" s="143"/>
      <c r="J70" s="143"/>
    </row>
  </sheetData>
  <mergeCells count="7">
    <mergeCell ref="G1:H1"/>
    <mergeCell ref="A70:J70"/>
    <mergeCell ref="A1:A2"/>
    <mergeCell ref="B1:B2"/>
    <mergeCell ref="C1:C2"/>
    <mergeCell ref="D1:D2"/>
    <mergeCell ref="E1:F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2016-09-08T12:04:41Z</dcterms:modified>
</cp:coreProperties>
</file>