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235" activeTab="0"/>
  </bookViews>
  <sheets>
    <sheet name="defeqturi" sheetId="1" r:id="rId1"/>
  </sheets>
  <definedNames>
    <definedName name="_xlnm.Print_Area" localSheetId="0">'defeqturi'!$A$1:$L$88</definedName>
    <definedName name="_xlnm.Print_Titles" localSheetId="0">'defeqturi'!$9:$9</definedName>
  </definedNames>
  <calcPr fullCalcOnLoad="1"/>
</workbook>
</file>

<file path=xl/sharedStrings.xml><?xml version="1.0" encoding="utf-8"?>
<sst xmlns="http://schemas.openxmlformats.org/spreadsheetml/2006/main" count="163" uniqueCount="101">
  <si>
    <t>lari</t>
  </si>
  <si>
    <t>ganz.</t>
  </si>
  <si>
    <t>masala</t>
  </si>
  <si>
    <t>xelfasi</t>
  </si>
  <si>
    <t>manqana-meqanizmebi da transporti</t>
  </si>
  <si>
    <t>jami</t>
  </si>
  <si>
    <t>erT. fasi</t>
  </si>
  <si>
    <t>1</t>
  </si>
  <si>
    <t>c</t>
  </si>
  <si>
    <t>7</t>
  </si>
  <si>
    <t>NN</t>
  </si>
  <si>
    <t>m3</t>
  </si>
  <si>
    <t>5</t>
  </si>
  <si>
    <t>6</t>
  </si>
  <si>
    <t>8</t>
  </si>
  <si>
    <r>
      <t xml:space="preserve">gafas.     </t>
    </r>
    <r>
      <rPr>
        <sz val="10"/>
        <rFont val="Arial"/>
        <family val="2"/>
      </rPr>
      <t>N</t>
    </r>
  </si>
  <si>
    <t>t</t>
  </si>
  <si>
    <t>samontaJo samuSaoebi</t>
  </si>
  <si>
    <t>grZ.m</t>
  </si>
  <si>
    <t>cali</t>
  </si>
  <si>
    <t>armatura a-3</t>
  </si>
  <si>
    <t>saxarjTaRricxvo Rirebuleba</t>
  </si>
  <si>
    <t xml:space="preserve"> maT Soris xelfasi</t>
  </si>
  <si>
    <t>armatura a-1</t>
  </si>
  <si>
    <t>safuZveli: naxazebi</t>
  </si>
  <si>
    <t xml:space="preserve">mogeba </t>
  </si>
  <si>
    <t>kompl</t>
  </si>
  <si>
    <t>mowyobiloba</t>
  </si>
  <si>
    <t xml:space="preserve">Sedgenilia 2016w IIkv. doneze                                 </t>
  </si>
  <si>
    <t>samuSao</t>
  </si>
  <si>
    <t>gruntis datvirTva a/m xeliT</t>
  </si>
  <si>
    <t xml:space="preserve">saaankero WanWikebis dayeneba dabetonebis dros </t>
  </si>
  <si>
    <t>koSkis liTonis konstruqciebis montaJi da Rirebuleba</t>
  </si>
  <si>
    <t>liTonis konstruqciebi</t>
  </si>
  <si>
    <t>koSkis liTonis konstruqciebis antikoroziuli SeRebva</t>
  </si>
  <si>
    <t xml:space="preserve">zednadebi xarjebi samSeneblo samuSaoebze </t>
  </si>
  <si>
    <t xml:space="preserve">zednadebi xarjebi liTonis konstruqciebze </t>
  </si>
  <si>
    <t xml:space="preserve">wyalsadenis plastmasis  mili  d=25mm  </t>
  </si>
  <si>
    <t xml:space="preserve">wyalsadenis plastmasis  mili  d=32mm  </t>
  </si>
  <si>
    <t>ventili d=25mm</t>
  </si>
  <si>
    <t>ventili d=32m</t>
  </si>
  <si>
    <t>ventili d=40mm</t>
  </si>
  <si>
    <t>tumbo warmadobiT 1,5l/wm, awevis simaRle 17m, simZlavriT 1,1 kvt</t>
  </si>
  <si>
    <t xml:space="preserve">wyalsadenis plastmasis  mili  d=40mm  </t>
  </si>
  <si>
    <t>muxli  d=25mm plastmasis</t>
  </si>
  <si>
    <t>muxli  d=40mm plastmasis</t>
  </si>
  <si>
    <t>maT Soris: samSeneblo samuSaoebi</t>
  </si>
  <si>
    <t xml:space="preserve">zednadebi xarjebi samontaJo samuSaoebze </t>
  </si>
  <si>
    <t>SeWra arsebul qselSi</t>
  </si>
  <si>
    <t>samarago avzis SefuTva folgoizoliani mineraluri bambiT</t>
  </si>
  <si>
    <t>Txrilis gaTxra xeliT erTi kabelisaTvis</t>
  </si>
  <si>
    <t>gruntis ukuCayra xeliT</t>
  </si>
  <si>
    <t>plastmasis gofrirebuli milis Cawyoba TxrilSi d=40mm</t>
  </si>
  <si>
    <t xml:space="preserve">jami </t>
  </si>
  <si>
    <t>zednadebi xarjebi</t>
  </si>
  <si>
    <t>jami 1</t>
  </si>
  <si>
    <t>qviSis safuZveli  momzadeba TxrilSi erTi kabelisaTvis</t>
  </si>
  <si>
    <t>kabelis damcav-sasignalo lenta</t>
  </si>
  <si>
    <t>zednadebi xarjebi   xelfasidan</t>
  </si>
  <si>
    <t xml:space="preserve">liTonis 10 m3 uJangavi avzis montaJi da Rirebuleba </t>
  </si>
  <si>
    <t>anakrebi rk/betonis Wa d=1m Tujis xufiT</t>
  </si>
  <si>
    <t>1. sadawneo koSki liTonis rezervuariT</t>
  </si>
  <si>
    <t>2.2. samontaJo samuSaoebi</t>
  </si>
  <si>
    <t>kabelis gatareba gofrirebul milebSi,  kveTiT 3X25+1X16mm2</t>
  </si>
  <si>
    <r>
      <rPr>
        <b/>
        <sz val="12"/>
        <rFont val="AcadNusx"/>
        <family val="0"/>
      </rPr>
      <t>2</t>
    </r>
    <r>
      <rPr>
        <b/>
        <sz val="10"/>
        <rFont val="AcadNusx"/>
        <family val="0"/>
      </rPr>
      <t>.</t>
    </r>
    <r>
      <rPr>
        <b/>
        <sz val="12"/>
        <rFont val="AcadNusx"/>
        <family val="0"/>
      </rPr>
      <t xml:space="preserve"> 0,4 kv.  sakabelo qseli</t>
    </r>
  </si>
  <si>
    <r>
      <rPr>
        <b/>
        <sz val="11"/>
        <rFont val="AcadNusx"/>
        <family val="0"/>
      </rPr>
      <t>2.1</t>
    </r>
    <r>
      <rPr>
        <b/>
        <sz val="12"/>
        <rFont val="AcadNusx"/>
        <family val="0"/>
      </rPr>
      <t xml:space="preserve">. </t>
    </r>
    <r>
      <rPr>
        <b/>
        <sz val="11"/>
        <rFont val="AcadNusx"/>
        <family val="0"/>
      </rPr>
      <t>samSeneblo samuSaoebi</t>
    </r>
  </si>
  <si>
    <t>%</t>
  </si>
  <si>
    <t>jami 2.2</t>
  </si>
  <si>
    <t>jami 2 (2.1+2.2)</t>
  </si>
  <si>
    <t>rezervi gauTvaliswinebel samuSaoebze</t>
  </si>
  <si>
    <t>dRg</t>
  </si>
  <si>
    <t>moculoba</t>
  </si>
  <si>
    <t>9</t>
  </si>
  <si>
    <t>10</t>
  </si>
  <si>
    <t>11</t>
  </si>
  <si>
    <t>12</t>
  </si>
  <si>
    <t>xarjTaRricxva #</t>
  </si>
  <si>
    <t>jami 2.1</t>
  </si>
  <si>
    <t>Ria wesiT gatarebuli milsadenis Tboiizolacia kauCukiT</t>
  </si>
  <si>
    <t>zedmeti gruntis transportireba</t>
  </si>
  <si>
    <t>gruntis damuSaveba xeliT</t>
  </si>
  <si>
    <t>RorRis safuZvelis mowyoba saZirkvlis qveS</t>
  </si>
  <si>
    <r>
      <t xml:space="preserve">monoliTuri rk/betonis wertilovani saZirkvlebis  mowyoba </t>
    </r>
    <r>
      <rPr>
        <sz val="10"/>
        <rFont val="Arial"/>
        <family val="2"/>
      </rPr>
      <t>B25</t>
    </r>
    <r>
      <rPr>
        <sz val="10"/>
        <rFont val="AcadNusx"/>
        <family val="0"/>
      </rPr>
      <t xml:space="preserve"> betonisagan </t>
    </r>
  </si>
  <si>
    <t>mcxeTis municipaliteti, sofel Zegvis sajaro skola</t>
  </si>
  <si>
    <r>
      <rPr>
        <b/>
        <sz val="12"/>
        <rFont val="AcadNusx"/>
        <family val="0"/>
      </rPr>
      <t>3</t>
    </r>
    <r>
      <rPr>
        <b/>
        <sz val="10"/>
        <rFont val="AcadNusx"/>
        <family val="0"/>
      </rPr>
      <t>.</t>
    </r>
    <r>
      <rPr>
        <b/>
        <sz val="12"/>
        <rFont val="AcadNusx"/>
        <family val="0"/>
      </rPr>
      <t xml:space="preserve"> bilogiuri gamwmendis  SemoRobva</t>
    </r>
  </si>
  <si>
    <t>II kategoriis gruntis damuSaveba xeliT</t>
  </si>
  <si>
    <t xml:space="preserve">II kategoriis gruntis datvirTva xeliT avtoTviTmclelze </t>
  </si>
  <si>
    <t>gruntis gatana</t>
  </si>
  <si>
    <t>II kategoriis gruntis ukuCayra xeliT, CatkepniT</t>
  </si>
  <si>
    <t>monoliTuri rkinabetonis lenturi saZirkvlis da cokolis kedlebis mowyoba m200 betoniT</t>
  </si>
  <si>
    <t>liTonis milkvadrati 60X30X2mm</t>
  </si>
  <si>
    <t>m</t>
  </si>
  <si>
    <t>liTonis kuTxovana 50X50X4mm</t>
  </si>
  <si>
    <t>liTonis bade</t>
  </si>
  <si>
    <t>m2</t>
  </si>
  <si>
    <t>liTonis kuTxovana 70X50X3</t>
  </si>
  <si>
    <t>liTonis konstruqciebis SeRebva zeTovani saRebaviT orjer</t>
  </si>
  <si>
    <t xml:space="preserve">jami 3 </t>
  </si>
  <si>
    <t>jami 1+2+3</t>
  </si>
  <si>
    <t>liTonis Robis mowyoba liTonis dgarebze -25m:</t>
  </si>
  <si>
    <t>liTonis kutikaris mowyoba -2c: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</si>
</sst>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ლ.&quot;;\-#,##0\ &quot;ლ.&quot;"/>
    <numFmt numFmtId="165" formatCode="#,##0\ &quot;ლ.&quot;;[Red]\-#,##0\ &quot;ლ.&quot;"/>
    <numFmt numFmtId="166" formatCode="#,##0.00\ &quot;ლ.&quot;;\-#,##0.00\ &quot;ლ.&quot;"/>
    <numFmt numFmtId="167" formatCode="#,##0.00\ &quot;ლ.&quot;;[Red]\-#,##0.00\ &quot;ლ.&quot;"/>
    <numFmt numFmtId="168" formatCode="_-* #,##0\ &quot;ლ.&quot;_-;\-* #,##0\ &quot;ლ.&quot;_-;_-* &quot;-&quot;\ &quot;ლ.&quot;_-;_-@_-"/>
    <numFmt numFmtId="169" formatCode="_-* #,##0\ _ლ_._-;\-* #,##0\ _ლ_._-;_-* &quot;-&quot;\ _ლ_._-;_-@_-"/>
    <numFmt numFmtId="170" formatCode="_-* #,##0.00\ &quot;ლ.&quot;_-;\-* #,##0.00\ &quot;ლ.&quot;_-;_-* &quot;-&quot;??\ &quot;ლ.&quot;_-;_-@_-"/>
    <numFmt numFmtId="171" formatCode="_-* #,##0.00\ _ლ_._-;\-* #,##0.00\ _ლ_._-;_-* &quot;-&quot;??\ _ლ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00"/>
    <numFmt numFmtId="177" formatCode="0.0"/>
    <numFmt numFmtId="178" formatCode="0.0000000"/>
    <numFmt numFmtId="179" formatCode="_-* #,##0.0_р_._-;\-* #,##0.0_р_._-;_-* &quot;-&quot;??_р_._-;_-@_-"/>
    <numFmt numFmtId="180" formatCode="_-* #,##0_р_._-;\-* #,##0_р_._-;_-* &quot;-&quot;??_р_._-;_-@_-"/>
    <numFmt numFmtId="181" formatCode="_-* #,##0.000_р_._-;\-* #,##0.000_р_._-;_-* &quot;-&quot;??_р_._-;_-@_-"/>
    <numFmt numFmtId="182" formatCode="_-* #,##0.00000000_р_._-;\-* #,##0.00000000_р_._-;_-* &quot;-&quot;??_р_._-;_-@_-"/>
    <numFmt numFmtId="183" formatCode="_-* #,##0.00_-;\-* #,##0.00_-;_-* &quot;-&quot;??_-;_-@_-"/>
    <numFmt numFmtId="184" formatCode="_-* #,##0_-;\-* #,##0_-;_-* &quot;-&quot;??_-;_-@_-"/>
    <numFmt numFmtId="185" formatCode="0.00000"/>
    <numFmt numFmtId="186" formatCode="0.0000"/>
    <numFmt numFmtId="187" formatCode="0.000000"/>
    <numFmt numFmtId="188" formatCode="_-* #,##0.0000_р_._-;\-* #,##0.0000_р_._-;_-* &quot;-&quot;??_р_._-;_-@_-"/>
    <numFmt numFmtId="189" formatCode="#,##0.00_ ;\-#,##0.00\ "/>
    <numFmt numFmtId="190" formatCode="_-* #,##0.00000_р_._-;\-* #,##0.00000_р_._-;_-* &quot;-&quot;??_р_._-;_-@_-"/>
    <numFmt numFmtId="191" formatCode="[$-409]dddd\,\ mmmm\ d\,\ yyyy"/>
  </numFmts>
  <fonts count="52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12"/>
      <name val="AcadNusx"/>
      <family val="0"/>
    </font>
    <font>
      <sz val="10"/>
      <name val="Arial"/>
      <family val="2"/>
    </font>
    <font>
      <sz val="10"/>
      <name val="Times New Roman"/>
      <family val="1"/>
    </font>
    <font>
      <sz val="11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b/>
      <sz val="10"/>
      <name val="AcadNusx"/>
      <family val="0"/>
    </font>
    <font>
      <b/>
      <sz val="10"/>
      <name val="Arial Cyr"/>
      <family val="0"/>
    </font>
    <font>
      <sz val="10"/>
      <name val="Grigolia"/>
      <family val="0"/>
    </font>
    <font>
      <b/>
      <sz val="10"/>
      <name val="Times New Roman"/>
      <family val="1"/>
    </font>
    <font>
      <b/>
      <sz val="11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cadNusx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5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1" fillId="0" borderId="0" xfId="0" applyFont="1" applyBorder="1" applyAlignment="1">
      <alignment/>
    </xf>
    <xf numFmtId="183" fontId="1" fillId="0" borderId="0" xfId="42" applyNumberFormat="1" applyFont="1" applyFill="1" applyAlignment="1" applyProtection="1">
      <alignment/>
      <protection/>
    </xf>
    <xf numFmtId="0" fontId="1" fillId="0" borderId="0" xfId="58" applyFont="1" applyAlignment="1" applyProtection="1">
      <alignment horizontal="center"/>
      <protection/>
    </xf>
    <xf numFmtId="183" fontId="1" fillId="0" borderId="0" xfId="42" applyNumberFormat="1" applyFont="1" applyFill="1" applyBorder="1" applyAlignment="1" applyProtection="1">
      <alignment/>
      <protection/>
    </xf>
    <xf numFmtId="0" fontId="3" fillId="0" borderId="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top" wrapText="1"/>
    </xf>
    <xf numFmtId="175" fontId="1" fillId="0" borderId="10" xfId="42" applyFont="1" applyFill="1" applyBorder="1" applyAlignment="1" applyProtection="1">
      <alignment vertical="top" wrapText="1"/>
      <protection/>
    </xf>
    <xf numFmtId="0" fontId="9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10" xfId="0" applyFont="1" applyBorder="1" applyAlignment="1" quotePrefix="1">
      <alignment horizontal="center" vertical="top" wrapText="1"/>
    </xf>
    <xf numFmtId="0" fontId="1" fillId="0" borderId="10" xfId="60" applyFont="1" applyFill="1" applyBorder="1" applyAlignment="1" applyProtection="1">
      <alignment horizontal="center" vertical="top"/>
      <protection/>
    </xf>
    <xf numFmtId="1" fontId="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 quotePrefix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1" fillId="0" borderId="10" xfId="60" applyFont="1" applyFill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175" fontId="5" fillId="0" borderId="10" xfId="42" applyFont="1" applyBorder="1" applyAlignment="1" applyProtection="1">
      <alignment/>
      <protection/>
    </xf>
    <xf numFmtId="175" fontId="1" fillId="0" borderId="10" xfId="42" applyFont="1" applyBorder="1" applyAlignment="1" applyProtection="1">
      <alignment/>
      <protection/>
    </xf>
    <xf numFmtId="0" fontId="1" fillId="0" borderId="10" xfId="0" applyFont="1" applyFill="1" applyBorder="1" applyAlignment="1" applyProtection="1" quotePrefix="1">
      <alignment horizontal="center" vertical="top"/>
      <protection/>
    </xf>
    <xf numFmtId="0" fontId="1" fillId="0" borderId="10" xfId="0" applyFont="1" applyFill="1" applyBorder="1" applyAlignment="1">
      <alignment horizontal="right" vertical="center" wrapText="1"/>
    </xf>
    <xf numFmtId="175" fontId="3" fillId="0" borderId="0" xfId="42" applyFont="1" applyBorder="1" applyAlignment="1">
      <alignment vertical="top" wrapText="1"/>
    </xf>
    <xf numFmtId="175" fontId="3" fillId="0" borderId="0" xfId="42" applyFont="1" applyBorder="1" applyAlignment="1">
      <alignment vertical="center" wrapText="1"/>
    </xf>
    <xf numFmtId="0" fontId="11" fillId="32" borderId="0" xfId="58" applyFont="1" applyFill="1" applyAlignment="1" applyProtection="1">
      <alignment horizontal="center"/>
      <protection/>
    </xf>
    <xf numFmtId="175" fontId="1" fillId="0" borderId="0" xfId="42" applyFont="1" applyFill="1" applyAlignment="1" applyProtection="1">
      <alignment/>
      <protection/>
    </xf>
    <xf numFmtId="175" fontId="1" fillId="0" borderId="0" xfId="42" applyFont="1" applyAlignment="1" applyProtection="1">
      <alignment/>
      <protection/>
    </xf>
    <xf numFmtId="0" fontId="11" fillId="32" borderId="0" xfId="58" applyFont="1" applyFill="1" applyBorder="1" applyAlignment="1" applyProtection="1">
      <alignment horizontal="center"/>
      <protection/>
    </xf>
    <xf numFmtId="175" fontId="1" fillId="0" borderId="10" xfId="42" applyFont="1" applyBorder="1" applyAlignment="1">
      <alignment horizontal="center" vertical="center" wrapText="1"/>
    </xf>
    <xf numFmtId="49" fontId="11" fillId="0" borderId="10" xfId="42" applyNumberFormat="1" applyFont="1" applyBorder="1" applyAlignment="1" quotePrefix="1">
      <alignment horizontal="center" vertical="top" wrapText="1"/>
    </xf>
    <xf numFmtId="49" fontId="11" fillId="0" borderId="10" xfId="42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2" xfId="0" applyFont="1" applyBorder="1" applyAlignment="1">
      <alignment/>
    </xf>
    <xf numFmtId="175" fontId="1" fillId="0" borderId="10" xfId="42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 quotePrefix="1">
      <alignment horizontal="center" vertical="top" wrapText="1"/>
    </xf>
    <xf numFmtId="186" fontId="1" fillId="0" borderId="1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75" fontId="9" fillId="0" borderId="0" xfId="42" applyFont="1" applyAlignment="1">
      <alignment/>
    </xf>
    <xf numFmtId="175" fontId="9" fillId="0" borderId="0" xfId="42" applyFont="1" applyAlignment="1">
      <alignment vertical="center"/>
    </xf>
    <xf numFmtId="0" fontId="1" fillId="0" borderId="12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175" fontId="1" fillId="0" borderId="10" xfId="42" applyFont="1" applyFill="1" applyBorder="1" applyAlignment="1">
      <alignment vertical="center" wrapText="1"/>
    </xf>
    <xf numFmtId="0" fontId="13" fillId="0" borderId="10" xfId="0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/>
    </xf>
    <xf numFmtId="0" fontId="1" fillId="32" borderId="10" xfId="0" applyFont="1" applyFill="1" applyBorder="1" applyAlignment="1">
      <alignment vertical="top" wrapText="1"/>
    </xf>
    <xf numFmtId="49" fontId="11" fillId="0" borderId="13" xfId="42" applyNumberFormat="1" applyFont="1" applyBorder="1" applyAlignment="1" quotePrefix="1">
      <alignment horizontal="center" vertical="top" wrapText="1"/>
    </xf>
    <xf numFmtId="175" fontId="1" fillId="0" borderId="13" xfId="42" applyFont="1" applyFill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175" fontId="10" fillId="0" borderId="12" xfId="42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 applyProtection="1" quotePrefix="1">
      <alignment horizontal="center" vertical="top" wrapText="1"/>
      <protection/>
    </xf>
    <xf numFmtId="181" fontId="1" fillId="0" borderId="10" xfId="42" applyNumberFormat="1" applyFont="1" applyFill="1" applyBorder="1" applyAlignment="1">
      <alignment vertical="top" wrapText="1"/>
    </xf>
    <xf numFmtId="0" fontId="5" fillId="0" borderId="10" xfId="0" applyFont="1" applyBorder="1" applyAlignment="1">
      <alignment/>
    </xf>
    <xf numFmtId="176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/>
    </xf>
    <xf numFmtId="0" fontId="1" fillId="0" borderId="14" xfId="0" applyFont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51" fillId="0" borderId="14" xfId="54" applyNumberFormat="1" applyFont="1" applyFill="1" applyBorder="1" applyAlignment="1" applyProtection="1">
      <alignment horizontal="center" vertical="top" wrapText="1"/>
      <protection/>
    </xf>
    <xf numFmtId="2" fontId="1" fillId="0" borderId="14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51" fillId="0" borderId="15" xfId="54" applyNumberFormat="1" applyFont="1" applyFill="1" applyBorder="1" applyAlignment="1" applyProtection="1">
      <alignment horizontal="center" vertical="top" wrapText="1"/>
      <protection/>
    </xf>
    <xf numFmtId="2" fontId="1" fillId="0" borderId="15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2" fontId="11" fillId="0" borderId="15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1" fillId="0" borderId="10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" fontId="11" fillId="0" borderId="10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9" fontId="1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right" vertical="top" wrapText="1"/>
    </xf>
    <xf numFmtId="1" fontId="1" fillId="0" borderId="12" xfId="0" applyNumberFormat="1" applyFont="1" applyBorder="1" applyAlignment="1">
      <alignment horizontal="center"/>
    </xf>
    <xf numFmtId="0" fontId="1" fillId="0" borderId="14" xfId="0" applyFont="1" applyBorder="1" applyAlignment="1" quotePrefix="1">
      <alignment horizontal="center" vertical="top" wrapText="1"/>
    </xf>
    <xf numFmtId="0" fontId="5" fillId="0" borderId="15" xfId="0" applyFont="1" applyFill="1" applyBorder="1" applyAlignment="1" quotePrefix="1">
      <alignment horizontal="center" vertical="top" wrapText="1"/>
    </xf>
    <xf numFmtId="0" fontId="9" fillId="0" borderId="0" xfId="0" applyFont="1" applyFill="1" applyAlignment="1">
      <alignment/>
    </xf>
    <xf numFmtId="0" fontId="1" fillId="0" borderId="15" xfId="0" applyFont="1" applyFill="1" applyBorder="1" applyAlignment="1" quotePrefix="1">
      <alignment horizontal="center" vertical="top" wrapText="1"/>
    </xf>
    <xf numFmtId="0" fontId="1" fillId="0" borderId="15" xfId="60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" fontId="11" fillId="0" borderId="10" xfId="69" applyNumberFormat="1" applyFont="1" applyFill="1" applyBorder="1" applyAlignment="1">
      <alignment horizontal="center" vertical="top" wrapText="1"/>
    </xf>
    <xf numFmtId="1" fontId="4" fillId="0" borderId="12" xfId="0" applyNumberFormat="1" applyFont="1" applyBorder="1" applyAlignment="1">
      <alignment horizontal="center"/>
    </xf>
    <xf numFmtId="0" fontId="14" fillId="0" borderId="10" xfId="0" applyFont="1" applyBorder="1" applyAlignment="1" quotePrefix="1">
      <alignment horizontal="center" vertical="top" wrapText="1"/>
    </xf>
    <xf numFmtId="0" fontId="11" fillId="0" borderId="10" xfId="0" applyFont="1" applyBorder="1" applyAlignment="1">
      <alignment vertical="top" wrapText="1"/>
    </xf>
    <xf numFmtId="9" fontId="11" fillId="0" borderId="10" xfId="0" applyNumberFormat="1" applyFont="1" applyBorder="1" applyAlignment="1">
      <alignment horizontal="center" vertical="top" wrapText="1"/>
    </xf>
    <xf numFmtId="43" fontId="4" fillId="0" borderId="12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2" fontId="9" fillId="0" borderId="12" xfId="0" applyNumberFormat="1" applyFont="1" applyBorder="1" applyAlignment="1">
      <alignment/>
    </xf>
    <xf numFmtId="0" fontId="9" fillId="0" borderId="10" xfId="0" applyFont="1" applyBorder="1" applyAlignment="1">
      <alignment/>
    </xf>
    <xf numFmtId="175" fontId="9" fillId="0" borderId="10" xfId="42" applyFont="1" applyBorder="1" applyAlignment="1">
      <alignment/>
    </xf>
    <xf numFmtId="175" fontId="9" fillId="0" borderId="10" xfId="42" applyFont="1" applyBorder="1" applyAlignment="1">
      <alignment vertical="center"/>
    </xf>
    <xf numFmtId="0" fontId="15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5" xfId="0" applyFont="1" applyFill="1" applyBorder="1" applyAlignment="1" applyProtection="1">
      <alignment horizontal="left" vertical="top" wrapText="1"/>
      <protection/>
    </xf>
    <xf numFmtId="0" fontId="5" fillId="0" borderId="17" xfId="0" applyFont="1" applyBorder="1" applyAlignment="1">
      <alignment/>
    </xf>
    <xf numFmtId="0" fontId="4" fillId="0" borderId="12" xfId="0" applyFont="1" applyBorder="1" applyAlignment="1">
      <alignment horizontal="center"/>
    </xf>
    <xf numFmtId="2" fontId="51" fillId="0" borderId="15" xfId="0" applyNumberFormat="1" applyFont="1" applyFill="1" applyBorder="1" applyAlignment="1">
      <alignment horizontal="center" vertical="top" wrapText="1"/>
    </xf>
    <xf numFmtId="180" fontId="1" fillId="0" borderId="10" xfId="42" applyNumberFormat="1" applyFont="1" applyFill="1" applyBorder="1" applyAlignment="1" applyProtection="1">
      <alignment vertical="top" wrapText="1"/>
      <protection/>
    </xf>
    <xf numFmtId="181" fontId="1" fillId="0" borderId="10" xfId="42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0" xfId="61" applyFont="1" applyAlignment="1" applyProtection="1">
      <alignment horizontal="left"/>
      <protection/>
    </xf>
    <xf numFmtId="0" fontId="0" fillId="0" borderId="0" xfId="0" applyAlignment="1">
      <alignment/>
    </xf>
    <xf numFmtId="183" fontId="1" fillId="0" borderId="0" xfId="42" applyNumberFormat="1" applyFont="1" applyFill="1" applyAlignment="1" applyProtection="1">
      <alignment horizontal="right"/>
      <protection/>
    </xf>
    <xf numFmtId="175" fontId="11" fillId="0" borderId="0" xfId="42" applyFont="1" applyFill="1" applyAlignment="1" applyProtection="1">
      <alignment/>
      <protection/>
    </xf>
    <xf numFmtId="175" fontId="12" fillId="0" borderId="0" xfId="42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5" fontId="1" fillId="0" borderId="10" xfId="42" applyFont="1" applyBorder="1" applyAlignment="1">
      <alignment horizontal="center" vertical="center" wrapText="1"/>
    </xf>
    <xf numFmtId="175" fontId="1" fillId="0" borderId="15" xfId="42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5" fontId="1" fillId="0" borderId="18" xfId="42" applyFont="1" applyBorder="1" applyAlignment="1">
      <alignment horizontal="center" vertical="center" wrapText="1"/>
    </xf>
    <xf numFmtId="175" fontId="1" fillId="0" borderId="11" xfId="42" applyFont="1" applyFill="1" applyBorder="1" applyAlignment="1" applyProtection="1">
      <alignment/>
      <protection/>
    </xf>
    <xf numFmtId="175" fontId="1" fillId="0" borderId="0" xfId="42" applyFont="1" applyFill="1" applyAlignment="1" applyProtection="1">
      <alignment/>
      <protection/>
    </xf>
    <xf numFmtId="175" fontId="0" fillId="0" borderId="0" xfId="42" applyFont="1" applyAlignment="1">
      <alignment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3" xfId="59"/>
    <cellStyle name="Normal 3 2" xfId="60"/>
    <cellStyle name="Normal_gare wyalsadfenigagarini 2_SMSH2008-IIkv ." xfId="61"/>
    <cellStyle name="Note" xfId="62"/>
    <cellStyle name="Output" xfId="63"/>
    <cellStyle name="Percent" xfId="64"/>
    <cellStyle name="Percent 3" xfId="65"/>
    <cellStyle name="Title" xfId="66"/>
    <cellStyle name="Total" xfId="67"/>
    <cellStyle name="Warning Text" xfId="68"/>
    <cellStyle name="Финансовый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BN88"/>
  <sheetViews>
    <sheetView tabSelected="1" zoomScalePageLayoutView="0" workbookViewId="0" topLeftCell="A76">
      <selection activeCell="C95" sqref="C95"/>
    </sheetView>
  </sheetViews>
  <sheetFormatPr defaultColWidth="9.00390625" defaultRowHeight="12.75"/>
  <cols>
    <col min="1" max="1" width="4.375" style="1" customWidth="1"/>
    <col min="2" max="2" width="7.75390625" style="1" customWidth="1"/>
    <col min="3" max="3" width="42.75390625" style="1" customWidth="1"/>
    <col min="4" max="4" width="7.875" style="1" customWidth="1"/>
    <col min="5" max="5" width="10.25390625" style="61" customWidth="1"/>
    <col min="6" max="6" width="11.125" style="62" customWidth="1"/>
    <col min="7" max="7" width="12.75390625" style="61" customWidth="1"/>
    <col min="8" max="8" width="9.375" style="61" customWidth="1"/>
    <col min="9" max="9" width="12.25390625" style="61" customWidth="1"/>
    <col min="10" max="10" width="9.00390625" style="61" customWidth="1"/>
    <col min="11" max="11" width="11.125" style="61" bestFit="1" customWidth="1"/>
    <col min="12" max="12" width="13.25390625" style="61" customWidth="1"/>
    <col min="13" max="13" width="12.125" style="1" customWidth="1"/>
    <col min="14" max="14" width="10.00390625" style="1" bestFit="1" customWidth="1"/>
    <col min="15" max="16384" width="9.125" style="1" customWidth="1"/>
  </cols>
  <sheetData>
    <row r="1" spans="1:12" s="2" customFormat="1" ht="17.25" customHeight="1">
      <c r="A1" s="139" t="s">
        <v>83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16.5" customHeight="1">
      <c r="A2" s="140" t="s">
        <v>76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s="6" customFormat="1" ht="16.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12" s="6" customFormat="1" ht="16.5" customHeight="1">
      <c r="A4" s="11"/>
      <c r="B4" s="11"/>
      <c r="C4" s="11"/>
      <c r="D4" s="11"/>
      <c r="E4" s="35"/>
      <c r="F4" s="36"/>
      <c r="G4" s="35"/>
      <c r="H4" s="35"/>
      <c r="I4" s="35"/>
      <c r="J4" s="35"/>
      <c r="K4" s="35"/>
      <c r="L4" s="35"/>
    </row>
    <row r="5" spans="1:12" s="9" customFormat="1" ht="14.25">
      <c r="A5" s="37"/>
      <c r="B5" s="142" t="s">
        <v>24</v>
      </c>
      <c r="C5" s="143"/>
      <c r="D5" s="8"/>
      <c r="E5" s="144" t="s">
        <v>21</v>
      </c>
      <c r="F5" s="144"/>
      <c r="G5" s="144"/>
      <c r="H5" s="144"/>
      <c r="I5" s="145">
        <f>L46</f>
        <v>0</v>
      </c>
      <c r="J5" s="146"/>
      <c r="K5" s="38" t="s">
        <v>0</v>
      </c>
      <c r="L5" s="39"/>
    </row>
    <row r="6" spans="1:13" s="2" customFormat="1" ht="14.25">
      <c r="A6" s="40"/>
      <c r="B6" s="142" t="s">
        <v>28</v>
      </c>
      <c r="C6" s="143"/>
      <c r="D6" s="10"/>
      <c r="E6" s="38"/>
      <c r="F6" s="153" t="s">
        <v>22</v>
      </c>
      <c r="G6" s="153"/>
      <c r="H6" s="153"/>
      <c r="I6" s="154">
        <f>I46</f>
        <v>0</v>
      </c>
      <c r="J6" s="155"/>
      <c r="K6" s="38" t="s">
        <v>0</v>
      </c>
      <c r="L6" s="39"/>
      <c r="M6" s="1"/>
    </row>
    <row r="7" spans="1:12" s="4" customFormat="1" ht="30" customHeight="1">
      <c r="A7" s="147" t="s">
        <v>10</v>
      </c>
      <c r="B7" s="148" t="s">
        <v>15</v>
      </c>
      <c r="C7" s="148" t="s">
        <v>29</v>
      </c>
      <c r="D7" s="148" t="s">
        <v>1</v>
      </c>
      <c r="E7" s="150" t="s">
        <v>71</v>
      </c>
      <c r="F7" s="149" t="s">
        <v>2</v>
      </c>
      <c r="G7" s="149"/>
      <c r="H7" s="149" t="s">
        <v>3</v>
      </c>
      <c r="I7" s="149"/>
      <c r="J7" s="149" t="s">
        <v>4</v>
      </c>
      <c r="K7" s="149"/>
      <c r="L7" s="150" t="s">
        <v>5</v>
      </c>
    </row>
    <row r="8" spans="1:12" s="4" customFormat="1" ht="27">
      <c r="A8" s="147"/>
      <c r="B8" s="147"/>
      <c r="C8" s="148"/>
      <c r="D8" s="148"/>
      <c r="E8" s="151"/>
      <c r="F8" s="41" t="s">
        <v>6</v>
      </c>
      <c r="G8" s="41" t="s">
        <v>5</v>
      </c>
      <c r="H8" s="41" t="s">
        <v>6</v>
      </c>
      <c r="I8" s="41" t="s">
        <v>5</v>
      </c>
      <c r="J8" s="41" t="s">
        <v>6</v>
      </c>
      <c r="K8" s="41" t="s">
        <v>5</v>
      </c>
      <c r="L8" s="152"/>
    </row>
    <row r="9" spans="1:24" s="44" customFormat="1" ht="15">
      <c r="A9" s="26" t="s">
        <v>7</v>
      </c>
      <c r="B9" s="26">
        <v>2</v>
      </c>
      <c r="C9" s="26">
        <v>3</v>
      </c>
      <c r="D9" s="26">
        <v>4</v>
      </c>
      <c r="E9" s="42" t="s">
        <v>12</v>
      </c>
      <c r="F9" s="43" t="s">
        <v>13</v>
      </c>
      <c r="G9" s="42" t="s">
        <v>9</v>
      </c>
      <c r="H9" s="42" t="s">
        <v>14</v>
      </c>
      <c r="I9" s="42" t="s">
        <v>72</v>
      </c>
      <c r="J9" s="42" t="s">
        <v>73</v>
      </c>
      <c r="K9" s="42" t="s">
        <v>74</v>
      </c>
      <c r="L9" s="70" t="s">
        <v>75</v>
      </c>
      <c r="M9" s="74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</row>
    <row r="10" spans="1:13" s="72" customFormat="1" ht="15">
      <c r="A10" s="26"/>
      <c r="B10" s="26"/>
      <c r="C10" s="26" t="s">
        <v>61</v>
      </c>
      <c r="D10" s="26"/>
      <c r="E10" s="42"/>
      <c r="F10" s="43"/>
      <c r="G10" s="42"/>
      <c r="H10" s="42"/>
      <c r="I10" s="42"/>
      <c r="J10" s="42"/>
      <c r="K10" s="42"/>
      <c r="L10" s="70"/>
      <c r="M10" s="74"/>
    </row>
    <row r="11" spans="1:24" s="46" customFormat="1" ht="16.5" customHeight="1">
      <c r="A11" s="12">
        <v>1</v>
      </c>
      <c r="B11" s="51"/>
      <c r="C11" s="15" t="s">
        <v>80</v>
      </c>
      <c r="D11" s="16" t="s">
        <v>11</v>
      </c>
      <c r="E11" s="49">
        <v>8</v>
      </c>
      <c r="F11" s="65"/>
      <c r="G11" s="49"/>
      <c r="H11" s="49"/>
      <c r="I11" s="49"/>
      <c r="J11" s="49"/>
      <c r="K11" s="49"/>
      <c r="L11" s="71"/>
      <c r="M11" s="75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</row>
    <row r="12" spans="1:13" s="47" customFormat="1" ht="16.5" customHeight="1">
      <c r="A12" s="12">
        <v>2</v>
      </c>
      <c r="B12" s="51"/>
      <c r="C12" s="15" t="s">
        <v>51</v>
      </c>
      <c r="D12" s="16" t="s">
        <v>11</v>
      </c>
      <c r="E12" s="49">
        <v>3</v>
      </c>
      <c r="F12" s="65"/>
      <c r="G12" s="49"/>
      <c r="H12" s="49"/>
      <c r="I12" s="49"/>
      <c r="J12" s="49"/>
      <c r="K12" s="49"/>
      <c r="L12" s="49"/>
      <c r="M12" s="45"/>
    </row>
    <row r="13" spans="1:13" s="7" customFormat="1" ht="16.5" customHeight="1">
      <c r="A13" s="12">
        <v>3</v>
      </c>
      <c r="B13" s="16"/>
      <c r="C13" s="17" t="s">
        <v>30</v>
      </c>
      <c r="D13" s="12" t="s">
        <v>11</v>
      </c>
      <c r="E13" s="49">
        <f>E11-E12</f>
        <v>5</v>
      </c>
      <c r="F13" s="65"/>
      <c r="G13" s="49"/>
      <c r="H13" s="49"/>
      <c r="I13" s="49"/>
      <c r="J13" s="49"/>
      <c r="K13" s="49"/>
      <c r="L13" s="49"/>
      <c r="M13" s="48"/>
    </row>
    <row r="14" spans="1:13" s="3" customFormat="1" ht="18" customHeight="1">
      <c r="A14" s="12">
        <v>4</v>
      </c>
      <c r="B14" s="12"/>
      <c r="C14" s="17" t="s">
        <v>79</v>
      </c>
      <c r="D14" s="12" t="s">
        <v>11</v>
      </c>
      <c r="E14" s="49">
        <f>E13</f>
        <v>5</v>
      </c>
      <c r="F14" s="65"/>
      <c r="G14" s="49"/>
      <c r="H14" s="49"/>
      <c r="I14" s="49"/>
      <c r="J14" s="49"/>
      <c r="K14" s="49"/>
      <c r="L14" s="49"/>
      <c r="M14" s="5"/>
    </row>
    <row r="15" spans="1:66" s="79" customFormat="1" ht="27.75" customHeight="1">
      <c r="A15" s="12">
        <v>5</v>
      </c>
      <c r="B15" s="51"/>
      <c r="C15" s="15" t="s">
        <v>81</v>
      </c>
      <c r="D15" s="16" t="s">
        <v>11</v>
      </c>
      <c r="E15" s="13">
        <v>0.6</v>
      </c>
      <c r="F15" s="16"/>
      <c r="G15" s="14"/>
      <c r="H15" s="13"/>
      <c r="I15" s="14"/>
      <c r="J15" s="13"/>
      <c r="K15" s="14"/>
      <c r="L15" s="14"/>
      <c r="M15" s="135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134"/>
    </row>
    <row r="16" spans="1:66" s="79" customFormat="1" ht="27.75" customHeight="1">
      <c r="A16" s="12">
        <v>6</v>
      </c>
      <c r="B16" s="51"/>
      <c r="C16" s="15" t="s">
        <v>82</v>
      </c>
      <c r="D16" s="16" t="s">
        <v>11</v>
      </c>
      <c r="E16" s="13">
        <f>0.4*6</f>
        <v>2.4000000000000004</v>
      </c>
      <c r="F16" s="16"/>
      <c r="G16" s="14"/>
      <c r="H16" s="13"/>
      <c r="I16" s="14"/>
      <c r="J16" s="13"/>
      <c r="K16" s="14"/>
      <c r="L16" s="14"/>
      <c r="M16" s="135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134"/>
    </row>
    <row r="17" spans="1:13" s="4" customFormat="1" ht="14.25" customHeight="1">
      <c r="A17" s="12">
        <v>7</v>
      </c>
      <c r="B17" s="51"/>
      <c r="C17" s="17" t="s">
        <v>23</v>
      </c>
      <c r="D17" s="12" t="s">
        <v>16</v>
      </c>
      <c r="E17" s="52">
        <f>2.2*6/1000</f>
        <v>0.013200000000000002</v>
      </c>
      <c r="F17" s="16"/>
      <c r="G17" s="14"/>
      <c r="H17" s="13"/>
      <c r="I17" s="14"/>
      <c r="J17" s="13"/>
      <c r="K17" s="14"/>
      <c r="L17" s="14"/>
      <c r="M17" s="45"/>
    </row>
    <row r="18" spans="1:13" ht="13.5">
      <c r="A18" s="12">
        <v>8</v>
      </c>
      <c r="B18" s="51"/>
      <c r="C18" s="17" t="s">
        <v>20</v>
      </c>
      <c r="D18" s="12" t="s">
        <v>16</v>
      </c>
      <c r="E18" s="80">
        <f>12*6/1000</f>
        <v>0.072</v>
      </c>
      <c r="F18" s="16"/>
      <c r="G18" s="14"/>
      <c r="H18" s="13"/>
      <c r="I18" s="14"/>
      <c r="J18" s="13"/>
      <c r="K18" s="14"/>
      <c r="L18" s="14"/>
      <c r="M18" s="45"/>
    </row>
    <row r="19" spans="1:13" s="46" customFormat="1" ht="27">
      <c r="A19" s="12">
        <v>9</v>
      </c>
      <c r="B19" s="51"/>
      <c r="C19" s="15" t="s">
        <v>31</v>
      </c>
      <c r="D19" s="16" t="s">
        <v>16</v>
      </c>
      <c r="E19" s="138">
        <v>0.224</v>
      </c>
      <c r="F19" s="16"/>
      <c r="G19" s="14"/>
      <c r="H19" s="13"/>
      <c r="I19" s="14"/>
      <c r="J19" s="13"/>
      <c r="K19" s="14"/>
      <c r="L19" s="20"/>
      <c r="M19" s="50"/>
    </row>
    <row r="20" spans="1:14" ht="28.5" customHeight="1">
      <c r="A20" s="12">
        <v>11</v>
      </c>
      <c r="B20" s="23"/>
      <c r="C20" s="15" t="s">
        <v>32</v>
      </c>
      <c r="D20" s="16" t="s">
        <v>16</v>
      </c>
      <c r="E20" s="78">
        <v>3.227</v>
      </c>
      <c r="F20" s="65"/>
      <c r="G20" s="49"/>
      <c r="H20" s="49"/>
      <c r="I20" s="49"/>
      <c r="J20" s="49"/>
      <c r="K20" s="49"/>
      <c r="L20" s="49"/>
      <c r="M20" s="45"/>
      <c r="N20" s="53"/>
    </row>
    <row r="21" spans="1:13" ht="30" customHeight="1">
      <c r="A21" s="12">
        <v>12</v>
      </c>
      <c r="B21" s="51"/>
      <c r="C21" s="15" t="s">
        <v>34</v>
      </c>
      <c r="D21" s="16" t="s">
        <v>16</v>
      </c>
      <c r="E21" s="78">
        <f>E20</f>
        <v>3.227</v>
      </c>
      <c r="F21" s="65"/>
      <c r="G21" s="49"/>
      <c r="H21" s="49"/>
      <c r="I21" s="49"/>
      <c r="J21" s="49"/>
      <c r="K21" s="49"/>
      <c r="L21" s="49"/>
      <c r="M21" s="45"/>
    </row>
    <row r="22" spans="1:14" ht="28.5" customHeight="1">
      <c r="A22" s="12">
        <v>13</v>
      </c>
      <c r="B22" s="12"/>
      <c r="C22" s="15" t="s">
        <v>59</v>
      </c>
      <c r="D22" s="16" t="s">
        <v>8</v>
      </c>
      <c r="E22" s="25">
        <v>1</v>
      </c>
      <c r="F22" s="16"/>
      <c r="G22" s="14"/>
      <c r="H22" s="13"/>
      <c r="I22" s="14"/>
      <c r="J22" s="13"/>
      <c r="K22" s="14"/>
      <c r="L22" s="14"/>
      <c r="M22" s="45"/>
      <c r="N22" s="53"/>
    </row>
    <row r="23" spans="1:12" s="22" customFormat="1" ht="27">
      <c r="A23" s="24">
        <v>14</v>
      </c>
      <c r="B23" s="33"/>
      <c r="C23" s="28" t="s">
        <v>42</v>
      </c>
      <c r="D23" s="29" t="s">
        <v>26</v>
      </c>
      <c r="E23" s="137">
        <v>1</v>
      </c>
      <c r="F23" s="31"/>
      <c r="G23" s="32"/>
      <c r="H23" s="32"/>
      <c r="I23" s="20"/>
      <c r="J23" s="20"/>
      <c r="K23" s="20"/>
      <c r="L23" s="20"/>
    </row>
    <row r="24" spans="1:13" ht="14.25" customHeight="1">
      <c r="A24" s="24">
        <v>15</v>
      </c>
      <c r="B24" s="33"/>
      <c r="C24" s="17" t="s">
        <v>37</v>
      </c>
      <c r="D24" s="12" t="s">
        <v>18</v>
      </c>
      <c r="E24" s="66">
        <v>25</v>
      </c>
      <c r="F24" s="66"/>
      <c r="G24" s="66"/>
      <c r="H24" s="67"/>
      <c r="I24" s="67"/>
      <c r="J24" s="66"/>
      <c r="K24" s="67"/>
      <c r="L24" s="67"/>
      <c r="M24" s="50"/>
    </row>
    <row r="25" spans="1:13" ht="14.25" customHeight="1">
      <c r="A25" s="24">
        <v>16</v>
      </c>
      <c r="B25" s="33"/>
      <c r="C25" s="17" t="s">
        <v>38</v>
      </c>
      <c r="D25" s="12" t="s">
        <v>18</v>
      </c>
      <c r="E25" s="66">
        <v>20</v>
      </c>
      <c r="F25" s="66"/>
      <c r="G25" s="66"/>
      <c r="H25" s="67"/>
      <c r="I25" s="67"/>
      <c r="J25" s="66"/>
      <c r="K25" s="67"/>
      <c r="L25" s="67"/>
      <c r="M25" s="50"/>
    </row>
    <row r="26" spans="1:13" ht="14.25" customHeight="1">
      <c r="A26" s="24">
        <v>17</v>
      </c>
      <c r="B26" s="33"/>
      <c r="C26" s="17" t="s">
        <v>43</v>
      </c>
      <c r="D26" s="12" t="s">
        <v>18</v>
      </c>
      <c r="E26" s="66">
        <v>26</v>
      </c>
      <c r="F26" s="66"/>
      <c r="G26" s="66"/>
      <c r="H26" s="67"/>
      <c r="I26" s="67"/>
      <c r="J26" s="66"/>
      <c r="K26" s="67"/>
      <c r="L26" s="67"/>
      <c r="M26" s="50"/>
    </row>
    <row r="27" spans="1:13" s="46" customFormat="1" ht="28.5" customHeight="1">
      <c r="A27" s="68">
        <v>18</v>
      </c>
      <c r="B27" s="64"/>
      <c r="C27" s="56" t="s">
        <v>78</v>
      </c>
      <c r="D27" s="12" t="s">
        <v>18</v>
      </c>
      <c r="E27" s="14">
        <v>40</v>
      </c>
      <c r="F27" s="66"/>
      <c r="G27" s="67"/>
      <c r="H27" s="67"/>
      <c r="I27" s="14"/>
      <c r="J27" s="66"/>
      <c r="K27" s="67"/>
      <c r="L27" s="67"/>
      <c r="M27" s="50"/>
    </row>
    <row r="28" spans="1:12" s="3" customFormat="1" ht="14.25" customHeight="1">
      <c r="A28" s="12">
        <v>19</v>
      </c>
      <c r="B28" s="26"/>
      <c r="C28" s="17" t="s">
        <v>44</v>
      </c>
      <c r="D28" s="12" t="s">
        <v>19</v>
      </c>
      <c r="E28" s="18">
        <v>2</v>
      </c>
      <c r="F28" s="16"/>
      <c r="G28" s="14"/>
      <c r="H28" s="13"/>
      <c r="I28" s="14"/>
      <c r="J28" s="13"/>
      <c r="K28" s="14"/>
      <c r="L28" s="14"/>
    </row>
    <row r="29" spans="1:12" s="3" customFormat="1" ht="14.25" customHeight="1">
      <c r="A29" s="12">
        <v>21</v>
      </c>
      <c r="B29" s="26"/>
      <c r="C29" s="17" t="s">
        <v>45</v>
      </c>
      <c r="D29" s="12" t="s">
        <v>19</v>
      </c>
      <c r="E29" s="18">
        <v>4</v>
      </c>
      <c r="F29" s="16"/>
      <c r="G29" s="14"/>
      <c r="H29" s="13"/>
      <c r="I29" s="14"/>
      <c r="J29" s="13"/>
      <c r="K29" s="14"/>
      <c r="L29" s="14"/>
    </row>
    <row r="30" spans="1:13" s="3" customFormat="1" ht="14.25" customHeight="1">
      <c r="A30" s="12">
        <v>22</v>
      </c>
      <c r="B30" s="26"/>
      <c r="C30" s="17" t="s">
        <v>39</v>
      </c>
      <c r="D30" s="12" t="s">
        <v>8</v>
      </c>
      <c r="E30" s="18">
        <v>3</v>
      </c>
      <c r="F30" s="16"/>
      <c r="G30" s="14"/>
      <c r="H30" s="13"/>
      <c r="I30" s="14"/>
      <c r="J30" s="13"/>
      <c r="K30" s="14"/>
      <c r="L30" s="14"/>
      <c r="M30" s="5"/>
    </row>
    <row r="31" spans="1:13" s="3" customFormat="1" ht="14.25" customHeight="1">
      <c r="A31" s="12">
        <v>23</v>
      </c>
      <c r="B31" s="26"/>
      <c r="C31" s="17" t="s">
        <v>40</v>
      </c>
      <c r="D31" s="12" t="s">
        <v>8</v>
      </c>
      <c r="E31" s="18">
        <v>2</v>
      </c>
      <c r="F31" s="16"/>
      <c r="G31" s="14"/>
      <c r="H31" s="13"/>
      <c r="I31" s="14"/>
      <c r="J31" s="13"/>
      <c r="K31" s="14"/>
      <c r="L31" s="14"/>
      <c r="M31" s="5"/>
    </row>
    <row r="32" spans="1:13" s="3" customFormat="1" ht="14.25" customHeight="1">
      <c r="A32" s="12">
        <v>24</v>
      </c>
      <c r="B32" s="26"/>
      <c r="C32" s="17" t="s">
        <v>41</v>
      </c>
      <c r="D32" s="12" t="s">
        <v>8</v>
      </c>
      <c r="E32" s="18">
        <v>2</v>
      </c>
      <c r="F32" s="16"/>
      <c r="G32" s="14"/>
      <c r="H32" s="13"/>
      <c r="I32" s="14"/>
      <c r="J32" s="13"/>
      <c r="K32" s="14"/>
      <c r="L32" s="14"/>
      <c r="M32" s="5"/>
    </row>
    <row r="33" spans="1:12" s="21" customFormat="1" ht="27">
      <c r="A33" s="24">
        <v>25</v>
      </c>
      <c r="B33" s="77"/>
      <c r="C33" s="28" t="s">
        <v>49</v>
      </c>
      <c r="D33" s="30" t="s">
        <v>11</v>
      </c>
      <c r="E33" s="20">
        <v>3</v>
      </c>
      <c r="F33" s="20"/>
      <c r="G33" s="20"/>
      <c r="H33" s="20"/>
      <c r="I33" s="20"/>
      <c r="J33" s="20"/>
      <c r="K33" s="20"/>
      <c r="L33" s="20"/>
    </row>
    <row r="34" spans="1:13" s="3" customFormat="1" ht="16.5" customHeight="1">
      <c r="A34" s="12">
        <v>26</v>
      </c>
      <c r="B34" s="27"/>
      <c r="C34" s="69" t="s">
        <v>60</v>
      </c>
      <c r="D34" s="12" t="s">
        <v>8</v>
      </c>
      <c r="E34" s="14">
        <v>2</v>
      </c>
      <c r="F34" s="16"/>
      <c r="G34" s="14"/>
      <c r="H34" s="13"/>
      <c r="I34" s="14"/>
      <c r="J34" s="13"/>
      <c r="K34" s="14"/>
      <c r="L34" s="14"/>
      <c r="M34" s="5"/>
    </row>
    <row r="35" spans="1:14" s="3" customFormat="1" ht="16.5" customHeight="1">
      <c r="A35" s="12">
        <v>27</v>
      </c>
      <c r="B35" s="27"/>
      <c r="C35" s="17" t="s">
        <v>48</v>
      </c>
      <c r="D35" s="12" t="s">
        <v>8</v>
      </c>
      <c r="E35" s="65">
        <v>2</v>
      </c>
      <c r="F35" s="49"/>
      <c r="G35" s="49"/>
      <c r="H35" s="49"/>
      <c r="I35" s="49"/>
      <c r="J35" s="49"/>
      <c r="K35" s="49"/>
      <c r="L35" s="49"/>
      <c r="M35" s="76"/>
      <c r="N35" s="76"/>
    </row>
    <row r="36" spans="1:13" s="57" customFormat="1" ht="13.5">
      <c r="A36" s="55"/>
      <c r="B36" s="56"/>
      <c r="C36" s="34" t="s">
        <v>5</v>
      </c>
      <c r="D36" s="16"/>
      <c r="E36" s="13"/>
      <c r="F36" s="16"/>
      <c r="G36" s="25"/>
      <c r="H36" s="25"/>
      <c r="I36" s="25"/>
      <c r="J36" s="25"/>
      <c r="K36" s="25"/>
      <c r="L36" s="25"/>
      <c r="M36" s="54"/>
    </row>
    <row r="37" spans="1:13" s="57" customFormat="1" ht="15.75" customHeight="1">
      <c r="A37" s="55"/>
      <c r="B37" s="56"/>
      <c r="C37" s="58" t="s">
        <v>46</v>
      </c>
      <c r="D37" s="16"/>
      <c r="E37" s="13"/>
      <c r="F37" s="16"/>
      <c r="G37" s="25"/>
      <c r="H37" s="25"/>
      <c r="I37" s="25"/>
      <c r="J37" s="25"/>
      <c r="K37" s="25"/>
      <c r="L37" s="25"/>
      <c r="M37" s="54"/>
    </row>
    <row r="38" spans="1:13" s="57" customFormat="1" ht="13.5">
      <c r="A38" s="55"/>
      <c r="B38" s="56"/>
      <c r="C38" s="58" t="s">
        <v>33</v>
      </c>
      <c r="D38" s="16"/>
      <c r="E38" s="13"/>
      <c r="F38" s="16"/>
      <c r="G38" s="25"/>
      <c r="H38" s="25"/>
      <c r="I38" s="25"/>
      <c r="J38" s="25"/>
      <c r="K38" s="25"/>
      <c r="L38" s="25"/>
      <c r="M38" s="54"/>
    </row>
    <row r="39" spans="1:13" s="57" customFormat="1" ht="13.5">
      <c r="A39" s="55"/>
      <c r="B39" s="56"/>
      <c r="C39" s="58" t="s">
        <v>17</v>
      </c>
      <c r="D39" s="16"/>
      <c r="E39" s="13"/>
      <c r="F39" s="16"/>
      <c r="G39" s="25"/>
      <c r="H39" s="25"/>
      <c r="I39" s="25"/>
      <c r="J39" s="25"/>
      <c r="K39" s="25"/>
      <c r="L39" s="25"/>
      <c r="M39" s="54"/>
    </row>
    <row r="40" spans="1:13" s="57" customFormat="1" ht="13.5">
      <c r="A40" s="55"/>
      <c r="B40" s="56"/>
      <c r="C40" s="58" t="s">
        <v>27</v>
      </c>
      <c r="D40" s="16"/>
      <c r="E40" s="13"/>
      <c r="F40" s="16"/>
      <c r="G40" s="25"/>
      <c r="H40" s="25"/>
      <c r="I40" s="25"/>
      <c r="J40" s="25"/>
      <c r="K40" s="25"/>
      <c r="L40" s="25"/>
      <c r="M40" s="54"/>
    </row>
    <row r="41" spans="1:12" s="57" customFormat="1" ht="16.5" customHeight="1">
      <c r="A41" s="59"/>
      <c r="B41" s="56"/>
      <c r="C41" s="15" t="s">
        <v>47</v>
      </c>
      <c r="D41" s="107" t="s">
        <v>66</v>
      </c>
      <c r="E41" s="16"/>
      <c r="F41" s="25"/>
      <c r="G41" s="25"/>
      <c r="H41" s="25"/>
      <c r="I41" s="25"/>
      <c r="J41" s="25"/>
      <c r="K41" s="25"/>
      <c r="L41" s="25"/>
    </row>
    <row r="42" spans="1:12" s="57" customFormat="1" ht="16.5" customHeight="1">
      <c r="A42" s="59"/>
      <c r="B42" s="56"/>
      <c r="C42" s="15" t="s">
        <v>35</v>
      </c>
      <c r="D42" s="107" t="s">
        <v>66</v>
      </c>
      <c r="E42" s="16"/>
      <c r="F42" s="25"/>
      <c r="G42" s="25"/>
      <c r="H42" s="25"/>
      <c r="I42" s="25"/>
      <c r="J42" s="25"/>
      <c r="K42" s="25"/>
      <c r="L42" s="25"/>
    </row>
    <row r="43" spans="1:12" s="57" customFormat="1" ht="28.5" customHeight="1">
      <c r="A43" s="59"/>
      <c r="B43" s="56"/>
      <c r="C43" s="15" t="s">
        <v>36</v>
      </c>
      <c r="D43" s="107" t="s">
        <v>66</v>
      </c>
      <c r="E43" s="16"/>
      <c r="F43" s="25"/>
      <c r="G43" s="25"/>
      <c r="H43" s="25"/>
      <c r="I43" s="25"/>
      <c r="J43" s="25"/>
      <c r="K43" s="25"/>
      <c r="L43" s="25"/>
    </row>
    <row r="44" spans="1:12" s="57" customFormat="1" ht="13.5">
      <c r="A44" s="59"/>
      <c r="B44" s="51"/>
      <c r="C44" s="19" t="s">
        <v>5</v>
      </c>
      <c r="D44" s="125"/>
      <c r="E44" s="59"/>
      <c r="F44" s="59"/>
      <c r="G44" s="60"/>
      <c r="H44" s="60"/>
      <c r="I44" s="60"/>
      <c r="J44" s="60"/>
      <c r="K44" s="60"/>
      <c r="L44" s="60"/>
    </row>
    <row r="45" spans="1:12" s="57" customFormat="1" ht="13.5" customHeight="1">
      <c r="A45" s="59"/>
      <c r="B45" s="56"/>
      <c r="C45" s="15" t="s">
        <v>25</v>
      </c>
      <c r="D45" s="107" t="s">
        <v>66</v>
      </c>
      <c r="E45" s="16"/>
      <c r="F45" s="25"/>
      <c r="G45" s="25"/>
      <c r="H45" s="25"/>
      <c r="I45" s="25"/>
      <c r="J45" s="25"/>
      <c r="K45" s="25"/>
      <c r="L45" s="25"/>
    </row>
    <row r="46" spans="1:12" s="57" customFormat="1" ht="14.25">
      <c r="A46" s="59"/>
      <c r="B46" s="59"/>
      <c r="C46" s="110" t="s">
        <v>55</v>
      </c>
      <c r="D46" s="59"/>
      <c r="E46" s="59"/>
      <c r="F46" s="59"/>
      <c r="G46" s="60"/>
      <c r="H46" s="60"/>
      <c r="I46" s="60"/>
      <c r="J46" s="60"/>
      <c r="K46" s="60"/>
      <c r="L46" s="60"/>
    </row>
    <row r="47" spans="1:12" ht="17.25">
      <c r="A47" s="127"/>
      <c r="B47" s="127"/>
      <c r="C47" s="26" t="s">
        <v>64</v>
      </c>
      <c r="D47" s="127"/>
      <c r="E47" s="128"/>
      <c r="F47" s="129"/>
      <c r="G47" s="128"/>
      <c r="H47" s="128"/>
      <c r="I47" s="128"/>
      <c r="J47" s="128"/>
      <c r="K47" s="128"/>
      <c r="L47" s="128"/>
    </row>
    <row r="48" spans="1:64" ht="17.25">
      <c r="A48" s="12"/>
      <c r="B48" s="51"/>
      <c r="C48" s="81" t="s">
        <v>65</v>
      </c>
      <c r="D48" s="16"/>
      <c r="E48" s="13"/>
      <c r="F48" s="16"/>
      <c r="G48" s="14"/>
      <c r="H48" s="13"/>
      <c r="I48" s="14"/>
      <c r="J48" s="13"/>
      <c r="K48" s="14"/>
      <c r="L48" s="14"/>
      <c r="M48" s="75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</row>
    <row r="49" spans="1:13" s="7" customFormat="1" ht="30" customHeight="1">
      <c r="A49" s="83">
        <v>1</v>
      </c>
      <c r="B49" s="84"/>
      <c r="C49" s="89" t="s">
        <v>50</v>
      </c>
      <c r="D49" s="85" t="s">
        <v>11</v>
      </c>
      <c r="E49" s="86">
        <f>50*0.5*0.4</f>
        <v>10</v>
      </c>
      <c r="F49" s="85"/>
      <c r="G49" s="87"/>
      <c r="H49" s="88"/>
      <c r="I49" s="87"/>
      <c r="J49" s="88"/>
      <c r="K49" s="87"/>
      <c r="L49" s="87"/>
      <c r="M49" s="48"/>
    </row>
    <row r="50" spans="1:13" s="7" customFormat="1" ht="15.75" customHeight="1">
      <c r="A50" s="90">
        <v>2</v>
      </c>
      <c r="B50" s="91"/>
      <c r="C50" s="131" t="s">
        <v>51</v>
      </c>
      <c r="D50" s="92" t="s">
        <v>11</v>
      </c>
      <c r="E50" s="93">
        <f>E49</f>
        <v>10</v>
      </c>
      <c r="F50" s="92"/>
      <c r="G50" s="94"/>
      <c r="H50" s="95"/>
      <c r="I50" s="94"/>
      <c r="J50" s="95"/>
      <c r="K50" s="94"/>
      <c r="L50" s="94"/>
      <c r="M50" s="48"/>
    </row>
    <row r="51" spans="1:12" s="99" customFormat="1" ht="28.5" customHeight="1">
      <c r="A51" s="92">
        <v>3</v>
      </c>
      <c r="B51" s="92"/>
      <c r="C51" s="132" t="s">
        <v>52</v>
      </c>
      <c r="D51" s="96" t="s">
        <v>18</v>
      </c>
      <c r="E51" s="97">
        <v>50</v>
      </c>
      <c r="F51" s="98"/>
      <c r="G51" s="98"/>
      <c r="H51" s="98"/>
      <c r="I51" s="98"/>
      <c r="J51" s="98"/>
      <c r="K51" s="98"/>
      <c r="L51" s="98"/>
    </row>
    <row r="52" spans="1:64" ht="15" customHeight="1">
      <c r="A52" s="12"/>
      <c r="B52" s="23"/>
      <c r="C52" s="100" t="s">
        <v>53</v>
      </c>
      <c r="D52" s="101"/>
      <c r="E52" s="102"/>
      <c r="F52" s="103"/>
      <c r="G52" s="103"/>
      <c r="H52" s="103"/>
      <c r="I52" s="103"/>
      <c r="J52" s="103"/>
      <c r="K52" s="103"/>
      <c r="L52" s="103"/>
      <c r="M52" s="104">
        <f>G52+I52</f>
        <v>0</v>
      </c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</row>
    <row r="53" spans="1:64" s="3" customFormat="1" ht="14.25">
      <c r="A53" s="105"/>
      <c r="B53" s="105"/>
      <c r="C53" s="106" t="s">
        <v>54</v>
      </c>
      <c r="D53" s="107" t="s">
        <v>66</v>
      </c>
      <c r="E53" s="109"/>
      <c r="F53" s="108"/>
      <c r="G53" s="103"/>
      <c r="H53" s="103"/>
      <c r="I53" s="103"/>
      <c r="J53" s="103"/>
      <c r="K53" s="103"/>
      <c r="L53" s="103"/>
      <c r="M53" s="63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</row>
    <row r="54" spans="1:64" s="3" customFormat="1" ht="14.25">
      <c r="A54" s="105"/>
      <c r="B54" s="105"/>
      <c r="C54" s="110" t="s">
        <v>5</v>
      </c>
      <c r="D54" s="108"/>
      <c r="E54" s="109"/>
      <c r="F54" s="108"/>
      <c r="G54" s="103"/>
      <c r="H54" s="103"/>
      <c r="I54" s="103"/>
      <c r="J54" s="103"/>
      <c r="K54" s="103"/>
      <c r="L54" s="103"/>
      <c r="M54" s="63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</row>
    <row r="55" spans="1:64" s="3" customFormat="1" ht="14.25">
      <c r="A55" s="12"/>
      <c r="B55" s="12"/>
      <c r="C55" s="106" t="s">
        <v>25</v>
      </c>
      <c r="D55" s="107" t="s">
        <v>66</v>
      </c>
      <c r="E55" s="109"/>
      <c r="F55" s="108"/>
      <c r="G55" s="103"/>
      <c r="H55" s="103"/>
      <c r="I55" s="103"/>
      <c r="J55" s="103"/>
      <c r="K55" s="103"/>
      <c r="L55" s="103"/>
      <c r="M55" s="63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</row>
    <row r="56" spans="1:64" s="3" customFormat="1" ht="14.25">
      <c r="A56" s="12"/>
      <c r="B56" s="12"/>
      <c r="C56" s="110" t="s">
        <v>77</v>
      </c>
      <c r="D56" s="108"/>
      <c r="E56" s="109"/>
      <c r="F56" s="108"/>
      <c r="G56" s="103"/>
      <c r="H56" s="103"/>
      <c r="I56" s="103"/>
      <c r="J56" s="103"/>
      <c r="K56" s="103"/>
      <c r="L56" s="103"/>
      <c r="M56" s="111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</row>
    <row r="57" spans="1:64" ht="16.5">
      <c r="A57" s="83"/>
      <c r="B57" s="112"/>
      <c r="C57" s="130" t="s">
        <v>62</v>
      </c>
      <c r="D57" s="85"/>
      <c r="E57" s="88"/>
      <c r="F57" s="85"/>
      <c r="G57" s="87"/>
      <c r="H57" s="88"/>
      <c r="I57" s="87"/>
      <c r="J57" s="88"/>
      <c r="K57" s="87"/>
      <c r="L57" s="87"/>
      <c r="M57" s="75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</row>
    <row r="58" spans="1:64" ht="28.5" customHeight="1">
      <c r="A58" s="90">
        <v>4</v>
      </c>
      <c r="B58" s="90"/>
      <c r="C58" s="132" t="s">
        <v>56</v>
      </c>
      <c r="D58" s="90" t="s">
        <v>18</v>
      </c>
      <c r="E58" s="136">
        <v>50</v>
      </c>
      <c r="F58" s="92"/>
      <c r="G58" s="94"/>
      <c r="H58" s="95"/>
      <c r="I58" s="94"/>
      <c r="J58" s="95"/>
      <c r="K58" s="94"/>
      <c r="L58" s="94"/>
      <c r="M58" s="75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</row>
    <row r="59" spans="1:12" s="114" customFormat="1" ht="30.75" customHeight="1">
      <c r="A59" s="92">
        <v>5</v>
      </c>
      <c r="B59" s="113"/>
      <c r="C59" s="132" t="s">
        <v>63</v>
      </c>
      <c r="D59" s="92" t="s">
        <v>18</v>
      </c>
      <c r="E59" s="136">
        <v>50</v>
      </c>
      <c r="F59" s="98"/>
      <c r="G59" s="98"/>
      <c r="H59" s="98"/>
      <c r="I59" s="98"/>
      <c r="J59" s="98"/>
      <c r="K59" s="98"/>
      <c r="L59" s="98"/>
    </row>
    <row r="60" spans="1:13" s="118" customFormat="1" ht="14.25">
      <c r="A60" s="92">
        <v>6</v>
      </c>
      <c r="B60" s="115"/>
      <c r="C60" s="133" t="s">
        <v>57</v>
      </c>
      <c r="D60" s="116" t="s">
        <v>18</v>
      </c>
      <c r="E60" s="136">
        <v>50</v>
      </c>
      <c r="F60" s="94"/>
      <c r="G60" s="94"/>
      <c r="H60" s="94"/>
      <c r="I60" s="94"/>
      <c r="J60" s="95"/>
      <c r="K60" s="94"/>
      <c r="L60" s="94"/>
      <c r="M60" s="117"/>
    </row>
    <row r="61" spans="1:64" ht="15" customHeight="1">
      <c r="A61" s="101"/>
      <c r="B61" s="26"/>
      <c r="C61" s="100" t="s">
        <v>53</v>
      </c>
      <c r="D61" s="101"/>
      <c r="E61" s="102"/>
      <c r="F61" s="108"/>
      <c r="G61" s="119"/>
      <c r="H61" s="119"/>
      <c r="I61" s="119"/>
      <c r="J61" s="119"/>
      <c r="K61" s="119"/>
      <c r="L61" s="119"/>
      <c r="M61" s="120">
        <f>G61+I61+K61</f>
        <v>0</v>
      </c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</row>
    <row r="62" spans="1:64" ht="14.25" customHeight="1">
      <c r="A62" s="101"/>
      <c r="B62" s="121"/>
      <c r="C62" s="122" t="s">
        <v>58</v>
      </c>
      <c r="D62" s="123" t="s">
        <v>66</v>
      </c>
      <c r="E62" s="102"/>
      <c r="F62" s="108"/>
      <c r="G62" s="119"/>
      <c r="H62" s="119"/>
      <c r="I62" s="119"/>
      <c r="J62" s="119"/>
      <c r="K62" s="119"/>
      <c r="L62" s="119"/>
      <c r="M62" s="75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</row>
    <row r="63" spans="1:64" ht="14.25" customHeight="1">
      <c r="A63" s="101"/>
      <c r="B63" s="121"/>
      <c r="C63" s="100" t="s">
        <v>53</v>
      </c>
      <c r="D63" s="101"/>
      <c r="E63" s="102"/>
      <c r="F63" s="108"/>
      <c r="G63" s="119"/>
      <c r="H63" s="119"/>
      <c r="I63" s="119"/>
      <c r="J63" s="119"/>
      <c r="K63" s="119"/>
      <c r="L63" s="119"/>
      <c r="M63" s="120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</row>
    <row r="64" spans="1:64" ht="15" customHeight="1">
      <c r="A64" s="101"/>
      <c r="B64" s="121"/>
      <c r="C64" s="106" t="s">
        <v>25</v>
      </c>
      <c r="D64" s="123" t="s">
        <v>66</v>
      </c>
      <c r="E64" s="102"/>
      <c r="F64" s="108"/>
      <c r="G64" s="119"/>
      <c r="H64" s="119"/>
      <c r="I64" s="119"/>
      <c r="J64" s="119"/>
      <c r="K64" s="119"/>
      <c r="L64" s="119"/>
      <c r="M64" s="124">
        <f>K64+I64+G64</f>
        <v>0</v>
      </c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</row>
    <row r="65" spans="1:64" ht="15" customHeight="1">
      <c r="A65" s="101"/>
      <c r="B65" s="121"/>
      <c r="C65" s="100" t="s">
        <v>67</v>
      </c>
      <c r="D65" s="101"/>
      <c r="E65" s="102"/>
      <c r="F65" s="108"/>
      <c r="G65" s="119"/>
      <c r="H65" s="119"/>
      <c r="I65" s="119"/>
      <c r="J65" s="119"/>
      <c r="K65" s="119"/>
      <c r="L65" s="119"/>
      <c r="M65" s="120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</row>
    <row r="66" spans="1:64" ht="18" customHeight="1">
      <c r="A66" s="101"/>
      <c r="B66" s="125"/>
      <c r="C66" s="110" t="s">
        <v>68</v>
      </c>
      <c r="D66" s="108"/>
      <c r="E66" s="108"/>
      <c r="F66" s="103"/>
      <c r="G66" s="119"/>
      <c r="H66" s="119"/>
      <c r="I66" s="119"/>
      <c r="J66" s="119"/>
      <c r="K66" s="119"/>
      <c r="L66" s="119"/>
      <c r="M66" s="126">
        <f>L66/1000</f>
        <v>0</v>
      </c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</row>
    <row r="67" spans="1:64" ht="33" customHeight="1">
      <c r="A67" s="101"/>
      <c r="B67" s="121"/>
      <c r="C67" s="26" t="s">
        <v>84</v>
      </c>
      <c r="D67" s="101"/>
      <c r="E67" s="102"/>
      <c r="F67" s="108"/>
      <c r="G67" s="119"/>
      <c r="H67" s="119"/>
      <c r="I67" s="119"/>
      <c r="J67" s="119"/>
      <c r="K67" s="119"/>
      <c r="L67" s="119"/>
      <c r="M67" s="120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</row>
    <row r="68" spans="1:64" ht="15" customHeight="1">
      <c r="A68" s="12">
        <v>1</v>
      </c>
      <c r="B68" s="121"/>
      <c r="C68" s="15" t="s">
        <v>85</v>
      </c>
      <c r="D68" s="12" t="s">
        <v>11</v>
      </c>
      <c r="E68" s="158">
        <f>4/16*25</f>
        <v>6.25</v>
      </c>
      <c r="F68" s="108"/>
      <c r="G68" s="119"/>
      <c r="H68" s="119"/>
      <c r="I68" s="119"/>
      <c r="J68" s="119"/>
      <c r="K68" s="119"/>
      <c r="L68" s="119"/>
      <c r="M68" s="120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</row>
    <row r="69" spans="1:64" ht="15" customHeight="1">
      <c r="A69" s="12">
        <v>2</v>
      </c>
      <c r="B69" s="121"/>
      <c r="C69" s="15" t="s">
        <v>86</v>
      </c>
      <c r="D69" s="12" t="s">
        <v>11</v>
      </c>
      <c r="E69" s="14">
        <f>E68-E71</f>
        <v>3.125</v>
      </c>
      <c r="F69" s="108"/>
      <c r="G69" s="119"/>
      <c r="H69" s="119"/>
      <c r="I69" s="119"/>
      <c r="J69" s="119"/>
      <c r="K69" s="119"/>
      <c r="L69" s="119"/>
      <c r="M69" s="120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</row>
    <row r="70" spans="1:64" ht="15" customHeight="1">
      <c r="A70" s="12">
        <v>3</v>
      </c>
      <c r="B70" s="121"/>
      <c r="C70" s="15" t="s">
        <v>87</v>
      </c>
      <c r="D70" s="12" t="s">
        <v>11</v>
      </c>
      <c r="E70" s="14">
        <f>E69</f>
        <v>3.125</v>
      </c>
      <c r="F70" s="108"/>
      <c r="G70" s="119"/>
      <c r="H70" s="119"/>
      <c r="I70" s="119"/>
      <c r="J70" s="119"/>
      <c r="K70" s="119"/>
      <c r="L70" s="119"/>
      <c r="M70" s="120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</row>
    <row r="71" spans="1:64" ht="15" customHeight="1">
      <c r="A71" s="12">
        <v>4</v>
      </c>
      <c r="B71" s="121"/>
      <c r="C71" s="56" t="s">
        <v>88</v>
      </c>
      <c r="D71" s="12" t="s">
        <v>11</v>
      </c>
      <c r="E71" s="158">
        <f>2/16*25</f>
        <v>3.125</v>
      </c>
      <c r="F71" s="108"/>
      <c r="G71" s="119"/>
      <c r="H71" s="119"/>
      <c r="I71" s="119"/>
      <c r="J71" s="119"/>
      <c r="K71" s="119"/>
      <c r="L71" s="119"/>
      <c r="M71" s="120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</row>
    <row r="72" spans="1:64" ht="47.25" customHeight="1">
      <c r="A72" s="12">
        <v>5</v>
      </c>
      <c r="B72" s="121"/>
      <c r="C72" s="56" t="s">
        <v>89</v>
      </c>
      <c r="D72" s="12" t="s">
        <v>11</v>
      </c>
      <c r="E72" s="14">
        <f>2.82/16*25</f>
        <v>4.40625</v>
      </c>
      <c r="F72" s="108"/>
      <c r="G72" s="119"/>
      <c r="H72" s="119"/>
      <c r="I72" s="119"/>
      <c r="J72" s="119"/>
      <c r="K72" s="119"/>
      <c r="L72" s="119"/>
      <c r="M72" s="120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</row>
    <row r="73" spans="1:64" ht="20.25" customHeight="1">
      <c r="A73" s="12"/>
      <c r="B73" s="121"/>
      <c r="C73" s="15" t="s">
        <v>23</v>
      </c>
      <c r="D73" s="12" t="s">
        <v>16</v>
      </c>
      <c r="E73" s="156">
        <f>0.0043/16*25</f>
        <v>0.00671875</v>
      </c>
      <c r="F73" s="108"/>
      <c r="G73" s="119"/>
      <c r="H73" s="119"/>
      <c r="I73" s="119"/>
      <c r="J73" s="119"/>
      <c r="K73" s="119"/>
      <c r="L73" s="119"/>
      <c r="M73" s="120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</row>
    <row r="74" spans="1:64" ht="14.25" customHeight="1">
      <c r="A74" s="12"/>
      <c r="B74" s="121"/>
      <c r="C74" s="15" t="s">
        <v>20</v>
      </c>
      <c r="D74" s="12" t="s">
        <v>16</v>
      </c>
      <c r="E74" s="156">
        <f>0.085/16*25</f>
        <v>0.1328125</v>
      </c>
      <c r="F74" s="108"/>
      <c r="G74" s="119"/>
      <c r="H74" s="119"/>
      <c r="I74" s="119"/>
      <c r="J74" s="119"/>
      <c r="K74" s="119"/>
      <c r="L74" s="119"/>
      <c r="M74" s="120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</row>
    <row r="75" spans="1:64" ht="31.5" customHeight="1">
      <c r="A75" s="12">
        <v>6</v>
      </c>
      <c r="B75" s="121"/>
      <c r="C75" s="15" t="s">
        <v>99</v>
      </c>
      <c r="D75" s="12"/>
      <c r="E75" s="14"/>
      <c r="F75" s="108"/>
      <c r="G75" s="119"/>
      <c r="H75" s="119"/>
      <c r="I75" s="119"/>
      <c r="J75" s="119"/>
      <c r="K75" s="119"/>
      <c r="L75" s="119"/>
      <c r="M75" s="120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</row>
    <row r="76" spans="1:64" ht="20.25" customHeight="1">
      <c r="A76" s="12"/>
      <c r="B76" s="121"/>
      <c r="C76" s="157" t="s">
        <v>90</v>
      </c>
      <c r="D76" s="12" t="s">
        <v>91</v>
      </c>
      <c r="E76" s="158">
        <f>1.8*9</f>
        <v>16.2</v>
      </c>
      <c r="F76" s="108"/>
      <c r="G76" s="119"/>
      <c r="H76" s="119"/>
      <c r="I76" s="119"/>
      <c r="J76" s="119"/>
      <c r="K76" s="119"/>
      <c r="L76" s="119"/>
      <c r="M76" s="120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</row>
    <row r="77" spans="1:64" ht="22.5" customHeight="1">
      <c r="A77" s="12"/>
      <c r="B77" s="121"/>
      <c r="C77" s="157" t="s">
        <v>92</v>
      </c>
      <c r="D77" s="12" t="s">
        <v>91</v>
      </c>
      <c r="E77" s="158">
        <f>(1.96*2+1.3*2)*11+(1.3*2+1.46*2)*2</f>
        <v>82.75999999999999</v>
      </c>
      <c r="F77" s="108"/>
      <c r="G77" s="119"/>
      <c r="H77" s="119"/>
      <c r="I77" s="119"/>
      <c r="J77" s="119"/>
      <c r="K77" s="119"/>
      <c r="L77" s="119"/>
      <c r="M77" s="120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</row>
    <row r="78" spans="1:64" ht="15" customHeight="1">
      <c r="A78" s="12"/>
      <c r="B78" s="121"/>
      <c r="C78" s="157" t="s">
        <v>93</v>
      </c>
      <c r="D78" s="12" t="s">
        <v>94</v>
      </c>
      <c r="E78" s="158">
        <f>1.96*1.3*11+1.3*1.46</f>
        <v>29.926</v>
      </c>
      <c r="F78" s="108"/>
      <c r="G78" s="119"/>
      <c r="H78" s="119"/>
      <c r="I78" s="119"/>
      <c r="J78" s="119"/>
      <c r="K78" s="119"/>
      <c r="L78" s="119"/>
      <c r="M78" s="120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</row>
    <row r="79" spans="1:64" ht="15" customHeight="1">
      <c r="A79" s="12">
        <v>7</v>
      </c>
      <c r="B79" s="121"/>
      <c r="C79" s="15" t="s">
        <v>100</v>
      </c>
      <c r="D79" s="101"/>
      <c r="E79" s="102"/>
      <c r="F79" s="108"/>
      <c r="G79" s="119"/>
      <c r="H79" s="119"/>
      <c r="I79" s="119"/>
      <c r="J79" s="119"/>
      <c r="K79" s="119"/>
      <c r="L79" s="119"/>
      <c r="M79" s="120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</row>
    <row r="80" spans="1:64" ht="15" customHeight="1">
      <c r="A80" s="101"/>
      <c r="B80" s="121"/>
      <c r="C80" s="157" t="s">
        <v>95</v>
      </c>
      <c r="D80" s="12" t="s">
        <v>91</v>
      </c>
      <c r="E80" s="158">
        <f>5.08*2</f>
        <v>10.16</v>
      </c>
      <c r="F80" s="108"/>
      <c r="G80" s="119"/>
      <c r="H80" s="119"/>
      <c r="I80" s="119"/>
      <c r="J80" s="119"/>
      <c r="K80" s="119"/>
      <c r="L80" s="119"/>
      <c r="M80" s="120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</row>
    <row r="81" spans="1:64" ht="15" customHeight="1">
      <c r="A81" s="101"/>
      <c r="B81" s="121"/>
      <c r="C81" s="157" t="s">
        <v>93</v>
      </c>
      <c r="D81" s="12" t="s">
        <v>94</v>
      </c>
      <c r="E81" s="158">
        <f>1.54*2</f>
        <v>3.08</v>
      </c>
      <c r="F81" s="108"/>
      <c r="G81" s="119"/>
      <c r="H81" s="119"/>
      <c r="I81" s="119"/>
      <c r="J81" s="119"/>
      <c r="K81" s="119"/>
      <c r="L81" s="119"/>
      <c r="M81" s="120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</row>
    <row r="82" spans="1:64" ht="30.75" customHeight="1">
      <c r="A82" s="12">
        <v>8</v>
      </c>
      <c r="B82" s="121"/>
      <c r="C82" s="15" t="s">
        <v>96</v>
      </c>
      <c r="D82" s="12" t="s">
        <v>94</v>
      </c>
      <c r="E82" s="14">
        <f>24.6/16*25</f>
        <v>38.4375</v>
      </c>
      <c r="F82" s="108"/>
      <c r="G82" s="119"/>
      <c r="H82" s="119"/>
      <c r="I82" s="119"/>
      <c r="J82" s="119"/>
      <c r="K82" s="119"/>
      <c r="L82" s="119"/>
      <c r="M82" s="120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</row>
    <row r="83" spans="1:64" ht="18" customHeight="1">
      <c r="A83" s="101"/>
      <c r="B83" s="125"/>
      <c r="C83" s="110" t="s">
        <v>97</v>
      </c>
      <c r="D83" s="108"/>
      <c r="E83" s="108"/>
      <c r="F83" s="103"/>
      <c r="G83" s="119"/>
      <c r="H83" s="119"/>
      <c r="I83" s="119"/>
      <c r="J83" s="119"/>
      <c r="K83" s="119"/>
      <c r="L83" s="119"/>
      <c r="M83" s="126">
        <f>L83/1000</f>
        <v>0</v>
      </c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</row>
    <row r="84" spans="1:12" s="57" customFormat="1" ht="14.25">
      <c r="A84" s="59"/>
      <c r="B84" s="59"/>
      <c r="C84" s="110" t="s">
        <v>98</v>
      </c>
      <c r="D84" s="59"/>
      <c r="E84" s="59"/>
      <c r="F84" s="59"/>
      <c r="G84" s="60"/>
      <c r="H84" s="60"/>
      <c r="I84" s="60"/>
      <c r="J84" s="60"/>
      <c r="K84" s="60"/>
      <c r="L84" s="60"/>
    </row>
    <row r="85" spans="1:12" s="57" customFormat="1" ht="14.25">
      <c r="A85" s="59"/>
      <c r="B85" s="59"/>
      <c r="C85" s="106" t="s">
        <v>69</v>
      </c>
      <c r="D85" s="123">
        <v>0.05</v>
      </c>
      <c r="E85" s="59"/>
      <c r="F85" s="59"/>
      <c r="G85" s="60"/>
      <c r="H85" s="60"/>
      <c r="I85" s="60"/>
      <c r="J85" s="60"/>
      <c r="K85" s="60"/>
      <c r="L85" s="60"/>
    </row>
    <row r="86" spans="1:12" s="57" customFormat="1" ht="14.25">
      <c r="A86" s="59"/>
      <c r="B86" s="59"/>
      <c r="C86" s="110" t="s">
        <v>53</v>
      </c>
      <c r="D86" s="59"/>
      <c r="E86" s="59"/>
      <c r="F86" s="59"/>
      <c r="G86" s="60"/>
      <c r="H86" s="60"/>
      <c r="I86" s="60"/>
      <c r="J86" s="60"/>
      <c r="K86" s="60"/>
      <c r="L86" s="60"/>
    </row>
    <row r="87" spans="1:12" s="57" customFormat="1" ht="14.25">
      <c r="A87" s="59"/>
      <c r="B87" s="59"/>
      <c r="C87" s="106" t="s">
        <v>70</v>
      </c>
      <c r="D87" s="123">
        <v>0.18</v>
      </c>
      <c r="E87" s="59"/>
      <c r="F87" s="59"/>
      <c r="G87" s="60"/>
      <c r="H87" s="60"/>
      <c r="I87" s="60"/>
      <c r="J87" s="60"/>
      <c r="K87" s="60"/>
      <c r="L87" s="60"/>
    </row>
    <row r="88" spans="1:12" s="57" customFormat="1" ht="14.25">
      <c r="A88" s="59"/>
      <c r="B88" s="59"/>
      <c r="C88" s="110" t="s">
        <v>53</v>
      </c>
      <c r="D88" s="59"/>
      <c r="E88" s="59"/>
      <c r="F88" s="59"/>
      <c r="G88" s="60"/>
      <c r="H88" s="60"/>
      <c r="I88" s="60"/>
      <c r="J88" s="60"/>
      <c r="K88" s="60"/>
      <c r="L88" s="60"/>
    </row>
  </sheetData>
  <sheetProtection/>
  <mergeCells count="18">
    <mergeCell ref="J7:K7"/>
    <mergeCell ref="L7:L8"/>
    <mergeCell ref="B6:C6"/>
    <mergeCell ref="F6:H6"/>
    <mergeCell ref="I6:J6"/>
    <mergeCell ref="H7:I7"/>
    <mergeCell ref="A7:A8"/>
    <mergeCell ref="B7:B8"/>
    <mergeCell ref="C7:C8"/>
    <mergeCell ref="D7:D8"/>
    <mergeCell ref="F7:G7"/>
    <mergeCell ref="E7:E8"/>
    <mergeCell ref="A1:L1"/>
    <mergeCell ref="A2:L2"/>
    <mergeCell ref="A3:L3"/>
    <mergeCell ref="B5:C5"/>
    <mergeCell ref="E5:H5"/>
    <mergeCell ref="I5:J5"/>
  </mergeCells>
  <printOptions/>
  <pageMargins left="0.7" right="0.7" top="0.75" bottom="0.75" header="0.3" footer="0.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Kakulia</dc:creator>
  <cp:keywords/>
  <dc:description/>
  <cp:lastModifiedBy>liana</cp:lastModifiedBy>
  <cp:lastPrinted>2016-07-29T10:34:39Z</cp:lastPrinted>
  <dcterms:created xsi:type="dcterms:W3CDTF">2004-05-18T18:44:03Z</dcterms:created>
  <dcterms:modified xsi:type="dcterms:W3CDTF">2016-08-08T07:41:14Z</dcterms:modified>
  <cp:category/>
  <cp:version/>
  <cp:contentType/>
  <cp:contentStatus/>
</cp:coreProperties>
</file>