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-15" yWindow="45" windowWidth="10245" windowHeight="8115" activeTab="2"/>
  </bookViews>
  <sheets>
    <sheet name="SUMMARY" sheetId="2" r:id="rId1"/>
    <sheet name="4A" sheetId="34" r:id="rId2"/>
    <sheet name="4.1" sheetId="35" r:id="rId3"/>
  </sheets>
  <definedNames>
    <definedName name="_xlnm._FilterDatabase" localSheetId="2" hidden="1">'4.1'!$A$5:$L$80</definedName>
    <definedName name="_xlnm._FilterDatabase" localSheetId="1" hidden="1">'4A'!$A$5:$L$80</definedName>
    <definedName name="_xlnm.Print_Area" localSheetId="2">'4.1'!$A$1:$L$77</definedName>
    <definedName name="_xlnm.Print_Area" localSheetId="1">'4A'!$A$1:$L$77</definedName>
    <definedName name="_xlnm.Print_Titles" localSheetId="2">'4.1'!$1:$5</definedName>
    <definedName name="_xlnm.Print_Titles" localSheetId="1">'4A'!$1:$5</definedName>
  </definedNames>
  <calcPr calcId="144525"/>
</workbook>
</file>

<file path=xl/calcChain.xml><?xml version="1.0" encoding="utf-8"?>
<calcChain xmlns="http://schemas.openxmlformats.org/spreadsheetml/2006/main">
  <c r="D38" i="35" l="1"/>
  <c r="D38" i="34"/>
  <c r="D61" i="35" l="1"/>
  <c r="D60" i="35"/>
  <c r="D55" i="35"/>
  <c r="D50" i="35"/>
  <c r="D49" i="35"/>
  <c r="D44" i="35"/>
  <c r="D37" i="35"/>
  <c r="D36" i="35"/>
  <c r="D35" i="35"/>
  <c r="D34" i="35"/>
  <c r="D33" i="35"/>
  <c r="D32" i="35"/>
  <c r="D14" i="35"/>
  <c r="D9" i="35"/>
  <c r="D61" i="34"/>
  <c r="D60" i="34"/>
  <c r="D55" i="34"/>
  <c r="D50" i="34"/>
  <c r="D49" i="34"/>
  <c r="D44" i="34"/>
  <c r="D37" i="34"/>
  <c r="D36" i="34"/>
  <c r="D35" i="34"/>
  <c r="D34" i="34"/>
  <c r="D33" i="34"/>
  <c r="D32" i="34"/>
  <c r="D14" i="34"/>
  <c r="D9" i="34"/>
  <c r="E6" i="2" l="1"/>
  <c r="E5" i="2"/>
  <c r="E7" i="2" l="1"/>
</calcChain>
</file>

<file path=xl/sharedStrings.xml><?xml version="1.0" encoding="utf-8"?>
<sst xmlns="http://schemas.openxmlformats.org/spreadsheetml/2006/main" count="314" uniqueCount="73">
  <si>
    <t>განზ.
ერთ.</t>
  </si>
  <si>
    <t>ტ</t>
  </si>
  <si>
    <t>მ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</si>
  <si>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</si>
  <si>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არსებული გრუნტის დამუშავება მექნიზმით და დატვირთვა ა/თვითმცლელებზე</t>
  </si>
  <si>
    <t>არსებული გრუნტის დამუშავება ხელით და დატვირთვა ა/თვითმცლელებზე</t>
  </si>
  <si>
    <t>გზის დაკვალვა</t>
  </si>
  <si>
    <t>შემასწორებელი ფენის მოწყობა ქვიშა-ხრეშოვანი ნარევით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</si>
  <si>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</si>
  <si>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კაც/სთ</t>
  </si>
  <si>
    <t>ბულდოზერი 108ც/ძ</t>
  </si>
  <si>
    <t>წყალი</t>
  </si>
  <si>
    <t>No.</t>
  </si>
  <si>
    <t>დასახელება</t>
  </si>
  <si>
    <t>რაოდენობა
ნორმით</t>
  </si>
  <si>
    <t>ერთეულის ღირებულება
(ლარი)</t>
  </si>
  <si>
    <t>ღირებულება (ლარი)</t>
  </si>
  <si>
    <t>ჯამი</t>
  </si>
  <si>
    <t>ხელფასი</t>
  </si>
  <si>
    <t>მექანიზმები</t>
  </si>
  <si>
    <t>მასალები</t>
  </si>
  <si>
    <t>რაოდენ.</t>
  </si>
  <si>
    <t>სულ</t>
  </si>
  <si>
    <t>ჯამი:</t>
  </si>
  <si>
    <t>ზედნადები ხარჯები</t>
  </si>
  <si>
    <t>მოგება</t>
  </si>
  <si>
    <t>დ.ღ.გ.</t>
  </si>
  <si>
    <t>ჯამი სულ:</t>
  </si>
  <si>
    <t>გაუთვალისწინებელი ხარჯები</t>
  </si>
  <si>
    <t>ტ.</t>
  </si>
  <si>
    <t>#</t>
  </si>
  <si>
    <t>სამუშაოთა დასახელება</t>
  </si>
  <si>
    <t xml:space="preserve">xarjTaRricxvis # </t>
  </si>
  <si>
    <t>სამუშაოთა  ღირებულება დ.ღ.გ. ჩათვლით (ლარში)</t>
  </si>
  <si>
    <t>საფუძვლის ზედა  ფენის დამუშავება ბიტუმით, მთელ ფართობზე მოსხმით, (0,7 ლ/მ2).</t>
  </si>
  <si>
    <r>
      <t>ექსკავატორი ჩამჩის ტევადობით 0.65მ</t>
    </r>
    <r>
      <rPr>
        <i/>
        <vertAlign val="superscript"/>
        <sz val="11"/>
        <rFont val="Sylfaen"/>
        <family val="1"/>
      </rPr>
      <t>3</t>
    </r>
  </si>
  <si>
    <t>მანქ/სთ</t>
  </si>
  <si>
    <t>სხვა მანქანები</t>
  </si>
  <si>
    <t>პ/ე</t>
  </si>
  <si>
    <t>ღორღი</t>
  </si>
  <si>
    <r>
      <t>მ</t>
    </r>
    <r>
      <rPr>
        <i/>
        <vertAlign val="superscript"/>
        <sz val="11"/>
        <rFont val="Sylfaen"/>
        <family val="1"/>
      </rPr>
      <t>3</t>
    </r>
  </si>
  <si>
    <t>ავტოგრეიდერი საშუალო ტიპის 108ც/ძ</t>
  </si>
  <si>
    <t>თვითმავალი საგზაო დამტკეპნი 18ტ. პნევმოსვლაზე</t>
  </si>
  <si>
    <t>სარწყავ-სარეცხი მანქანა 6000ლ</t>
  </si>
  <si>
    <t>მუშა-მოსამსახურეების შრომის ანაზღაურება</t>
  </si>
  <si>
    <t>ავტოგუდრონატორი 3500ლ</t>
  </si>
  <si>
    <t>თხევადი ბიტუმი (ბიტუმის ემულსია)</t>
  </si>
  <si>
    <t>ასფალტობეტონის დამგები</t>
  </si>
  <si>
    <t>თვითმავალი საგზაო დამტკეპნი 5ტ. გლუვი</t>
  </si>
  <si>
    <t>თვითმავალი საგზაო დამტკეპნი 10ტ. გლუვი</t>
  </si>
  <si>
    <t>სხვა მასალები</t>
  </si>
  <si>
    <r>
      <t>მ</t>
    </r>
    <r>
      <rPr>
        <vertAlign val="superscript"/>
        <sz val="11"/>
        <rFont val="Sylfaen"/>
        <family val="1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</si>
  <si>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 xml:space="preserve">არსებული გრუნტის გატანა ნაგავსაყრელზე </t>
  </si>
  <si>
    <t>ხრეშოვანი გვერდულის მოწყობა</t>
  </si>
  <si>
    <t xml:space="preserve">გრუნტის ზიდვა 3კმ მანძილზე და გადაყრა </t>
  </si>
  <si>
    <t>ტრაქტორი მუხლუხა სვლაზე 80ც/ძ</t>
  </si>
  <si>
    <t>მისაბმელი გამფხვიერებელი</t>
  </si>
  <si>
    <t>საფარის ზედა ფენის მოწყობა მსხვილმარცვლოვანი მკვრივი  ა/ბეტონის ცხელი ნარევით. სისქით 5 სმ.</t>
  </si>
  <si>
    <t>ქვიშა-ხრეში ფრაქციით 0÷40მმ</t>
  </si>
  <si>
    <t>საფარის ქვედა ფენის დამუშავება ბიტუმით, მთელ ფართობზე მოსხმით, (0,3 ლ/მ2).</t>
  </si>
  <si>
    <t>წვრილმარცვლოვანი ასფალტო–ბეტონის ნარევი</t>
  </si>
  <si>
    <t>საფარის ზედა ფენის მოწყობა წვრილმარცვლოვანი მკვრივი  ა/ბეტონის ცხელი ნარევით. სისქით 4 სმ.</t>
  </si>
  <si>
    <t>მსხვილმარცვლოვანი ასფალტო–ბეტონის ნარევი</t>
  </si>
  <si>
    <t xml:space="preserve">ქვიშა-ხრეში ფრაქციით 0÷40მმ </t>
  </si>
  <si>
    <t>სოფელ აღმამედლოს გზა #4/1</t>
  </si>
  <si>
    <t>xarjTaRricxva #4.1</t>
  </si>
  <si>
    <t>სოფელ აღმამედლოს გზა No.4/1
ხარჯთაღრიცხვა No.4/1</t>
  </si>
  <si>
    <t>საფუძვლის ზედა ფენის მოწყობა 0÷40მმ ფრაქციის ღორღით, ადგილზე გაშლა და დატკეპნა (სისქით 10 სმ)</t>
  </si>
  <si>
    <r>
      <t>სოფელ აღმამედლოს გზა #4</t>
    </r>
    <r>
      <rPr>
        <sz val="12"/>
        <rFont val="Arial"/>
        <family val="2"/>
        <charset val="204"/>
      </rPr>
      <t>A</t>
    </r>
  </si>
  <si>
    <r>
      <t>xarjTaRricxva #4</t>
    </r>
    <r>
      <rPr>
        <sz val="12"/>
        <rFont val="Arial"/>
        <family val="2"/>
        <charset val="204"/>
      </rPr>
      <t>A</t>
    </r>
  </si>
  <si>
    <t>სოფელ აღმამედლოს გზა No.4
ხარჯთაღრიცხვა No.4A</t>
  </si>
  <si>
    <t>marneulis municipalitetis sofel aRmamedlos centraluri gzeis asfalt-betonis safariT mopirkeTebis samuSaoebis krebsiTi saxarjTaRricxvo gangariSeba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</si>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</sst>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u/>
      <sz val="11"/>
      <color theme="1"/>
      <name val="Sylfae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i/>
      <sz val="10"/>
      <color theme="1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</font>
    <font>
      <b/>
      <sz val="14"/>
      <name val="AcadNusx"/>
    </font>
    <font>
      <sz val="14"/>
      <name val="AcadNusx"/>
    </font>
    <font>
      <sz val="14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1"/>
      <name val="Sylfaen"/>
      <family val="1"/>
    </font>
    <font>
      <b/>
      <sz val="11"/>
      <name val="Sylfaen"/>
      <family val="1"/>
    </font>
    <font>
      <i/>
      <sz val="11"/>
      <name val="Sylfaen"/>
      <family val="1"/>
    </font>
    <font>
      <i/>
      <sz val="12"/>
      <name val="Sylfaen"/>
      <family val="1"/>
    </font>
    <font>
      <i/>
      <vertAlign val="superscript"/>
      <sz val="11"/>
      <name val="Sylfaen"/>
      <family val="1"/>
    </font>
    <font>
      <b/>
      <sz val="12"/>
      <name val="Sylfaen"/>
      <family val="1"/>
    </font>
    <font>
      <i/>
      <sz val="11"/>
      <name val="Sylfine"/>
    </font>
    <font>
      <b/>
      <i/>
      <sz val="10"/>
      <color theme="1"/>
      <name val="Sylfaen"/>
      <family val="1"/>
    </font>
    <font>
      <vertAlign val="superscript"/>
      <sz val="11"/>
      <name val="Sylfaen"/>
      <family val="1"/>
    </font>
    <font>
      <b/>
      <sz val="11"/>
      <color theme="1"/>
      <name val="Sylfaen"/>
      <family val="1"/>
      <charset val="204"/>
    </font>
    <font>
      <i/>
      <sz val="11"/>
      <name val="Sylfaen"/>
      <family val="1"/>
      <charset val="204"/>
    </font>
    <font>
      <sz val="12"/>
      <name val="AcadNusx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/>
    <xf numFmtId="9" fontId="6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="90" zoomScaleSheetLayoutView="90" workbookViewId="0">
      <selection activeCell="I6" sqref="I6"/>
    </sheetView>
  </sheetViews>
  <sheetFormatPr defaultRowHeight="15"/>
  <cols>
    <col min="1" max="1" width="2" customWidth="1"/>
    <col min="2" max="2" width="9" customWidth="1"/>
    <col min="3" max="3" width="57.5703125" customWidth="1"/>
    <col min="4" max="4" width="30.28515625" customWidth="1"/>
    <col min="5" max="5" width="26.5703125" customWidth="1"/>
  </cols>
  <sheetData>
    <row r="1" spans="1:5" ht="97.5" customHeight="1">
      <c r="A1" s="50" t="s">
        <v>71</v>
      </c>
      <c r="B1" s="51"/>
      <c r="C1" s="51"/>
      <c r="D1" s="51"/>
      <c r="E1" s="51"/>
    </row>
    <row r="2" spans="1:5" ht="18">
      <c r="A2" s="52"/>
      <c r="B2" s="53"/>
      <c r="C2" s="53"/>
      <c r="D2" s="53"/>
      <c r="E2" s="53"/>
    </row>
    <row r="3" spans="1:5" ht="72">
      <c r="A3" s="19"/>
      <c r="B3" s="20" t="s">
        <v>30</v>
      </c>
      <c r="C3" s="21" t="s">
        <v>31</v>
      </c>
      <c r="D3" s="20" t="s">
        <v>32</v>
      </c>
      <c r="E3" s="22" t="s">
        <v>33</v>
      </c>
    </row>
    <row r="4" spans="1:5" ht="18">
      <c r="A4" s="23"/>
      <c r="B4" s="43">
        <v>1</v>
      </c>
      <c r="C4" s="43">
        <v>2</v>
      </c>
      <c r="D4" s="43">
        <v>3</v>
      </c>
      <c r="E4" s="43">
        <v>4</v>
      </c>
    </row>
    <row r="5" spans="1:5" ht="18">
      <c r="A5" s="23"/>
      <c r="B5" s="21">
        <v>8</v>
      </c>
      <c r="C5" s="45" t="s">
        <v>68</v>
      </c>
      <c r="D5" s="45" t="s">
        <v>69</v>
      </c>
      <c r="E5" s="49">
        <f>'4A'!L77</f>
        <v>0</v>
      </c>
    </row>
    <row r="6" spans="1:5" ht="18">
      <c r="A6" s="23"/>
      <c r="B6" s="21">
        <v>9</v>
      </c>
      <c r="C6" s="45" t="s">
        <v>64</v>
      </c>
      <c r="D6" s="45" t="s">
        <v>65</v>
      </c>
      <c r="E6" s="49">
        <f>'4.1'!L77</f>
        <v>0</v>
      </c>
    </row>
    <row r="7" spans="1:5" ht="24.75" customHeight="1">
      <c r="B7" s="54" t="s">
        <v>23</v>
      </c>
      <c r="C7" s="54"/>
      <c r="D7" s="54"/>
      <c r="E7" s="24">
        <f>SUM(E5:E6)</f>
        <v>0</v>
      </c>
    </row>
  </sheetData>
  <mergeCells count="3">
    <mergeCell ref="A1:E1"/>
    <mergeCell ref="A2:E2"/>
    <mergeCell ref="B7:D7"/>
  </mergeCells>
  <pageMargins left="1.299212598425197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7"/>
  <sheetViews>
    <sheetView view="pageBreakPreview" zoomScaleNormal="80" zoomScaleSheetLayoutView="100" workbookViewId="0">
      <selection activeCell="E7" sqref="E7:E68"/>
    </sheetView>
  </sheetViews>
  <sheetFormatPr defaultColWidth="9.140625" defaultRowHeight="15"/>
  <cols>
    <col min="1" max="1" width="6.7109375" style="1" customWidth="1"/>
    <col min="2" max="2" width="69.28515625" style="1" customWidth="1"/>
    <col min="3" max="3" width="11.7109375" style="1" customWidth="1"/>
    <col min="4" max="4" width="14.140625" style="1" bestFit="1" customWidth="1"/>
    <col min="5" max="5" width="15.42578125" style="1" bestFit="1" customWidth="1"/>
    <col min="6" max="6" width="15.28515625" style="1" customWidth="1"/>
    <col min="7" max="11" width="13.28515625" style="1" customWidth="1"/>
    <col min="12" max="12" width="18.140625" style="1" customWidth="1"/>
    <col min="13" max="16384" width="9.140625" style="1"/>
  </cols>
  <sheetData>
    <row r="1" spans="1:12" ht="42.75" customHeight="1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>
      <c r="A2" s="56" t="s">
        <v>12</v>
      </c>
      <c r="B2" s="56" t="s">
        <v>13</v>
      </c>
      <c r="C2" s="57" t="s">
        <v>0</v>
      </c>
      <c r="D2" s="57" t="s">
        <v>14</v>
      </c>
      <c r="E2" s="57" t="s">
        <v>15</v>
      </c>
      <c r="F2" s="58" t="s">
        <v>16</v>
      </c>
      <c r="G2" s="58"/>
      <c r="H2" s="58"/>
      <c r="I2" s="58"/>
      <c r="J2" s="58"/>
      <c r="K2" s="58"/>
      <c r="L2" s="56" t="s">
        <v>17</v>
      </c>
    </row>
    <row r="3" spans="1:12" ht="27.75" customHeight="1">
      <c r="A3" s="56"/>
      <c r="B3" s="56"/>
      <c r="C3" s="57"/>
      <c r="D3" s="56"/>
      <c r="E3" s="57"/>
      <c r="F3" s="58" t="s">
        <v>18</v>
      </c>
      <c r="G3" s="58"/>
      <c r="H3" s="58" t="s">
        <v>19</v>
      </c>
      <c r="I3" s="58"/>
      <c r="J3" s="58" t="s">
        <v>20</v>
      </c>
      <c r="K3" s="58"/>
      <c r="L3" s="56"/>
    </row>
    <row r="4" spans="1:12" ht="27.75" customHeight="1">
      <c r="A4" s="56"/>
      <c r="B4" s="56"/>
      <c r="C4" s="57"/>
      <c r="D4" s="56"/>
      <c r="E4" s="57"/>
      <c r="F4" s="48" t="s">
        <v>21</v>
      </c>
      <c r="G4" s="46" t="s">
        <v>22</v>
      </c>
      <c r="H4" s="48" t="s">
        <v>21</v>
      </c>
      <c r="I4" s="46" t="s">
        <v>22</v>
      </c>
      <c r="J4" s="48" t="s">
        <v>21</v>
      </c>
      <c r="K4" s="46" t="s">
        <v>22</v>
      </c>
      <c r="L4" s="56"/>
    </row>
    <row r="5" spans="1:12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</row>
    <row r="6" spans="1:12" ht="18">
      <c r="A6" s="9"/>
      <c r="B6" s="10"/>
      <c r="C6" s="11"/>
      <c r="D6" s="13"/>
      <c r="E6" s="13"/>
      <c r="F6" s="13"/>
      <c r="G6" s="13"/>
      <c r="H6" s="13"/>
      <c r="I6" s="13"/>
      <c r="J6" s="13"/>
      <c r="K6" s="13"/>
      <c r="L6" s="12"/>
    </row>
    <row r="7" spans="1:12" s="3" customFormat="1" ht="36" customHeight="1">
      <c r="A7" s="4">
        <v>1</v>
      </c>
      <c r="B7" s="25" t="s">
        <v>6</v>
      </c>
      <c r="C7" s="47" t="s">
        <v>2</v>
      </c>
      <c r="D7" s="37">
        <v>620</v>
      </c>
      <c r="E7" s="26"/>
      <c r="F7" s="27"/>
      <c r="G7" s="28"/>
      <c r="H7" s="27"/>
      <c r="I7" s="28"/>
      <c r="J7" s="27"/>
      <c r="K7" s="29"/>
      <c r="L7" s="34"/>
    </row>
    <row r="8" spans="1:12" s="3" customFormat="1" ht="30" customHeight="1">
      <c r="A8" s="4">
        <v>2</v>
      </c>
      <c r="B8" s="25" t="s">
        <v>4</v>
      </c>
      <c r="C8" s="4" t="s">
        <v>3</v>
      </c>
      <c r="D8" s="37">
        <v>481.5</v>
      </c>
      <c r="E8" s="6"/>
      <c r="F8" s="7"/>
      <c r="G8" s="7"/>
      <c r="H8" s="6"/>
      <c r="I8" s="6"/>
      <c r="J8" s="6"/>
      <c r="K8" s="6"/>
      <c r="L8" s="34"/>
    </row>
    <row r="9" spans="1:12" s="3" customFormat="1" ht="18">
      <c r="A9" s="4"/>
      <c r="B9" s="30" t="s">
        <v>44</v>
      </c>
      <c r="C9" s="31" t="s">
        <v>9</v>
      </c>
      <c r="D9" s="26">
        <f>0.01643+0.143</f>
        <v>0.15942999999999999</v>
      </c>
      <c r="E9" s="28"/>
      <c r="F9" s="28"/>
      <c r="G9" s="28"/>
      <c r="H9" s="28"/>
      <c r="I9" s="28"/>
      <c r="J9" s="28"/>
      <c r="K9" s="28"/>
      <c r="L9" s="32"/>
    </row>
    <row r="10" spans="1:12" s="3" customFormat="1" ht="18">
      <c r="A10" s="4"/>
      <c r="B10" s="30" t="s">
        <v>41</v>
      </c>
      <c r="C10" s="31" t="s">
        <v>36</v>
      </c>
      <c r="D10" s="26">
        <v>2.3900000000000001E-2</v>
      </c>
      <c r="E10" s="28"/>
      <c r="F10" s="28"/>
      <c r="G10" s="28"/>
      <c r="H10" s="28"/>
      <c r="I10" s="28"/>
      <c r="J10" s="28"/>
      <c r="K10" s="28"/>
      <c r="L10" s="32"/>
    </row>
    <row r="11" spans="1:12" s="3" customFormat="1" ht="18">
      <c r="A11" s="4"/>
      <c r="B11" s="30" t="s">
        <v>56</v>
      </c>
      <c r="C11" s="31" t="s">
        <v>36</v>
      </c>
      <c r="D11" s="26">
        <v>1.38E-2</v>
      </c>
      <c r="E11" s="28"/>
      <c r="F11" s="28"/>
      <c r="G11" s="28"/>
      <c r="H11" s="28"/>
      <c r="I11" s="28"/>
      <c r="J11" s="28"/>
      <c r="K11" s="28"/>
      <c r="L11" s="32"/>
    </row>
    <row r="12" spans="1:12" s="3" customFormat="1" ht="18">
      <c r="A12" s="4"/>
      <c r="B12" s="30" t="s">
        <v>55</v>
      </c>
      <c r="C12" s="31" t="s">
        <v>36</v>
      </c>
      <c r="D12" s="26">
        <v>1.38E-2</v>
      </c>
      <c r="E12" s="28"/>
      <c r="F12" s="28"/>
      <c r="G12" s="28"/>
      <c r="H12" s="28"/>
      <c r="I12" s="28"/>
      <c r="J12" s="28"/>
      <c r="K12" s="28"/>
      <c r="L12" s="32"/>
    </row>
    <row r="13" spans="1:12" s="3" customFormat="1" ht="18">
      <c r="A13" s="4"/>
      <c r="B13" s="30" t="s">
        <v>35</v>
      </c>
      <c r="C13" s="31" t="s">
        <v>36</v>
      </c>
      <c r="D13" s="26">
        <v>2.9499999999999998E-2</v>
      </c>
      <c r="E13" s="28"/>
      <c r="F13" s="28"/>
      <c r="G13" s="28"/>
      <c r="H13" s="28"/>
      <c r="I13" s="28"/>
      <c r="J13" s="28"/>
      <c r="K13" s="28"/>
      <c r="L13" s="32"/>
    </row>
    <row r="14" spans="1:12" s="3" customFormat="1" ht="18">
      <c r="A14" s="4"/>
      <c r="B14" s="30" t="s">
        <v>37</v>
      </c>
      <c r="C14" s="31" t="s">
        <v>38</v>
      </c>
      <c r="D14" s="33">
        <f>0.00228+0.0108</f>
        <v>1.3080000000000001E-2</v>
      </c>
      <c r="E14" s="28"/>
      <c r="F14" s="28"/>
      <c r="G14" s="28"/>
      <c r="H14" s="28"/>
      <c r="I14" s="28"/>
      <c r="J14" s="28"/>
      <c r="K14" s="28"/>
      <c r="L14" s="32"/>
    </row>
    <row r="15" spans="1:12" s="3" customFormat="1" ht="18">
      <c r="A15" s="4"/>
      <c r="B15" s="30" t="s">
        <v>10</v>
      </c>
      <c r="C15" s="31" t="s">
        <v>36</v>
      </c>
      <c r="D15" s="33">
        <v>2.63E-3</v>
      </c>
      <c r="E15" s="28"/>
      <c r="F15" s="28"/>
      <c r="G15" s="28"/>
      <c r="H15" s="28"/>
      <c r="I15" s="28"/>
      <c r="J15" s="28"/>
      <c r="K15" s="28"/>
      <c r="L15" s="32"/>
    </row>
    <row r="16" spans="1:12" s="3" customFormat="1" ht="18">
      <c r="A16" s="4"/>
      <c r="B16" s="30" t="s">
        <v>39</v>
      </c>
      <c r="C16" s="31" t="s">
        <v>40</v>
      </c>
      <c r="D16" s="33">
        <v>9.0000000000000006E-5</v>
      </c>
      <c r="E16" s="28"/>
      <c r="F16" s="28"/>
      <c r="G16" s="28"/>
      <c r="H16" s="28"/>
      <c r="I16" s="28"/>
      <c r="J16" s="28"/>
      <c r="K16" s="28"/>
      <c r="L16" s="32"/>
    </row>
    <row r="17" spans="1:12" s="3" customFormat="1" ht="30" customHeight="1">
      <c r="A17" s="4">
        <v>3</v>
      </c>
      <c r="B17" s="25" t="s">
        <v>5</v>
      </c>
      <c r="C17" s="4" t="s">
        <v>3</v>
      </c>
      <c r="D17" s="37">
        <v>53.5</v>
      </c>
      <c r="E17" s="5"/>
      <c r="F17" s="5"/>
      <c r="G17" s="5"/>
      <c r="H17" s="5"/>
      <c r="I17" s="5"/>
      <c r="J17" s="5"/>
      <c r="K17" s="5"/>
      <c r="L17" s="34"/>
    </row>
    <row r="18" spans="1:12" s="3" customFormat="1" ht="18">
      <c r="A18" s="4"/>
      <c r="B18" s="30" t="s">
        <v>44</v>
      </c>
      <c r="C18" s="31" t="s">
        <v>9</v>
      </c>
      <c r="D18" s="33">
        <v>2.1800000000000002</v>
      </c>
      <c r="E18" s="28"/>
      <c r="F18" s="28"/>
      <c r="G18" s="28"/>
      <c r="H18" s="28"/>
      <c r="I18" s="28"/>
      <c r="J18" s="28"/>
      <c r="K18" s="28"/>
      <c r="L18" s="32"/>
    </row>
    <row r="19" spans="1:12" s="3" customFormat="1" ht="18">
      <c r="A19" s="4"/>
      <c r="B19" s="30" t="s">
        <v>10</v>
      </c>
      <c r="C19" s="31" t="s">
        <v>36</v>
      </c>
      <c r="D19" s="33">
        <v>2.63E-3</v>
      </c>
      <c r="E19" s="28"/>
      <c r="F19" s="28"/>
      <c r="G19" s="28"/>
      <c r="H19" s="28"/>
      <c r="I19" s="28"/>
      <c r="J19" s="28"/>
      <c r="K19" s="28"/>
      <c r="L19" s="32"/>
    </row>
    <row r="20" spans="1:12" s="3" customFormat="1" ht="18">
      <c r="A20" s="4"/>
      <c r="B20" s="30" t="s">
        <v>37</v>
      </c>
      <c r="C20" s="31" t="s">
        <v>38</v>
      </c>
      <c r="D20" s="33">
        <v>1.8000000000000001E-4</v>
      </c>
      <c r="E20" s="28"/>
      <c r="F20" s="28"/>
      <c r="G20" s="28"/>
      <c r="H20" s="41"/>
      <c r="I20" s="28"/>
      <c r="J20" s="28"/>
      <c r="K20" s="28"/>
      <c r="L20" s="32"/>
    </row>
    <row r="21" spans="1:12" s="3" customFormat="1" ht="18">
      <c r="A21" s="4"/>
      <c r="B21" s="30" t="s">
        <v>39</v>
      </c>
      <c r="C21" s="31" t="s">
        <v>40</v>
      </c>
      <c r="D21" s="33">
        <v>4.0000000000000003E-5</v>
      </c>
      <c r="E21" s="28"/>
      <c r="F21" s="28"/>
      <c r="G21" s="28"/>
      <c r="H21" s="28"/>
      <c r="I21" s="28"/>
      <c r="J21" s="26"/>
      <c r="K21" s="28"/>
      <c r="L21" s="32"/>
    </row>
    <row r="22" spans="1:12" s="3" customFormat="1" ht="33" customHeight="1">
      <c r="A22" s="4">
        <v>4</v>
      </c>
      <c r="B22" s="25" t="s">
        <v>52</v>
      </c>
      <c r="C22" s="4" t="s">
        <v>3</v>
      </c>
      <c r="D22" s="37">
        <v>535</v>
      </c>
      <c r="E22" s="6"/>
      <c r="F22" s="28"/>
      <c r="G22" s="28"/>
      <c r="H22" s="28"/>
      <c r="I22" s="28"/>
      <c r="J22" s="28"/>
      <c r="K22" s="28"/>
      <c r="L22" s="34"/>
    </row>
    <row r="23" spans="1:12" s="3" customFormat="1" ht="18">
      <c r="A23" s="4"/>
      <c r="B23" s="30" t="s">
        <v>54</v>
      </c>
      <c r="C23" s="31" t="s">
        <v>1</v>
      </c>
      <c r="D23" s="26">
        <v>1.7</v>
      </c>
      <c r="E23" s="28"/>
      <c r="F23" s="28"/>
      <c r="G23" s="28"/>
      <c r="H23" s="28"/>
      <c r="I23" s="28"/>
      <c r="J23" s="28"/>
      <c r="K23" s="28"/>
      <c r="L23" s="32"/>
    </row>
    <row r="24" spans="1:12" s="3" customFormat="1" ht="32.25" customHeight="1">
      <c r="A24" s="4">
        <v>5</v>
      </c>
      <c r="B24" s="25" t="s">
        <v>7</v>
      </c>
      <c r="C24" s="4" t="s">
        <v>3</v>
      </c>
      <c r="D24" s="37">
        <v>15</v>
      </c>
      <c r="E24" s="38"/>
      <c r="F24" s="39"/>
      <c r="G24" s="39"/>
      <c r="H24" s="38"/>
      <c r="I24" s="38"/>
      <c r="J24" s="40"/>
      <c r="K24" s="40"/>
      <c r="L24" s="34"/>
    </row>
    <row r="25" spans="1:12" s="3" customFormat="1" ht="18">
      <c r="A25" s="4"/>
      <c r="B25" s="30" t="s">
        <v>44</v>
      </c>
      <c r="C25" s="31" t="s">
        <v>9</v>
      </c>
      <c r="D25" s="26">
        <v>0.15</v>
      </c>
      <c r="E25" s="28"/>
      <c r="F25" s="28"/>
      <c r="G25" s="28"/>
      <c r="H25" s="28"/>
      <c r="I25" s="28"/>
      <c r="J25" s="28"/>
      <c r="K25" s="28"/>
      <c r="L25" s="32"/>
    </row>
    <row r="26" spans="1:12" s="3" customFormat="1" ht="18">
      <c r="A26" s="4"/>
      <c r="B26" s="30" t="s">
        <v>41</v>
      </c>
      <c r="C26" s="31" t="s">
        <v>36</v>
      </c>
      <c r="D26" s="26">
        <v>2.1600000000000001E-2</v>
      </c>
      <c r="E26" s="28"/>
      <c r="F26" s="28"/>
      <c r="G26" s="28"/>
      <c r="H26" s="28"/>
      <c r="I26" s="28"/>
      <c r="J26" s="28"/>
      <c r="K26" s="28"/>
      <c r="L26" s="32"/>
    </row>
    <row r="27" spans="1:12" s="3" customFormat="1" ht="18">
      <c r="A27" s="4"/>
      <c r="B27" s="30" t="s">
        <v>42</v>
      </c>
      <c r="C27" s="31" t="s">
        <v>36</v>
      </c>
      <c r="D27" s="26">
        <v>2.7300000000000001E-2</v>
      </c>
      <c r="E27" s="28"/>
      <c r="F27" s="28"/>
      <c r="G27" s="28"/>
      <c r="H27" s="28"/>
      <c r="I27" s="28"/>
      <c r="J27" s="28"/>
      <c r="K27" s="28"/>
      <c r="L27" s="32"/>
    </row>
    <row r="28" spans="1:12" s="3" customFormat="1" ht="18">
      <c r="A28" s="4"/>
      <c r="B28" s="35" t="s">
        <v>43</v>
      </c>
      <c r="C28" s="36" t="s">
        <v>36</v>
      </c>
      <c r="D28" s="26">
        <v>9.7000000000000003E-3</v>
      </c>
      <c r="E28" s="28"/>
      <c r="F28" s="28"/>
      <c r="G28" s="28"/>
      <c r="H28" s="28"/>
      <c r="I28" s="28"/>
      <c r="J28" s="28"/>
      <c r="K28" s="28"/>
      <c r="L28" s="32"/>
    </row>
    <row r="29" spans="1:12" s="3" customFormat="1" ht="18">
      <c r="A29" s="4"/>
      <c r="B29" s="30" t="s">
        <v>58</v>
      </c>
      <c r="C29" s="36" t="s">
        <v>40</v>
      </c>
      <c r="D29" s="26">
        <v>1.22</v>
      </c>
      <c r="E29" s="28"/>
      <c r="F29" s="28"/>
      <c r="G29" s="28"/>
      <c r="H29" s="28"/>
      <c r="I29" s="28"/>
      <c r="J29" s="28"/>
      <c r="K29" s="28"/>
      <c r="L29" s="32"/>
    </row>
    <row r="30" spans="1:12" s="3" customFormat="1" ht="18">
      <c r="A30" s="4"/>
      <c r="B30" s="30" t="s">
        <v>11</v>
      </c>
      <c r="C30" s="36" t="s">
        <v>40</v>
      </c>
      <c r="D30" s="26">
        <v>7.0000000000000007E-2</v>
      </c>
      <c r="E30" s="28"/>
      <c r="F30" s="28"/>
      <c r="G30" s="28"/>
      <c r="H30" s="28"/>
      <c r="I30" s="28"/>
      <c r="J30" s="28"/>
      <c r="K30" s="28"/>
      <c r="L30" s="32"/>
    </row>
    <row r="31" spans="1:12" s="3" customFormat="1" ht="30">
      <c r="A31" s="4">
        <v>6</v>
      </c>
      <c r="B31" s="25" t="s">
        <v>67</v>
      </c>
      <c r="C31" s="4" t="s">
        <v>8</v>
      </c>
      <c r="D31" s="37">
        <v>3730.8107200000004</v>
      </c>
      <c r="E31" s="14"/>
      <c r="F31" s="14"/>
      <c r="G31" s="14"/>
      <c r="H31" s="15"/>
      <c r="I31" s="15"/>
      <c r="J31" s="6"/>
      <c r="K31" s="6"/>
      <c r="L31" s="34"/>
    </row>
    <row r="32" spans="1:12" s="3" customFormat="1" ht="18">
      <c r="A32" s="4"/>
      <c r="B32" s="30" t="s">
        <v>44</v>
      </c>
      <c r="C32" s="31" t="s">
        <v>9</v>
      </c>
      <c r="D32" s="26">
        <f>42.9/1000</f>
        <v>4.2900000000000001E-2</v>
      </c>
      <c r="E32" s="28"/>
      <c r="F32" s="28"/>
      <c r="G32" s="28"/>
      <c r="H32" s="28"/>
      <c r="I32" s="28"/>
      <c r="J32" s="28"/>
      <c r="K32" s="28"/>
      <c r="L32" s="32"/>
    </row>
    <row r="33" spans="1:12" s="3" customFormat="1" ht="18">
      <c r="A33" s="4"/>
      <c r="B33" s="30" t="s">
        <v>41</v>
      </c>
      <c r="C33" s="31" t="s">
        <v>36</v>
      </c>
      <c r="D33" s="26">
        <f>2.69*0.001</f>
        <v>2.6900000000000001E-3</v>
      </c>
      <c r="E33" s="28"/>
      <c r="F33" s="28"/>
      <c r="G33" s="28"/>
      <c r="H33" s="28"/>
      <c r="I33" s="28"/>
      <c r="J33" s="28"/>
      <c r="K33" s="28"/>
      <c r="L33" s="32"/>
    </row>
    <row r="34" spans="1:12" s="3" customFormat="1" ht="18">
      <c r="A34" s="4"/>
      <c r="B34" s="30" t="s">
        <v>42</v>
      </c>
      <c r="C34" s="31" t="s">
        <v>36</v>
      </c>
      <c r="D34" s="26">
        <f>0.41*0.001</f>
        <v>4.0999999999999999E-4</v>
      </c>
      <c r="E34" s="28"/>
      <c r="F34" s="28"/>
      <c r="G34" s="28"/>
      <c r="H34" s="28"/>
      <c r="I34" s="28"/>
      <c r="J34" s="28"/>
      <c r="K34" s="28"/>
      <c r="L34" s="32"/>
    </row>
    <row r="35" spans="1:12" s="3" customFormat="1" ht="18">
      <c r="A35" s="4"/>
      <c r="B35" s="30" t="s">
        <v>48</v>
      </c>
      <c r="C35" s="31" t="s">
        <v>36</v>
      </c>
      <c r="D35" s="33">
        <f>7.6*0.001</f>
        <v>7.6E-3</v>
      </c>
      <c r="E35" s="28"/>
      <c r="F35" s="28"/>
      <c r="G35" s="28"/>
      <c r="H35" s="28"/>
      <c r="I35" s="28"/>
      <c r="J35" s="28"/>
      <c r="K35" s="28"/>
      <c r="L35" s="32"/>
    </row>
    <row r="36" spans="1:12" s="3" customFormat="1" ht="18">
      <c r="A36" s="4"/>
      <c r="B36" s="30" t="s">
        <v>49</v>
      </c>
      <c r="C36" s="31" t="s">
        <v>36</v>
      </c>
      <c r="D36" s="33">
        <f>7.4*0.001</f>
        <v>7.4000000000000003E-3</v>
      </c>
      <c r="E36" s="28"/>
      <c r="F36" s="28"/>
      <c r="G36" s="28"/>
      <c r="H36" s="28"/>
      <c r="I36" s="28"/>
      <c r="J36" s="28"/>
      <c r="K36" s="28"/>
      <c r="L36" s="32"/>
    </row>
    <row r="37" spans="1:12" s="3" customFormat="1" ht="18">
      <c r="A37" s="4"/>
      <c r="B37" s="35" t="s">
        <v>43</v>
      </c>
      <c r="C37" s="36" t="s">
        <v>36</v>
      </c>
      <c r="D37" s="33">
        <f>1.48*0.001</f>
        <v>1.48E-3</v>
      </c>
      <c r="E37" s="28"/>
      <c r="F37" s="28"/>
      <c r="G37" s="28"/>
      <c r="H37" s="28"/>
      <c r="I37" s="28"/>
      <c r="J37" s="28"/>
      <c r="K37" s="28"/>
      <c r="L37" s="32"/>
    </row>
    <row r="38" spans="1:12" s="3" customFormat="1" ht="18">
      <c r="A38" s="4"/>
      <c r="B38" s="44" t="s">
        <v>58</v>
      </c>
      <c r="C38" s="36" t="s">
        <v>40</v>
      </c>
      <c r="D38" s="26">
        <f>(149-12.4*2)*0.001</f>
        <v>0.1242</v>
      </c>
      <c r="E38" s="28"/>
      <c r="F38" s="28"/>
      <c r="G38" s="28"/>
      <c r="H38" s="28"/>
      <c r="I38" s="28"/>
      <c r="J38" s="28"/>
      <c r="K38" s="28"/>
      <c r="L38" s="32"/>
    </row>
    <row r="39" spans="1:12" s="3" customFormat="1" ht="18">
      <c r="A39" s="4"/>
      <c r="B39" s="30" t="s">
        <v>11</v>
      </c>
      <c r="C39" s="36" t="s">
        <v>40</v>
      </c>
      <c r="D39" s="26">
        <v>1.0999999999999999E-2</v>
      </c>
      <c r="E39" s="28"/>
      <c r="F39" s="28"/>
      <c r="G39" s="28"/>
      <c r="H39" s="28"/>
      <c r="I39" s="28"/>
      <c r="J39" s="28"/>
      <c r="K39" s="28"/>
      <c r="L39" s="32"/>
    </row>
    <row r="40" spans="1:12" s="3" customFormat="1" ht="30">
      <c r="A40" s="4">
        <v>7</v>
      </c>
      <c r="B40" s="25" t="s">
        <v>34</v>
      </c>
      <c r="C40" s="4" t="s">
        <v>1</v>
      </c>
      <c r="D40" s="37">
        <v>2.6629579199999998</v>
      </c>
      <c r="E40" s="14"/>
      <c r="F40" s="14"/>
      <c r="G40" s="14"/>
      <c r="H40" s="15"/>
      <c r="I40" s="15"/>
      <c r="J40" s="6"/>
      <c r="K40" s="6"/>
      <c r="L40" s="34"/>
    </row>
    <row r="41" spans="1:12" s="3" customFormat="1" ht="18">
      <c r="A41" s="4"/>
      <c r="B41" s="35" t="s">
        <v>45</v>
      </c>
      <c r="C41" s="36" t="s">
        <v>36</v>
      </c>
      <c r="D41" s="28">
        <v>0.3</v>
      </c>
      <c r="E41" s="28"/>
      <c r="F41" s="28"/>
      <c r="G41" s="28"/>
      <c r="H41" s="28"/>
      <c r="I41" s="28"/>
      <c r="J41" s="28"/>
      <c r="K41" s="28"/>
      <c r="L41" s="32"/>
    </row>
    <row r="42" spans="1:12" s="3" customFormat="1" ht="18">
      <c r="A42" s="4"/>
      <c r="B42" s="35" t="s">
        <v>46</v>
      </c>
      <c r="C42" s="36" t="s">
        <v>1</v>
      </c>
      <c r="D42" s="28">
        <v>1.03</v>
      </c>
      <c r="E42" s="28"/>
      <c r="F42" s="28"/>
      <c r="G42" s="28"/>
      <c r="H42" s="28"/>
      <c r="I42" s="28"/>
      <c r="J42" s="28"/>
      <c r="K42" s="28"/>
      <c r="L42" s="32"/>
    </row>
    <row r="43" spans="1:12" s="3" customFormat="1" ht="30" customHeight="1">
      <c r="A43" s="4">
        <v>8</v>
      </c>
      <c r="B43" s="25" t="s">
        <v>57</v>
      </c>
      <c r="C43" s="4" t="s">
        <v>8</v>
      </c>
      <c r="D43" s="37">
        <v>3337.04</v>
      </c>
      <c r="E43" s="5"/>
      <c r="F43" s="5"/>
      <c r="G43" s="5"/>
      <c r="H43" s="5"/>
      <c r="I43" s="5"/>
      <c r="J43" s="5"/>
      <c r="K43" s="5"/>
      <c r="L43" s="34"/>
    </row>
    <row r="44" spans="1:12" s="3" customFormat="1" ht="18">
      <c r="A44" s="4"/>
      <c r="B44" s="30" t="s">
        <v>44</v>
      </c>
      <c r="C44" s="31" t="s">
        <v>9</v>
      </c>
      <c r="D44" s="33">
        <f>0.0375+0.00007*2</f>
        <v>3.764E-2</v>
      </c>
      <c r="E44" s="28"/>
      <c r="F44" s="28"/>
      <c r="G44" s="28"/>
      <c r="H44" s="28"/>
      <c r="I44" s="28"/>
      <c r="J44" s="28"/>
      <c r="K44" s="28"/>
      <c r="L44" s="32"/>
    </row>
    <row r="45" spans="1:12" ht="18">
      <c r="A45" s="4"/>
      <c r="B45" s="30" t="s">
        <v>47</v>
      </c>
      <c r="C45" s="36" t="s">
        <v>36</v>
      </c>
      <c r="D45" s="33">
        <v>3.0200000000000001E-3</v>
      </c>
      <c r="E45" s="28"/>
      <c r="F45" s="28"/>
      <c r="G45" s="28"/>
      <c r="H45" s="28"/>
      <c r="I45" s="28"/>
      <c r="J45" s="28"/>
      <c r="K45" s="28"/>
      <c r="L45" s="32"/>
    </row>
    <row r="46" spans="1:12" ht="18">
      <c r="A46" s="4"/>
      <c r="B46" s="30" t="s">
        <v>48</v>
      </c>
      <c r="C46" s="31" t="s">
        <v>36</v>
      </c>
      <c r="D46" s="33">
        <v>3.7000000000000002E-3</v>
      </c>
      <c r="E46" s="28"/>
      <c r="F46" s="28"/>
      <c r="G46" s="28"/>
      <c r="H46" s="28"/>
      <c r="I46" s="28"/>
      <c r="J46" s="28"/>
      <c r="K46" s="28"/>
      <c r="L46" s="32"/>
    </row>
    <row r="47" spans="1:12" ht="18">
      <c r="A47" s="4"/>
      <c r="B47" s="30" t="s">
        <v>49</v>
      </c>
      <c r="C47" s="31" t="s">
        <v>36</v>
      </c>
      <c r="D47" s="33">
        <v>1.11E-2</v>
      </c>
      <c r="E47" s="28"/>
      <c r="F47" s="28"/>
      <c r="G47" s="28"/>
      <c r="H47" s="28"/>
      <c r="I47" s="28"/>
      <c r="J47" s="28"/>
      <c r="K47" s="28"/>
      <c r="L47" s="32"/>
    </row>
    <row r="48" spans="1:12" ht="18">
      <c r="A48" s="4"/>
      <c r="B48" s="30" t="s">
        <v>37</v>
      </c>
      <c r="C48" s="31" t="s">
        <v>38</v>
      </c>
      <c r="D48" s="26">
        <v>2.3E-3</v>
      </c>
      <c r="E48" s="28"/>
      <c r="F48" s="28"/>
      <c r="G48" s="28"/>
      <c r="H48" s="28"/>
      <c r="I48" s="28"/>
      <c r="J48" s="28"/>
      <c r="K48" s="28"/>
      <c r="L48" s="32"/>
    </row>
    <row r="49" spans="1:12" ht="18">
      <c r="A49" s="4"/>
      <c r="B49" s="30" t="s">
        <v>62</v>
      </c>
      <c r="C49" s="31" t="s">
        <v>29</v>
      </c>
      <c r="D49" s="33">
        <f>0.0931+0.0116*2</f>
        <v>0.1163</v>
      </c>
      <c r="E49" s="28"/>
      <c r="F49" s="28"/>
      <c r="G49" s="28"/>
      <c r="H49" s="28"/>
      <c r="I49" s="28"/>
      <c r="J49" s="28"/>
      <c r="K49" s="28"/>
      <c r="L49" s="32"/>
    </row>
    <row r="50" spans="1:12" ht="18">
      <c r="A50" s="4"/>
      <c r="B50" s="30" t="s">
        <v>50</v>
      </c>
      <c r="C50" s="31" t="s">
        <v>38</v>
      </c>
      <c r="D50" s="26">
        <f>0.0145+0.0002*2</f>
        <v>1.49E-2</v>
      </c>
      <c r="E50" s="28"/>
      <c r="F50" s="28"/>
      <c r="G50" s="28"/>
      <c r="H50" s="28"/>
      <c r="I50" s="28"/>
      <c r="J50" s="28"/>
      <c r="K50" s="28"/>
      <c r="L50" s="32"/>
    </row>
    <row r="51" spans="1:12" ht="30">
      <c r="A51" s="4">
        <v>9</v>
      </c>
      <c r="B51" s="25" t="s">
        <v>59</v>
      </c>
      <c r="C51" s="36" t="s">
        <v>1</v>
      </c>
      <c r="D51" s="37">
        <v>1.001112</v>
      </c>
      <c r="E51" s="28"/>
      <c r="F51" s="28"/>
      <c r="G51" s="28"/>
      <c r="H51" s="28"/>
      <c r="I51" s="28"/>
      <c r="J51" s="28"/>
      <c r="K51" s="28"/>
      <c r="L51" s="34"/>
    </row>
    <row r="52" spans="1:12" ht="18">
      <c r="A52" s="4"/>
      <c r="B52" s="35" t="s">
        <v>45</v>
      </c>
      <c r="C52" s="36" t="s">
        <v>36</v>
      </c>
      <c r="D52" s="28">
        <v>0.3</v>
      </c>
      <c r="E52" s="28"/>
      <c r="F52" s="28"/>
      <c r="G52" s="28"/>
      <c r="H52" s="28"/>
      <c r="I52" s="28"/>
      <c r="J52" s="28"/>
      <c r="K52" s="28"/>
      <c r="L52" s="32"/>
    </row>
    <row r="53" spans="1:12" ht="18">
      <c r="A53" s="4"/>
      <c r="B53" s="35" t="s">
        <v>46</v>
      </c>
      <c r="C53" s="36" t="s">
        <v>1</v>
      </c>
      <c r="D53" s="28">
        <v>1.03</v>
      </c>
      <c r="E53" s="28"/>
      <c r="F53" s="28"/>
      <c r="G53" s="28"/>
      <c r="H53" s="28"/>
      <c r="I53" s="28"/>
      <c r="J53" s="28"/>
      <c r="K53" s="28"/>
      <c r="L53" s="32"/>
    </row>
    <row r="54" spans="1:12" ht="30" customHeight="1">
      <c r="A54" s="4">
        <v>10</v>
      </c>
      <c r="B54" s="25" t="s">
        <v>61</v>
      </c>
      <c r="C54" s="4" t="s">
        <v>8</v>
      </c>
      <c r="D54" s="37">
        <v>3337.04</v>
      </c>
      <c r="E54" s="6"/>
      <c r="F54" s="7"/>
      <c r="G54" s="7"/>
      <c r="H54" s="6"/>
      <c r="I54" s="6"/>
      <c r="J54" s="6"/>
      <c r="K54" s="6"/>
      <c r="L54" s="34"/>
    </row>
    <row r="55" spans="1:12" ht="18">
      <c r="A55" s="4"/>
      <c r="B55" s="30" t="s">
        <v>44</v>
      </c>
      <c r="C55" s="31" t="s">
        <v>9</v>
      </c>
      <c r="D55" s="33">
        <f>0.0375</f>
        <v>3.7499999999999999E-2</v>
      </c>
      <c r="E55" s="28"/>
      <c r="F55" s="28"/>
      <c r="G55" s="28"/>
      <c r="H55" s="28"/>
      <c r="I55" s="28"/>
      <c r="J55" s="28"/>
      <c r="K55" s="28"/>
      <c r="L55" s="32"/>
    </row>
    <row r="56" spans="1:12" ht="18">
      <c r="A56" s="4"/>
      <c r="B56" s="30" t="s">
        <v>47</v>
      </c>
      <c r="C56" s="36" t="s">
        <v>36</v>
      </c>
      <c r="D56" s="33">
        <v>3.0200000000000001E-3</v>
      </c>
      <c r="E56" s="28"/>
      <c r="F56" s="28"/>
      <c r="G56" s="28"/>
      <c r="H56" s="28"/>
      <c r="I56" s="28"/>
      <c r="J56" s="28"/>
      <c r="K56" s="28"/>
      <c r="L56" s="32"/>
    </row>
    <row r="57" spans="1:12" ht="18">
      <c r="A57" s="4"/>
      <c r="B57" s="30" t="s">
        <v>48</v>
      </c>
      <c r="C57" s="31" t="s">
        <v>36</v>
      </c>
      <c r="D57" s="33">
        <v>3.7000000000000002E-3</v>
      </c>
      <c r="E57" s="28"/>
      <c r="F57" s="28"/>
      <c r="G57" s="28"/>
      <c r="H57" s="28"/>
      <c r="I57" s="28"/>
      <c r="J57" s="28"/>
      <c r="K57" s="28"/>
      <c r="L57" s="32"/>
    </row>
    <row r="58" spans="1:12" ht="18">
      <c r="A58" s="4"/>
      <c r="B58" s="30" t="s">
        <v>49</v>
      </c>
      <c r="C58" s="31" t="s">
        <v>36</v>
      </c>
      <c r="D58" s="33">
        <v>1.11E-2</v>
      </c>
      <c r="E58" s="28"/>
      <c r="F58" s="28"/>
      <c r="G58" s="28"/>
      <c r="H58" s="28"/>
      <c r="I58" s="28"/>
      <c r="J58" s="28"/>
      <c r="K58" s="28"/>
      <c r="L58" s="32"/>
    </row>
    <row r="59" spans="1:12" ht="18">
      <c r="A59" s="4"/>
      <c r="B59" s="30" t="s">
        <v>37</v>
      </c>
      <c r="C59" s="31" t="s">
        <v>38</v>
      </c>
      <c r="D59" s="26">
        <v>2.3E-3</v>
      </c>
      <c r="E59" s="28"/>
      <c r="F59" s="28"/>
      <c r="G59" s="28"/>
      <c r="H59" s="28"/>
      <c r="I59" s="28"/>
      <c r="J59" s="28"/>
      <c r="K59" s="28"/>
      <c r="L59" s="32"/>
    </row>
    <row r="60" spans="1:12" ht="18">
      <c r="A60" s="4"/>
      <c r="B60" s="30" t="s">
        <v>60</v>
      </c>
      <c r="C60" s="31" t="s">
        <v>29</v>
      </c>
      <c r="D60" s="33">
        <f>0.0931</f>
        <v>9.3100000000000002E-2</v>
      </c>
      <c r="E60" s="28"/>
      <c r="F60" s="28"/>
      <c r="G60" s="28"/>
      <c r="H60" s="28"/>
      <c r="I60" s="28"/>
      <c r="J60" s="28"/>
      <c r="K60" s="28"/>
      <c r="L60" s="32"/>
    </row>
    <row r="61" spans="1:12" ht="18">
      <c r="A61" s="4"/>
      <c r="B61" s="30" t="s">
        <v>50</v>
      </c>
      <c r="C61" s="31" t="s">
        <v>38</v>
      </c>
      <c r="D61" s="26">
        <f>0.0145</f>
        <v>1.4500000000000001E-2</v>
      </c>
      <c r="E61" s="28"/>
      <c r="F61" s="28"/>
      <c r="G61" s="28"/>
      <c r="H61" s="28"/>
      <c r="I61" s="28"/>
      <c r="J61" s="28"/>
      <c r="K61" s="28"/>
      <c r="L61" s="32"/>
    </row>
    <row r="62" spans="1:12" ht="31.5" customHeight="1">
      <c r="A62" s="4">
        <v>11</v>
      </c>
      <c r="B62" s="25" t="s">
        <v>53</v>
      </c>
      <c r="C62" s="47" t="s">
        <v>51</v>
      </c>
      <c r="D62" s="37">
        <v>109.11999999999999</v>
      </c>
      <c r="E62" s="42"/>
      <c r="F62" s="42"/>
      <c r="G62" s="28"/>
      <c r="H62" s="42"/>
      <c r="I62" s="28"/>
      <c r="J62" s="42"/>
      <c r="K62" s="28"/>
      <c r="L62" s="34"/>
    </row>
    <row r="63" spans="1:12" ht="18">
      <c r="A63" s="4"/>
      <c r="B63" s="30" t="s">
        <v>44</v>
      </c>
      <c r="C63" s="31" t="s">
        <v>9</v>
      </c>
      <c r="D63" s="26">
        <v>0.15</v>
      </c>
      <c r="E63" s="28"/>
      <c r="F63" s="28"/>
      <c r="G63" s="28"/>
      <c r="H63" s="28"/>
      <c r="I63" s="28"/>
      <c r="J63" s="28"/>
      <c r="K63" s="28"/>
      <c r="L63" s="32"/>
    </row>
    <row r="64" spans="1:12" ht="18">
      <c r="A64" s="4"/>
      <c r="B64" s="30" t="s">
        <v>41</v>
      </c>
      <c r="C64" s="31" t="s">
        <v>36</v>
      </c>
      <c r="D64" s="26">
        <v>2.1600000000000001E-2</v>
      </c>
      <c r="E64" s="28"/>
      <c r="F64" s="28"/>
      <c r="G64" s="28"/>
      <c r="H64" s="28"/>
      <c r="I64" s="28"/>
      <c r="J64" s="28"/>
      <c r="K64" s="28"/>
      <c r="L64" s="32"/>
    </row>
    <row r="65" spans="1:12" ht="18">
      <c r="A65" s="4"/>
      <c r="B65" s="30" t="s">
        <v>42</v>
      </c>
      <c r="C65" s="31" t="s">
        <v>36</v>
      </c>
      <c r="D65" s="26">
        <v>2.7300000000000001E-2</v>
      </c>
      <c r="E65" s="28"/>
      <c r="F65" s="28"/>
      <c r="G65" s="28"/>
      <c r="H65" s="28"/>
      <c r="I65" s="28"/>
      <c r="J65" s="28"/>
      <c r="K65" s="28"/>
      <c r="L65" s="32"/>
    </row>
    <row r="66" spans="1:12" ht="18">
      <c r="A66" s="4"/>
      <c r="B66" s="35" t="s">
        <v>43</v>
      </c>
      <c r="C66" s="36" t="s">
        <v>36</v>
      </c>
      <c r="D66" s="26">
        <v>9.7000000000000003E-3</v>
      </c>
      <c r="E66" s="28"/>
      <c r="F66" s="28"/>
      <c r="G66" s="28"/>
      <c r="H66" s="28"/>
      <c r="I66" s="28"/>
      <c r="J66" s="28"/>
      <c r="K66" s="28"/>
      <c r="L66" s="32"/>
    </row>
    <row r="67" spans="1:12" ht="18">
      <c r="A67" s="4"/>
      <c r="B67" s="30" t="s">
        <v>63</v>
      </c>
      <c r="C67" s="36" t="s">
        <v>40</v>
      </c>
      <c r="D67" s="26">
        <v>1.22</v>
      </c>
      <c r="E67" s="28"/>
      <c r="F67" s="28"/>
      <c r="G67" s="28"/>
      <c r="H67" s="28"/>
      <c r="I67" s="28"/>
      <c r="J67" s="28"/>
      <c r="K67" s="28"/>
      <c r="L67" s="32"/>
    </row>
    <row r="68" spans="1:12" ht="18">
      <c r="A68" s="4"/>
      <c r="B68" s="30" t="s">
        <v>11</v>
      </c>
      <c r="C68" s="36" t="s">
        <v>40</v>
      </c>
      <c r="D68" s="26">
        <v>7.0000000000000007E-2</v>
      </c>
      <c r="E68" s="28"/>
      <c r="F68" s="28"/>
      <c r="G68" s="28"/>
      <c r="H68" s="28"/>
      <c r="I68" s="28"/>
      <c r="J68" s="28"/>
      <c r="K68" s="28"/>
      <c r="L68" s="32"/>
    </row>
    <row r="69" spans="1:12" ht="18">
      <c r="A69" s="4"/>
      <c r="B69" s="16" t="s">
        <v>23</v>
      </c>
      <c r="C69" s="31"/>
      <c r="D69" s="28"/>
      <c r="E69" s="28"/>
      <c r="F69" s="28"/>
      <c r="G69" s="28"/>
      <c r="H69" s="28"/>
      <c r="I69" s="28"/>
      <c r="J69" s="28"/>
      <c r="K69" s="28"/>
      <c r="L69" s="34"/>
    </row>
    <row r="70" spans="1:12" ht="18">
      <c r="A70" s="2"/>
      <c r="B70" s="16" t="s">
        <v>24</v>
      </c>
      <c r="C70" s="18" t="s">
        <v>72</v>
      </c>
      <c r="D70" s="17"/>
      <c r="E70" s="17"/>
      <c r="F70" s="17"/>
      <c r="G70" s="17"/>
      <c r="H70" s="17"/>
      <c r="I70" s="17"/>
      <c r="J70" s="17"/>
      <c r="K70" s="17"/>
      <c r="L70" s="34"/>
    </row>
    <row r="71" spans="1:12" ht="18">
      <c r="A71" s="2"/>
      <c r="B71" s="16" t="s">
        <v>23</v>
      </c>
      <c r="C71" s="46"/>
      <c r="D71" s="17"/>
      <c r="E71" s="17"/>
      <c r="F71" s="17"/>
      <c r="G71" s="17"/>
      <c r="H71" s="17"/>
      <c r="I71" s="17"/>
      <c r="J71" s="17"/>
      <c r="K71" s="17"/>
      <c r="L71" s="34"/>
    </row>
    <row r="72" spans="1:12" ht="18">
      <c r="A72" s="2"/>
      <c r="B72" s="16" t="s">
        <v>25</v>
      </c>
      <c r="C72" s="18" t="s">
        <v>72</v>
      </c>
      <c r="D72" s="17"/>
      <c r="E72" s="17"/>
      <c r="F72" s="17"/>
      <c r="G72" s="17"/>
      <c r="H72" s="17"/>
      <c r="I72" s="17"/>
      <c r="J72" s="17"/>
      <c r="K72" s="17"/>
      <c r="L72" s="34"/>
    </row>
    <row r="73" spans="1:12" ht="18">
      <c r="A73" s="2"/>
      <c r="B73" s="16" t="s">
        <v>23</v>
      </c>
      <c r="C73" s="46"/>
      <c r="D73" s="17"/>
      <c r="E73" s="17"/>
      <c r="F73" s="17"/>
      <c r="G73" s="17"/>
      <c r="H73" s="17"/>
      <c r="I73" s="17"/>
      <c r="J73" s="17"/>
      <c r="K73" s="17"/>
      <c r="L73" s="34"/>
    </row>
    <row r="74" spans="1:12" ht="18">
      <c r="A74" s="2"/>
      <c r="B74" s="16" t="s">
        <v>28</v>
      </c>
      <c r="C74" s="18">
        <v>0.03</v>
      </c>
      <c r="D74" s="17"/>
      <c r="E74" s="17"/>
      <c r="F74" s="17"/>
      <c r="G74" s="17"/>
      <c r="H74" s="17"/>
      <c r="I74" s="17"/>
      <c r="J74" s="17"/>
      <c r="K74" s="17"/>
      <c r="L74" s="34"/>
    </row>
    <row r="75" spans="1:12" ht="18">
      <c r="A75" s="2"/>
      <c r="B75" s="16" t="s">
        <v>23</v>
      </c>
      <c r="C75" s="46"/>
      <c r="D75" s="17"/>
      <c r="E75" s="17"/>
      <c r="F75" s="17"/>
      <c r="G75" s="17"/>
      <c r="H75" s="17"/>
      <c r="I75" s="17"/>
      <c r="J75" s="17"/>
      <c r="K75" s="17"/>
      <c r="L75" s="34"/>
    </row>
    <row r="76" spans="1:12" ht="18">
      <c r="A76" s="2"/>
      <c r="B76" s="16" t="s">
        <v>26</v>
      </c>
      <c r="C76" s="18">
        <v>0.18</v>
      </c>
      <c r="D76" s="17"/>
      <c r="E76" s="17"/>
      <c r="F76" s="17"/>
      <c r="G76" s="17"/>
      <c r="H76" s="17"/>
      <c r="I76" s="17"/>
      <c r="J76" s="17"/>
      <c r="K76" s="17"/>
      <c r="L76" s="34"/>
    </row>
    <row r="77" spans="1:12" ht="18">
      <c r="A77" s="2"/>
      <c r="B77" s="16" t="s">
        <v>27</v>
      </c>
      <c r="C77" s="46"/>
      <c r="D77" s="17"/>
      <c r="E77" s="17"/>
      <c r="F77" s="17"/>
      <c r="G77" s="17"/>
      <c r="H77" s="17"/>
      <c r="I77" s="17"/>
      <c r="J77" s="17"/>
      <c r="K77" s="17"/>
      <c r="L77" s="34"/>
    </row>
  </sheetData>
  <autoFilter ref="A5:L80"/>
  <mergeCells count="11">
    <mergeCell ref="A1:L1"/>
    <mergeCell ref="A2:A4"/>
    <mergeCell ref="B2:B4"/>
    <mergeCell ref="C2:C4"/>
    <mergeCell ref="D2:D4"/>
    <mergeCell ref="E2:E4"/>
    <mergeCell ref="F2:K2"/>
    <mergeCell ref="L2:L4"/>
    <mergeCell ref="F3:G3"/>
    <mergeCell ref="H3:I3"/>
    <mergeCell ref="J3:K3"/>
  </mergeCells>
  <pageMargins left="0.78740157480314965" right="0.11811023622047245" top="0.31496062992125984" bottom="0.47244094488188981" header="0.39370078740157483" footer="0.19685039370078741"/>
  <pageSetup paperSize="9" scale="56" orientation="landscape" horizontalDpi="1200" verticalDpi="1200" r:id="rId1"/>
  <rowBreaks count="1" manualBreakCount="1">
    <brk id="4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7"/>
  <sheetViews>
    <sheetView tabSelected="1" view="pageBreakPreview" topLeftCell="A10" zoomScaleNormal="80" zoomScaleSheetLayoutView="100" workbookViewId="0">
      <selection activeCell="G14" sqref="G14"/>
    </sheetView>
  </sheetViews>
  <sheetFormatPr defaultColWidth="9.140625" defaultRowHeight="15"/>
  <cols>
    <col min="1" max="1" width="6.7109375" style="1" customWidth="1"/>
    <col min="2" max="2" width="69.28515625" style="1" customWidth="1"/>
    <col min="3" max="3" width="11.7109375" style="1" customWidth="1"/>
    <col min="4" max="4" width="14.140625" style="1" bestFit="1" customWidth="1"/>
    <col min="5" max="5" width="15.42578125" style="1" bestFit="1" customWidth="1"/>
    <col min="6" max="6" width="15.28515625" style="1" customWidth="1"/>
    <col min="7" max="11" width="13.28515625" style="1" customWidth="1"/>
    <col min="12" max="12" width="18.140625" style="1" customWidth="1"/>
    <col min="13" max="16384" width="9.140625" style="1"/>
  </cols>
  <sheetData>
    <row r="1" spans="1:12" ht="42.75" customHeight="1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>
      <c r="A2" s="56" t="s">
        <v>12</v>
      </c>
      <c r="B2" s="56" t="s">
        <v>13</v>
      </c>
      <c r="C2" s="57" t="s">
        <v>0</v>
      </c>
      <c r="D2" s="57" t="s">
        <v>14</v>
      </c>
      <c r="E2" s="57" t="s">
        <v>15</v>
      </c>
      <c r="F2" s="58" t="s">
        <v>16</v>
      </c>
      <c r="G2" s="58"/>
      <c r="H2" s="58"/>
      <c r="I2" s="58"/>
      <c r="J2" s="58"/>
      <c r="K2" s="58"/>
      <c r="L2" s="56" t="s">
        <v>17</v>
      </c>
    </row>
    <row r="3" spans="1:12" ht="27.75" customHeight="1">
      <c r="A3" s="56"/>
      <c r="B3" s="56"/>
      <c r="C3" s="57"/>
      <c r="D3" s="56"/>
      <c r="E3" s="57"/>
      <c r="F3" s="58" t="s">
        <v>18</v>
      </c>
      <c r="G3" s="58"/>
      <c r="H3" s="58" t="s">
        <v>19</v>
      </c>
      <c r="I3" s="58"/>
      <c r="J3" s="58" t="s">
        <v>20</v>
      </c>
      <c r="K3" s="58"/>
      <c r="L3" s="56"/>
    </row>
    <row r="4" spans="1:12" ht="27.75" customHeight="1">
      <c r="A4" s="56"/>
      <c r="B4" s="56"/>
      <c r="C4" s="57"/>
      <c r="D4" s="56"/>
      <c r="E4" s="57"/>
      <c r="F4" s="48" t="s">
        <v>21</v>
      </c>
      <c r="G4" s="46" t="s">
        <v>22</v>
      </c>
      <c r="H4" s="48" t="s">
        <v>21</v>
      </c>
      <c r="I4" s="46" t="s">
        <v>22</v>
      </c>
      <c r="J4" s="48" t="s">
        <v>21</v>
      </c>
      <c r="K4" s="46" t="s">
        <v>22</v>
      </c>
      <c r="L4" s="56"/>
    </row>
    <row r="5" spans="1:12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</row>
    <row r="6" spans="1:12" ht="18">
      <c r="A6" s="9"/>
      <c r="B6" s="10"/>
      <c r="C6" s="11"/>
      <c r="D6" s="13"/>
      <c r="E6" s="13"/>
      <c r="F6" s="13"/>
      <c r="G6" s="13"/>
      <c r="H6" s="13"/>
      <c r="I6" s="13"/>
      <c r="J6" s="13"/>
      <c r="K6" s="13"/>
      <c r="L6" s="12"/>
    </row>
    <row r="7" spans="1:12" s="3" customFormat="1" ht="36" customHeight="1">
      <c r="A7" s="4">
        <v>1</v>
      </c>
      <c r="B7" s="25" t="s">
        <v>6</v>
      </c>
      <c r="C7" s="47" t="s">
        <v>2</v>
      </c>
      <c r="D7" s="37">
        <v>170</v>
      </c>
      <c r="E7" s="26"/>
      <c r="F7" s="27"/>
      <c r="G7" s="28"/>
      <c r="H7" s="27"/>
      <c r="I7" s="28"/>
      <c r="J7" s="27"/>
      <c r="K7" s="29"/>
      <c r="L7" s="34"/>
    </row>
    <row r="8" spans="1:12" s="3" customFormat="1" ht="30" customHeight="1">
      <c r="A8" s="4">
        <v>2</v>
      </c>
      <c r="B8" s="25" t="s">
        <v>4</v>
      </c>
      <c r="C8" s="4" t="s">
        <v>3</v>
      </c>
      <c r="D8" s="37">
        <v>135</v>
      </c>
      <c r="E8" s="6"/>
      <c r="F8" s="7"/>
      <c r="G8" s="7"/>
      <c r="H8" s="6"/>
      <c r="I8" s="6"/>
      <c r="J8" s="6"/>
      <c r="K8" s="6"/>
      <c r="L8" s="34"/>
    </row>
    <row r="9" spans="1:12" s="3" customFormat="1" ht="18">
      <c r="A9" s="4"/>
      <c r="B9" s="30" t="s">
        <v>44</v>
      </c>
      <c r="C9" s="31" t="s">
        <v>9</v>
      </c>
      <c r="D9" s="26">
        <f>0.01643+0.143</f>
        <v>0.15942999999999999</v>
      </c>
      <c r="E9" s="28"/>
      <c r="F9" s="28"/>
      <c r="G9" s="28"/>
      <c r="H9" s="28"/>
      <c r="I9" s="28"/>
      <c r="J9" s="28"/>
      <c r="K9" s="28"/>
      <c r="L9" s="32"/>
    </row>
    <row r="10" spans="1:12" s="3" customFormat="1" ht="18">
      <c r="A10" s="4"/>
      <c r="B10" s="30" t="s">
        <v>41</v>
      </c>
      <c r="C10" s="31" t="s">
        <v>36</v>
      </c>
      <c r="D10" s="26">
        <v>2.3900000000000001E-2</v>
      </c>
      <c r="E10" s="28"/>
      <c r="F10" s="28"/>
      <c r="G10" s="28"/>
      <c r="H10" s="28"/>
      <c r="I10" s="28"/>
      <c r="J10" s="28"/>
      <c r="K10" s="28"/>
      <c r="L10" s="32"/>
    </row>
    <row r="11" spans="1:12" s="3" customFormat="1" ht="18">
      <c r="A11" s="4"/>
      <c r="B11" s="30" t="s">
        <v>56</v>
      </c>
      <c r="C11" s="31" t="s">
        <v>36</v>
      </c>
      <c r="D11" s="26">
        <v>1.38E-2</v>
      </c>
      <c r="E11" s="28"/>
      <c r="F11" s="28"/>
      <c r="G11" s="28"/>
      <c r="H11" s="28"/>
      <c r="I11" s="28"/>
      <c r="J11" s="28"/>
      <c r="K11" s="28"/>
      <c r="L11" s="32"/>
    </row>
    <row r="12" spans="1:12" s="3" customFormat="1" ht="18">
      <c r="A12" s="4"/>
      <c r="B12" s="30" t="s">
        <v>55</v>
      </c>
      <c r="C12" s="31" t="s">
        <v>36</v>
      </c>
      <c r="D12" s="26">
        <v>1.38E-2</v>
      </c>
      <c r="E12" s="28"/>
      <c r="F12" s="28"/>
      <c r="G12" s="28"/>
      <c r="H12" s="28"/>
      <c r="I12" s="28"/>
      <c r="J12" s="28"/>
      <c r="K12" s="28"/>
      <c r="L12" s="32"/>
    </row>
    <row r="13" spans="1:12" s="3" customFormat="1" ht="18">
      <c r="A13" s="4"/>
      <c r="B13" s="30" t="s">
        <v>35</v>
      </c>
      <c r="C13" s="31" t="s">
        <v>36</v>
      </c>
      <c r="D13" s="26">
        <v>2.9499999999999998E-2</v>
      </c>
      <c r="E13" s="28"/>
      <c r="F13" s="28"/>
      <c r="G13" s="28"/>
      <c r="H13" s="28"/>
      <c r="I13" s="28"/>
      <c r="J13" s="28"/>
      <c r="K13" s="28"/>
      <c r="L13" s="32"/>
    </row>
    <row r="14" spans="1:12" s="3" customFormat="1" ht="18">
      <c r="A14" s="4"/>
      <c r="B14" s="30" t="s">
        <v>37</v>
      </c>
      <c r="C14" s="31" t="s">
        <v>38</v>
      </c>
      <c r="D14" s="33">
        <f>0.00228+0.0108</f>
        <v>1.3080000000000001E-2</v>
      </c>
      <c r="E14" s="28"/>
      <c r="F14" s="28"/>
      <c r="G14" s="28"/>
      <c r="H14" s="28"/>
      <c r="I14" s="28"/>
      <c r="J14" s="28"/>
      <c r="K14" s="28"/>
      <c r="L14" s="32"/>
    </row>
    <row r="15" spans="1:12" s="3" customFormat="1" ht="18">
      <c r="A15" s="4"/>
      <c r="B15" s="30" t="s">
        <v>10</v>
      </c>
      <c r="C15" s="31" t="s">
        <v>36</v>
      </c>
      <c r="D15" s="33">
        <v>2.63E-3</v>
      </c>
      <c r="E15" s="28"/>
      <c r="F15" s="28"/>
      <c r="G15" s="28"/>
      <c r="H15" s="28"/>
      <c r="I15" s="28"/>
      <c r="J15" s="28"/>
      <c r="K15" s="28"/>
      <c r="L15" s="32"/>
    </row>
    <row r="16" spans="1:12" s="3" customFormat="1" ht="18">
      <c r="A16" s="4"/>
      <c r="B16" s="30" t="s">
        <v>39</v>
      </c>
      <c r="C16" s="31" t="s">
        <v>40</v>
      </c>
      <c r="D16" s="33">
        <v>9.0000000000000006E-5</v>
      </c>
      <c r="E16" s="28"/>
      <c r="F16" s="28"/>
      <c r="G16" s="28"/>
      <c r="H16" s="28"/>
      <c r="I16" s="28"/>
      <c r="J16" s="28"/>
      <c r="K16" s="28"/>
      <c r="L16" s="32"/>
    </row>
    <row r="17" spans="1:12" s="3" customFormat="1" ht="30" customHeight="1">
      <c r="A17" s="4">
        <v>3</v>
      </c>
      <c r="B17" s="25" t="s">
        <v>5</v>
      </c>
      <c r="C17" s="4" t="s">
        <v>3</v>
      </c>
      <c r="D17" s="37">
        <v>15</v>
      </c>
      <c r="E17" s="5"/>
      <c r="F17" s="5"/>
      <c r="G17" s="5"/>
      <c r="H17" s="5"/>
      <c r="I17" s="5"/>
      <c r="J17" s="5"/>
      <c r="K17" s="5"/>
      <c r="L17" s="34"/>
    </row>
    <row r="18" spans="1:12" s="3" customFormat="1" ht="18">
      <c r="A18" s="4"/>
      <c r="B18" s="30" t="s">
        <v>44</v>
      </c>
      <c r="C18" s="31" t="s">
        <v>9</v>
      </c>
      <c r="D18" s="33">
        <v>2.1800000000000002</v>
      </c>
      <c r="E18" s="28"/>
      <c r="F18" s="28"/>
      <c r="G18" s="28"/>
      <c r="H18" s="28"/>
      <c r="I18" s="28"/>
      <c r="J18" s="28"/>
      <c r="K18" s="28"/>
      <c r="L18" s="32"/>
    </row>
    <row r="19" spans="1:12" s="3" customFormat="1" ht="18">
      <c r="A19" s="4"/>
      <c r="B19" s="30" t="s">
        <v>10</v>
      </c>
      <c r="C19" s="31" t="s">
        <v>36</v>
      </c>
      <c r="D19" s="33">
        <v>2.63E-3</v>
      </c>
      <c r="E19" s="28"/>
      <c r="F19" s="28"/>
      <c r="G19" s="28"/>
      <c r="H19" s="28"/>
      <c r="I19" s="28"/>
      <c r="J19" s="28"/>
      <c r="K19" s="28"/>
      <c r="L19" s="32"/>
    </row>
    <row r="20" spans="1:12" s="3" customFormat="1" ht="18">
      <c r="A20" s="4"/>
      <c r="B20" s="30" t="s">
        <v>37</v>
      </c>
      <c r="C20" s="31" t="s">
        <v>38</v>
      </c>
      <c r="D20" s="33">
        <v>1.8000000000000001E-4</v>
      </c>
      <c r="E20" s="28"/>
      <c r="F20" s="28"/>
      <c r="G20" s="28"/>
      <c r="H20" s="41"/>
      <c r="I20" s="28"/>
      <c r="J20" s="28"/>
      <c r="K20" s="28"/>
      <c r="L20" s="32"/>
    </row>
    <row r="21" spans="1:12" s="3" customFormat="1" ht="18">
      <c r="A21" s="4"/>
      <c r="B21" s="30" t="s">
        <v>39</v>
      </c>
      <c r="C21" s="31" t="s">
        <v>40</v>
      </c>
      <c r="D21" s="33">
        <v>4.0000000000000003E-5</v>
      </c>
      <c r="E21" s="28"/>
      <c r="F21" s="28"/>
      <c r="G21" s="28"/>
      <c r="H21" s="28"/>
      <c r="I21" s="28"/>
      <c r="J21" s="26"/>
      <c r="K21" s="28"/>
      <c r="L21" s="32"/>
    </row>
    <row r="22" spans="1:12" s="3" customFormat="1" ht="33" customHeight="1">
      <c r="A22" s="4">
        <v>4</v>
      </c>
      <c r="B22" s="25" t="s">
        <v>52</v>
      </c>
      <c r="C22" s="4" t="s">
        <v>3</v>
      </c>
      <c r="D22" s="37">
        <v>150</v>
      </c>
      <c r="E22" s="6"/>
      <c r="F22" s="28"/>
      <c r="G22" s="28"/>
      <c r="H22" s="28"/>
      <c r="I22" s="28"/>
      <c r="J22" s="28"/>
      <c r="K22" s="28"/>
      <c r="L22" s="34"/>
    </row>
    <row r="23" spans="1:12" s="3" customFormat="1" ht="18">
      <c r="A23" s="4"/>
      <c r="B23" s="30" t="s">
        <v>54</v>
      </c>
      <c r="C23" s="31" t="s">
        <v>1</v>
      </c>
      <c r="D23" s="26">
        <v>1.7</v>
      </c>
      <c r="E23" s="28"/>
      <c r="F23" s="28"/>
      <c r="G23" s="28"/>
      <c r="H23" s="28"/>
      <c r="I23" s="28"/>
      <c r="J23" s="28"/>
      <c r="K23" s="28"/>
      <c r="L23" s="32"/>
    </row>
    <row r="24" spans="1:12" s="3" customFormat="1" ht="32.25" customHeight="1">
      <c r="A24" s="4">
        <v>5</v>
      </c>
      <c r="B24" s="25" t="s">
        <v>7</v>
      </c>
      <c r="C24" s="4" t="s">
        <v>3</v>
      </c>
      <c r="D24" s="37">
        <v>10</v>
      </c>
      <c r="E24" s="38"/>
      <c r="F24" s="39"/>
      <c r="G24" s="39"/>
      <c r="H24" s="38"/>
      <c r="I24" s="38"/>
      <c r="J24" s="40"/>
      <c r="K24" s="40"/>
      <c r="L24" s="34"/>
    </row>
    <row r="25" spans="1:12" s="3" customFormat="1" ht="18">
      <c r="A25" s="4"/>
      <c r="B25" s="30" t="s">
        <v>44</v>
      </c>
      <c r="C25" s="31" t="s">
        <v>9</v>
      </c>
      <c r="D25" s="26">
        <v>0.15</v>
      </c>
      <c r="E25" s="28"/>
      <c r="F25" s="28"/>
      <c r="G25" s="28"/>
      <c r="H25" s="28"/>
      <c r="I25" s="28"/>
      <c r="J25" s="28"/>
      <c r="K25" s="28"/>
      <c r="L25" s="32"/>
    </row>
    <row r="26" spans="1:12" s="3" customFormat="1" ht="18">
      <c r="A26" s="4"/>
      <c r="B26" s="30" t="s">
        <v>41</v>
      </c>
      <c r="C26" s="31" t="s">
        <v>36</v>
      </c>
      <c r="D26" s="26">
        <v>2.1600000000000001E-2</v>
      </c>
      <c r="E26" s="28"/>
      <c r="F26" s="28"/>
      <c r="G26" s="28"/>
      <c r="H26" s="28"/>
      <c r="I26" s="28"/>
      <c r="J26" s="28"/>
      <c r="K26" s="28"/>
      <c r="L26" s="32"/>
    </row>
    <row r="27" spans="1:12" s="3" customFormat="1" ht="18">
      <c r="A27" s="4"/>
      <c r="B27" s="30" t="s">
        <v>42</v>
      </c>
      <c r="C27" s="31" t="s">
        <v>36</v>
      </c>
      <c r="D27" s="26">
        <v>2.7300000000000001E-2</v>
      </c>
      <c r="E27" s="28"/>
      <c r="F27" s="28"/>
      <c r="G27" s="28"/>
      <c r="H27" s="28"/>
      <c r="I27" s="28"/>
      <c r="J27" s="28"/>
      <c r="K27" s="28"/>
      <c r="L27" s="32"/>
    </row>
    <row r="28" spans="1:12" s="3" customFormat="1" ht="18">
      <c r="A28" s="4"/>
      <c r="B28" s="35" t="s">
        <v>43</v>
      </c>
      <c r="C28" s="36" t="s">
        <v>36</v>
      </c>
      <c r="D28" s="26">
        <v>9.7000000000000003E-3</v>
      </c>
      <c r="E28" s="28"/>
      <c r="F28" s="28"/>
      <c r="G28" s="28"/>
      <c r="H28" s="28"/>
      <c r="I28" s="28"/>
      <c r="J28" s="28"/>
      <c r="K28" s="28"/>
      <c r="L28" s="32"/>
    </row>
    <row r="29" spans="1:12" s="3" customFormat="1" ht="18">
      <c r="A29" s="4"/>
      <c r="B29" s="30" t="s">
        <v>58</v>
      </c>
      <c r="C29" s="36" t="s">
        <v>40</v>
      </c>
      <c r="D29" s="26">
        <v>1.22</v>
      </c>
      <c r="E29" s="28"/>
      <c r="F29" s="28"/>
      <c r="G29" s="28"/>
      <c r="H29" s="28"/>
      <c r="I29" s="28"/>
      <c r="J29" s="28"/>
      <c r="K29" s="28"/>
      <c r="L29" s="32"/>
    </row>
    <row r="30" spans="1:12" s="3" customFormat="1" ht="18">
      <c r="A30" s="4"/>
      <c r="B30" s="30" t="s">
        <v>11</v>
      </c>
      <c r="C30" s="36" t="s">
        <v>40</v>
      </c>
      <c r="D30" s="26">
        <v>7.0000000000000007E-2</v>
      </c>
      <c r="E30" s="28"/>
      <c r="F30" s="28"/>
      <c r="G30" s="28"/>
      <c r="H30" s="28"/>
      <c r="I30" s="28"/>
      <c r="J30" s="28"/>
      <c r="K30" s="28"/>
      <c r="L30" s="32"/>
    </row>
    <row r="31" spans="1:12" s="3" customFormat="1" ht="30">
      <c r="A31" s="4">
        <v>6</v>
      </c>
      <c r="B31" s="25" t="s">
        <v>67</v>
      </c>
      <c r="C31" s="4" t="s">
        <v>8</v>
      </c>
      <c r="D31" s="37">
        <v>1050.1374000000001</v>
      </c>
      <c r="E31" s="14"/>
      <c r="F31" s="14"/>
      <c r="G31" s="14"/>
      <c r="H31" s="15"/>
      <c r="I31" s="15"/>
      <c r="J31" s="6"/>
      <c r="K31" s="6"/>
      <c r="L31" s="34"/>
    </row>
    <row r="32" spans="1:12" s="3" customFormat="1" ht="18">
      <c r="A32" s="4"/>
      <c r="B32" s="30" t="s">
        <v>44</v>
      </c>
      <c r="C32" s="31" t="s">
        <v>9</v>
      </c>
      <c r="D32" s="26">
        <f>42.9/1000</f>
        <v>4.2900000000000001E-2</v>
      </c>
      <c r="E32" s="28"/>
      <c r="F32" s="28"/>
      <c r="G32" s="28"/>
      <c r="H32" s="28"/>
      <c r="I32" s="28"/>
      <c r="J32" s="28"/>
      <c r="K32" s="28"/>
      <c r="L32" s="32"/>
    </row>
    <row r="33" spans="1:12" s="3" customFormat="1" ht="18">
      <c r="A33" s="4"/>
      <c r="B33" s="30" t="s">
        <v>41</v>
      </c>
      <c r="C33" s="31" t="s">
        <v>36</v>
      </c>
      <c r="D33" s="26">
        <f>2.69*0.001</f>
        <v>2.6900000000000001E-3</v>
      </c>
      <c r="E33" s="28"/>
      <c r="F33" s="28"/>
      <c r="G33" s="28"/>
      <c r="H33" s="28"/>
      <c r="I33" s="28"/>
      <c r="J33" s="28"/>
      <c r="K33" s="28"/>
      <c r="L33" s="32"/>
    </row>
    <row r="34" spans="1:12" s="3" customFormat="1" ht="18">
      <c r="A34" s="4"/>
      <c r="B34" s="30" t="s">
        <v>42</v>
      </c>
      <c r="C34" s="31" t="s">
        <v>36</v>
      </c>
      <c r="D34" s="26">
        <f>0.41*0.001</f>
        <v>4.0999999999999999E-4</v>
      </c>
      <c r="E34" s="28"/>
      <c r="F34" s="28"/>
      <c r="G34" s="28"/>
      <c r="H34" s="28"/>
      <c r="I34" s="28"/>
      <c r="J34" s="28"/>
      <c r="K34" s="28"/>
      <c r="L34" s="32"/>
    </row>
    <row r="35" spans="1:12" s="3" customFormat="1" ht="18">
      <c r="A35" s="4"/>
      <c r="B35" s="30" t="s">
        <v>48</v>
      </c>
      <c r="C35" s="31" t="s">
        <v>36</v>
      </c>
      <c r="D35" s="33">
        <f>7.6*0.001</f>
        <v>7.6E-3</v>
      </c>
      <c r="E35" s="28"/>
      <c r="F35" s="28"/>
      <c r="G35" s="28"/>
      <c r="H35" s="28"/>
      <c r="I35" s="28"/>
      <c r="J35" s="28"/>
      <c r="K35" s="28"/>
      <c r="L35" s="32"/>
    </row>
    <row r="36" spans="1:12" s="3" customFormat="1" ht="18">
      <c r="A36" s="4"/>
      <c r="B36" s="30" t="s">
        <v>49</v>
      </c>
      <c r="C36" s="31" t="s">
        <v>36</v>
      </c>
      <c r="D36" s="33">
        <f>7.4*0.001</f>
        <v>7.4000000000000003E-3</v>
      </c>
      <c r="E36" s="28"/>
      <c r="F36" s="28"/>
      <c r="G36" s="28"/>
      <c r="H36" s="28"/>
      <c r="I36" s="28"/>
      <c r="J36" s="28"/>
      <c r="K36" s="28"/>
      <c r="L36" s="32"/>
    </row>
    <row r="37" spans="1:12" s="3" customFormat="1" ht="18">
      <c r="A37" s="4"/>
      <c r="B37" s="35" t="s">
        <v>43</v>
      </c>
      <c r="C37" s="36" t="s">
        <v>36</v>
      </c>
      <c r="D37" s="33">
        <f>1.48*0.001</f>
        <v>1.48E-3</v>
      </c>
      <c r="E37" s="28"/>
      <c r="F37" s="28"/>
      <c r="G37" s="28"/>
      <c r="H37" s="28"/>
      <c r="I37" s="28"/>
      <c r="J37" s="28"/>
      <c r="K37" s="28"/>
      <c r="L37" s="32"/>
    </row>
    <row r="38" spans="1:12" s="3" customFormat="1" ht="18">
      <c r="A38" s="4"/>
      <c r="B38" s="44" t="s">
        <v>58</v>
      </c>
      <c r="C38" s="36" t="s">
        <v>40</v>
      </c>
      <c r="D38" s="26">
        <f>(149-12.4*2)*0.001</f>
        <v>0.1242</v>
      </c>
      <c r="E38" s="28"/>
      <c r="F38" s="28"/>
      <c r="G38" s="28"/>
      <c r="H38" s="28"/>
      <c r="I38" s="28"/>
      <c r="J38" s="28"/>
      <c r="K38" s="28"/>
      <c r="L38" s="32"/>
    </row>
    <row r="39" spans="1:12" s="3" customFormat="1" ht="18">
      <c r="A39" s="4"/>
      <c r="B39" s="30" t="s">
        <v>11</v>
      </c>
      <c r="C39" s="36" t="s">
        <v>40</v>
      </c>
      <c r="D39" s="26">
        <v>1.0999999999999999E-2</v>
      </c>
      <c r="E39" s="28"/>
      <c r="F39" s="28"/>
      <c r="G39" s="28"/>
      <c r="H39" s="28"/>
      <c r="I39" s="28"/>
      <c r="J39" s="28"/>
      <c r="K39" s="28"/>
      <c r="L39" s="32"/>
    </row>
    <row r="40" spans="1:12" s="3" customFormat="1" ht="30">
      <c r="A40" s="4">
        <v>7</v>
      </c>
      <c r="B40" s="25" t="s">
        <v>34</v>
      </c>
      <c r="C40" s="4" t="s">
        <v>1</v>
      </c>
      <c r="D40" s="37">
        <v>0.74956139999999993</v>
      </c>
      <c r="E40" s="14"/>
      <c r="F40" s="14"/>
      <c r="G40" s="14"/>
      <c r="H40" s="15"/>
      <c r="I40" s="15"/>
      <c r="J40" s="6"/>
      <c r="K40" s="6"/>
      <c r="L40" s="34"/>
    </row>
    <row r="41" spans="1:12" s="3" customFormat="1" ht="18">
      <c r="A41" s="4"/>
      <c r="B41" s="35" t="s">
        <v>45</v>
      </c>
      <c r="C41" s="36" t="s">
        <v>36</v>
      </c>
      <c r="D41" s="28">
        <v>0.3</v>
      </c>
      <c r="E41" s="28"/>
      <c r="F41" s="28"/>
      <c r="G41" s="28"/>
      <c r="H41" s="28"/>
      <c r="I41" s="28"/>
      <c r="J41" s="28"/>
      <c r="K41" s="28"/>
      <c r="L41" s="32"/>
    </row>
    <row r="42" spans="1:12" s="3" customFormat="1" ht="18">
      <c r="A42" s="4"/>
      <c r="B42" s="35" t="s">
        <v>46</v>
      </c>
      <c r="C42" s="36" t="s">
        <v>1</v>
      </c>
      <c r="D42" s="28">
        <v>1.03</v>
      </c>
      <c r="E42" s="28"/>
      <c r="F42" s="28"/>
      <c r="G42" s="28"/>
      <c r="H42" s="28"/>
      <c r="I42" s="28"/>
      <c r="J42" s="28"/>
      <c r="K42" s="28"/>
      <c r="L42" s="32"/>
    </row>
    <row r="43" spans="1:12" s="3" customFormat="1" ht="30" customHeight="1">
      <c r="A43" s="4">
        <v>8</v>
      </c>
      <c r="B43" s="25" t="s">
        <v>57</v>
      </c>
      <c r="C43" s="4" t="s">
        <v>8</v>
      </c>
      <c r="D43" s="37">
        <v>939.3</v>
      </c>
      <c r="E43" s="5"/>
      <c r="F43" s="5"/>
      <c r="G43" s="5"/>
      <c r="H43" s="5"/>
      <c r="I43" s="5"/>
      <c r="J43" s="5"/>
      <c r="K43" s="5"/>
      <c r="L43" s="34"/>
    </row>
    <row r="44" spans="1:12" s="3" customFormat="1" ht="18">
      <c r="A44" s="4"/>
      <c r="B44" s="30" t="s">
        <v>44</v>
      </c>
      <c r="C44" s="31" t="s">
        <v>9</v>
      </c>
      <c r="D44" s="33">
        <f>0.0375+0.00007*2</f>
        <v>3.764E-2</v>
      </c>
      <c r="E44" s="28"/>
      <c r="F44" s="28"/>
      <c r="G44" s="28"/>
      <c r="H44" s="28"/>
      <c r="I44" s="28"/>
      <c r="J44" s="28"/>
      <c r="K44" s="28"/>
      <c r="L44" s="32"/>
    </row>
    <row r="45" spans="1:12" ht="18">
      <c r="A45" s="4"/>
      <c r="B45" s="30" t="s">
        <v>47</v>
      </c>
      <c r="C45" s="36" t="s">
        <v>36</v>
      </c>
      <c r="D45" s="33">
        <v>3.0200000000000001E-3</v>
      </c>
      <c r="E45" s="28"/>
      <c r="F45" s="28"/>
      <c r="G45" s="28"/>
      <c r="H45" s="28"/>
      <c r="I45" s="28"/>
      <c r="J45" s="28"/>
      <c r="K45" s="28"/>
      <c r="L45" s="32"/>
    </row>
    <row r="46" spans="1:12" ht="18">
      <c r="A46" s="4"/>
      <c r="B46" s="30" t="s">
        <v>48</v>
      </c>
      <c r="C46" s="31" t="s">
        <v>36</v>
      </c>
      <c r="D46" s="33">
        <v>3.7000000000000002E-3</v>
      </c>
      <c r="E46" s="28"/>
      <c r="F46" s="28"/>
      <c r="G46" s="28"/>
      <c r="H46" s="28"/>
      <c r="I46" s="28"/>
      <c r="J46" s="28"/>
      <c r="K46" s="28"/>
      <c r="L46" s="32"/>
    </row>
    <row r="47" spans="1:12" ht="18">
      <c r="A47" s="4"/>
      <c r="B47" s="30" t="s">
        <v>49</v>
      </c>
      <c r="C47" s="31" t="s">
        <v>36</v>
      </c>
      <c r="D47" s="33">
        <v>1.11E-2</v>
      </c>
      <c r="E47" s="28"/>
      <c r="F47" s="28"/>
      <c r="G47" s="28"/>
      <c r="H47" s="28"/>
      <c r="I47" s="28"/>
      <c r="J47" s="28"/>
      <c r="K47" s="28"/>
      <c r="L47" s="32"/>
    </row>
    <row r="48" spans="1:12" ht="18">
      <c r="A48" s="4"/>
      <c r="B48" s="30" t="s">
        <v>37</v>
      </c>
      <c r="C48" s="31" t="s">
        <v>38</v>
      </c>
      <c r="D48" s="26">
        <v>2.3E-3</v>
      </c>
      <c r="E48" s="28"/>
      <c r="F48" s="28"/>
      <c r="G48" s="28"/>
      <c r="H48" s="28"/>
      <c r="I48" s="28"/>
      <c r="J48" s="28"/>
      <c r="K48" s="28"/>
      <c r="L48" s="32"/>
    </row>
    <row r="49" spans="1:12" ht="18">
      <c r="A49" s="4"/>
      <c r="B49" s="30" t="s">
        <v>62</v>
      </c>
      <c r="C49" s="31" t="s">
        <v>29</v>
      </c>
      <c r="D49" s="33">
        <f>0.0931+0.0116*2</f>
        <v>0.1163</v>
      </c>
      <c r="E49" s="28"/>
      <c r="F49" s="28"/>
      <c r="G49" s="28"/>
      <c r="H49" s="28"/>
      <c r="I49" s="28"/>
      <c r="J49" s="28"/>
      <c r="K49" s="28"/>
      <c r="L49" s="32"/>
    </row>
    <row r="50" spans="1:12" ht="18">
      <c r="A50" s="4"/>
      <c r="B50" s="30" t="s">
        <v>50</v>
      </c>
      <c r="C50" s="31" t="s">
        <v>38</v>
      </c>
      <c r="D50" s="26">
        <f>0.0145+0.0002*2</f>
        <v>1.49E-2</v>
      </c>
      <c r="E50" s="28"/>
      <c r="F50" s="28"/>
      <c r="G50" s="28"/>
      <c r="H50" s="28"/>
      <c r="I50" s="28"/>
      <c r="J50" s="28"/>
      <c r="K50" s="28"/>
      <c r="L50" s="32"/>
    </row>
    <row r="51" spans="1:12" ht="30">
      <c r="A51" s="4">
        <v>9</v>
      </c>
      <c r="B51" s="25" t="s">
        <v>59</v>
      </c>
      <c r="C51" s="36" t="s">
        <v>1</v>
      </c>
      <c r="D51" s="37">
        <v>0.28319894999999995</v>
      </c>
      <c r="E51" s="28"/>
      <c r="F51" s="28"/>
      <c r="G51" s="28"/>
      <c r="H51" s="28"/>
      <c r="I51" s="28"/>
      <c r="J51" s="28"/>
      <c r="K51" s="28"/>
      <c r="L51" s="34"/>
    </row>
    <row r="52" spans="1:12" ht="18">
      <c r="A52" s="4"/>
      <c r="B52" s="35" t="s">
        <v>45</v>
      </c>
      <c r="C52" s="36" t="s">
        <v>36</v>
      </c>
      <c r="D52" s="28">
        <v>0.3</v>
      </c>
      <c r="E52" s="28"/>
      <c r="F52" s="28"/>
      <c r="G52" s="28"/>
      <c r="H52" s="28"/>
      <c r="I52" s="28"/>
      <c r="J52" s="28"/>
      <c r="K52" s="28"/>
      <c r="L52" s="32"/>
    </row>
    <row r="53" spans="1:12" ht="18">
      <c r="A53" s="4"/>
      <c r="B53" s="35" t="s">
        <v>46</v>
      </c>
      <c r="C53" s="36" t="s">
        <v>1</v>
      </c>
      <c r="D53" s="28">
        <v>1.03</v>
      </c>
      <c r="E53" s="28"/>
      <c r="F53" s="28"/>
      <c r="G53" s="28"/>
      <c r="H53" s="28"/>
      <c r="I53" s="28"/>
      <c r="J53" s="28"/>
      <c r="K53" s="28"/>
      <c r="L53" s="32"/>
    </row>
    <row r="54" spans="1:12" ht="30" customHeight="1">
      <c r="A54" s="4">
        <v>10</v>
      </c>
      <c r="B54" s="25" t="s">
        <v>61</v>
      </c>
      <c r="C54" s="4" t="s">
        <v>8</v>
      </c>
      <c r="D54" s="37">
        <v>939.3</v>
      </c>
      <c r="E54" s="6"/>
      <c r="F54" s="7"/>
      <c r="G54" s="7"/>
      <c r="H54" s="6"/>
      <c r="I54" s="6"/>
      <c r="J54" s="6"/>
      <c r="K54" s="6"/>
      <c r="L54" s="34"/>
    </row>
    <row r="55" spans="1:12" ht="18">
      <c r="A55" s="4"/>
      <c r="B55" s="30" t="s">
        <v>44</v>
      </c>
      <c r="C55" s="31" t="s">
        <v>9</v>
      </c>
      <c r="D55" s="33">
        <f>0.0375</f>
        <v>3.7499999999999999E-2</v>
      </c>
      <c r="E55" s="28"/>
      <c r="F55" s="28"/>
      <c r="G55" s="28"/>
      <c r="H55" s="28"/>
      <c r="I55" s="28"/>
      <c r="J55" s="28"/>
      <c r="K55" s="28"/>
      <c r="L55" s="32"/>
    </row>
    <row r="56" spans="1:12" ht="18">
      <c r="A56" s="4"/>
      <c r="B56" s="30" t="s">
        <v>47</v>
      </c>
      <c r="C56" s="36" t="s">
        <v>36</v>
      </c>
      <c r="D56" s="33">
        <v>3.0200000000000001E-3</v>
      </c>
      <c r="E56" s="28"/>
      <c r="F56" s="28"/>
      <c r="G56" s="28"/>
      <c r="H56" s="28"/>
      <c r="I56" s="28"/>
      <c r="J56" s="28"/>
      <c r="K56" s="28"/>
      <c r="L56" s="32"/>
    </row>
    <row r="57" spans="1:12" ht="18">
      <c r="A57" s="4"/>
      <c r="B57" s="30" t="s">
        <v>48</v>
      </c>
      <c r="C57" s="31" t="s">
        <v>36</v>
      </c>
      <c r="D57" s="33">
        <v>3.7000000000000002E-3</v>
      </c>
      <c r="E57" s="28"/>
      <c r="F57" s="28"/>
      <c r="G57" s="28"/>
      <c r="H57" s="28"/>
      <c r="I57" s="28"/>
      <c r="J57" s="28"/>
      <c r="K57" s="28"/>
      <c r="L57" s="32"/>
    </row>
    <row r="58" spans="1:12" ht="18">
      <c r="A58" s="4"/>
      <c r="B58" s="30" t="s">
        <v>49</v>
      </c>
      <c r="C58" s="31" t="s">
        <v>36</v>
      </c>
      <c r="D58" s="33">
        <v>1.11E-2</v>
      </c>
      <c r="E58" s="28"/>
      <c r="F58" s="28"/>
      <c r="G58" s="28"/>
      <c r="H58" s="28"/>
      <c r="I58" s="28"/>
      <c r="J58" s="28"/>
      <c r="K58" s="28"/>
      <c r="L58" s="32"/>
    </row>
    <row r="59" spans="1:12" ht="18">
      <c r="A59" s="4"/>
      <c r="B59" s="30" t="s">
        <v>37</v>
      </c>
      <c r="C59" s="31" t="s">
        <v>38</v>
      </c>
      <c r="D59" s="26">
        <v>2.3E-3</v>
      </c>
      <c r="E59" s="28"/>
      <c r="F59" s="28"/>
      <c r="G59" s="28"/>
      <c r="H59" s="28"/>
      <c r="I59" s="28"/>
      <c r="J59" s="28"/>
      <c r="K59" s="28"/>
      <c r="L59" s="32"/>
    </row>
    <row r="60" spans="1:12" ht="18">
      <c r="A60" s="4"/>
      <c r="B60" s="30" t="s">
        <v>60</v>
      </c>
      <c r="C60" s="31" t="s">
        <v>29</v>
      </c>
      <c r="D60" s="33">
        <f>0.0931</f>
        <v>9.3100000000000002E-2</v>
      </c>
      <c r="E60" s="28"/>
      <c r="F60" s="28"/>
      <c r="G60" s="28"/>
      <c r="H60" s="28"/>
      <c r="I60" s="28"/>
      <c r="J60" s="28"/>
      <c r="K60" s="28"/>
      <c r="L60" s="32"/>
    </row>
    <row r="61" spans="1:12" ht="18">
      <c r="A61" s="4"/>
      <c r="B61" s="30" t="s">
        <v>50</v>
      </c>
      <c r="C61" s="31" t="s">
        <v>38</v>
      </c>
      <c r="D61" s="26">
        <f>0.0145</f>
        <v>1.4500000000000001E-2</v>
      </c>
      <c r="E61" s="28"/>
      <c r="F61" s="28"/>
      <c r="G61" s="28"/>
      <c r="H61" s="28"/>
      <c r="I61" s="28"/>
      <c r="J61" s="28"/>
      <c r="K61" s="28"/>
      <c r="L61" s="32"/>
    </row>
    <row r="62" spans="1:12" ht="31.5" customHeight="1">
      <c r="A62" s="4">
        <v>11</v>
      </c>
      <c r="B62" s="25" t="s">
        <v>53</v>
      </c>
      <c r="C62" s="47" t="s">
        <v>51</v>
      </c>
      <c r="D62" s="37">
        <v>29.919999999999998</v>
      </c>
      <c r="E62" s="42"/>
      <c r="F62" s="42"/>
      <c r="G62" s="28"/>
      <c r="H62" s="42"/>
      <c r="I62" s="28"/>
      <c r="J62" s="42"/>
      <c r="K62" s="28"/>
      <c r="L62" s="34"/>
    </row>
    <row r="63" spans="1:12" ht="18">
      <c r="A63" s="4"/>
      <c r="B63" s="30" t="s">
        <v>44</v>
      </c>
      <c r="C63" s="31" t="s">
        <v>9</v>
      </c>
      <c r="D63" s="26">
        <v>0.15</v>
      </c>
      <c r="E63" s="28"/>
      <c r="F63" s="28"/>
      <c r="G63" s="28"/>
      <c r="H63" s="28"/>
      <c r="I63" s="28"/>
      <c r="J63" s="28"/>
      <c r="K63" s="28"/>
      <c r="L63" s="32"/>
    </row>
    <row r="64" spans="1:12" ht="18">
      <c r="A64" s="4"/>
      <c r="B64" s="30" t="s">
        <v>41</v>
      </c>
      <c r="C64" s="31" t="s">
        <v>36</v>
      </c>
      <c r="D64" s="26">
        <v>2.1600000000000001E-2</v>
      </c>
      <c r="E64" s="28"/>
      <c r="F64" s="28"/>
      <c r="G64" s="28"/>
      <c r="H64" s="28"/>
      <c r="I64" s="28"/>
      <c r="J64" s="28"/>
      <c r="K64" s="28"/>
      <c r="L64" s="32"/>
    </row>
    <row r="65" spans="1:12" ht="18">
      <c r="A65" s="4"/>
      <c r="B65" s="30" t="s">
        <v>42</v>
      </c>
      <c r="C65" s="31" t="s">
        <v>36</v>
      </c>
      <c r="D65" s="26">
        <v>2.7300000000000001E-2</v>
      </c>
      <c r="E65" s="28"/>
      <c r="F65" s="28"/>
      <c r="G65" s="28"/>
      <c r="H65" s="28"/>
      <c r="I65" s="28"/>
      <c r="J65" s="28"/>
      <c r="K65" s="28"/>
      <c r="L65" s="32"/>
    </row>
    <row r="66" spans="1:12" ht="18">
      <c r="A66" s="4"/>
      <c r="B66" s="35" t="s">
        <v>43</v>
      </c>
      <c r="C66" s="36" t="s">
        <v>36</v>
      </c>
      <c r="D66" s="26">
        <v>9.7000000000000003E-3</v>
      </c>
      <c r="E66" s="28"/>
      <c r="F66" s="28"/>
      <c r="G66" s="28"/>
      <c r="H66" s="28"/>
      <c r="I66" s="28"/>
      <c r="J66" s="28"/>
      <c r="K66" s="28"/>
      <c r="L66" s="32"/>
    </row>
    <row r="67" spans="1:12" ht="18">
      <c r="A67" s="4"/>
      <c r="B67" s="30" t="s">
        <v>63</v>
      </c>
      <c r="C67" s="36" t="s">
        <v>40</v>
      </c>
      <c r="D67" s="26">
        <v>1.22</v>
      </c>
      <c r="E67" s="28"/>
      <c r="F67" s="28"/>
      <c r="G67" s="28"/>
      <c r="H67" s="28"/>
      <c r="I67" s="28"/>
      <c r="J67" s="28"/>
      <c r="K67" s="28"/>
      <c r="L67" s="32"/>
    </row>
    <row r="68" spans="1:12" ht="18">
      <c r="A68" s="4"/>
      <c r="B68" s="30" t="s">
        <v>11</v>
      </c>
      <c r="C68" s="36" t="s">
        <v>40</v>
      </c>
      <c r="D68" s="26">
        <v>7.0000000000000007E-2</v>
      </c>
      <c r="E68" s="28"/>
      <c r="F68" s="28"/>
      <c r="G68" s="28"/>
      <c r="H68" s="28"/>
      <c r="I68" s="28"/>
      <c r="J68" s="28"/>
      <c r="K68" s="28"/>
      <c r="L68" s="32"/>
    </row>
    <row r="69" spans="1:12" ht="18">
      <c r="A69" s="4"/>
      <c r="B69" s="16" t="s">
        <v>23</v>
      </c>
      <c r="C69" s="31"/>
      <c r="D69" s="28"/>
      <c r="E69" s="28"/>
      <c r="F69" s="28"/>
      <c r="G69" s="28"/>
      <c r="H69" s="28"/>
      <c r="I69" s="28"/>
      <c r="J69" s="28"/>
      <c r="K69" s="28"/>
      <c r="L69" s="34"/>
    </row>
    <row r="70" spans="1:12" ht="18">
      <c r="A70" s="2"/>
      <c r="B70" s="16" t="s">
        <v>24</v>
      </c>
      <c r="C70" s="18" t="s">
        <v>72</v>
      </c>
      <c r="D70" s="17"/>
      <c r="E70" s="17"/>
      <c r="F70" s="17"/>
      <c r="G70" s="17"/>
      <c r="H70" s="17"/>
      <c r="I70" s="17"/>
      <c r="J70" s="17"/>
      <c r="K70" s="17"/>
      <c r="L70" s="34"/>
    </row>
    <row r="71" spans="1:12" ht="18">
      <c r="A71" s="2"/>
      <c r="B71" s="16" t="s">
        <v>23</v>
      </c>
      <c r="C71" s="46"/>
      <c r="D71" s="17"/>
      <c r="E71" s="17"/>
      <c r="F71" s="17"/>
      <c r="G71" s="17"/>
      <c r="H71" s="17"/>
      <c r="I71" s="17"/>
      <c r="J71" s="17"/>
      <c r="K71" s="17"/>
      <c r="L71" s="34"/>
    </row>
    <row r="72" spans="1:12" ht="18">
      <c r="A72" s="2"/>
      <c r="B72" s="16" t="s">
        <v>25</v>
      </c>
      <c r="C72" s="18" t="s">
        <v>72</v>
      </c>
      <c r="D72" s="17"/>
      <c r="E72" s="17"/>
      <c r="F72" s="17"/>
      <c r="G72" s="17"/>
      <c r="H72" s="17"/>
      <c r="I72" s="17"/>
      <c r="J72" s="17"/>
      <c r="K72" s="17"/>
      <c r="L72" s="34"/>
    </row>
    <row r="73" spans="1:12" ht="18">
      <c r="A73" s="2"/>
      <c r="B73" s="16" t="s">
        <v>23</v>
      </c>
      <c r="C73" s="46"/>
      <c r="D73" s="17"/>
      <c r="E73" s="17"/>
      <c r="F73" s="17"/>
      <c r="G73" s="17"/>
      <c r="H73" s="17"/>
      <c r="I73" s="17"/>
      <c r="J73" s="17"/>
      <c r="K73" s="17"/>
      <c r="L73" s="34"/>
    </row>
    <row r="74" spans="1:12" ht="18">
      <c r="A74" s="2"/>
      <c r="B74" s="16" t="s">
        <v>28</v>
      </c>
      <c r="C74" s="18">
        <v>0.03</v>
      </c>
      <c r="D74" s="17"/>
      <c r="E74" s="17"/>
      <c r="F74" s="17"/>
      <c r="G74" s="17"/>
      <c r="H74" s="17"/>
      <c r="I74" s="17"/>
      <c r="J74" s="17"/>
      <c r="K74" s="17"/>
      <c r="L74" s="34"/>
    </row>
    <row r="75" spans="1:12" ht="18">
      <c r="A75" s="2"/>
      <c r="B75" s="16" t="s">
        <v>23</v>
      </c>
      <c r="C75" s="46"/>
      <c r="D75" s="17"/>
      <c r="E75" s="17"/>
      <c r="F75" s="17"/>
      <c r="G75" s="17"/>
      <c r="H75" s="17"/>
      <c r="I75" s="17"/>
      <c r="J75" s="17"/>
      <c r="K75" s="17"/>
      <c r="L75" s="34"/>
    </row>
    <row r="76" spans="1:12" ht="18">
      <c r="A76" s="2"/>
      <c r="B76" s="16" t="s">
        <v>26</v>
      </c>
      <c r="C76" s="18">
        <v>0.18</v>
      </c>
      <c r="D76" s="17"/>
      <c r="E76" s="17"/>
      <c r="F76" s="17"/>
      <c r="G76" s="17"/>
      <c r="H76" s="17"/>
      <c r="I76" s="17"/>
      <c r="J76" s="17"/>
      <c r="K76" s="17"/>
      <c r="L76" s="34"/>
    </row>
    <row r="77" spans="1:12" ht="18">
      <c r="A77" s="2"/>
      <c r="B77" s="16" t="s">
        <v>27</v>
      </c>
      <c r="C77" s="46"/>
      <c r="D77" s="17"/>
      <c r="E77" s="17"/>
      <c r="F77" s="17"/>
      <c r="G77" s="17"/>
      <c r="H77" s="17"/>
      <c r="I77" s="17"/>
      <c r="J77" s="17"/>
      <c r="K77" s="17"/>
      <c r="L77" s="34"/>
    </row>
  </sheetData>
  <autoFilter ref="A5:L80"/>
  <mergeCells count="11">
    <mergeCell ref="A1:L1"/>
    <mergeCell ref="A2:A4"/>
    <mergeCell ref="B2:B4"/>
    <mergeCell ref="C2:C4"/>
    <mergeCell ref="D2:D4"/>
    <mergeCell ref="E2:E4"/>
    <mergeCell ref="F2:K2"/>
    <mergeCell ref="L2:L4"/>
    <mergeCell ref="F3:G3"/>
    <mergeCell ref="H3:I3"/>
    <mergeCell ref="J3:K3"/>
  </mergeCells>
  <pageMargins left="0.78740157480314965" right="0.11811023622047245" top="0.31496062992125984" bottom="0.47244094488188981" header="0.39370078740157483" footer="0.19685039370078741"/>
  <pageSetup paperSize="9" scale="56" orientation="landscape" horizontalDpi="1200" verticalDpi="1200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4A</vt:lpstr>
      <vt:lpstr>4.1</vt:lpstr>
      <vt:lpstr>'4.1'!Print_Area</vt:lpstr>
      <vt:lpstr>'4A'!Print_Area</vt:lpstr>
      <vt:lpstr>'4.1'!Print_Titles</vt:lpstr>
      <vt:lpstr>'4A'!Print_Titles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2016-08-24T10:40:27Z</dcterms:modified>
</cp:coreProperties>
</file>