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500" tabRatio="813" activeTab="1"/>
  </bookViews>
  <sheets>
    <sheet name="krebsiti" sheetId="29" r:id="rId1"/>
    <sheet name="2" sheetId="30" r:id="rId2"/>
    <sheet name="Sheet1" sheetId="31" r:id="rId3"/>
  </sheets>
  <definedNames>
    <definedName name="_xlnm.Print_Area" localSheetId="1">'2'!$A$1:$M$95</definedName>
    <definedName name="_xlnm.Print_Area" localSheetId="0">krebsiti!$A$1:$H$33</definedName>
  </definedNames>
  <calcPr calcId="124519" fullPrecision="0"/>
</workbook>
</file>

<file path=xl/calcChain.xml><?xml version="1.0" encoding="utf-8"?>
<calcChain xmlns="http://schemas.openxmlformats.org/spreadsheetml/2006/main">
  <c r="F73" i="30"/>
  <c r="F75"/>
  <c r="F74"/>
  <c r="F83"/>
  <c r="F82"/>
  <c r="F81"/>
  <c r="F80"/>
  <c r="F79"/>
  <c r="F78"/>
  <c r="F77"/>
  <c r="F55" l="1"/>
  <c r="F54"/>
  <c r="F53"/>
  <c r="F52"/>
  <c r="F40" l="1"/>
  <c r="F49"/>
  <c r="F43"/>
  <c r="F42"/>
  <c r="F41"/>
  <c r="F38"/>
  <c r="F37"/>
  <c r="F46" l="1"/>
  <c r="F50"/>
  <c r="F47"/>
  <c r="F48"/>
  <c r="F45"/>
  <c r="F32"/>
  <c r="F35"/>
  <c r="F34"/>
  <c r="F33"/>
  <c r="F31"/>
  <c r="F23" l="1"/>
  <c r="F28" s="1"/>
  <c r="F20"/>
  <c r="F22" s="1"/>
  <c r="F12"/>
  <c r="F19" s="1"/>
  <c r="F17"/>
  <c r="F13"/>
  <c r="F10"/>
  <c r="F9"/>
  <c r="F18" l="1"/>
  <c r="F21"/>
  <c r="F14"/>
  <c r="F15"/>
  <c r="F26"/>
  <c r="F27"/>
  <c r="F16"/>
  <c r="F25"/>
  <c r="F29"/>
  <c r="F24"/>
  <c r="A7" i="29" l="1"/>
  <c r="F66" i="30" l="1"/>
  <c r="F72" l="1"/>
  <c r="F71"/>
  <c r="F70"/>
  <c r="F69"/>
  <c r="F68"/>
  <c r="F67"/>
  <c r="F65"/>
  <c r="F63"/>
  <c r="F62"/>
  <c r="F61"/>
  <c r="F60"/>
  <c r="F59"/>
  <c r="F58"/>
  <c r="F57"/>
  <c r="H24" i="29" l="1"/>
  <c r="G23"/>
  <c r="G24" s="1"/>
  <c r="H20"/>
  <c r="G20"/>
  <c r="G21" s="1"/>
  <c r="G16"/>
  <c r="F16"/>
  <c r="E16"/>
  <c r="E21" s="1"/>
  <c r="E25" s="1"/>
  <c r="E27" s="1"/>
  <c r="E29" s="1"/>
  <c r="C15"/>
  <c r="G25" l="1"/>
  <c r="G27" s="1"/>
  <c r="G28" l="1"/>
  <c r="G29" s="1"/>
  <c r="D15" l="1"/>
  <c r="K3" i="30" l="1"/>
  <c r="H15" i="29" l="1"/>
  <c r="D16"/>
  <c r="D21" l="1"/>
  <c r="D25" s="1"/>
  <c r="D26" s="1"/>
  <c r="H16"/>
  <c r="H21" s="1"/>
  <c r="H25" s="1"/>
  <c r="H26" s="1"/>
  <c r="D27" l="1"/>
  <c r="D28" s="1"/>
  <c r="D29" s="1"/>
  <c r="H27"/>
  <c r="H28" l="1"/>
  <c r="H29" s="1"/>
  <c r="G9" l="1"/>
  <c r="I31"/>
</calcChain>
</file>

<file path=xl/sharedStrings.xml><?xml version="1.0" encoding="utf-8"?>
<sst xmlns="http://schemas.openxmlformats.org/spreadsheetml/2006/main" count="247" uniqueCount="150">
  <si>
    <t>saxarjTaRricxvo Rirebuleba</t>
  </si>
  <si>
    <t>lari</t>
  </si>
  <si>
    <t>#</t>
  </si>
  <si>
    <t>Sifri</t>
  </si>
  <si>
    <t>samuSaos dasaxeleba</t>
  </si>
  <si>
    <t>jami</t>
  </si>
  <si>
    <t>xelfasi</t>
  </si>
  <si>
    <t>zednadebi</t>
  </si>
  <si>
    <t>%</t>
  </si>
  <si>
    <t>gegmiuri</t>
  </si>
  <si>
    <t>lokaluri xarjTaRricxva</t>
  </si>
  <si>
    <t>normatiuli resursi</t>
  </si>
  <si>
    <t>masala</t>
  </si>
  <si>
    <t>manqana meqanizmebi</t>
  </si>
  <si>
    <t>ganzomileba</t>
  </si>
  <si>
    <t>erTeuli</t>
  </si>
  <si>
    <t>sul</t>
  </si>
  <si>
    <t>SeTanxmebulia moijarade</t>
  </si>
  <si>
    <t>damtkicebulia damkveTi</t>
  </si>
  <si>
    <t>------------------------------------'</t>
  </si>
  <si>
    <t>xelmowera</t>
  </si>
  <si>
    <t>b.a.</t>
  </si>
  <si>
    <t>krebsiTi saxarjTarRisxvo angariSi</t>
  </si>
  <si>
    <t>xarjTaRricxva da angariSis #</t>
  </si>
  <si>
    <t>Tavebis, obieqtebis da samuSaoebis dasaxeleba</t>
  </si>
  <si>
    <t>saerTo saxarjTaRricxvo Rirebuleba</t>
  </si>
  <si>
    <t>samSeneblo samuSaoebi</t>
  </si>
  <si>
    <t>samontaJo samuSaoebi</t>
  </si>
  <si>
    <t>mowyobiloba, aveji, inventari</t>
  </si>
  <si>
    <t>sxvadasxva xarjebi</t>
  </si>
  <si>
    <t>Tavi 2, Zir. samSeneblo obieqti</t>
  </si>
  <si>
    <t xml:space="preserve">lokaluri xarjTaRricxva </t>
  </si>
  <si>
    <t>me-2 Tavis jami</t>
  </si>
  <si>
    <t>Tavi 10, direqciis Senaxvis xarjebi</t>
  </si>
  <si>
    <t>angariSi #1</t>
  </si>
  <si>
    <t>teqnikuri zedamxedveloba</t>
  </si>
  <si>
    <t>angariSi #3</t>
  </si>
  <si>
    <t>saavtoro zedamxedveloba</t>
  </si>
  <si>
    <t>me-10 Tavis jami</t>
  </si>
  <si>
    <t>2-10 Tavis jami</t>
  </si>
  <si>
    <t>Tavi 12, saproeqto samuSaoebi</t>
  </si>
  <si>
    <t>angariSi #2</t>
  </si>
  <si>
    <t>saproeqto samuSaoebi</t>
  </si>
  <si>
    <t>jami Tavi #12</t>
  </si>
  <si>
    <t>2-12 Tavis jami</t>
  </si>
  <si>
    <t>angariSi #5</t>
  </si>
  <si>
    <t>d.R.g. 18 %</t>
  </si>
  <si>
    <t>sul jami</t>
  </si>
  <si>
    <t>Seadgina:</t>
  </si>
  <si>
    <t>l. siWinava</t>
  </si>
  <si>
    <t>Seamowma:</t>
  </si>
  <si>
    <t>m. adamia</t>
  </si>
  <si>
    <t>2016 w.</t>
  </si>
  <si>
    <t xml:space="preserve">27-8-2
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</si>
  <si>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</si>
  <si>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</si>
  <si>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k/sT</t>
  </si>
  <si>
    <t>m/sT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</si>
  <si>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</si>
  <si>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</si>
  <si>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27-10-1.4</t>
  </si>
  <si>
    <r>
      <t>m</t>
    </r>
    <r>
      <rPr>
        <b/>
        <vertAlign val="superscript"/>
        <sz val="11"/>
        <rFont val="AcadMtavr"/>
      </rPr>
      <t>2</t>
    </r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</si>
  <si>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</si>
  <si>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</si>
  <si>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</si>
  <si>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</si>
  <si>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 xml:space="preserve">satkepni sagzao TiTmavali gluvi 18 t </t>
  </si>
  <si>
    <t xml:space="preserve"> mosarwyav-mosarecxi manqana 6000 l</t>
  </si>
  <si>
    <t xml:space="preserve"> fraqciuli RorRi 0-40 mm </t>
  </si>
  <si>
    <t>m3</t>
  </si>
  <si>
    <t>t</t>
  </si>
  <si>
    <t>27-39-1</t>
  </si>
  <si>
    <t>m2</t>
  </si>
  <si>
    <t xml:space="preserve"> Sromis danaxarji  </t>
  </si>
  <si>
    <t xml:space="preserve"> asfaltbetonis damgebi </t>
  </si>
  <si>
    <t xml:space="preserve"> satkepni 10t. </t>
  </si>
  <si>
    <t xml:space="preserve"> manqanebi </t>
  </si>
  <si>
    <t xml:space="preserve"> masalebi </t>
  </si>
  <si>
    <t xml:space="preserve"> m3</t>
  </si>
  <si>
    <r>
      <t>m</t>
    </r>
    <r>
      <rPr>
        <b/>
        <vertAlign val="superscript"/>
        <sz val="11"/>
        <rFont val="AcadMtavr"/>
      </rPr>
      <t>3</t>
    </r>
  </si>
  <si>
    <t>grZ/m</t>
  </si>
  <si>
    <t xml:space="preserve">Sromis danaxarji </t>
  </si>
  <si>
    <t xml:space="preserve">sxva masalebi  </t>
  </si>
  <si>
    <t xml:space="preserve">avtogreideri saSualo tipis 79 kvt. (108 cx.Z)  </t>
  </si>
  <si>
    <t xml:space="preserve">satkepni sagzao TviTmavali gluvi 5 tn </t>
  </si>
  <si>
    <t xml:space="preserve">satkepni sagzao TviTmavali gluvi 10 tn  </t>
  </si>
  <si>
    <t xml:space="preserve">traqtori muxluxa svlaze 79 kvt. (108 cx.Z)  </t>
  </si>
  <si>
    <t xml:space="preserve">mosarwyav-mosarecxi manqana 6000 l. </t>
  </si>
  <si>
    <t>wyali</t>
  </si>
  <si>
    <t>27-63-1</t>
  </si>
  <si>
    <t xml:space="preserve">bitumis emulsiis mosxma    </t>
  </si>
  <si>
    <t>T 15</t>
  </si>
  <si>
    <t xml:space="preserve">masalebis transportireba </t>
  </si>
  <si>
    <t xml:space="preserve"> m</t>
  </si>
  <si>
    <t>pr</t>
  </si>
  <si>
    <t>safuZvlis mowyoba fraqciuli RorRiT sisqiT 8 sm.</t>
  </si>
  <si>
    <t>gauTvaliswinebeli samuSaoebi 3%</t>
  </si>
  <si>
    <t xml:space="preserve"> Txevadi bitumi </t>
  </si>
  <si>
    <t>Sedgenilia 1984 wlis normebiT, 
Sedgenilia 2016 wlis III kvartlis mimdinare fasebSi</t>
  </si>
  <si>
    <t>q. baRdaTSi wereTlis quCis da saakaZis saxelobis moednis asfalto betonis reabilitacia</t>
  </si>
  <si>
    <t>27-7-4</t>
  </si>
  <si>
    <t xml:space="preserve">Rrma ormoebis Sevseba RorRiT sisqiT 5sm </t>
  </si>
  <si>
    <t xml:space="preserve">satkepni sagzao TviTmavali gluvi 10t  </t>
  </si>
  <si>
    <t>mosarwyavi mosarecxi manqana 6000l.</t>
  </si>
  <si>
    <t xml:space="preserve">ormoebis damuSaveba Txevadi bitumiT    </t>
  </si>
  <si>
    <t>27-8-5</t>
  </si>
  <si>
    <t>ormoebis Sevseba wvrilmarcvlovani RorRovani asfaltobetoniT</t>
  </si>
  <si>
    <t>mn/sT</t>
  </si>
  <si>
    <t>27-9-4</t>
  </si>
  <si>
    <t>ormoebis damuSaveba samtvrevi CaquCiT masalis SegrovebiT</t>
  </si>
  <si>
    <t xml:space="preserve"> Sromis danaxarji  0.1824X5.18</t>
  </si>
  <si>
    <t xml:space="preserve"> satkepni sagzao TviTmavali gluvi 5t  0.1824X8.09</t>
  </si>
  <si>
    <t xml:space="preserve"> satkepni sagzao TviTmavali gluvi 10t  0.1824X13.3</t>
  </si>
  <si>
    <t>wvrilmarclovani asfaltobetoni  0.1824X101</t>
  </si>
  <si>
    <t xml:space="preserve"> sxva manqanebi  0.1824X0.91</t>
  </si>
  <si>
    <t xml:space="preserve"> sxva masalebi  0.1824X2.75</t>
  </si>
  <si>
    <t>manqanebi</t>
  </si>
  <si>
    <t xml:space="preserve">avtogreideri 79kvt(108cxZ) </t>
  </si>
  <si>
    <t xml:space="preserve">satkepni sagzao TviTmavali gluvi </t>
  </si>
  <si>
    <t xml:space="preserve"> wyali  </t>
  </si>
  <si>
    <t xml:space="preserve">RorRi </t>
  </si>
  <si>
    <t>moxsnili masalebis datvirTva avtoTviTmclelebze , zidva  5 km-mde</t>
  </si>
  <si>
    <t xml:space="preserve">27-19-1
</t>
  </si>
  <si>
    <t>betonis bordiuri (proeqtis mix)</t>
  </si>
  <si>
    <t>proeqt</t>
  </si>
  <si>
    <t>qviSa-cementis xsnari</t>
  </si>
  <si>
    <t xml:space="preserve">sxva manqanebi  </t>
  </si>
  <si>
    <t>betonis anakrefi bordiurebis mowyoba 15X30</t>
  </si>
  <si>
    <t>6-1-22</t>
  </si>
  <si>
    <t>armatura</t>
  </si>
  <si>
    <t xml:space="preserve"> betoni m 200  </t>
  </si>
  <si>
    <t xml:space="preserve"> xemasala  </t>
  </si>
  <si>
    <t xml:space="preserve">sxva manqanebi </t>
  </si>
  <si>
    <t>monoliTuri rk/betonis   samkuTxa Raris mowyoba</t>
  </si>
  <si>
    <t>23-17-1</t>
  </si>
  <si>
    <t xml:space="preserve"> betoni m-150  </t>
  </si>
  <si>
    <t xml:space="preserve"> qviSa-cementis xsnari </t>
  </si>
  <si>
    <t xml:space="preserve"> sayalibe fari </t>
  </si>
  <si>
    <t xml:space="preserve"> masalebi  </t>
  </si>
  <si>
    <t xml:space="preserve">Wis Taroebis amaRleba betoniT (4 cali Wa) </t>
  </si>
  <si>
    <t>27,03-009-1</t>
  </si>
  <si>
    <t xml:space="preserve">arsebuli asfaltobetonis frezireba gamafxvierebliT </t>
  </si>
  <si>
    <t>მ2</t>
  </si>
  <si>
    <t>frezi 1000 mm</t>
  </si>
  <si>
    <t>avtoTviTsacleli 10 t</t>
  </si>
  <si>
    <t xml:space="preserve">gzis daprofileba avtogreideriT arsebuli qviSa xreSis damatebiT  </t>
  </si>
  <si>
    <t>sagzao safaris mowyoba cxeli wvrilmarcvlovani asfaltbetoniT 5 sm. sisqiT</t>
  </si>
  <si>
    <t xml:space="preserve"> satkepni 5t. </t>
  </si>
  <si>
    <t xml:space="preserve"> asfaltbetoni wvrilmarcvlovani</t>
  </si>
  <si>
    <t xml:space="preserve"> avtogudronatori 3500 l. 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</si>
</sst>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0.0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cadMtav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name val="AcadMtavr"/>
    </font>
    <font>
      <sz val="11"/>
      <color theme="1"/>
      <name val="AcadMtavr"/>
    </font>
    <font>
      <b/>
      <sz val="11"/>
      <color theme="1"/>
      <name val="AcadMtavr"/>
    </font>
    <font>
      <sz val="10"/>
      <name val="Arial Cyr"/>
      <family val="2"/>
      <charset val="204"/>
    </font>
    <font>
      <sz val="10"/>
      <name val="AcadMtavr"/>
    </font>
    <font>
      <sz val="8"/>
      <name val="AcadMtavr"/>
    </font>
    <font>
      <b/>
      <vertAlign val="superscript"/>
      <sz val="11"/>
      <name val="AcadMtavr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vertAlign val="superscript"/>
      <sz val="11"/>
      <name val="AcadMtavr"/>
    </font>
    <font>
      <sz val="11"/>
      <name val="AcadNusx"/>
    </font>
    <font>
      <b/>
      <sz val="11"/>
      <name val="AcadNusx"/>
    </font>
    <font>
      <b/>
      <sz val="12"/>
      <name val="AcadMtavr"/>
    </font>
    <font>
      <sz val="12"/>
      <name val="AcadMtavr"/>
    </font>
    <font>
      <sz val="11"/>
      <name val="Calibri"/>
      <family val="2"/>
      <charset val="204"/>
      <scheme val="minor"/>
    </font>
    <font>
      <b/>
      <sz val="11"/>
      <color theme="1"/>
      <name val="სყფლეან"/>
      <charset val="204"/>
    </font>
    <font>
      <sz val="11"/>
      <color theme="1"/>
      <name val="სყფლეან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/>
    <xf numFmtId="0" fontId="9" fillId="0" borderId="0"/>
  </cellStyleXfs>
  <cellXfs count="180">
    <xf numFmtId="0" fontId="0" fillId="0" borderId="0" xfId="0"/>
    <xf numFmtId="0" fontId="7" fillId="0" borderId="0" xfId="0" applyFont="1"/>
    <xf numFmtId="0" fontId="7" fillId="0" borderId="0" xfId="5" applyFont="1"/>
    <xf numFmtId="0" fontId="7" fillId="0" borderId="0" xfId="0" applyFont="1" applyAlignment="1">
      <alignment horizontal="center"/>
    </xf>
    <xf numFmtId="0" fontId="6" fillId="2" borderId="1" xfId="5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justify" vertical="center"/>
    </xf>
    <xf numFmtId="0" fontId="3" fillId="0" borderId="0" xfId="1" applyFont="1"/>
    <xf numFmtId="4" fontId="6" fillId="0" borderId="1" xfId="1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1" xfId="5" applyNumberFormat="1" applyFont="1" applyFill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0" applyFont="1" applyAlignment="1">
      <alignment horizontal="left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" fontId="7" fillId="0" borderId="0" xfId="0" applyNumberFormat="1" applyFont="1"/>
    <xf numFmtId="0" fontId="10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0" fillId="0" borderId="0" xfId="8" applyFont="1" applyAlignment="1">
      <alignment horizontal="center" vertical="center" wrapText="1"/>
    </xf>
    <xf numFmtId="2" fontId="10" fillId="0" borderId="0" xfId="8" applyNumberFormat="1" applyFont="1" applyAlignment="1">
      <alignment horizontal="center" vertical="center"/>
    </xf>
    <xf numFmtId="0" fontId="10" fillId="0" borderId="0" xfId="8" applyFont="1" applyAlignment="1">
      <alignment horizontal="left" vertical="center"/>
    </xf>
    <xf numFmtId="2" fontId="7" fillId="0" borderId="0" xfId="0" applyNumberFormat="1" applyFont="1"/>
    <xf numFmtId="164" fontId="7" fillId="0" borderId="0" xfId="0" applyNumberFormat="1" applyFont="1"/>
    <xf numFmtId="0" fontId="6" fillId="0" borderId="0" xfId="8" applyFont="1"/>
    <xf numFmtId="0" fontId="7" fillId="0" borderId="0" xfId="8" applyFont="1"/>
    <xf numFmtId="0" fontId="6" fillId="0" borderId="0" xfId="0" applyFont="1"/>
    <xf numFmtId="2" fontId="6" fillId="0" borderId="0" xfId="8" applyNumberFormat="1" applyFont="1"/>
    <xf numFmtId="0" fontId="11" fillId="4" borderId="1" xfId="8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/>
    </xf>
    <xf numFmtId="0" fontId="10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4" fontId="10" fillId="0" borderId="1" xfId="8" applyNumberFormat="1" applyFont="1" applyBorder="1" applyAlignment="1">
      <alignment horizontal="center" vertical="center"/>
    </xf>
    <xf numFmtId="4" fontId="10" fillId="4" borderId="1" xfId="8" applyNumberFormat="1" applyFont="1" applyFill="1" applyBorder="1" applyAlignment="1">
      <alignment horizontal="center" vertical="center"/>
    </xf>
    <xf numFmtId="16" fontId="10" fillId="4" borderId="1" xfId="8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justify" vertical="center"/>
    </xf>
    <xf numFmtId="4" fontId="3" fillId="2" borderId="1" xfId="5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2" borderId="1" xfId="5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14" fillId="5" borderId="1" xfId="9" applyFont="1" applyFill="1" applyBorder="1" applyAlignment="1">
      <alignment horizontal="center" vertical="center" wrapText="1"/>
    </xf>
    <xf numFmtId="0" fontId="15" fillId="5" borderId="0" xfId="1" applyFont="1" applyFill="1"/>
    <xf numFmtId="49" fontId="6" fillId="5" borderId="1" xfId="1" applyNumberFormat="1" applyFont="1" applyFill="1" applyBorder="1" applyAlignment="1">
      <alignment horizontal="center" wrapText="1"/>
    </xf>
    <xf numFmtId="0" fontId="6" fillId="5" borderId="1" xfId="1" applyNumberFormat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/>
    </xf>
    <xf numFmtId="2" fontId="6" fillId="5" borderId="1" xfId="1" applyNumberFormat="1" applyFont="1" applyFill="1" applyBorder="1" applyAlignment="1">
      <alignment horizontal="center" vertical="center" wrapText="1"/>
    </xf>
    <xf numFmtId="0" fontId="16" fillId="5" borderId="0" xfId="1" applyFont="1" applyFill="1"/>
    <xf numFmtId="0" fontId="6" fillId="5" borderId="1" xfId="1" applyNumberFormat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8" fillId="5" borderId="1" xfId="9" applyFont="1" applyFill="1" applyBorder="1" applyAlignment="1">
      <alignment horizontal="center" vertical="center" wrapText="1"/>
    </xf>
    <xf numFmtId="0" fontId="6" fillId="5" borderId="1" xfId="9" applyNumberFormat="1" applyFont="1" applyFill="1" applyBorder="1" applyAlignment="1">
      <alignment horizontal="justify" vertical="center"/>
    </xf>
    <xf numFmtId="0" fontId="6" fillId="5" borderId="1" xfId="9" applyNumberFormat="1" applyFont="1" applyFill="1" applyBorder="1" applyAlignment="1">
      <alignment horizontal="left" vertical="center" wrapText="1"/>
    </xf>
    <xf numFmtId="0" fontId="6" fillId="5" borderId="1" xfId="9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justify" vertical="center" wrapText="1"/>
    </xf>
    <xf numFmtId="0" fontId="18" fillId="5" borderId="0" xfId="0" applyFont="1" applyFill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justify" vertical="justify" wrapText="1"/>
    </xf>
    <xf numFmtId="4" fontId="3" fillId="5" borderId="1" xfId="1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166" fontId="8" fillId="5" borderId="1" xfId="3" applyNumberFormat="1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49" fontId="6" fillId="5" borderId="1" xfId="5" applyNumberFormat="1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5" applyNumberFormat="1" applyFont="1" applyFill="1" applyBorder="1" applyAlignment="1">
      <alignment horizontal="justify" vertical="justify"/>
    </xf>
    <xf numFmtId="0" fontId="3" fillId="5" borderId="0" xfId="1" applyFont="1" applyFill="1" applyAlignment="1">
      <alignment horizontal="center"/>
    </xf>
    <xf numFmtId="0" fontId="10" fillId="0" borderId="1" xfId="8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49" fontId="3" fillId="5" borderId="4" xfId="1" applyNumberFormat="1" applyFont="1" applyFill="1" applyBorder="1" applyAlignment="1">
      <alignment horizontal="center" wrapText="1"/>
    </xf>
    <xf numFmtId="0" fontId="3" fillId="5" borderId="4" xfId="1" applyNumberFormat="1" applyFont="1" applyFill="1" applyBorder="1" applyAlignment="1">
      <alignment horizontal="left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3" fillId="5" borderId="4" xfId="9" applyFont="1" applyFill="1" applyBorder="1" applyAlignment="1">
      <alignment horizontal="center" vertical="center" wrapText="1"/>
    </xf>
    <xf numFmtId="0" fontId="14" fillId="5" borderId="4" xfId="9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/>
    </xf>
    <xf numFmtId="0" fontId="18" fillId="5" borderId="0" xfId="3" applyFont="1" applyFill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left" vertical="center" wrapText="1"/>
    </xf>
    <xf numFmtId="2" fontId="18" fillId="5" borderId="1" xfId="0" applyNumberFormat="1" applyFont="1" applyFill="1" applyBorder="1" applyAlignment="1">
      <alignment horizontal="right" vertical="center" wrapText="1"/>
    </xf>
    <xf numFmtId="2" fontId="22" fillId="5" borderId="1" xfId="5" applyNumberFormat="1" applyFont="1" applyFill="1" applyBorder="1" applyAlignment="1">
      <alignment vertical="center" wrapText="1"/>
    </xf>
    <xf numFmtId="165" fontId="18" fillId="5" borderId="1" xfId="0" applyNumberFormat="1" applyFont="1" applyFill="1" applyBorder="1" applyAlignment="1">
      <alignment horizontal="right" vertical="center" wrapText="1"/>
    </xf>
    <xf numFmtId="0" fontId="6" fillId="5" borderId="1" xfId="0" applyNumberFormat="1" applyFont="1" applyFill="1" applyBorder="1" applyAlignment="1">
      <alignment horizontal="justify" vertical="justify"/>
    </xf>
    <xf numFmtId="0" fontId="18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23" fillId="5" borderId="0" xfId="0" applyFont="1" applyFill="1"/>
    <xf numFmtId="0" fontId="24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24" fillId="5" borderId="0" xfId="0" applyFont="1" applyFill="1"/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/>
    <xf numFmtId="0" fontId="6" fillId="5" borderId="1" xfId="0" applyNumberFormat="1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/>
    <xf numFmtId="49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5" borderId="1" xfId="5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6" fillId="5" borderId="1" xfId="3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justify" vertical="justify"/>
    </xf>
    <xf numFmtId="0" fontId="6" fillId="5" borderId="1" xfId="3" applyFont="1" applyFill="1" applyBorder="1" applyAlignment="1">
      <alignment horizontal="center" vertical="center" wrapText="1"/>
    </xf>
    <xf numFmtId="2" fontId="22" fillId="5" borderId="1" xfId="5" applyNumberFormat="1" applyFont="1" applyFill="1" applyBorder="1" applyAlignment="1">
      <alignment horizontal="right" vertical="center" wrapText="1"/>
    </xf>
    <xf numFmtId="0" fontId="10" fillId="0" borderId="0" xfId="8" applyFont="1" applyAlignment="1">
      <alignment horizontal="center" vertical="center" wrapText="1"/>
    </xf>
    <xf numFmtId="0" fontId="10" fillId="0" borderId="0" xfId="8" quotePrefix="1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7" fillId="0" borderId="0" xfId="8" applyFont="1" applyAlignment="1">
      <alignment horizontal="left"/>
    </xf>
    <xf numFmtId="0" fontId="3" fillId="0" borderId="0" xfId="8" applyFont="1" applyAlignment="1">
      <alignment horizontal="center" vertical="center" wrapText="1"/>
    </xf>
    <xf numFmtId="0" fontId="20" fillId="0" borderId="0" xfId="8" applyFont="1" applyAlignment="1">
      <alignment horizontal="center" vertical="center" wrapText="1"/>
    </xf>
    <xf numFmtId="0" fontId="10" fillId="0" borderId="0" xfId="8" applyFont="1" applyAlignment="1">
      <alignment horizontal="right" vertical="center" wrapText="1"/>
    </xf>
    <xf numFmtId="1" fontId="10" fillId="0" borderId="0" xfId="8" applyNumberFormat="1" applyFont="1" applyAlignment="1">
      <alignment horizontal="right" vertical="center"/>
    </xf>
    <xf numFmtId="0" fontId="11" fillId="4" borderId="1" xfId="8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right" vertical="center" wrapText="1"/>
    </xf>
  </cellXfs>
  <cellStyles count="10">
    <cellStyle name="Bad" xfId="7"/>
    <cellStyle name="Normal" xfId="0" builtinId="0"/>
    <cellStyle name="Normal 2" xfId="2"/>
    <cellStyle name="Normal 3" xfId="4"/>
    <cellStyle name="Обычный 2" xfId="1"/>
    <cellStyle name="Обычный 2 2" xfId="6"/>
    <cellStyle name="Обычный 2 2 2" xfId="8"/>
    <cellStyle name="Обычный 3" xfId="5"/>
    <cellStyle name="ჩვეულებრივი 2" xfId="3"/>
    <cellStyle name="ჩვეულებრივი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33"/>
  <sheetViews>
    <sheetView workbookViewId="0">
      <selection activeCell="H29" sqref="H29"/>
    </sheetView>
  </sheetViews>
  <sheetFormatPr defaultRowHeight="14.25"/>
  <cols>
    <col min="1" max="1" width="4.28515625" style="1" customWidth="1"/>
    <col min="2" max="2" width="15.7109375" style="1" customWidth="1"/>
    <col min="3" max="3" width="50.28515625" style="1" customWidth="1"/>
    <col min="4" max="4" width="22.42578125" style="1" customWidth="1"/>
    <col min="5" max="5" width="23.5703125" style="1" customWidth="1"/>
    <col min="6" max="6" width="15.140625" style="1" customWidth="1"/>
    <col min="7" max="7" width="13.28515625" style="1" customWidth="1"/>
    <col min="8" max="8" width="18.42578125" style="1" customWidth="1"/>
    <col min="9" max="9" width="19.140625" style="1" customWidth="1"/>
    <col min="10" max="256" width="9.140625" style="1"/>
    <col min="257" max="257" width="4.28515625" style="1" customWidth="1"/>
    <col min="258" max="258" width="15.7109375" style="1" customWidth="1"/>
    <col min="259" max="259" width="50.28515625" style="1" customWidth="1"/>
    <col min="260" max="260" width="11.85546875" style="1" bestFit="1" customWidth="1"/>
    <col min="261" max="261" width="11.140625" style="1" bestFit="1" customWidth="1"/>
    <col min="262" max="262" width="15.140625" style="1" customWidth="1"/>
    <col min="263" max="263" width="13.28515625" style="1" customWidth="1"/>
    <col min="264" max="264" width="18.42578125" style="1" customWidth="1"/>
    <col min="265" max="265" width="19.140625" style="1" customWidth="1"/>
    <col min="266" max="512" width="9.140625" style="1"/>
    <col min="513" max="513" width="4.28515625" style="1" customWidth="1"/>
    <col min="514" max="514" width="15.7109375" style="1" customWidth="1"/>
    <col min="515" max="515" width="50.28515625" style="1" customWidth="1"/>
    <col min="516" max="516" width="11.85546875" style="1" bestFit="1" customWidth="1"/>
    <col min="517" max="517" width="11.140625" style="1" bestFit="1" customWidth="1"/>
    <col min="518" max="518" width="15.140625" style="1" customWidth="1"/>
    <col min="519" max="519" width="13.28515625" style="1" customWidth="1"/>
    <col min="520" max="520" width="18.42578125" style="1" customWidth="1"/>
    <col min="521" max="521" width="19.140625" style="1" customWidth="1"/>
    <col min="522" max="768" width="9.140625" style="1"/>
    <col min="769" max="769" width="4.28515625" style="1" customWidth="1"/>
    <col min="770" max="770" width="15.7109375" style="1" customWidth="1"/>
    <col min="771" max="771" width="50.28515625" style="1" customWidth="1"/>
    <col min="772" max="772" width="11.85546875" style="1" bestFit="1" customWidth="1"/>
    <col min="773" max="773" width="11.140625" style="1" bestFit="1" customWidth="1"/>
    <col min="774" max="774" width="15.140625" style="1" customWidth="1"/>
    <col min="775" max="775" width="13.28515625" style="1" customWidth="1"/>
    <col min="776" max="776" width="18.42578125" style="1" customWidth="1"/>
    <col min="777" max="777" width="19.140625" style="1" customWidth="1"/>
    <col min="778" max="1024" width="9.140625" style="1"/>
    <col min="1025" max="1025" width="4.28515625" style="1" customWidth="1"/>
    <col min="1026" max="1026" width="15.7109375" style="1" customWidth="1"/>
    <col min="1027" max="1027" width="50.28515625" style="1" customWidth="1"/>
    <col min="1028" max="1028" width="11.85546875" style="1" bestFit="1" customWidth="1"/>
    <col min="1029" max="1029" width="11.140625" style="1" bestFit="1" customWidth="1"/>
    <col min="1030" max="1030" width="15.140625" style="1" customWidth="1"/>
    <col min="1031" max="1031" width="13.28515625" style="1" customWidth="1"/>
    <col min="1032" max="1032" width="18.42578125" style="1" customWidth="1"/>
    <col min="1033" max="1033" width="19.140625" style="1" customWidth="1"/>
    <col min="1034" max="1280" width="9.140625" style="1"/>
    <col min="1281" max="1281" width="4.28515625" style="1" customWidth="1"/>
    <col min="1282" max="1282" width="15.7109375" style="1" customWidth="1"/>
    <col min="1283" max="1283" width="50.28515625" style="1" customWidth="1"/>
    <col min="1284" max="1284" width="11.85546875" style="1" bestFit="1" customWidth="1"/>
    <col min="1285" max="1285" width="11.140625" style="1" bestFit="1" customWidth="1"/>
    <col min="1286" max="1286" width="15.140625" style="1" customWidth="1"/>
    <col min="1287" max="1287" width="13.28515625" style="1" customWidth="1"/>
    <col min="1288" max="1288" width="18.42578125" style="1" customWidth="1"/>
    <col min="1289" max="1289" width="19.140625" style="1" customWidth="1"/>
    <col min="1290" max="1536" width="9.140625" style="1"/>
    <col min="1537" max="1537" width="4.28515625" style="1" customWidth="1"/>
    <col min="1538" max="1538" width="15.7109375" style="1" customWidth="1"/>
    <col min="1539" max="1539" width="50.28515625" style="1" customWidth="1"/>
    <col min="1540" max="1540" width="11.85546875" style="1" bestFit="1" customWidth="1"/>
    <col min="1541" max="1541" width="11.140625" style="1" bestFit="1" customWidth="1"/>
    <col min="1542" max="1542" width="15.140625" style="1" customWidth="1"/>
    <col min="1543" max="1543" width="13.28515625" style="1" customWidth="1"/>
    <col min="1544" max="1544" width="18.42578125" style="1" customWidth="1"/>
    <col min="1545" max="1545" width="19.140625" style="1" customWidth="1"/>
    <col min="1546" max="1792" width="9.140625" style="1"/>
    <col min="1793" max="1793" width="4.28515625" style="1" customWidth="1"/>
    <col min="1794" max="1794" width="15.7109375" style="1" customWidth="1"/>
    <col min="1795" max="1795" width="50.28515625" style="1" customWidth="1"/>
    <col min="1796" max="1796" width="11.85546875" style="1" bestFit="1" customWidth="1"/>
    <col min="1797" max="1797" width="11.140625" style="1" bestFit="1" customWidth="1"/>
    <col min="1798" max="1798" width="15.140625" style="1" customWidth="1"/>
    <col min="1799" max="1799" width="13.28515625" style="1" customWidth="1"/>
    <col min="1800" max="1800" width="18.42578125" style="1" customWidth="1"/>
    <col min="1801" max="1801" width="19.140625" style="1" customWidth="1"/>
    <col min="1802" max="2048" width="9.140625" style="1"/>
    <col min="2049" max="2049" width="4.28515625" style="1" customWidth="1"/>
    <col min="2050" max="2050" width="15.7109375" style="1" customWidth="1"/>
    <col min="2051" max="2051" width="50.28515625" style="1" customWidth="1"/>
    <col min="2052" max="2052" width="11.85546875" style="1" bestFit="1" customWidth="1"/>
    <col min="2053" max="2053" width="11.140625" style="1" bestFit="1" customWidth="1"/>
    <col min="2054" max="2054" width="15.140625" style="1" customWidth="1"/>
    <col min="2055" max="2055" width="13.28515625" style="1" customWidth="1"/>
    <col min="2056" max="2056" width="18.42578125" style="1" customWidth="1"/>
    <col min="2057" max="2057" width="19.140625" style="1" customWidth="1"/>
    <col min="2058" max="2304" width="9.140625" style="1"/>
    <col min="2305" max="2305" width="4.28515625" style="1" customWidth="1"/>
    <col min="2306" max="2306" width="15.7109375" style="1" customWidth="1"/>
    <col min="2307" max="2307" width="50.28515625" style="1" customWidth="1"/>
    <col min="2308" max="2308" width="11.85546875" style="1" bestFit="1" customWidth="1"/>
    <col min="2309" max="2309" width="11.140625" style="1" bestFit="1" customWidth="1"/>
    <col min="2310" max="2310" width="15.140625" style="1" customWidth="1"/>
    <col min="2311" max="2311" width="13.28515625" style="1" customWidth="1"/>
    <col min="2312" max="2312" width="18.42578125" style="1" customWidth="1"/>
    <col min="2313" max="2313" width="19.140625" style="1" customWidth="1"/>
    <col min="2314" max="2560" width="9.140625" style="1"/>
    <col min="2561" max="2561" width="4.28515625" style="1" customWidth="1"/>
    <col min="2562" max="2562" width="15.7109375" style="1" customWidth="1"/>
    <col min="2563" max="2563" width="50.28515625" style="1" customWidth="1"/>
    <col min="2564" max="2564" width="11.85546875" style="1" bestFit="1" customWidth="1"/>
    <col min="2565" max="2565" width="11.140625" style="1" bestFit="1" customWidth="1"/>
    <col min="2566" max="2566" width="15.140625" style="1" customWidth="1"/>
    <col min="2567" max="2567" width="13.28515625" style="1" customWidth="1"/>
    <col min="2568" max="2568" width="18.42578125" style="1" customWidth="1"/>
    <col min="2569" max="2569" width="19.140625" style="1" customWidth="1"/>
    <col min="2570" max="2816" width="9.140625" style="1"/>
    <col min="2817" max="2817" width="4.28515625" style="1" customWidth="1"/>
    <col min="2818" max="2818" width="15.7109375" style="1" customWidth="1"/>
    <col min="2819" max="2819" width="50.28515625" style="1" customWidth="1"/>
    <col min="2820" max="2820" width="11.85546875" style="1" bestFit="1" customWidth="1"/>
    <col min="2821" max="2821" width="11.140625" style="1" bestFit="1" customWidth="1"/>
    <col min="2822" max="2822" width="15.140625" style="1" customWidth="1"/>
    <col min="2823" max="2823" width="13.28515625" style="1" customWidth="1"/>
    <col min="2824" max="2824" width="18.42578125" style="1" customWidth="1"/>
    <col min="2825" max="2825" width="19.140625" style="1" customWidth="1"/>
    <col min="2826" max="3072" width="9.140625" style="1"/>
    <col min="3073" max="3073" width="4.28515625" style="1" customWidth="1"/>
    <col min="3074" max="3074" width="15.7109375" style="1" customWidth="1"/>
    <col min="3075" max="3075" width="50.28515625" style="1" customWidth="1"/>
    <col min="3076" max="3076" width="11.85546875" style="1" bestFit="1" customWidth="1"/>
    <col min="3077" max="3077" width="11.140625" style="1" bestFit="1" customWidth="1"/>
    <col min="3078" max="3078" width="15.140625" style="1" customWidth="1"/>
    <col min="3079" max="3079" width="13.28515625" style="1" customWidth="1"/>
    <col min="3080" max="3080" width="18.42578125" style="1" customWidth="1"/>
    <col min="3081" max="3081" width="19.140625" style="1" customWidth="1"/>
    <col min="3082" max="3328" width="9.140625" style="1"/>
    <col min="3329" max="3329" width="4.28515625" style="1" customWidth="1"/>
    <col min="3330" max="3330" width="15.7109375" style="1" customWidth="1"/>
    <col min="3331" max="3331" width="50.28515625" style="1" customWidth="1"/>
    <col min="3332" max="3332" width="11.85546875" style="1" bestFit="1" customWidth="1"/>
    <col min="3333" max="3333" width="11.140625" style="1" bestFit="1" customWidth="1"/>
    <col min="3334" max="3334" width="15.140625" style="1" customWidth="1"/>
    <col min="3335" max="3335" width="13.28515625" style="1" customWidth="1"/>
    <col min="3336" max="3336" width="18.42578125" style="1" customWidth="1"/>
    <col min="3337" max="3337" width="19.140625" style="1" customWidth="1"/>
    <col min="3338" max="3584" width="9.140625" style="1"/>
    <col min="3585" max="3585" width="4.28515625" style="1" customWidth="1"/>
    <col min="3586" max="3586" width="15.7109375" style="1" customWidth="1"/>
    <col min="3587" max="3587" width="50.28515625" style="1" customWidth="1"/>
    <col min="3588" max="3588" width="11.85546875" style="1" bestFit="1" customWidth="1"/>
    <col min="3589" max="3589" width="11.140625" style="1" bestFit="1" customWidth="1"/>
    <col min="3590" max="3590" width="15.140625" style="1" customWidth="1"/>
    <col min="3591" max="3591" width="13.28515625" style="1" customWidth="1"/>
    <col min="3592" max="3592" width="18.42578125" style="1" customWidth="1"/>
    <col min="3593" max="3593" width="19.140625" style="1" customWidth="1"/>
    <col min="3594" max="3840" width="9.140625" style="1"/>
    <col min="3841" max="3841" width="4.28515625" style="1" customWidth="1"/>
    <col min="3842" max="3842" width="15.7109375" style="1" customWidth="1"/>
    <col min="3843" max="3843" width="50.28515625" style="1" customWidth="1"/>
    <col min="3844" max="3844" width="11.85546875" style="1" bestFit="1" customWidth="1"/>
    <col min="3845" max="3845" width="11.140625" style="1" bestFit="1" customWidth="1"/>
    <col min="3846" max="3846" width="15.140625" style="1" customWidth="1"/>
    <col min="3847" max="3847" width="13.28515625" style="1" customWidth="1"/>
    <col min="3848" max="3848" width="18.42578125" style="1" customWidth="1"/>
    <col min="3849" max="3849" width="19.140625" style="1" customWidth="1"/>
    <col min="3850" max="4096" width="9.140625" style="1"/>
    <col min="4097" max="4097" width="4.28515625" style="1" customWidth="1"/>
    <col min="4098" max="4098" width="15.7109375" style="1" customWidth="1"/>
    <col min="4099" max="4099" width="50.28515625" style="1" customWidth="1"/>
    <col min="4100" max="4100" width="11.85546875" style="1" bestFit="1" customWidth="1"/>
    <col min="4101" max="4101" width="11.140625" style="1" bestFit="1" customWidth="1"/>
    <col min="4102" max="4102" width="15.140625" style="1" customWidth="1"/>
    <col min="4103" max="4103" width="13.28515625" style="1" customWidth="1"/>
    <col min="4104" max="4104" width="18.42578125" style="1" customWidth="1"/>
    <col min="4105" max="4105" width="19.140625" style="1" customWidth="1"/>
    <col min="4106" max="4352" width="9.140625" style="1"/>
    <col min="4353" max="4353" width="4.28515625" style="1" customWidth="1"/>
    <col min="4354" max="4354" width="15.7109375" style="1" customWidth="1"/>
    <col min="4355" max="4355" width="50.28515625" style="1" customWidth="1"/>
    <col min="4356" max="4356" width="11.85546875" style="1" bestFit="1" customWidth="1"/>
    <col min="4357" max="4357" width="11.140625" style="1" bestFit="1" customWidth="1"/>
    <col min="4358" max="4358" width="15.140625" style="1" customWidth="1"/>
    <col min="4359" max="4359" width="13.28515625" style="1" customWidth="1"/>
    <col min="4360" max="4360" width="18.42578125" style="1" customWidth="1"/>
    <col min="4361" max="4361" width="19.140625" style="1" customWidth="1"/>
    <col min="4362" max="4608" width="9.140625" style="1"/>
    <col min="4609" max="4609" width="4.28515625" style="1" customWidth="1"/>
    <col min="4610" max="4610" width="15.7109375" style="1" customWidth="1"/>
    <col min="4611" max="4611" width="50.28515625" style="1" customWidth="1"/>
    <col min="4612" max="4612" width="11.85546875" style="1" bestFit="1" customWidth="1"/>
    <col min="4613" max="4613" width="11.140625" style="1" bestFit="1" customWidth="1"/>
    <col min="4614" max="4614" width="15.140625" style="1" customWidth="1"/>
    <col min="4615" max="4615" width="13.28515625" style="1" customWidth="1"/>
    <col min="4616" max="4616" width="18.42578125" style="1" customWidth="1"/>
    <col min="4617" max="4617" width="19.140625" style="1" customWidth="1"/>
    <col min="4618" max="4864" width="9.140625" style="1"/>
    <col min="4865" max="4865" width="4.28515625" style="1" customWidth="1"/>
    <col min="4866" max="4866" width="15.7109375" style="1" customWidth="1"/>
    <col min="4867" max="4867" width="50.28515625" style="1" customWidth="1"/>
    <col min="4868" max="4868" width="11.85546875" style="1" bestFit="1" customWidth="1"/>
    <col min="4869" max="4869" width="11.140625" style="1" bestFit="1" customWidth="1"/>
    <col min="4870" max="4870" width="15.140625" style="1" customWidth="1"/>
    <col min="4871" max="4871" width="13.28515625" style="1" customWidth="1"/>
    <col min="4872" max="4872" width="18.42578125" style="1" customWidth="1"/>
    <col min="4873" max="4873" width="19.140625" style="1" customWidth="1"/>
    <col min="4874" max="5120" width="9.140625" style="1"/>
    <col min="5121" max="5121" width="4.28515625" style="1" customWidth="1"/>
    <col min="5122" max="5122" width="15.7109375" style="1" customWidth="1"/>
    <col min="5123" max="5123" width="50.28515625" style="1" customWidth="1"/>
    <col min="5124" max="5124" width="11.85546875" style="1" bestFit="1" customWidth="1"/>
    <col min="5125" max="5125" width="11.140625" style="1" bestFit="1" customWidth="1"/>
    <col min="5126" max="5126" width="15.140625" style="1" customWidth="1"/>
    <col min="5127" max="5127" width="13.28515625" style="1" customWidth="1"/>
    <col min="5128" max="5128" width="18.42578125" style="1" customWidth="1"/>
    <col min="5129" max="5129" width="19.140625" style="1" customWidth="1"/>
    <col min="5130" max="5376" width="9.140625" style="1"/>
    <col min="5377" max="5377" width="4.28515625" style="1" customWidth="1"/>
    <col min="5378" max="5378" width="15.7109375" style="1" customWidth="1"/>
    <col min="5379" max="5379" width="50.28515625" style="1" customWidth="1"/>
    <col min="5380" max="5380" width="11.85546875" style="1" bestFit="1" customWidth="1"/>
    <col min="5381" max="5381" width="11.140625" style="1" bestFit="1" customWidth="1"/>
    <col min="5382" max="5382" width="15.140625" style="1" customWidth="1"/>
    <col min="5383" max="5383" width="13.28515625" style="1" customWidth="1"/>
    <col min="5384" max="5384" width="18.42578125" style="1" customWidth="1"/>
    <col min="5385" max="5385" width="19.140625" style="1" customWidth="1"/>
    <col min="5386" max="5632" width="9.140625" style="1"/>
    <col min="5633" max="5633" width="4.28515625" style="1" customWidth="1"/>
    <col min="5634" max="5634" width="15.7109375" style="1" customWidth="1"/>
    <col min="5635" max="5635" width="50.28515625" style="1" customWidth="1"/>
    <col min="5636" max="5636" width="11.85546875" style="1" bestFit="1" customWidth="1"/>
    <col min="5637" max="5637" width="11.140625" style="1" bestFit="1" customWidth="1"/>
    <col min="5638" max="5638" width="15.140625" style="1" customWidth="1"/>
    <col min="5639" max="5639" width="13.28515625" style="1" customWidth="1"/>
    <col min="5640" max="5640" width="18.42578125" style="1" customWidth="1"/>
    <col min="5641" max="5641" width="19.140625" style="1" customWidth="1"/>
    <col min="5642" max="5888" width="9.140625" style="1"/>
    <col min="5889" max="5889" width="4.28515625" style="1" customWidth="1"/>
    <col min="5890" max="5890" width="15.7109375" style="1" customWidth="1"/>
    <col min="5891" max="5891" width="50.28515625" style="1" customWidth="1"/>
    <col min="5892" max="5892" width="11.85546875" style="1" bestFit="1" customWidth="1"/>
    <col min="5893" max="5893" width="11.140625" style="1" bestFit="1" customWidth="1"/>
    <col min="5894" max="5894" width="15.140625" style="1" customWidth="1"/>
    <col min="5895" max="5895" width="13.28515625" style="1" customWidth="1"/>
    <col min="5896" max="5896" width="18.42578125" style="1" customWidth="1"/>
    <col min="5897" max="5897" width="19.140625" style="1" customWidth="1"/>
    <col min="5898" max="6144" width="9.140625" style="1"/>
    <col min="6145" max="6145" width="4.28515625" style="1" customWidth="1"/>
    <col min="6146" max="6146" width="15.7109375" style="1" customWidth="1"/>
    <col min="6147" max="6147" width="50.28515625" style="1" customWidth="1"/>
    <col min="6148" max="6148" width="11.85546875" style="1" bestFit="1" customWidth="1"/>
    <col min="6149" max="6149" width="11.140625" style="1" bestFit="1" customWidth="1"/>
    <col min="6150" max="6150" width="15.140625" style="1" customWidth="1"/>
    <col min="6151" max="6151" width="13.28515625" style="1" customWidth="1"/>
    <col min="6152" max="6152" width="18.42578125" style="1" customWidth="1"/>
    <col min="6153" max="6153" width="19.140625" style="1" customWidth="1"/>
    <col min="6154" max="6400" width="9.140625" style="1"/>
    <col min="6401" max="6401" width="4.28515625" style="1" customWidth="1"/>
    <col min="6402" max="6402" width="15.7109375" style="1" customWidth="1"/>
    <col min="6403" max="6403" width="50.28515625" style="1" customWidth="1"/>
    <col min="6404" max="6404" width="11.85546875" style="1" bestFit="1" customWidth="1"/>
    <col min="6405" max="6405" width="11.140625" style="1" bestFit="1" customWidth="1"/>
    <col min="6406" max="6406" width="15.140625" style="1" customWidth="1"/>
    <col min="6407" max="6407" width="13.28515625" style="1" customWidth="1"/>
    <col min="6408" max="6408" width="18.42578125" style="1" customWidth="1"/>
    <col min="6409" max="6409" width="19.140625" style="1" customWidth="1"/>
    <col min="6410" max="6656" width="9.140625" style="1"/>
    <col min="6657" max="6657" width="4.28515625" style="1" customWidth="1"/>
    <col min="6658" max="6658" width="15.7109375" style="1" customWidth="1"/>
    <col min="6659" max="6659" width="50.28515625" style="1" customWidth="1"/>
    <col min="6660" max="6660" width="11.85546875" style="1" bestFit="1" customWidth="1"/>
    <col min="6661" max="6661" width="11.140625" style="1" bestFit="1" customWidth="1"/>
    <col min="6662" max="6662" width="15.140625" style="1" customWidth="1"/>
    <col min="6663" max="6663" width="13.28515625" style="1" customWidth="1"/>
    <col min="6664" max="6664" width="18.42578125" style="1" customWidth="1"/>
    <col min="6665" max="6665" width="19.140625" style="1" customWidth="1"/>
    <col min="6666" max="6912" width="9.140625" style="1"/>
    <col min="6913" max="6913" width="4.28515625" style="1" customWidth="1"/>
    <col min="6914" max="6914" width="15.7109375" style="1" customWidth="1"/>
    <col min="6915" max="6915" width="50.28515625" style="1" customWidth="1"/>
    <col min="6916" max="6916" width="11.85546875" style="1" bestFit="1" customWidth="1"/>
    <col min="6917" max="6917" width="11.140625" style="1" bestFit="1" customWidth="1"/>
    <col min="6918" max="6918" width="15.140625" style="1" customWidth="1"/>
    <col min="6919" max="6919" width="13.28515625" style="1" customWidth="1"/>
    <col min="6920" max="6920" width="18.42578125" style="1" customWidth="1"/>
    <col min="6921" max="6921" width="19.140625" style="1" customWidth="1"/>
    <col min="6922" max="7168" width="9.140625" style="1"/>
    <col min="7169" max="7169" width="4.28515625" style="1" customWidth="1"/>
    <col min="7170" max="7170" width="15.7109375" style="1" customWidth="1"/>
    <col min="7171" max="7171" width="50.28515625" style="1" customWidth="1"/>
    <col min="7172" max="7172" width="11.85546875" style="1" bestFit="1" customWidth="1"/>
    <col min="7173" max="7173" width="11.140625" style="1" bestFit="1" customWidth="1"/>
    <col min="7174" max="7174" width="15.140625" style="1" customWidth="1"/>
    <col min="7175" max="7175" width="13.28515625" style="1" customWidth="1"/>
    <col min="7176" max="7176" width="18.42578125" style="1" customWidth="1"/>
    <col min="7177" max="7177" width="19.140625" style="1" customWidth="1"/>
    <col min="7178" max="7424" width="9.140625" style="1"/>
    <col min="7425" max="7425" width="4.28515625" style="1" customWidth="1"/>
    <col min="7426" max="7426" width="15.7109375" style="1" customWidth="1"/>
    <col min="7427" max="7427" width="50.28515625" style="1" customWidth="1"/>
    <col min="7428" max="7428" width="11.85546875" style="1" bestFit="1" customWidth="1"/>
    <col min="7429" max="7429" width="11.140625" style="1" bestFit="1" customWidth="1"/>
    <col min="7430" max="7430" width="15.140625" style="1" customWidth="1"/>
    <col min="7431" max="7431" width="13.28515625" style="1" customWidth="1"/>
    <col min="7432" max="7432" width="18.42578125" style="1" customWidth="1"/>
    <col min="7433" max="7433" width="19.140625" style="1" customWidth="1"/>
    <col min="7434" max="7680" width="9.140625" style="1"/>
    <col min="7681" max="7681" width="4.28515625" style="1" customWidth="1"/>
    <col min="7682" max="7682" width="15.7109375" style="1" customWidth="1"/>
    <col min="7683" max="7683" width="50.28515625" style="1" customWidth="1"/>
    <col min="7684" max="7684" width="11.85546875" style="1" bestFit="1" customWidth="1"/>
    <col min="7685" max="7685" width="11.140625" style="1" bestFit="1" customWidth="1"/>
    <col min="7686" max="7686" width="15.140625" style="1" customWidth="1"/>
    <col min="7687" max="7687" width="13.28515625" style="1" customWidth="1"/>
    <col min="7688" max="7688" width="18.42578125" style="1" customWidth="1"/>
    <col min="7689" max="7689" width="19.140625" style="1" customWidth="1"/>
    <col min="7690" max="7936" width="9.140625" style="1"/>
    <col min="7937" max="7937" width="4.28515625" style="1" customWidth="1"/>
    <col min="7938" max="7938" width="15.7109375" style="1" customWidth="1"/>
    <col min="7939" max="7939" width="50.28515625" style="1" customWidth="1"/>
    <col min="7940" max="7940" width="11.85546875" style="1" bestFit="1" customWidth="1"/>
    <col min="7941" max="7941" width="11.140625" style="1" bestFit="1" customWidth="1"/>
    <col min="7942" max="7942" width="15.140625" style="1" customWidth="1"/>
    <col min="7943" max="7943" width="13.28515625" style="1" customWidth="1"/>
    <col min="7944" max="7944" width="18.42578125" style="1" customWidth="1"/>
    <col min="7945" max="7945" width="19.140625" style="1" customWidth="1"/>
    <col min="7946" max="8192" width="9.140625" style="1"/>
    <col min="8193" max="8193" width="4.28515625" style="1" customWidth="1"/>
    <col min="8194" max="8194" width="15.7109375" style="1" customWidth="1"/>
    <col min="8195" max="8195" width="50.28515625" style="1" customWidth="1"/>
    <col min="8196" max="8196" width="11.85546875" style="1" bestFit="1" customWidth="1"/>
    <col min="8197" max="8197" width="11.140625" style="1" bestFit="1" customWidth="1"/>
    <col min="8198" max="8198" width="15.140625" style="1" customWidth="1"/>
    <col min="8199" max="8199" width="13.28515625" style="1" customWidth="1"/>
    <col min="8200" max="8200" width="18.42578125" style="1" customWidth="1"/>
    <col min="8201" max="8201" width="19.140625" style="1" customWidth="1"/>
    <col min="8202" max="8448" width="9.140625" style="1"/>
    <col min="8449" max="8449" width="4.28515625" style="1" customWidth="1"/>
    <col min="8450" max="8450" width="15.7109375" style="1" customWidth="1"/>
    <col min="8451" max="8451" width="50.28515625" style="1" customWidth="1"/>
    <col min="8452" max="8452" width="11.85546875" style="1" bestFit="1" customWidth="1"/>
    <col min="8453" max="8453" width="11.140625" style="1" bestFit="1" customWidth="1"/>
    <col min="8454" max="8454" width="15.140625" style="1" customWidth="1"/>
    <col min="8455" max="8455" width="13.28515625" style="1" customWidth="1"/>
    <col min="8456" max="8456" width="18.42578125" style="1" customWidth="1"/>
    <col min="8457" max="8457" width="19.140625" style="1" customWidth="1"/>
    <col min="8458" max="8704" width="9.140625" style="1"/>
    <col min="8705" max="8705" width="4.28515625" style="1" customWidth="1"/>
    <col min="8706" max="8706" width="15.7109375" style="1" customWidth="1"/>
    <col min="8707" max="8707" width="50.28515625" style="1" customWidth="1"/>
    <col min="8708" max="8708" width="11.85546875" style="1" bestFit="1" customWidth="1"/>
    <col min="8709" max="8709" width="11.140625" style="1" bestFit="1" customWidth="1"/>
    <col min="8710" max="8710" width="15.140625" style="1" customWidth="1"/>
    <col min="8711" max="8711" width="13.28515625" style="1" customWidth="1"/>
    <col min="8712" max="8712" width="18.42578125" style="1" customWidth="1"/>
    <col min="8713" max="8713" width="19.140625" style="1" customWidth="1"/>
    <col min="8714" max="8960" width="9.140625" style="1"/>
    <col min="8961" max="8961" width="4.28515625" style="1" customWidth="1"/>
    <col min="8962" max="8962" width="15.7109375" style="1" customWidth="1"/>
    <col min="8963" max="8963" width="50.28515625" style="1" customWidth="1"/>
    <col min="8964" max="8964" width="11.85546875" style="1" bestFit="1" customWidth="1"/>
    <col min="8965" max="8965" width="11.140625" style="1" bestFit="1" customWidth="1"/>
    <col min="8966" max="8966" width="15.140625" style="1" customWidth="1"/>
    <col min="8967" max="8967" width="13.28515625" style="1" customWidth="1"/>
    <col min="8968" max="8968" width="18.42578125" style="1" customWidth="1"/>
    <col min="8969" max="8969" width="19.140625" style="1" customWidth="1"/>
    <col min="8970" max="9216" width="9.140625" style="1"/>
    <col min="9217" max="9217" width="4.28515625" style="1" customWidth="1"/>
    <col min="9218" max="9218" width="15.7109375" style="1" customWidth="1"/>
    <col min="9219" max="9219" width="50.28515625" style="1" customWidth="1"/>
    <col min="9220" max="9220" width="11.85546875" style="1" bestFit="1" customWidth="1"/>
    <col min="9221" max="9221" width="11.140625" style="1" bestFit="1" customWidth="1"/>
    <col min="9222" max="9222" width="15.140625" style="1" customWidth="1"/>
    <col min="9223" max="9223" width="13.28515625" style="1" customWidth="1"/>
    <col min="9224" max="9224" width="18.42578125" style="1" customWidth="1"/>
    <col min="9225" max="9225" width="19.140625" style="1" customWidth="1"/>
    <col min="9226" max="9472" width="9.140625" style="1"/>
    <col min="9473" max="9473" width="4.28515625" style="1" customWidth="1"/>
    <col min="9474" max="9474" width="15.7109375" style="1" customWidth="1"/>
    <col min="9475" max="9475" width="50.28515625" style="1" customWidth="1"/>
    <col min="9476" max="9476" width="11.85546875" style="1" bestFit="1" customWidth="1"/>
    <col min="9477" max="9477" width="11.140625" style="1" bestFit="1" customWidth="1"/>
    <col min="9478" max="9478" width="15.140625" style="1" customWidth="1"/>
    <col min="9479" max="9479" width="13.28515625" style="1" customWidth="1"/>
    <col min="9480" max="9480" width="18.42578125" style="1" customWidth="1"/>
    <col min="9481" max="9481" width="19.140625" style="1" customWidth="1"/>
    <col min="9482" max="9728" width="9.140625" style="1"/>
    <col min="9729" max="9729" width="4.28515625" style="1" customWidth="1"/>
    <col min="9730" max="9730" width="15.7109375" style="1" customWidth="1"/>
    <col min="9731" max="9731" width="50.28515625" style="1" customWidth="1"/>
    <col min="9732" max="9732" width="11.85546875" style="1" bestFit="1" customWidth="1"/>
    <col min="9733" max="9733" width="11.140625" style="1" bestFit="1" customWidth="1"/>
    <col min="9734" max="9734" width="15.140625" style="1" customWidth="1"/>
    <col min="9735" max="9735" width="13.28515625" style="1" customWidth="1"/>
    <col min="9736" max="9736" width="18.42578125" style="1" customWidth="1"/>
    <col min="9737" max="9737" width="19.140625" style="1" customWidth="1"/>
    <col min="9738" max="9984" width="9.140625" style="1"/>
    <col min="9985" max="9985" width="4.28515625" style="1" customWidth="1"/>
    <col min="9986" max="9986" width="15.7109375" style="1" customWidth="1"/>
    <col min="9987" max="9987" width="50.28515625" style="1" customWidth="1"/>
    <col min="9988" max="9988" width="11.85546875" style="1" bestFit="1" customWidth="1"/>
    <col min="9989" max="9989" width="11.140625" style="1" bestFit="1" customWidth="1"/>
    <col min="9990" max="9990" width="15.140625" style="1" customWidth="1"/>
    <col min="9991" max="9991" width="13.28515625" style="1" customWidth="1"/>
    <col min="9992" max="9992" width="18.42578125" style="1" customWidth="1"/>
    <col min="9993" max="9993" width="19.140625" style="1" customWidth="1"/>
    <col min="9994" max="10240" width="9.140625" style="1"/>
    <col min="10241" max="10241" width="4.28515625" style="1" customWidth="1"/>
    <col min="10242" max="10242" width="15.7109375" style="1" customWidth="1"/>
    <col min="10243" max="10243" width="50.28515625" style="1" customWidth="1"/>
    <col min="10244" max="10244" width="11.85546875" style="1" bestFit="1" customWidth="1"/>
    <col min="10245" max="10245" width="11.140625" style="1" bestFit="1" customWidth="1"/>
    <col min="10246" max="10246" width="15.140625" style="1" customWidth="1"/>
    <col min="10247" max="10247" width="13.28515625" style="1" customWidth="1"/>
    <col min="10248" max="10248" width="18.42578125" style="1" customWidth="1"/>
    <col min="10249" max="10249" width="19.140625" style="1" customWidth="1"/>
    <col min="10250" max="10496" width="9.140625" style="1"/>
    <col min="10497" max="10497" width="4.28515625" style="1" customWidth="1"/>
    <col min="10498" max="10498" width="15.7109375" style="1" customWidth="1"/>
    <col min="10499" max="10499" width="50.28515625" style="1" customWidth="1"/>
    <col min="10500" max="10500" width="11.85546875" style="1" bestFit="1" customWidth="1"/>
    <col min="10501" max="10501" width="11.140625" style="1" bestFit="1" customWidth="1"/>
    <col min="10502" max="10502" width="15.140625" style="1" customWidth="1"/>
    <col min="10503" max="10503" width="13.28515625" style="1" customWidth="1"/>
    <col min="10504" max="10504" width="18.42578125" style="1" customWidth="1"/>
    <col min="10505" max="10505" width="19.140625" style="1" customWidth="1"/>
    <col min="10506" max="10752" width="9.140625" style="1"/>
    <col min="10753" max="10753" width="4.28515625" style="1" customWidth="1"/>
    <col min="10754" max="10754" width="15.7109375" style="1" customWidth="1"/>
    <col min="10755" max="10755" width="50.28515625" style="1" customWidth="1"/>
    <col min="10756" max="10756" width="11.85546875" style="1" bestFit="1" customWidth="1"/>
    <col min="10757" max="10757" width="11.140625" style="1" bestFit="1" customWidth="1"/>
    <col min="10758" max="10758" width="15.140625" style="1" customWidth="1"/>
    <col min="10759" max="10759" width="13.28515625" style="1" customWidth="1"/>
    <col min="10760" max="10760" width="18.42578125" style="1" customWidth="1"/>
    <col min="10761" max="10761" width="19.140625" style="1" customWidth="1"/>
    <col min="10762" max="11008" width="9.140625" style="1"/>
    <col min="11009" max="11009" width="4.28515625" style="1" customWidth="1"/>
    <col min="11010" max="11010" width="15.7109375" style="1" customWidth="1"/>
    <col min="11011" max="11011" width="50.28515625" style="1" customWidth="1"/>
    <col min="11012" max="11012" width="11.85546875" style="1" bestFit="1" customWidth="1"/>
    <col min="11013" max="11013" width="11.140625" style="1" bestFit="1" customWidth="1"/>
    <col min="11014" max="11014" width="15.140625" style="1" customWidth="1"/>
    <col min="11015" max="11015" width="13.28515625" style="1" customWidth="1"/>
    <col min="11016" max="11016" width="18.42578125" style="1" customWidth="1"/>
    <col min="11017" max="11017" width="19.140625" style="1" customWidth="1"/>
    <col min="11018" max="11264" width="9.140625" style="1"/>
    <col min="11265" max="11265" width="4.28515625" style="1" customWidth="1"/>
    <col min="11266" max="11266" width="15.7109375" style="1" customWidth="1"/>
    <col min="11267" max="11267" width="50.28515625" style="1" customWidth="1"/>
    <col min="11268" max="11268" width="11.85546875" style="1" bestFit="1" customWidth="1"/>
    <col min="11269" max="11269" width="11.140625" style="1" bestFit="1" customWidth="1"/>
    <col min="11270" max="11270" width="15.140625" style="1" customWidth="1"/>
    <col min="11271" max="11271" width="13.28515625" style="1" customWidth="1"/>
    <col min="11272" max="11272" width="18.42578125" style="1" customWidth="1"/>
    <col min="11273" max="11273" width="19.140625" style="1" customWidth="1"/>
    <col min="11274" max="11520" width="9.140625" style="1"/>
    <col min="11521" max="11521" width="4.28515625" style="1" customWidth="1"/>
    <col min="11522" max="11522" width="15.7109375" style="1" customWidth="1"/>
    <col min="11523" max="11523" width="50.28515625" style="1" customWidth="1"/>
    <col min="11524" max="11524" width="11.85546875" style="1" bestFit="1" customWidth="1"/>
    <col min="11525" max="11525" width="11.140625" style="1" bestFit="1" customWidth="1"/>
    <col min="11526" max="11526" width="15.140625" style="1" customWidth="1"/>
    <col min="11527" max="11527" width="13.28515625" style="1" customWidth="1"/>
    <col min="11528" max="11528" width="18.42578125" style="1" customWidth="1"/>
    <col min="11529" max="11529" width="19.140625" style="1" customWidth="1"/>
    <col min="11530" max="11776" width="9.140625" style="1"/>
    <col min="11777" max="11777" width="4.28515625" style="1" customWidth="1"/>
    <col min="11778" max="11778" width="15.7109375" style="1" customWidth="1"/>
    <col min="11779" max="11779" width="50.28515625" style="1" customWidth="1"/>
    <col min="11780" max="11780" width="11.85546875" style="1" bestFit="1" customWidth="1"/>
    <col min="11781" max="11781" width="11.140625" style="1" bestFit="1" customWidth="1"/>
    <col min="11782" max="11782" width="15.140625" style="1" customWidth="1"/>
    <col min="11783" max="11783" width="13.28515625" style="1" customWidth="1"/>
    <col min="11784" max="11784" width="18.42578125" style="1" customWidth="1"/>
    <col min="11785" max="11785" width="19.140625" style="1" customWidth="1"/>
    <col min="11786" max="12032" width="9.140625" style="1"/>
    <col min="12033" max="12033" width="4.28515625" style="1" customWidth="1"/>
    <col min="12034" max="12034" width="15.7109375" style="1" customWidth="1"/>
    <col min="12035" max="12035" width="50.28515625" style="1" customWidth="1"/>
    <col min="12036" max="12036" width="11.85546875" style="1" bestFit="1" customWidth="1"/>
    <col min="12037" max="12037" width="11.140625" style="1" bestFit="1" customWidth="1"/>
    <col min="12038" max="12038" width="15.140625" style="1" customWidth="1"/>
    <col min="12039" max="12039" width="13.28515625" style="1" customWidth="1"/>
    <col min="12040" max="12040" width="18.42578125" style="1" customWidth="1"/>
    <col min="12041" max="12041" width="19.140625" style="1" customWidth="1"/>
    <col min="12042" max="12288" width="9.140625" style="1"/>
    <col min="12289" max="12289" width="4.28515625" style="1" customWidth="1"/>
    <col min="12290" max="12290" width="15.7109375" style="1" customWidth="1"/>
    <col min="12291" max="12291" width="50.28515625" style="1" customWidth="1"/>
    <col min="12292" max="12292" width="11.85546875" style="1" bestFit="1" customWidth="1"/>
    <col min="12293" max="12293" width="11.140625" style="1" bestFit="1" customWidth="1"/>
    <col min="12294" max="12294" width="15.140625" style="1" customWidth="1"/>
    <col min="12295" max="12295" width="13.28515625" style="1" customWidth="1"/>
    <col min="12296" max="12296" width="18.42578125" style="1" customWidth="1"/>
    <col min="12297" max="12297" width="19.140625" style="1" customWidth="1"/>
    <col min="12298" max="12544" width="9.140625" style="1"/>
    <col min="12545" max="12545" width="4.28515625" style="1" customWidth="1"/>
    <col min="12546" max="12546" width="15.7109375" style="1" customWidth="1"/>
    <col min="12547" max="12547" width="50.28515625" style="1" customWidth="1"/>
    <col min="12548" max="12548" width="11.85546875" style="1" bestFit="1" customWidth="1"/>
    <col min="12549" max="12549" width="11.140625" style="1" bestFit="1" customWidth="1"/>
    <col min="12550" max="12550" width="15.140625" style="1" customWidth="1"/>
    <col min="12551" max="12551" width="13.28515625" style="1" customWidth="1"/>
    <col min="12552" max="12552" width="18.42578125" style="1" customWidth="1"/>
    <col min="12553" max="12553" width="19.140625" style="1" customWidth="1"/>
    <col min="12554" max="12800" width="9.140625" style="1"/>
    <col min="12801" max="12801" width="4.28515625" style="1" customWidth="1"/>
    <col min="12802" max="12802" width="15.7109375" style="1" customWidth="1"/>
    <col min="12803" max="12803" width="50.28515625" style="1" customWidth="1"/>
    <col min="12804" max="12804" width="11.85546875" style="1" bestFit="1" customWidth="1"/>
    <col min="12805" max="12805" width="11.140625" style="1" bestFit="1" customWidth="1"/>
    <col min="12806" max="12806" width="15.140625" style="1" customWidth="1"/>
    <col min="12807" max="12807" width="13.28515625" style="1" customWidth="1"/>
    <col min="12808" max="12808" width="18.42578125" style="1" customWidth="1"/>
    <col min="12809" max="12809" width="19.140625" style="1" customWidth="1"/>
    <col min="12810" max="13056" width="9.140625" style="1"/>
    <col min="13057" max="13057" width="4.28515625" style="1" customWidth="1"/>
    <col min="13058" max="13058" width="15.7109375" style="1" customWidth="1"/>
    <col min="13059" max="13059" width="50.28515625" style="1" customWidth="1"/>
    <col min="13060" max="13060" width="11.85546875" style="1" bestFit="1" customWidth="1"/>
    <col min="13061" max="13061" width="11.140625" style="1" bestFit="1" customWidth="1"/>
    <col min="13062" max="13062" width="15.140625" style="1" customWidth="1"/>
    <col min="13063" max="13063" width="13.28515625" style="1" customWidth="1"/>
    <col min="13064" max="13064" width="18.42578125" style="1" customWidth="1"/>
    <col min="13065" max="13065" width="19.140625" style="1" customWidth="1"/>
    <col min="13066" max="13312" width="9.140625" style="1"/>
    <col min="13313" max="13313" width="4.28515625" style="1" customWidth="1"/>
    <col min="13314" max="13314" width="15.7109375" style="1" customWidth="1"/>
    <col min="13315" max="13315" width="50.28515625" style="1" customWidth="1"/>
    <col min="13316" max="13316" width="11.85546875" style="1" bestFit="1" customWidth="1"/>
    <col min="13317" max="13317" width="11.140625" style="1" bestFit="1" customWidth="1"/>
    <col min="13318" max="13318" width="15.140625" style="1" customWidth="1"/>
    <col min="13319" max="13319" width="13.28515625" style="1" customWidth="1"/>
    <col min="13320" max="13320" width="18.42578125" style="1" customWidth="1"/>
    <col min="13321" max="13321" width="19.140625" style="1" customWidth="1"/>
    <col min="13322" max="13568" width="9.140625" style="1"/>
    <col min="13569" max="13569" width="4.28515625" style="1" customWidth="1"/>
    <col min="13570" max="13570" width="15.7109375" style="1" customWidth="1"/>
    <col min="13571" max="13571" width="50.28515625" style="1" customWidth="1"/>
    <col min="13572" max="13572" width="11.85546875" style="1" bestFit="1" customWidth="1"/>
    <col min="13573" max="13573" width="11.140625" style="1" bestFit="1" customWidth="1"/>
    <col min="13574" max="13574" width="15.140625" style="1" customWidth="1"/>
    <col min="13575" max="13575" width="13.28515625" style="1" customWidth="1"/>
    <col min="13576" max="13576" width="18.42578125" style="1" customWidth="1"/>
    <col min="13577" max="13577" width="19.140625" style="1" customWidth="1"/>
    <col min="13578" max="13824" width="9.140625" style="1"/>
    <col min="13825" max="13825" width="4.28515625" style="1" customWidth="1"/>
    <col min="13826" max="13826" width="15.7109375" style="1" customWidth="1"/>
    <col min="13827" max="13827" width="50.28515625" style="1" customWidth="1"/>
    <col min="13828" max="13828" width="11.85546875" style="1" bestFit="1" customWidth="1"/>
    <col min="13829" max="13829" width="11.140625" style="1" bestFit="1" customWidth="1"/>
    <col min="13830" max="13830" width="15.140625" style="1" customWidth="1"/>
    <col min="13831" max="13831" width="13.28515625" style="1" customWidth="1"/>
    <col min="13832" max="13832" width="18.42578125" style="1" customWidth="1"/>
    <col min="13833" max="13833" width="19.140625" style="1" customWidth="1"/>
    <col min="13834" max="14080" width="9.140625" style="1"/>
    <col min="14081" max="14081" width="4.28515625" style="1" customWidth="1"/>
    <col min="14082" max="14082" width="15.7109375" style="1" customWidth="1"/>
    <col min="14083" max="14083" width="50.28515625" style="1" customWidth="1"/>
    <col min="14084" max="14084" width="11.85546875" style="1" bestFit="1" customWidth="1"/>
    <col min="14085" max="14085" width="11.140625" style="1" bestFit="1" customWidth="1"/>
    <col min="14086" max="14086" width="15.140625" style="1" customWidth="1"/>
    <col min="14087" max="14087" width="13.28515625" style="1" customWidth="1"/>
    <col min="14088" max="14088" width="18.42578125" style="1" customWidth="1"/>
    <col min="14089" max="14089" width="19.140625" style="1" customWidth="1"/>
    <col min="14090" max="14336" width="9.140625" style="1"/>
    <col min="14337" max="14337" width="4.28515625" style="1" customWidth="1"/>
    <col min="14338" max="14338" width="15.7109375" style="1" customWidth="1"/>
    <col min="14339" max="14339" width="50.28515625" style="1" customWidth="1"/>
    <col min="14340" max="14340" width="11.85546875" style="1" bestFit="1" customWidth="1"/>
    <col min="14341" max="14341" width="11.140625" style="1" bestFit="1" customWidth="1"/>
    <col min="14342" max="14342" width="15.140625" style="1" customWidth="1"/>
    <col min="14343" max="14343" width="13.28515625" style="1" customWidth="1"/>
    <col min="14344" max="14344" width="18.42578125" style="1" customWidth="1"/>
    <col min="14345" max="14345" width="19.140625" style="1" customWidth="1"/>
    <col min="14346" max="14592" width="9.140625" style="1"/>
    <col min="14593" max="14593" width="4.28515625" style="1" customWidth="1"/>
    <col min="14594" max="14594" width="15.7109375" style="1" customWidth="1"/>
    <col min="14595" max="14595" width="50.28515625" style="1" customWidth="1"/>
    <col min="14596" max="14596" width="11.85546875" style="1" bestFit="1" customWidth="1"/>
    <col min="14597" max="14597" width="11.140625" style="1" bestFit="1" customWidth="1"/>
    <col min="14598" max="14598" width="15.140625" style="1" customWidth="1"/>
    <col min="14599" max="14599" width="13.28515625" style="1" customWidth="1"/>
    <col min="14600" max="14600" width="18.42578125" style="1" customWidth="1"/>
    <col min="14601" max="14601" width="19.140625" style="1" customWidth="1"/>
    <col min="14602" max="14848" width="9.140625" style="1"/>
    <col min="14849" max="14849" width="4.28515625" style="1" customWidth="1"/>
    <col min="14850" max="14850" width="15.7109375" style="1" customWidth="1"/>
    <col min="14851" max="14851" width="50.28515625" style="1" customWidth="1"/>
    <col min="14852" max="14852" width="11.85546875" style="1" bestFit="1" customWidth="1"/>
    <col min="14853" max="14853" width="11.140625" style="1" bestFit="1" customWidth="1"/>
    <col min="14854" max="14854" width="15.140625" style="1" customWidth="1"/>
    <col min="14855" max="14855" width="13.28515625" style="1" customWidth="1"/>
    <col min="14856" max="14856" width="18.42578125" style="1" customWidth="1"/>
    <col min="14857" max="14857" width="19.140625" style="1" customWidth="1"/>
    <col min="14858" max="15104" width="9.140625" style="1"/>
    <col min="15105" max="15105" width="4.28515625" style="1" customWidth="1"/>
    <col min="15106" max="15106" width="15.7109375" style="1" customWidth="1"/>
    <col min="15107" max="15107" width="50.28515625" style="1" customWidth="1"/>
    <col min="15108" max="15108" width="11.85546875" style="1" bestFit="1" customWidth="1"/>
    <col min="15109" max="15109" width="11.140625" style="1" bestFit="1" customWidth="1"/>
    <col min="15110" max="15110" width="15.140625" style="1" customWidth="1"/>
    <col min="15111" max="15111" width="13.28515625" style="1" customWidth="1"/>
    <col min="15112" max="15112" width="18.42578125" style="1" customWidth="1"/>
    <col min="15113" max="15113" width="19.140625" style="1" customWidth="1"/>
    <col min="15114" max="15360" width="9.140625" style="1"/>
    <col min="15361" max="15361" width="4.28515625" style="1" customWidth="1"/>
    <col min="15362" max="15362" width="15.7109375" style="1" customWidth="1"/>
    <col min="15363" max="15363" width="50.28515625" style="1" customWidth="1"/>
    <col min="15364" max="15364" width="11.85546875" style="1" bestFit="1" customWidth="1"/>
    <col min="15365" max="15365" width="11.140625" style="1" bestFit="1" customWidth="1"/>
    <col min="15366" max="15366" width="15.140625" style="1" customWidth="1"/>
    <col min="15367" max="15367" width="13.28515625" style="1" customWidth="1"/>
    <col min="15368" max="15368" width="18.42578125" style="1" customWidth="1"/>
    <col min="15369" max="15369" width="19.140625" style="1" customWidth="1"/>
    <col min="15370" max="15616" width="9.140625" style="1"/>
    <col min="15617" max="15617" width="4.28515625" style="1" customWidth="1"/>
    <col min="15618" max="15618" width="15.7109375" style="1" customWidth="1"/>
    <col min="15619" max="15619" width="50.28515625" style="1" customWidth="1"/>
    <col min="15620" max="15620" width="11.85546875" style="1" bestFit="1" customWidth="1"/>
    <col min="15621" max="15621" width="11.140625" style="1" bestFit="1" customWidth="1"/>
    <col min="15622" max="15622" width="15.140625" style="1" customWidth="1"/>
    <col min="15623" max="15623" width="13.28515625" style="1" customWidth="1"/>
    <col min="15624" max="15624" width="18.42578125" style="1" customWidth="1"/>
    <col min="15625" max="15625" width="19.140625" style="1" customWidth="1"/>
    <col min="15626" max="15872" width="9.140625" style="1"/>
    <col min="15873" max="15873" width="4.28515625" style="1" customWidth="1"/>
    <col min="15874" max="15874" width="15.7109375" style="1" customWidth="1"/>
    <col min="15875" max="15875" width="50.28515625" style="1" customWidth="1"/>
    <col min="15876" max="15876" width="11.85546875" style="1" bestFit="1" customWidth="1"/>
    <col min="15877" max="15877" width="11.140625" style="1" bestFit="1" customWidth="1"/>
    <col min="15878" max="15878" width="15.140625" style="1" customWidth="1"/>
    <col min="15879" max="15879" width="13.28515625" style="1" customWidth="1"/>
    <col min="15880" max="15880" width="18.42578125" style="1" customWidth="1"/>
    <col min="15881" max="15881" width="19.140625" style="1" customWidth="1"/>
    <col min="15882" max="16128" width="9.140625" style="1"/>
    <col min="16129" max="16129" width="4.28515625" style="1" customWidth="1"/>
    <col min="16130" max="16130" width="15.7109375" style="1" customWidth="1"/>
    <col min="16131" max="16131" width="50.28515625" style="1" customWidth="1"/>
    <col min="16132" max="16132" width="11.85546875" style="1" bestFit="1" customWidth="1"/>
    <col min="16133" max="16133" width="11.140625" style="1" bestFit="1" customWidth="1"/>
    <col min="16134" max="16134" width="15.140625" style="1" customWidth="1"/>
    <col min="16135" max="16135" width="13.28515625" style="1" customWidth="1"/>
    <col min="16136" max="16136" width="18.42578125" style="1" customWidth="1"/>
    <col min="16137" max="16137" width="19.140625" style="1" customWidth="1"/>
    <col min="16138" max="16384" width="9.140625" style="1"/>
  </cols>
  <sheetData>
    <row r="1" spans="1:9">
      <c r="A1" s="153" t="s">
        <v>17</v>
      </c>
      <c r="B1" s="153"/>
      <c r="C1" s="153"/>
      <c r="D1" s="26"/>
      <c r="E1" s="26"/>
      <c r="F1" s="153" t="s">
        <v>18</v>
      </c>
      <c r="G1" s="153"/>
      <c r="H1" s="26"/>
    </row>
    <row r="2" spans="1:9">
      <c r="A2" s="154" t="s">
        <v>19</v>
      </c>
      <c r="B2" s="154"/>
      <c r="C2" s="154"/>
      <c r="D2" s="26"/>
      <c r="E2" s="26"/>
      <c r="F2" s="154" t="s">
        <v>19</v>
      </c>
      <c r="G2" s="154"/>
      <c r="H2" s="26"/>
    </row>
    <row r="3" spans="1:9" ht="13.5" customHeight="1">
      <c r="A3" s="153" t="s">
        <v>52</v>
      </c>
      <c r="B3" s="153"/>
      <c r="C3" s="153"/>
      <c r="D3" s="26"/>
      <c r="E3" s="26"/>
      <c r="F3" s="153" t="s">
        <v>52</v>
      </c>
      <c r="G3" s="153"/>
      <c r="H3" s="26"/>
    </row>
    <row r="4" spans="1:9">
      <c r="A4" s="154" t="s">
        <v>19</v>
      </c>
      <c r="B4" s="154"/>
      <c r="C4" s="154"/>
      <c r="D4" s="26"/>
      <c r="E4" s="26"/>
      <c r="F4" s="154" t="s">
        <v>19</v>
      </c>
      <c r="G4" s="154"/>
      <c r="H4" s="26"/>
    </row>
    <row r="5" spans="1:9">
      <c r="A5" s="153" t="s">
        <v>20</v>
      </c>
      <c r="B5" s="153"/>
      <c r="C5" s="153"/>
      <c r="D5" s="26"/>
      <c r="E5" s="26"/>
      <c r="F5" s="153" t="s">
        <v>20</v>
      </c>
      <c r="G5" s="153"/>
      <c r="H5" s="26"/>
    </row>
    <row r="6" spans="1:9">
      <c r="A6" s="155" t="s">
        <v>21</v>
      </c>
      <c r="B6" s="155"/>
      <c r="C6" s="155"/>
      <c r="D6" s="27"/>
      <c r="E6" s="27"/>
      <c r="F6" s="155" t="s">
        <v>21</v>
      </c>
      <c r="G6" s="155"/>
      <c r="H6" s="27"/>
    </row>
    <row r="7" spans="1:9" ht="18" customHeight="1">
      <c r="A7" s="158" t="str">
        <f>'2'!A1:M1</f>
        <v>q. baRdaTSi wereTlis quCis da saakaZis saxelobis moednis asfalto betonis reabilitacia</v>
      </c>
      <c r="B7" s="158"/>
      <c r="C7" s="158"/>
      <c r="D7" s="158"/>
      <c r="E7" s="158"/>
      <c r="F7" s="158"/>
      <c r="G7" s="158"/>
      <c r="H7" s="158"/>
    </row>
    <row r="8" spans="1:9" ht="15">
      <c r="A8" s="159" t="s">
        <v>22</v>
      </c>
      <c r="B8" s="159"/>
      <c r="C8" s="159"/>
      <c r="D8" s="159"/>
      <c r="E8" s="159"/>
      <c r="F8" s="159"/>
      <c r="G8" s="159"/>
      <c r="H8" s="159"/>
    </row>
    <row r="9" spans="1:9">
      <c r="A9" s="28"/>
      <c r="B9" s="160"/>
      <c r="C9" s="160"/>
      <c r="D9" s="161" t="s">
        <v>0</v>
      </c>
      <c r="E9" s="161"/>
      <c r="F9" s="161"/>
      <c r="G9" s="29">
        <f>H29</f>
        <v>0</v>
      </c>
      <c r="H9" s="30" t="s">
        <v>1</v>
      </c>
    </row>
    <row r="10" spans="1:9">
      <c r="A10" s="28"/>
      <c r="B10" s="28"/>
      <c r="C10" s="28"/>
      <c r="D10" s="26"/>
      <c r="E10" s="26"/>
      <c r="F10" s="26"/>
      <c r="G10" s="26"/>
      <c r="H10" s="26"/>
    </row>
    <row r="11" spans="1:9">
      <c r="A11" s="162" t="s">
        <v>2</v>
      </c>
      <c r="B11" s="162" t="s">
        <v>23</v>
      </c>
      <c r="C11" s="162" t="s">
        <v>24</v>
      </c>
      <c r="D11" s="163" t="s">
        <v>0</v>
      </c>
      <c r="E11" s="163"/>
      <c r="F11" s="163"/>
      <c r="G11" s="163"/>
      <c r="H11" s="162" t="s">
        <v>25</v>
      </c>
    </row>
    <row r="12" spans="1:9" ht="31.5">
      <c r="A12" s="162"/>
      <c r="B12" s="162"/>
      <c r="C12" s="162"/>
      <c r="D12" s="37" t="s">
        <v>26</v>
      </c>
      <c r="E12" s="37" t="s">
        <v>27</v>
      </c>
      <c r="F12" s="37" t="s">
        <v>28</v>
      </c>
      <c r="G12" s="37" t="s">
        <v>29</v>
      </c>
      <c r="H12" s="162"/>
    </row>
    <row r="13" spans="1:9">
      <c r="A13" s="38">
        <v>1</v>
      </c>
      <c r="B13" s="38">
        <v>2</v>
      </c>
      <c r="C13" s="38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</row>
    <row r="14" spans="1:9">
      <c r="A14" s="40">
        <v>1</v>
      </c>
      <c r="B14" s="156" t="s">
        <v>30</v>
      </c>
      <c r="C14" s="156"/>
      <c r="D14" s="41"/>
      <c r="E14" s="41"/>
      <c r="F14" s="41"/>
      <c r="G14" s="41"/>
      <c r="H14" s="41"/>
    </row>
    <row r="15" spans="1:9" ht="38.25">
      <c r="A15" s="40">
        <v>1</v>
      </c>
      <c r="B15" s="40" t="s">
        <v>31</v>
      </c>
      <c r="C15" s="40" t="str">
        <f>A7</f>
        <v>q. baRdaTSi wereTlis quCis da saakaZis saxelobis moednis asfalto betonis reabilitacia</v>
      </c>
      <c r="D15" s="42">
        <f>'2'!M90</f>
        <v>0</v>
      </c>
      <c r="E15" s="42"/>
      <c r="F15" s="42"/>
      <c r="G15" s="42"/>
      <c r="H15" s="42">
        <f>SUM(D15:G15)</f>
        <v>0</v>
      </c>
      <c r="I15" s="25"/>
    </row>
    <row r="16" spans="1:9">
      <c r="A16" s="38"/>
      <c r="B16" s="38"/>
      <c r="C16" s="38" t="s">
        <v>32</v>
      </c>
      <c r="D16" s="43">
        <f>D15</f>
        <v>0</v>
      </c>
      <c r="E16" s="43">
        <f>E15</f>
        <v>0</v>
      </c>
      <c r="F16" s="43">
        <f>F15</f>
        <v>0</v>
      </c>
      <c r="G16" s="43">
        <f>G15</f>
        <v>0</v>
      </c>
      <c r="H16" s="43">
        <f>SUM(D16:G16)</f>
        <v>0</v>
      </c>
    </row>
    <row r="17" spans="1:9">
      <c r="A17" s="40">
        <v>2</v>
      </c>
      <c r="B17" s="40"/>
      <c r="C17" s="40" t="s">
        <v>33</v>
      </c>
      <c r="D17" s="42"/>
      <c r="E17" s="42"/>
      <c r="F17" s="42"/>
      <c r="G17" s="42"/>
      <c r="H17" s="42"/>
    </row>
    <row r="18" spans="1:9">
      <c r="A18" s="40"/>
      <c r="B18" s="40" t="s">
        <v>34</v>
      </c>
      <c r="C18" s="40" t="s">
        <v>35</v>
      </c>
      <c r="D18" s="42"/>
      <c r="E18" s="42"/>
      <c r="F18" s="42"/>
      <c r="G18" s="42">
        <v>0</v>
      </c>
      <c r="H18" s="42">
        <v>0</v>
      </c>
    </row>
    <row r="19" spans="1:9">
      <c r="A19" s="40"/>
      <c r="B19" s="40" t="s">
        <v>36</v>
      </c>
      <c r="C19" s="40" t="s">
        <v>37</v>
      </c>
      <c r="D19" s="42"/>
      <c r="E19" s="42"/>
      <c r="F19" s="42"/>
      <c r="G19" s="42">
        <v>0</v>
      </c>
      <c r="H19" s="42">
        <v>0</v>
      </c>
    </row>
    <row r="20" spans="1:9">
      <c r="A20" s="38"/>
      <c r="B20" s="38"/>
      <c r="C20" s="38" t="s">
        <v>38</v>
      </c>
      <c r="D20" s="43"/>
      <c r="E20" s="43"/>
      <c r="F20" s="43"/>
      <c r="G20" s="43">
        <f>G19+G18</f>
        <v>0</v>
      </c>
      <c r="H20" s="43">
        <f>H19+H18</f>
        <v>0</v>
      </c>
    </row>
    <row r="21" spans="1:9">
      <c r="A21" s="38"/>
      <c r="B21" s="38"/>
      <c r="C21" s="38" t="s">
        <v>39</v>
      </c>
      <c r="D21" s="43">
        <f>D16</f>
        <v>0</v>
      </c>
      <c r="E21" s="43">
        <f>E16</f>
        <v>0</v>
      </c>
      <c r="F21" s="43"/>
      <c r="G21" s="43">
        <f>G20</f>
        <v>0</v>
      </c>
      <c r="H21" s="43">
        <f>H16+H20</f>
        <v>0</v>
      </c>
    </row>
    <row r="22" spans="1:9">
      <c r="A22" s="40"/>
      <c r="B22" s="40"/>
      <c r="C22" s="40" t="s">
        <v>40</v>
      </c>
      <c r="D22" s="42"/>
      <c r="E22" s="42"/>
      <c r="F22" s="42"/>
      <c r="G22" s="42"/>
      <c r="H22" s="42"/>
    </row>
    <row r="23" spans="1:9">
      <c r="A23" s="40"/>
      <c r="B23" s="40" t="s">
        <v>41</v>
      </c>
      <c r="C23" s="40" t="s">
        <v>42</v>
      </c>
      <c r="D23" s="42"/>
      <c r="E23" s="42"/>
      <c r="F23" s="42"/>
      <c r="G23" s="42">
        <f>H23</f>
        <v>0</v>
      </c>
      <c r="H23" s="42">
        <v>0</v>
      </c>
    </row>
    <row r="24" spans="1:9">
      <c r="A24" s="38"/>
      <c r="B24" s="38"/>
      <c r="C24" s="44" t="s">
        <v>43</v>
      </c>
      <c r="D24" s="43"/>
      <c r="E24" s="43"/>
      <c r="F24" s="43"/>
      <c r="G24" s="43">
        <f>SUM(G23:G23)</f>
        <v>0</v>
      </c>
      <c r="H24" s="43">
        <f>SUM(H23:H23)</f>
        <v>0</v>
      </c>
    </row>
    <row r="25" spans="1:9">
      <c r="A25" s="38"/>
      <c r="B25" s="38"/>
      <c r="C25" s="38" t="s">
        <v>44</v>
      </c>
      <c r="D25" s="43">
        <f>D21</f>
        <v>0</v>
      </c>
      <c r="E25" s="43">
        <f>E21</f>
        <v>0</v>
      </c>
      <c r="F25" s="43"/>
      <c r="G25" s="43">
        <f>G24+G21</f>
        <v>0</v>
      </c>
      <c r="H25" s="43">
        <f>H24+H21</f>
        <v>0</v>
      </c>
    </row>
    <row r="26" spans="1:9">
      <c r="A26" s="40"/>
      <c r="B26" s="40" t="s">
        <v>45</v>
      </c>
      <c r="C26" s="96" t="s">
        <v>96</v>
      </c>
      <c r="D26" s="42">
        <f>D25*0.03</f>
        <v>0</v>
      </c>
      <c r="E26" s="42"/>
      <c r="F26" s="42"/>
      <c r="G26" s="42"/>
      <c r="H26" s="42">
        <f>H25*0.03</f>
        <v>0</v>
      </c>
      <c r="I26" s="31"/>
    </row>
    <row r="27" spans="1:9">
      <c r="A27" s="38"/>
      <c r="B27" s="38"/>
      <c r="C27" s="38" t="s">
        <v>5</v>
      </c>
      <c r="D27" s="43">
        <f>SUM(D25:D26)</f>
        <v>0</v>
      </c>
      <c r="E27" s="43">
        <f>SUM(E25:E26)</f>
        <v>0</v>
      </c>
      <c r="F27" s="43"/>
      <c r="G27" s="43">
        <f>SUM(G25:G26)</f>
        <v>0</v>
      </c>
      <c r="H27" s="43">
        <f>SUM(H25:H26)</f>
        <v>0</v>
      </c>
    </row>
    <row r="28" spans="1:9">
      <c r="A28" s="38"/>
      <c r="B28" s="38"/>
      <c r="C28" s="38" t="s">
        <v>46</v>
      </c>
      <c r="D28" s="43">
        <f>D27*18%</f>
        <v>0</v>
      </c>
      <c r="E28" s="43"/>
      <c r="F28" s="43"/>
      <c r="G28" s="43">
        <f>G27*0.18</f>
        <v>0</v>
      </c>
      <c r="H28" s="43">
        <f>H27*18%</f>
        <v>0</v>
      </c>
      <c r="I28" s="32"/>
    </row>
    <row r="29" spans="1:9">
      <c r="A29" s="38"/>
      <c r="B29" s="38"/>
      <c r="C29" s="38" t="s">
        <v>47</v>
      </c>
      <c r="D29" s="43">
        <f>SUM(D27:D28)</f>
        <v>0</v>
      </c>
      <c r="E29" s="43">
        <f>E27</f>
        <v>0</v>
      </c>
      <c r="F29" s="43"/>
      <c r="G29" s="43">
        <f>SUM(G27:G28)</f>
        <v>0</v>
      </c>
      <c r="H29" s="43">
        <f>H28+H27</f>
        <v>0</v>
      </c>
      <c r="I29" s="25">
        <v>250000</v>
      </c>
    </row>
    <row r="30" spans="1:9">
      <c r="A30" s="28"/>
      <c r="B30" s="28"/>
      <c r="C30" s="28"/>
      <c r="D30" s="26"/>
      <c r="E30" s="26"/>
      <c r="F30" s="26"/>
      <c r="G30" s="26"/>
      <c r="H30" s="26"/>
    </row>
    <row r="31" spans="1:9">
      <c r="A31" s="33"/>
      <c r="B31" s="33"/>
      <c r="C31" s="34" t="s">
        <v>48</v>
      </c>
      <c r="D31" s="34" t="s">
        <v>49</v>
      </c>
      <c r="E31" s="35"/>
      <c r="F31" s="33"/>
      <c r="G31" s="36"/>
      <c r="H31" s="33"/>
      <c r="I31" s="25">
        <f>I29-H29</f>
        <v>250000</v>
      </c>
    </row>
    <row r="32" spans="1:9">
      <c r="A32" s="33"/>
      <c r="B32" s="33"/>
      <c r="C32" s="35"/>
      <c r="D32" s="35"/>
      <c r="E32" s="35"/>
      <c r="F32" s="33"/>
      <c r="G32" s="36"/>
      <c r="H32" s="33"/>
    </row>
    <row r="33" spans="1:8">
      <c r="A33" s="33"/>
      <c r="B33" s="33"/>
      <c r="C33" s="34" t="s">
        <v>50</v>
      </c>
      <c r="D33" s="157" t="s">
        <v>51</v>
      </c>
      <c r="E33" s="157"/>
      <c r="F33" s="33"/>
      <c r="G33" s="36"/>
      <c r="H33" s="33"/>
    </row>
  </sheetData>
  <mergeCells count="23">
    <mergeCell ref="B14:C14"/>
    <mergeCell ref="D33:E33"/>
    <mergeCell ref="A7:H7"/>
    <mergeCell ref="A8:H8"/>
    <mergeCell ref="B9:C9"/>
    <mergeCell ref="D9:F9"/>
    <mergeCell ref="A11:A12"/>
    <mergeCell ref="B11:B12"/>
    <mergeCell ref="C11:C12"/>
    <mergeCell ref="D11:G11"/>
    <mergeCell ref="H11:H12"/>
    <mergeCell ref="A4:C4"/>
    <mergeCell ref="F4:G4"/>
    <mergeCell ref="A5:C5"/>
    <mergeCell ref="F5:G5"/>
    <mergeCell ref="A6:C6"/>
    <mergeCell ref="F6:G6"/>
    <mergeCell ref="A1:C1"/>
    <mergeCell ref="F1:G1"/>
    <mergeCell ref="A2:C2"/>
    <mergeCell ref="F2:G2"/>
    <mergeCell ref="A3:C3"/>
    <mergeCell ref="F3:G3"/>
  </mergeCells>
  <pageMargins left="0.25" right="0.25" top="0.75" bottom="0.75" header="0.3" footer="0.3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95"/>
  <sheetViews>
    <sheetView tabSelected="1" workbookViewId="0">
      <pane ySplit="7" topLeftCell="A8" activePane="bottomLeft" state="frozen"/>
      <selection activeCell="A7" sqref="A7"/>
      <selection pane="bottomLeft" activeCell="C95" sqref="C95"/>
    </sheetView>
  </sheetViews>
  <sheetFormatPr defaultRowHeight="13.5" customHeight="1"/>
  <cols>
    <col min="1" max="1" width="4.42578125" style="11" bestFit="1" customWidth="1"/>
    <col min="2" max="2" width="13.42578125" style="3" customWidth="1"/>
    <col min="3" max="3" width="44.42578125" style="20" customWidth="1"/>
    <col min="4" max="7" width="9.42578125" style="3" customWidth="1"/>
    <col min="8" max="8" width="12.140625" style="17" customWidth="1"/>
    <col min="9" max="9" width="9.42578125" style="3" customWidth="1"/>
    <col min="10" max="10" width="10.28515625" style="17" customWidth="1"/>
    <col min="11" max="11" width="9.42578125" style="3" customWidth="1"/>
    <col min="12" max="12" width="10.7109375" style="17" customWidth="1"/>
    <col min="13" max="13" width="13" style="17" customWidth="1"/>
    <col min="14" max="216" width="9.140625" style="1" customWidth="1"/>
    <col min="217" max="217" width="2.5703125" style="1" customWidth="1"/>
    <col min="218" max="218" width="9.140625" style="1" customWidth="1"/>
    <col min="219" max="219" width="47.85546875" style="1" customWidth="1"/>
    <col min="220" max="220" width="6.7109375" style="1" customWidth="1"/>
    <col min="221" max="221" width="7.42578125" style="1" customWidth="1"/>
    <col min="222" max="222" width="7" style="1" customWidth="1"/>
    <col min="223" max="223" width="8.5703125" style="1" customWidth="1"/>
    <col min="224" max="224" width="12" style="1" customWidth="1"/>
    <col min="225" max="225" width="4.7109375" style="1" customWidth="1"/>
    <col min="226" max="226" width="9.140625" style="1" customWidth="1"/>
    <col min="227" max="227" width="11.7109375" style="1" customWidth="1"/>
    <col min="228" max="228" width="7" style="1" customWidth="1"/>
    <col min="229" max="229" width="7.140625" style="1" customWidth="1"/>
    <col min="230" max="230" width="8.28515625" style="1" bestFit="1" customWidth="1"/>
    <col min="231" max="232" width="8.5703125" style="1" bestFit="1" customWidth="1"/>
    <col min="233" max="233" width="8.85546875" style="1" bestFit="1" customWidth="1"/>
    <col min="234" max="234" width="8.28515625" style="1" bestFit="1" customWidth="1"/>
    <col min="235" max="235" width="10.140625" style="1" customWidth="1"/>
    <col min="236" max="472" width="9.140625" style="1"/>
    <col min="473" max="473" width="2.5703125" style="1" bestFit="1" customWidth="1"/>
    <col min="474" max="474" width="9.140625" style="1"/>
    <col min="475" max="475" width="47.85546875" style="1" customWidth="1"/>
    <col min="476" max="476" width="6.7109375" style="1" bestFit="1" customWidth="1"/>
    <col min="477" max="477" width="7.42578125" style="1" bestFit="1" customWidth="1"/>
    <col min="478" max="478" width="7" style="1" bestFit="1" customWidth="1"/>
    <col min="479" max="479" width="8.5703125" style="1" bestFit="1" customWidth="1"/>
    <col min="480" max="480" width="12" style="1" bestFit="1" customWidth="1"/>
    <col min="481" max="481" width="4.7109375" style="1" bestFit="1" customWidth="1"/>
    <col min="482" max="482" width="9.140625" style="1"/>
    <col min="483" max="483" width="11.7109375" style="1" customWidth="1"/>
    <col min="484" max="484" width="7" style="1" bestFit="1" customWidth="1"/>
    <col min="485" max="485" width="7.140625" style="1" bestFit="1" customWidth="1"/>
    <col min="486" max="486" width="8.28515625" style="1" bestFit="1" customWidth="1"/>
    <col min="487" max="488" width="8.5703125" style="1" bestFit="1" customWidth="1"/>
    <col min="489" max="489" width="8.85546875" style="1" bestFit="1" customWidth="1"/>
    <col min="490" max="490" width="8.28515625" style="1" bestFit="1" customWidth="1"/>
    <col min="491" max="491" width="10.140625" style="1" customWidth="1"/>
    <col min="492" max="728" width="9.140625" style="1"/>
    <col min="729" max="729" width="2.5703125" style="1" bestFit="1" customWidth="1"/>
    <col min="730" max="730" width="9.140625" style="1"/>
    <col min="731" max="731" width="47.85546875" style="1" customWidth="1"/>
    <col min="732" max="732" width="6.7109375" style="1" bestFit="1" customWidth="1"/>
    <col min="733" max="733" width="7.42578125" style="1" bestFit="1" customWidth="1"/>
    <col min="734" max="734" width="7" style="1" bestFit="1" customWidth="1"/>
    <col min="735" max="735" width="8.5703125" style="1" bestFit="1" customWidth="1"/>
    <col min="736" max="736" width="12" style="1" bestFit="1" customWidth="1"/>
    <col min="737" max="737" width="4.7109375" style="1" bestFit="1" customWidth="1"/>
    <col min="738" max="738" width="9.140625" style="1"/>
    <col min="739" max="739" width="11.7109375" style="1" customWidth="1"/>
    <col min="740" max="740" width="7" style="1" bestFit="1" customWidth="1"/>
    <col min="741" max="741" width="7.140625" style="1" bestFit="1" customWidth="1"/>
    <col min="742" max="742" width="8.28515625" style="1" bestFit="1" customWidth="1"/>
    <col min="743" max="744" width="8.5703125" style="1" bestFit="1" customWidth="1"/>
    <col min="745" max="745" width="8.85546875" style="1" bestFit="1" customWidth="1"/>
    <col min="746" max="746" width="8.28515625" style="1" bestFit="1" customWidth="1"/>
    <col min="747" max="747" width="10.140625" style="1" customWidth="1"/>
    <col min="748" max="984" width="9.140625" style="1"/>
    <col min="985" max="985" width="2.5703125" style="1" bestFit="1" customWidth="1"/>
    <col min="986" max="986" width="9.140625" style="1"/>
    <col min="987" max="987" width="47.85546875" style="1" customWidth="1"/>
    <col min="988" max="988" width="6.7109375" style="1" bestFit="1" customWidth="1"/>
    <col min="989" max="989" width="7.42578125" style="1" bestFit="1" customWidth="1"/>
    <col min="990" max="990" width="7" style="1" bestFit="1" customWidth="1"/>
    <col min="991" max="991" width="8.5703125" style="1" bestFit="1" customWidth="1"/>
    <col min="992" max="992" width="12" style="1" bestFit="1" customWidth="1"/>
    <col min="993" max="993" width="4.7109375" style="1" bestFit="1" customWidth="1"/>
    <col min="994" max="994" width="9.140625" style="1"/>
    <col min="995" max="995" width="11.7109375" style="1" customWidth="1"/>
    <col min="996" max="996" width="7" style="1" bestFit="1" customWidth="1"/>
    <col min="997" max="997" width="7.140625" style="1" bestFit="1" customWidth="1"/>
    <col min="998" max="998" width="8.28515625" style="1" bestFit="1" customWidth="1"/>
    <col min="999" max="1000" width="8.5703125" style="1" bestFit="1" customWidth="1"/>
    <col min="1001" max="1001" width="8.85546875" style="1" bestFit="1" customWidth="1"/>
    <col min="1002" max="1002" width="8.28515625" style="1" bestFit="1" customWidth="1"/>
    <col min="1003" max="1003" width="10.140625" style="1" customWidth="1"/>
    <col min="1004" max="1240" width="9.140625" style="1"/>
    <col min="1241" max="1241" width="2.5703125" style="1" bestFit="1" customWidth="1"/>
    <col min="1242" max="1242" width="9.140625" style="1"/>
    <col min="1243" max="1243" width="47.85546875" style="1" customWidth="1"/>
    <col min="1244" max="1244" width="6.7109375" style="1" bestFit="1" customWidth="1"/>
    <col min="1245" max="1245" width="7.42578125" style="1" bestFit="1" customWidth="1"/>
    <col min="1246" max="1246" width="7" style="1" bestFit="1" customWidth="1"/>
    <col min="1247" max="1247" width="8.5703125" style="1" bestFit="1" customWidth="1"/>
    <col min="1248" max="1248" width="12" style="1" bestFit="1" customWidth="1"/>
    <col min="1249" max="1249" width="4.7109375" style="1" bestFit="1" customWidth="1"/>
    <col min="1250" max="1250" width="9.140625" style="1"/>
    <col min="1251" max="1251" width="11.7109375" style="1" customWidth="1"/>
    <col min="1252" max="1252" width="7" style="1" bestFit="1" customWidth="1"/>
    <col min="1253" max="1253" width="7.140625" style="1" bestFit="1" customWidth="1"/>
    <col min="1254" max="1254" width="8.28515625" style="1" bestFit="1" customWidth="1"/>
    <col min="1255" max="1256" width="8.5703125" style="1" bestFit="1" customWidth="1"/>
    <col min="1257" max="1257" width="8.85546875" style="1" bestFit="1" customWidth="1"/>
    <col min="1258" max="1258" width="8.28515625" style="1" bestFit="1" customWidth="1"/>
    <col min="1259" max="1259" width="10.140625" style="1" customWidth="1"/>
    <col min="1260" max="1496" width="9.140625" style="1"/>
    <col min="1497" max="1497" width="2.5703125" style="1" bestFit="1" customWidth="1"/>
    <col min="1498" max="1498" width="9.140625" style="1"/>
    <col min="1499" max="1499" width="47.85546875" style="1" customWidth="1"/>
    <col min="1500" max="1500" width="6.7109375" style="1" bestFit="1" customWidth="1"/>
    <col min="1501" max="1501" width="7.42578125" style="1" bestFit="1" customWidth="1"/>
    <col min="1502" max="1502" width="7" style="1" bestFit="1" customWidth="1"/>
    <col min="1503" max="1503" width="8.5703125" style="1" bestFit="1" customWidth="1"/>
    <col min="1504" max="1504" width="12" style="1" bestFit="1" customWidth="1"/>
    <col min="1505" max="1505" width="4.7109375" style="1" bestFit="1" customWidth="1"/>
    <col min="1506" max="1506" width="9.140625" style="1"/>
    <col min="1507" max="1507" width="11.7109375" style="1" customWidth="1"/>
    <col min="1508" max="1508" width="7" style="1" bestFit="1" customWidth="1"/>
    <col min="1509" max="1509" width="7.140625" style="1" bestFit="1" customWidth="1"/>
    <col min="1510" max="1510" width="8.28515625" style="1" bestFit="1" customWidth="1"/>
    <col min="1511" max="1512" width="8.5703125" style="1" bestFit="1" customWidth="1"/>
    <col min="1513" max="1513" width="8.85546875" style="1" bestFit="1" customWidth="1"/>
    <col min="1514" max="1514" width="8.28515625" style="1" bestFit="1" customWidth="1"/>
    <col min="1515" max="1515" width="10.140625" style="1" customWidth="1"/>
    <col min="1516" max="1752" width="9.140625" style="1"/>
    <col min="1753" max="1753" width="2.5703125" style="1" bestFit="1" customWidth="1"/>
    <col min="1754" max="1754" width="9.140625" style="1"/>
    <col min="1755" max="1755" width="47.85546875" style="1" customWidth="1"/>
    <col min="1756" max="1756" width="6.7109375" style="1" bestFit="1" customWidth="1"/>
    <col min="1757" max="1757" width="7.42578125" style="1" bestFit="1" customWidth="1"/>
    <col min="1758" max="1758" width="7" style="1" bestFit="1" customWidth="1"/>
    <col min="1759" max="1759" width="8.5703125" style="1" bestFit="1" customWidth="1"/>
    <col min="1760" max="1760" width="12" style="1" bestFit="1" customWidth="1"/>
    <col min="1761" max="1761" width="4.7109375" style="1" bestFit="1" customWidth="1"/>
    <col min="1762" max="1762" width="9.140625" style="1"/>
    <col min="1763" max="1763" width="11.7109375" style="1" customWidth="1"/>
    <col min="1764" max="1764" width="7" style="1" bestFit="1" customWidth="1"/>
    <col min="1765" max="1765" width="7.140625" style="1" bestFit="1" customWidth="1"/>
    <col min="1766" max="1766" width="8.28515625" style="1" bestFit="1" customWidth="1"/>
    <col min="1767" max="1768" width="8.5703125" style="1" bestFit="1" customWidth="1"/>
    <col min="1769" max="1769" width="8.85546875" style="1" bestFit="1" customWidth="1"/>
    <col min="1770" max="1770" width="8.28515625" style="1" bestFit="1" customWidth="1"/>
    <col min="1771" max="1771" width="10.140625" style="1" customWidth="1"/>
    <col min="1772" max="2008" width="9.140625" style="1"/>
    <col min="2009" max="2009" width="2.5703125" style="1" bestFit="1" customWidth="1"/>
    <col min="2010" max="2010" width="9.140625" style="1"/>
    <col min="2011" max="2011" width="47.85546875" style="1" customWidth="1"/>
    <col min="2012" max="2012" width="6.7109375" style="1" bestFit="1" customWidth="1"/>
    <col min="2013" max="2013" width="7.42578125" style="1" bestFit="1" customWidth="1"/>
    <col min="2014" max="2014" width="7" style="1" bestFit="1" customWidth="1"/>
    <col min="2015" max="2015" width="8.5703125" style="1" bestFit="1" customWidth="1"/>
    <col min="2016" max="2016" width="12" style="1" bestFit="1" customWidth="1"/>
    <col min="2017" max="2017" width="4.7109375" style="1" bestFit="1" customWidth="1"/>
    <col min="2018" max="2018" width="9.140625" style="1"/>
    <col min="2019" max="2019" width="11.7109375" style="1" customWidth="1"/>
    <col min="2020" max="2020" width="7" style="1" bestFit="1" customWidth="1"/>
    <col min="2021" max="2021" width="7.140625" style="1" bestFit="1" customWidth="1"/>
    <col min="2022" max="2022" width="8.28515625" style="1" bestFit="1" customWidth="1"/>
    <col min="2023" max="2024" width="8.5703125" style="1" bestFit="1" customWidth="1"/>
    <col min="2025" max="2025" width="8.85546875" style="1" bestFit="1" customWidth="1"/>
    <col min="2026" max="2026" width="8.28515625" style="1" bestFit="1" customWidth="1"/>
    <col min="2027" max="2027" width="10.140625" style="1" customWidth="1"/>
    <col min="2028" max="2264" width="9.140625" style="1"/>
    <col min="2265" max="2265" width="2.5703125" style="1" bestFit="1" customWidth="1"/>
    <col min="2266" max="2266" width="9.140625" style="1"/>
    <col min="2267" max="2267" width="47.85546875" style="1" customWidth="1"/>
    <col min="2268" max="2268" width="6.7109375" style="1" bestFit="1" customWidth="1"/>
    <col min="2269" max="2269" width="7.42578125" style="1" bestFit="1" customWidth="1"/>
    <col min="2270" max="2270" width="7" style="1" bestFit="1" customWidth="1"/>
    <col min="2271" max="2271" width="8.5703125" style="1" bestFit="1" customWidth="1"/>
    <col min="2272" max="2272" width="12" style="1" bestFit="1" customWidth="1"/>
    <col min="2273" max="2273" width="4.7109375" style="1" bestFit="1" customWidth="1"/>
    <col min="2274" max="2274" width="9.140625" style="1"/>
    <col min="2275" max="2275" width="11.7109375" style="1" customWidth="1"/>
    <col min="2276" max="2276" width="7" style="1" bestFit="1" customWidth="1"/>
    <col min="2277" max="2277" width="7.140625" style="1" bestFit="1" customWidth="1"/>
    <col min="2278" max="2278" width="8.28515625" style="1" bestFit="1" customWidth="1"/>
    <col min="2279" max="2280" width="8.5703125" style="1" bestFit="1" customWidth="1"/>
    <col min="2281" max="2281" width="8.85546875" style="1" bestFit="1" customWidth="1"/>
    <col min="2282" max="2282" width="8.28515625" style="1" bestFit="1" customWidth="1"/>
    <col min="2283" max="2283" width="10.140625" style="1" customWidth="1"/>
    <col min="2284" max="2520" width="9.140625" style="1"/>
    <col min="2521" max="2521" width="2.5703125" style="1" bestFit="1" customWidth="1"/>
    <col min="2522" max="2522" width="9.140625" style="1"/>
    <col min="2523" max="2523" width="47.85546875" style="1" customWidth="1"/>
    <col min="2524" max="2524" width="6.7109375" style="1" bestFit="1" customWidth="1"/>
    <col min="2525" max="2525" width="7.42578125" style="1" bestFit="1" customWidth="1"/>
    <col min="2526" max="2526" width="7" style="1" bestFit="1" customWidth="1"/>
    <col min="2527" max="2527" width="8.5703125" style="1" bestFit="1" customWidth="1"/>
    <col min="2528" max="2528" width="12" style="1" bestFit="1" customWidth="1"/>
    <col min="2529" max="2529" width="4.7109375" style="1" bestFit="1" customWidth="1"/>
    <col min="2530" max="2530" width="9.140625" style="1"/>
    <col min="2531" max="2531" width="11.7109375" style="1" customWidth="1"/>
    <col min="2532" max="2532" width="7" style="1" bestFit="1" customWidth="1"/>
    <col min="2533" max="2533" width="7.140625" style="1" bestFit="1" customWidth="1"/>
    <col min="2534" max="2534" width="8.28515625" style="1" bestFit="1" customWidth="1"/>
    <col min="2535" max="2536" width="8.5703125" style="1" bestFit="1" customWidth="1"/>
    <col min="2537" max="2537" width="8.85546875" style="1" bestFit="1" customWidth="1"/>
    <col min="2538" max="2538" width="8.28515625" style="1" bestFit="1" customWidth="1"/>
    <col min="2539" max="2539" width="10.140625" style="1" customWidth="1"/>
    <col min="2540" max="2776" width="9.140625" style="1"/>
    <col min="2777" max="2777" width="2.5703125" style="1" bestFit="1" customWidth="1"/>
    <col min="2778" max="2778" width="9.140625" style="1"/>
    <col min="2779" max="2779" width="47.85546875" style="1" customWidth="1"/>
    <col min="2780" max="2780" width="6.7109375" style="1" bestFit="1" customWidth="1"/>
    <col min="2781" max="2781" width="7.42578125" style="1" bestFit="1" customWidth="1"/>
    <col min="2782" max="2782" width="7" style="1" bestFit="1" customWidth="1"/>
    <col min="2783" max="2783" width="8.5703125" style="1" bestFit="1" customWidth="1"/>
    <col min="2784" max="2784" width="12" style="1" bestFit="1" customWidth="1"/>
    <col min="2785" max="2785" width="4.7109375" style="1" bestFit="1" customWidth="1"/>
    <col min="2786" max="2786" width="9.140625" style="1"/>
    <col min="2787" max="2787" width="11.7109375" style="1" customWidth="1"/>
    <col min="2788" max="2788" width="7" style="1" bestFit="1" customWidth="1"/>
    <col min="2789" max="2789" width="7.140625" style="1" bestFit="1" customWidth="1"/>
    <col min="2790" max="2790" width="8.28515625" style="1" bestFit="1" customWidth="1"/>
    <col min="2791" max="2792" width="8.5703125" style="1" bestFit="1" customWidth="1"/>
    <col min="2793" max="2793" width="8.85546875" style="1" bestFit="1" customWidth="1"/>
    <col min="2794" max="2794" width="8.28515625" style="1" bestFit="1" customWidth="1"/>
    <col min="2795" max="2795" width="10.140625" style="1" customWidth="1"/>
    <col min="2796" max="3032" width="9.140625" style="1"/>
    <col min="3033" max="3033" width="2.5703125" style="1" bestFit="1" customWidth="1"/>
    <col min="3034" max="3034" width="9.140625" style="1"/>
    <col min="3035" max="3035" width="47.85546875" style="1" customWidth="1"/>
    <col min="3036" max="3036" width="6.7109375" style="1" bestFit="1" customWidth="1"/>
    <col min="3037" max="3037" width="7.42578125" style="1" bestFit="1" customWidth="1"/>
    <col min="3038" max="3038" width="7" style="1" bestFit="1" customWidth="1"/>
    <col min="3039" max="3039" width="8.5703125" style="1" bestFit="1" customWidth="1"/>
    <col min="3040" max="3040" width="12" style="1" bestFit="1" customWidth="1"/>
    <col min="3041" max="3041" width="4.7109375" style="1" bestFit="1" customWidth="1"/>
    <col min="3042" max="3042" width="9.140625" style="1"/>
    <col min="3043" max="3043" width="11.7109375" style="1" customWidth="1"/>
    <col min="3044" max="3044" width="7" style="1" bestFit="1" customWidth="1"/>
    <col min="3045" max="3045" width="7.140625" style="1" bestFit="1" customWidth="1"/>
    <col min="3046" max="3046" width="8.28515625" style="1" bestFit="1" customWidth="1"/>
    <col min="3047" max="3048" width="8.5703125" style="1" bestFit="1" customWidth="1"/>
    <col min="3049" max="3049" width="8.85546875" style="1" bestFit="1" customWidth="1"/>
    <col min="3050" max="3050" width="8.28515625" style="1" bestFit="1" customWidth="1"/>
    <col min="3051" max="3051" width="10.140625" style="1" customWidth="1"/>
    <col min="3052" max="3288" width="9.140625" style="1"/>
    <col min="3289" max="3289" width="2.5703125" style="1" bestFit="1" customWidth="1"/>
    <col min="3290" max="3290" width="9.140625" style="1"/>
    <col min="3291" max="3291" width="47.85546875" style="1" customWidth="1"/>
    <col min="3292" max="3292" width="6.7109375" style="1" bestFit="1" customWidth="1"/>
    <col min="3293" max="3293" width="7.42578125" style="1" bestFit="1" customWidth="1"/>
    <col min="3294" max="3294" width="7" style="1" bestFit="1" customWidth="1"/>
    <col min="3295" max="3295" width="8.5703125" style="1" bestFit="1" customWidth="1"/>
    <col min="3296" max="3296" width="12" style="1" bestFit="1" customWidth="1"/>
    <col min="3297" max="3297" width="4.7109375" style="1" bestFit="1" customWidth="1"/>
    <col min="3298" max="3298" width="9.140625" style="1"/>
    <col min="3299" max="3299" width="11.7109375" style="1" customWidth="1"/>
    <col min="3300" max="3300" width="7" style="1" bestFit="1" customWidth="1"/>
    <col min="3301" max="3301" width="7.140625" style="1" bestFit="1" customWidth="1"/>
    <col min="3302" max="3302" width="8.28515625" style="1" bestFit="1" customWidth="1"/>
    <col min="3303" max="3304" width="8.5703125" style="1" bestFit="1" customWidth="1"/>
    <col min="3305" max="3305" width="8.85546875" style="1" bestFit="1" customWidth="1"/>
    <col min="3306" max="3306" width="8.28515625" style="1" bestFit="1" customWidth="1"/>
    <col min="3307" max="3307" width="10.140625" style="1" customWidth="1"/>
    <col min="3308" max="3544" width="9.140625" style="1"/>
    <col min="3545" max="3545" width="2.5703125" style="1" bestFit="1" customWidth="1"/>
    <col min="3546" max="3546" width="9.140625" style="1"/>
    <col min="3547" max="3547" width="47.85546875" style="1" customWidth="1"/>
    <col min="3548" max="3548" width="6.7109375" style="1" bestFit="1" customWidth="1"/>
    <col min="3549" max="3549" width="7.42578125" style="1" bestFit="1" customWidth="1"/>
    <col min="3550" max="3550" width="7" style="1" bestFit="1" customWidth="1"/>
    <col min="3551" max="3551" width="8.5703125" style="1" bestFit="1" customWidth="1"/>
    <col min="3552" max="3552" width="12" style="1" bestFit="1" customWidth="1"/>
    <col min="3553" max="3553" width="4.7109375" style="1" bestFit="1" customWidth="1"/>
    <col min="3554" max="3554" width="9.140625" style="1"/>
    <col min="3555" max="3555" width="11.7109375" style="1" customWidth="1"/>
    <col min="3556" max="3556" width="7" style="1" bestFit="1" customWidth="1"/>
    <col min="3557" max="3557" width="7.140625" style="1" bestFit="1" customWidth="1"/>
    <col min="3558" max="3558" width="8.28515625" style="1" bestFit="1" customWidth="1"/>
    <col min="3559" max="3560" width="8.5703125" style="1" bestFit="1" customWidth="1"/>
    <col min="3561" max="3561" width="8.85546875" style="1" bestFit="1" customWidth="1"/>
    <col min="3562" max="3562" width="8.28515625" style="1" bestFit="1" customWidth="1"/>
    <col min="3563" max="3563" width="10.140625" style="1" customWidth="1"/>
    <col min="3564" max="3800" width="9.140625" style="1"/>
    <col min="3801" max="3801" width="2.5703125" style="1" bestFit="1" customWidth="1"/>
    <col min="3802" max="3802" width="9.140625" style="1"/>
    <col min="3803" max="3803" width="47.85546875" style="1" customWidth="1"/>
    <col min="3804" max="3804" width="6.7109375" style="1" bestFit="1" customWidth="1"/>
    <col min="3805" max="3805" width="7.42578125" style="1" bestFit="1" customWidth="1"/>
    <col min="3806" max="3806" width="7" style="1" bestFit="1" customWidth="1"/>
    <col min="3807" max="3807" width="8.5703125" style="1" bestFit="1" customWidth="1"/>
    <col min="3808" max="3808" width="12" style="1" bestFit="1" customWidth="1"/>
    <col min="3809" max="3809" width="4.7109375" style="1" bestFit="1" customWidth="1"/>
    <col min="3810" max="3810" width="9.140625" style="1"/>
    <col min="3811" max="3811" width="11.7109375" style="1" customWidth="1"/>
    <col min="3812" max="3812" width="7" style="1" bestFit="1" customWidth="1"/>
    <col min="3813" max="3813" width="7.140625" style="1" bestFit="1" customWidth="1"/>
    <col min="3814" max="3814" width="8.28515625" style="1" bestFit="1" customWidth="1"/>
    <col min="3815" max="3816" width="8.5703125" style="1" bestFit="1" customWidth="1"/>
    <col min="3817" max="3817" width="8.85546875" style="1" bestFit="1" customWidth="1"/>
    <col min="3818" max="3818" width="8.28515625" style="1" bestFit="1" customWidth="1"/>
    <col min="3819" max="3819" width="10.140625" style="1" customWidth="1"/>
    <col min="3820" max="4056" width="9.140625" style="1"/>
    <col min="4057" max="4057" width="2.5703125" style="1" bestFit="1" customWidth="1"/>
    <col min="4058" max="4058" width="9.140625" style="1"/>
    <col min="4059" max="4059" width="47.85546875" style="1" customWidth="1"/>
    <col min="4060" max="4060" width="6.7109375" style="1" bestFit="1" customWidth="1"/>
    <col min="4061" max="4061" width="7.42578125" style="1" bestFit="1" customWidth="1"/>
    <col min="4062" max="4062" width="7" style="1" bestFit="1" customWidth="1"/>
    <col min="4063" max="4063" width="8.5703125" style="1" bestFit="1" customWidth="1"/>
    <col min="4064" max="4064" width="12" style="1" bestFit="1" customWidth="1"/>
    <col min="4065" max="4065" width="4.7109375" style="1" bestFit="1" customWidth="1"/>
    <col min="4066" max="4066" width="9.140625" style="1"/>
    <col min="4067" max="4067" width="11.7109375" style="1" customWidth="1"/>
    <col min="4068" max="4068" width="7" style="1" bestFit="1" customWidth="1"/>
    <col min="4069" max="4069" width="7.140625" style="1" bestFit="1" customWidth="1"/>
    <col min="4070" max="4070" width="8.28515625" style="1" bestFit="1" customWidth="1"/>
    <col min="4071" max="4072" width="8.5703125" style="1" bestFit="1" customWidth="1"/>
    <col min="4073" max="4073" width="8.85546875" style="1" bestFit="1" customWidth="1"/>
    <col min="4074" max="4074" width="8.28515625" style="1" bestFit="1" customWidth="1"/>
    <col min="4075" max="4075" width="10.140625" style="1" customWidth="1"/>
    <col min="4076" max="4312" width="9.140625" style="1"/>
    <col min="4313" max="4313" width="2.5703125" style="1" bestFit="1" customWidth="1"/>
    <col min="4314" max="4314" width="9.140625" style="1"/>
    <col min="4315" max="4315" width="47.85546875" style="1" customWidth="1"/>
    <col min="4316" max="4316" width="6.7109375" style="1" bestFit="1" customWidth="1"/>
    <col min="4317" max="4317" width="7.42578125" style="1" bestFit="1" customWidth="1"/>
    <col min="4318" max="4318" width="7" style="1" bestFit="1" customWidth="1"/>
    <col min="4319" max="4319" width="8.5703125" style="1" bestFit="1" customWidth="1"/>
    <col min="4320" max="4320" width="12" style="1" bestFit="1" customWidth="1"/>
    <col min="4321" max="4321" width="4.7109375" style="1" bestFit="1" customWidth="1"/>
    <col min="4322" max="4322" width="9.140625" style="1"/>
    <col min="4323" max="4323" width="11.7109375" style="1" customWidth="1"/>
    <col min="4324" max="4324" width="7" style="1" bestFit="1" customWidth="1"/>
    <col min="4325" max="4325" width="7.140625" style="1" bestFit="1" customWidth="1"/>
    <col min="4326" max="4326" width="8.28515625" style="1" bestFit="1" customWidth="1"/>
    <col min="4327" max="4328" width="8.5703125" style="1" bestFit="1" customWidth="1"/>
    <col min="4329" max="4329" width="8.85546875" style="1" bestFit="1" customWidth="1"/>
    <col min="4330" max="4330" width="8.28515625" style="1" bestFit="1" customWidth="1"/>
    <col min="4331" max="4331" width="10.140625" style="1" customWidth="1"/>
    <col min="4332" max="4568" width="9.140625" style="1"/>
    <col min="4569" max="4569" width="2.5703125" style="1" bestFit="1" customWidth="1"/>
    <col min="4570" max="4570" width="9.140625" style="1"/>
    <col min="4571" max="4571" width="47.85546875" style="1" customWidth="1"/>
    <col min="4572" max="4572" width="6.7109375" style="1" bestFit="1" customWidth="1"/>
    <col min="4573" max="4573" width="7.42578125" style="1" bestFit="1" customWidth="1"/>
    <col min="4574" max="4574" width="7" style="1" bestFit="1" customWidth="1"/>
    <col min="4575" max="4575" width="8.5703125" style="1" bestFit="1" customWidth="1"/>
    <col min="4576" max="4576" width="12" style="1" bestFit="1" customWidth="1"/>
    <col min="4577" max="4577" width="4.7109375" style="1" bestFit="1" customWidth="1"/>
    <col min="4578" max="4578" width="9.140625" style="1"/>
    <col min="4579" max="4579" width="11.7109375" style="1" customWidth="1"/>
    <col min="4580" max="4580" width="7" style="1" bestFit="1" customWidth="1"/>
    <col min="4581" max="4581" width="7.140625" style="1" bestFit="1" customWidth="1"/>
    <col min="4582" max="4582" width="8.28515625" style="1" bestFit="1" customWidth="1"/>
    <col min="4583" max="4584" width="8.5703125" style="1" bestFit="1" customWidth="1"/>
    <col min="4585" max="4585" width="8.85546875" style="1" bestFit="1" customWidth="1"/>
    <col min="4586" max="4586" width="8.28515625" style="1" bestFit="1" customWidth="1"/>
    <col min="4587" max="4587" width="10.140625" style="1" customWidth="1"/>
    <col min="4588" max="4824" width="9.140625" style="1"/>
    <col min="4825" max="4825" width="2.5703125" style="1" bestFit="1" customWidth="1"/>
    <col min="4826" max="4826" width="9.140625" style="1"/>
    <col min="4827" max="4827" width="47.85546875" style="1" customWidth="1"/>
    <col min="4828" max="4828" width="6.7109375" style="1" bestFit="1" customWidth="1"/>
    <col min="4829" max="4829" width="7.42578125" style="1" bestFit="1" customWidth="1"/>
    <col min="4830" max="4830" width="7" style="1" bestFit="1" customWidth="1"/>
    <col min="4831" max="4831" width="8.5703125" style="1" bestFit="1" customWidth="1"/>
    <col min="4832" max="4832" width="12" style="1" bestFit="1" customWidth="1"/>
    <col min="4833" max="4833" width="4.7109375" style="1" bestFit="1" customWidth="1"/>
    <col min="4834" max="4834" width="9.140625" style="1"/>
    <col min="4835" max="4835" width="11.7109375" style="1" customWidth="1"/>
    <col min="4836" max="4836" width="7" style="1" bestFit="1" customWidth="1"/>
    <col min="4837" max="4837" width="7.140625" style="1" bestFit="1" customWidth="1"/>
    <col min="4838" max="4838" width="8.28515625" style="1" bestFit="1" customWidth="1"/>
    <col min="4839" max="4840" width="8.5703125" style="1" bestFit="1" customWidth="1"/>
    <col min="4841" max="4841" width="8.85546875" style="1" bestFit="1" customWidth="1"/>
    <col min="4842" max="4842" width="8.28515625" style="1" bestFit="1" customWidth="1"/>
    <col min="4843" max="4843" width="10.140625" style="1" customWidth="1"/>
    <col min="4844" max="5080" width="9.140625" style="1"/>
    <col min="5081" max="5081" width="2.5703125" style="1" bestFit="1" customWidth="1"/>
    <col min="5082" max="5082" width="9.140625" style="1"/>
    <col min="5083" max="5083" width="47.85546875" style="1" customWidth="1"/>
    <col min="5084" max="5084" width="6.7109375" style="1" bestFit="1" customWidth="1"/>
    <col min="5085" max="5085" width="7.42578125" style="1" bestFit="1" customWidth="1"/>
    <col min="5086" max="5086" width="7" style="1" bestFit="1" customWidth="1"/>
    <col min="5087" max="5087" width="8.5703125" style="1" bestFit="1" customWidth="1"/>
    <col min="5088" max="5088" width="12" style="1" bestFit="1" customWidth="1"/>
    <col min="5089" max="5089" width="4.7109375" style="1" bestFit="1" customWidth="1"/>
    <col min="5090" max="5090" width="9.140625" style="1"/>
    <col min="5091" max="5091" width="11.7109375" style="1" customWidth="1"/>
    <col min="5092" max="5092" width="7" style="1" bestFit="1" customWidth="1"/>
    <col min="5093" max="5093" width="7.140625" style="1" bestFit="1" customWidth="1"/>
    <col min="5094" max="5094" width="8.28515625" style="1" bestFit="1" customWidth="1"/>
    <col min="5095" max="5096" width="8.5703125" style="1" bestFit="1" customWidth="1"/>
    <col min="5097" max="5097" width="8.85546875" style="1" bestFit="1" customWidth="1"/>
    <col min="5098" max="5098" width="8.28515625" style="1" bestFit="1" customWidth="1"/>
    <col min="5099" max="5099" width="10.140625" style="1" customWidth="1"/>
    <col min="5100" max="5336" width="9.140625" style="1"/>
    <col min="5337" max="5337" width="2.5703125" style="1" bestFit="1" customWidth="1"/>
    <col min="5338" max="5338" width="9.140625" style="1"/>
    <col min="5339" max="5339" width="47.85546875" style="1" customWidth="1"/>
    <col min="5340" max="5340" width="6.7109375" style="1" bestFit="1" customWidth="1"/>
    <col min="5341" max="5341" width="7.42578125" style="1" bestFit="1" customWidth="1"/>
    <col min="5342" max="5342" width="7" style="1" bestFit="1" customWidth="1"/>
    <col min="5343" max="5343" width="8.5703125" style="1" bestFit="1" customWidth="1"/>
    <col min="5344" max="5344" width="12" style="1" bestFit="1" customWidth="1"/>
    <col min="5345" max="5345" width="4.7109375" style="1" bestFit="1" customWidth="1"/>
    <col min="5346" max="5346" width="9.140625" style="1"/>
    <col min="5347" max="5347" width="11.7109375" style="1" customWidth="1"/>
    <col min="5348" max="5348" width="7" style="1" bestFit="1" customWidth="1"/>
    <col min="5349" max="5349" width="7.140625" style="1" bestFit="1" customWidth="1"/>
    <col min="5350" max="5350" width="8.28515625" style="1" bestFit="1" customWidth="1"/>
    <col min="5351" max="5352" width="8.5703125" style="1" bestFit="1" customWidth="1"/>
    <col min="5353" max="5353" width="8.85546875" style="1" bestFit="1" customWidth="1"/>
    <col min="5354" max="5354" width="8.28515625" style="1" bestFit="1" customWidth="1"/>
    <col min="5355" max="5355" width="10.140625" style="1" customWidth="1"/>
    <col min="5356" max="5592" width="9.140625" style="1"/>
    <col min="5593" max="5593" width="2.5703125" style="1" bestFit="1" customWidth="1"/>
    <col min="5594" max="5594" width="9.140625" style="1"/>
    <col min="5595" max="5595" width="47.85546875" style="1" customWidth="1"/>
    <col min="5596" max="5596" width="6.7109375" style="1" bestFit="1" customWidth="1"/>
    <col min="5597" max="5597" width="7.42578125" style="1" bestFit="1" customWidth="1"/>
    <col min="5598" max="5598" width="7" style="1" bestFit="1" customWidth="1"/>
    <col min="5599" max="5599" width="8.5703125" style="1" bestFit="1" customWidth="1"/>
    <col min="5600" max="5600" width="12" style="1" bestFit="1" customWidth="1"/>
    <col min="5601" max="5601" width="4.7109375" style="1" bestFit="1" customWidth="1"/>
    <col min="5602" max="5602" width="9.140625" style="1"/>
    <col min="5603" max="5603" width="11.7109375" style="1" customWidth="1"/>
    <col min="5604" max="5604" width="7" style="1" bestFit="1" customWidth="1"/>
    <col min="5605" max="5605" width="7.140625" style="1" bestFit="1" customWidth="1"/>
    <col min="5606" max="5606" width="8.28515625" style="1" bestFit="1" customWidth="1"/>
    <col min="5607" max="5608" width="8.5703125" style="1" bestFit="1" customWidth="1"/>
    <col min="5609" max="5609" width="8.85546875" style="1" bestFit="1" customWidth="1"/>
    <col min="5610" max="5610" width="8.28515625" style="1" bestFit="1" customWidth="1"/>
    <col min="5611" max="5611" width="10.140625" style="1" customWidth="1"/>
    <col min="5612" max="5848" width="9.140625" style="1"/>
    <col min="5849" max="5849" width="2.5703125" style="1" bestFit="1" customWidth="1"/>
    <col min="5850" max="5850" width="9.140625" style="1"/>
    <col min="5851" max="5851" width="47.85546875" style="1" customWidth="1"/>
    <col min="5852" max="5852" width="6.7109375" style="1" bestFit="1" customWidth="1"/>
    <col min="5853" max="5853" width="7.42578125" style="1" bestFit="1" customWidth="1"/>
    <col min="5854" max="5854" width="7" style="1" bestFit="1" customWidth="1"/>
    <col min="5855" max="5855" width="8.5703125" style="1" bestFit="1" customWidth="1"/>
    <col min="5856" max="5856" width="12" style="1" bestFit="1" customWidth="1"/>
    <col min="5857" max="5857" width="4.7109375" style="1" bestFit="1" customWidth="1"/>
    <col min="5858" max="5858" width="9.140625" style="1"/>
    <col min="5859" max="5859" width="11.7109375" style="1" customWidth="1"/>
    <col min="5860" max="5860" width="7" style="1" bestFit="1" customWidth="1"/>
    <col min="5861" max="5861" width="7.140625" style="1" bestFit="1" customWidth="1"/>
    <col min="5862" max="5862" width="8.28515625" style="1" bestFit="1" customWidth="1"/>
    <col min="5863" max="5864" width="8.5703125" style="1" bestFit="1" customWidth="1"/>
    <col min="5865" max="5865" width="8.85546875" style="1" bestFit="1" customWidth="1"/>
    <col min="5866" max="5866" width="8.28515625" style="1" bestFit="1" customWidth="1"/>
    <col min="5867" max="5867" width="10.140625" style="1" customWidth="1"/>
    <col min="5868" max="6104" width="9.140625" style="1"/>
    <col min="6105" max="6105" width="2.5703125" style="1" bestFit="1" customWidth="1"/>
    <col min="6106" max="6106" width="9.140625" style="1"/>
    <col min="6107" max="6107" width="47.85546875" style="1" customWidth="1"/>
    <col min="6108" max="6108" width="6.7109375" style="1" bestFit="1" customWidth="1"/>
    <col min="6109" max="6109" width="7.42578125" style="1" bestFit="1" customWidth="1"/>
    <col min="6110" max="6110" width="7" style="1" bestFit="1" customWidth="1"/>
    <col min="6111" max="6111" width="8.5703125" style="1" bestFit="1" customWidth="1"/>
    <col min="6112" max="6112" width="12" style="1" bestFit="1" customWidth="1"/>
    <col min="6113" max="6113" width="4.7109375" style="1" bestFit="1" customWidth="1"/>
    <col min="6114" max="6114" width="9.140625" style="1"/>
    <col min="6115" max="6115" width="11.7109375" style="1" customWidth="1"/>
    <col min="6116" max="6116" width="7" style="1" bestFit="1" customWidth="1"/>
    <col min="6117" max="6117" width="7.140625" style="1" bestFit="1" customWidth="1"/>
    <col min="6118" max="6118" width="8.28515625" style="1" bestFit="1" customWidth="1"/>
    <col min="6119" max="6120" width="8.5703125" style="1" bestFit="1" customWidth="1"/>
    <col min="6121" max="6121" width="8.85546875" style="1" bestFit="1" customWidth="1"/>
    <col min="6122" max="6122" width="8.28515625" style="1" bestFit="1" customWidth="1"/>
    <col min="6123" max="6123" width="10.140625" style="1" customWidth="1"/>
    <col min="6124" max="6360" width="9.140625" style="1"/>
    <col min="6361" max="6361" width="2.5703125" style="1" bestFit="1" customWidth="1"/>
    <col min="6362" max="6362" width="9.140625" style="1"/>
    <col min="6363" max="6363" width="47.85546875" style="1" customWidth="1"/>
    <col min="6364" max="6364" width="6.7109375" style="1" bestFit="1" customWidth="1"/>
    <col min="6365" max="6365" width="7.42578125" style="1" bestFit="1" customWidth="1"/>
    <col min="6366" max="6366" width="7" style="1" bestFit="1" customWidth="1"/>
    <col min="6367" max="6367" width="8.5703125" style="1" bestFit="1" customWidth="1"/>
    <col min="6368" max="6368" width="12" style="1" bestFit="1" customWidth="1"/>
    <col min="6369" max="6369" width="4.7109375" style="1" bestFit="1" customWidth="1"/>
    <col min="6370" max="6370" width="9.140625" style="1"/>
    <col min="6371" max="6371" width="11.7109375" style="1" customWidth="1"/>
    <col min="6372" max="6372" width="7" style="1" bestFit="1" customWidth="1"/>
    <col min="6373" max="6373" width="7.140625" style="1" bestFit="1" customWidth="1"/>
    <col min="6374" max="6374" width="8.28515625" style="1" bestFit="1" customWidth="1"/>
    <col min="6375" max="6376" width="8.5703125" style="1" bestFit="1" customWidth="1"/>
    <col min="6377" max="6377" width="8.85546875" style="1" bestFit="1" customWidth="1"/>
    <col min="6378" max="6378" width="8.28515625" style="1" bestFit="1" customWidth="1"/>
    <col min="6379" max="6379" width="10.140625" style="1" customWidth="1"/>
    <col min="6380" max="6616" width="9.140625" style="1"/>
    <col min="6617" max="6617" width="2.5703125" style="1" bestFit="1" customWidth="1"/>
    <col min="6618" max="6618" width="9.140625" style="1"/>
    <col min="6619" max="6619" width="47.85546875" style="1" customWidth="1"/>
    <col min="6620" max="6620" width="6.7109375" style="1" bestFit="1" customWidth="1"/>
    <col min="6621" max="6621" width="7.42578125" style="1" bestFit="1" customWidth="1"/>
    <col min="6622" max="6622" width="7" style="1" bestFit="1" customWidth="1"/>
    <col min="6623" max="6623" width="8.5703125" style="1" bestFit="1" customWidth="1"/>
    <col min="6624" max="6624" width="12" style="1" bestFit="1" customWidth="1"/>
    <col min="6625" max="6625" width="4.7109375" style="1" bestFit="1" customWidth="1"/>
    <col min="6626" max="6626" width="9.140625" style="1"/>
    <col min="6627" max="6627" width="11.7109375" style="1" customWidth="1"/>
    <col min="6628" max="6628" width="7" style="1" bestFit="1" customWidth="1"/>
    <col min="6629" max="6629" width="7.140625" style="1" bestFit="1" customWidth="1"/>
    <col min="6630" max="6630" width="8.28515625" style="1" bestFit="1" customWidth="1"/>
    <col min="6631" max="6632" width="8.5703125" style="1" bestFit="1" customWidth="1"/>
    <col min="6633" max="6633" width="8.85546875" style="1" bestFit="1" customWidth="1"/>
    <col min="6634" max="6634" width="8.28515625" style="1" bestFit="1" customWidth="1"/>
    <col min="6635" max="6635" width="10.140625" style="1" customWidth="1"/>
    <col min="6636" max="6872" width="9.140625" style="1"/>
    <col min="6873" max="6873" width="2.5703125" style="1" bestFit="1" customWidth="1"/>
    <col min="6874" max="6874" width="9.140625" style="1"/>
    <col min="6875" max="6875" width="47.85546875" style="1" customWidth="1"/>
    <col min="6876" max="6876" width="6.7109375" style="1" bestFit="1" customWidth="1"/>
    <col min="6877" max="6877" width="7.42578125" style="1" bestFit="1" customWidth="1"/>
    <col min="6878" max="6878" width="7" style="1" bestFit="1" customWidth="1"/>
    <col min="6879" max="6879" width="8.5703125" style="1" bestFit="1" customWidth="1"/>
    <col min="6880" max="6880" width="12" style="1" bestFit="1" customWidth="1"/>
    <col min="6881" max="6881" width="4.7109375" style="1" bestFit="1" customWidth="1"/>
    <col min="6882" max="6882" width="9.140625" style="1"/>
    <col min="6883" max="6883" width="11.7109375" style="1" customWidth="1"/>
    <col min="6884" max="6884" width="7" style="1" bestFit="1" customWidth="1"/>
    <col min="6885" max="6885" width="7.140625" style="1" bestFit="1" customWidth="1"/>
    <col min="6886" max="6886" width="8.28515625" style="1" bestFit="1" customWidth="1"/>
    <col min="6887" max="6888" width="8.5703125" style="1" bestFit="1" customWidth="1"/>
    <col min="6889" max="6889" width="8.85546875" style="1" bestFit="1" customWidth="1"/>
    <col min="6890" max="6890" width="8.28515625" style="1" bestFit="1" customWidth="1"/>
    <col min="6891" max="6891" width="10.140625" style="1" customWidth="1"/>
    <col min="6892" max="7128" width="9.140625" style="1"/>
    <col min="7129" max="7129" width="2.5703125" style="1" bestFit="1" customWidth="1"/>
    <col min="7130" max="7130" width="9.140625" style="1"/>
    <col min="7131" max="7131" width="47.85546875" style="1" customWidth="1"/>
    <col min="7132" max="7132" width="6.7109375" style="1" bestFit="1" customWidth="1"/>
    <col min="7133" max="7133" width="7.42578125" style="1" bestFit="1" customWidth="1"/>
    <col min="7134" max="7134" width="7" style="1" bestFit="1" customWidth="1"/>
    <col min="7135" max="7135" width="8.5703125" style="1" bestFit="1" customWidth="1"/>
    <col min="7136" max="7136" width="12" style="1" bestFit="1" customWidth="1"/>
    <col min="7137" max="7137" width="4.7109375" style="1" bestFit="1" customWidth="1"/>
    <col min="7138" max="7138" width="9.140625" style="1"/>
    <col min="7139" max="7139" width="11.7109375" style="1" customWidth="1"/>
    <col min="7140" max="7140" width="7" style="1" bestFit="1" customWidth="1"/>
    <col min="7141" max="7141" width="7.140625" style="1" bestFit="1" customWidth="1"/>
    <col min="7142" max="7142" width="8.28515625" style="1" bestFit="1" customWidth="1"/>
    <col min="7143" max="7144" width="8.5703125" style="1" bestFit="1" customWidth="1"/>
    <col min="7145" max="7145" width="8.85546875" style="1" bestFit="1" customWidth="1"/>
    <col min="7146" max="7146" width="8.28515625" style="1" bestFit="1" customWidth="1"/>
    <col min="7147" max="7147" width="10.140625" style="1" customWidth="1"/>
    <col min="7148" max="7384" width="9.140625" style="1"/>
    <col min="7385" max="7385" width="2.5703125" style="1" bestFit="1" customWidth="1"/>
    <col min="7386" max="7386" width="9.140625" style="1"/>
    <col min="7387" max="7387" width="47.85546875" style="1" customWidth="1"/>
    <col min="7388" max="7388" width="6.7109375" style="1" bestFit="1" customWidth="1"/>
    <col min="7389" max="7389" width="7.42578125" style="1" bestFit="1" customWidth="1"/>
    <col min="7390" max="7390" width="7" style="1" bestFit="1" customWidth="1"/>
    <col min="7391" max="7391" width="8.5703125" style="1" bestFit="1" customWidth="1"/>
    <col min="7392" max="7392" width="12" style="1" bestFit="1" customWidth="1"/>
    <col min="7393" max="7393" width="4.7109375" style="1" bestFit="1" customWidth="1"/>
    <col min="7394" max="7394" width="9.140625" style="1"/>
    <col min="7395" max="7395" width="11.7109375" style="1" customWidth="1"/>
    <col min="7396" max="7396" width="7" style="1" bestFit="1" customWidth="1"/>
    <col min="7397" max="7397" width="7.140625" style="1" bestFit="1" customWidth="1"/>
    <col min="7398" max="7398" width="8.28515625" style="1" bestFit="1" customWidth="1"/>
    <col min="7399" max="7400" width="8.5703125" style="1" bestFit="1" customWidth="1"/>
    <col min="7401" max="7401" width="8.85546875" style="1" bestFit="1" customWidth="1"/>
    <col min="7402" max="7402" width="8.28515625" style="1" bestFit="1" customWidth="1"/>
    <col min="7403" max="7403" width="10.140625" style="1" customWidth="1"/>
    <col min="7404" max="7640" width="9.140625" style="1"/>
    <col min="7641" max="7641" width="2.5703125" style="1" bestFit="1" customWidth="1"/>
    <col min="7642" max="7642" width="9.140625" style="1"/>
    <col min="7643" max="7643" width="47.85546875" style="1" customWidth="1"/>
    <col min="7644" max="7644" width="6.7109375" style="1" bestFit="1" customWidth="1"/>
    <col min="7645" max="7645" width="7.42578125" style="1" bestFit="1" customWidth="1"/>
    <col min="7646" max="7646" width="7" style="1" bestFit="1" customWidth="1"/>
    <col min="7647" max="7647" width="8.5703125" style="1" bestFit="1" customWidth="1"/>
    <col min="7648" max="7648" width="12" style="1" bestFit="1" customWidth="1"/>
    <col min="7649" max="7649" width="4.7109375" style="1" bestFit="1" customWidth="1"/>
    <col min="7650" max="7650" width="9.140625" style="1"/>
    <col min="7651" max="7651" width="11.7109375" style="1" customWidth="1"/>
    <col min="7652" max="7652" width="7" style="1" bestFit="1" customWidth="1"/>
    <col min="7653" max="7653" width="7.140625" style="1" bestFit="1" customWidth="1"/>
    <col min="7654" max="7654" width="8.28515625" style="1" bestFit="1" customWidth="1"/>
    <col min="7655" max="7656" width="8.5703125" style="1" bestFit="1" customWidth="1"/>
    <col min="7657" max="7657" width="8.85546875" style="1" bestFit="1" customWidth="1"/>
    <col min="7658" max="7658" width="8.28515625" style="1" bestFit="1" customWidth="1"/>
    <col min="7659" max="7659" width="10.140625" style="1" customWidth="1"/>
    <col min="7660" max="7896" width="9.140625" style="1"/>
    <col min="7897" max="7897" width="2.5703125" style="1" bestFit="1" customWidth="1"/>
    <col min="7898" max="7898" width="9.140625" style="1"/>
    <col min="7899" max="7899" width="47.85546875" style="1" customWidth="1"/>
    <col min="7900" max="7900" width="6.7109375" style="1" bestFit="1" customWidth="1"/>
    <col min="7901" max="7901" width="7.42578125" style="1" bestFit="1" customWidth="1"/>
    <col min="7902" max="7902" width="7" style="1" bestFit="1" customWidth="1"/>
    <col min="7903" max="7903" width="8.5703125" style="1" bestFit="1" customWidth="1"/>
    <col min="7904" max="7904" width="12" style="1" bestFit="1" customWidth="1"/>
    <col min="7905" max="7905" width="4.7109375" style="1" bestFit="1" customWidth="1"/>
    <col min="7906" max="7906" width="9.140625" style="1"/>
    <col min="7907" max="7907" width="11.7109375" style="1" customWidth="1"/>
    <col min="7908" max="7908" width="7" style="1" bestFit="1" customWidth="1"/>
    <col min="7909" max="7909" width="7.140625" style="1" bestFit="1" customWidth="1"/>
    <col min="7910" max="7910" width="8.28515625" style="1" bestFit="1" customWidth="1"/>
    <col min="7911" max="7912" width="8.5703125" style="1" bestFit="1" customWidth="1"/>
    <col min="7913" max="7913" width="8.85546875" style="1" bestFit="1" customWidth="1"/>
    <col min="7914" max="7914" width="8.28515625" style="1" bestFit="1" customWidth="1"/>
    <col min="7915" max="7915" width="10.140625" style="1" customWidth="1"/>
    <col min="7916" max="8152" width="9.140625" style="1"/>
    <col min="8153" max="8153" width="2.5703125" style="1" bestFit="1" customWidth="1"/>
    <col min="8154" max="8154" width="9.140625" style="1"/>
    <col min="8155" max="8155" width="47.85546875" style="1" customWidth="1"/>
    <col min="8156" max="8156" width="6.7109375" style="1" bestFit="1" customWidth="1"/>
    <col min="8157" max="8157" width="7.42578125" style="1" bestFit="1" customWidth="1"/>
    <col min="8158" max="8158" width="7" style="1" bestFit="1" customWidth="1"/>
    <col min="8159" max="8159" width="8.5703125" style="1" bestFit="1" customWidth="1"/>
    <col min="8160" max="8160" width="12" style="1" bestFit="1" customWidth="1"/>
    <col min="8161" max="8161" width="4.7109375" style="1" bestFit="1" customWidth="1"/>
    <col min="8162" max="8162" width="9.140625" style="1"/>
    <col min="8163" max="8163" width="11.7109375" style="1" customWidth="1"/>
    <col min="8164" max="8164" width="7" style="1" bestFit="1" customWidth="1"/>
    <col min="8165" max="8165" width="7.140625" style="1" bestFit="1" customWidth="1"/>
    <col min="8166" max="8166" width="8.28515625" style="1" bestFit="1" customWidth="1"/>
    <col min="8167" max="8168" width="8.5703125" style="1" bestFit="1" customWidth="1"/>
    <col min="8169" max="8169" width="8.85546875" style="1" bestFit="1" customWidth="1"/>
    <col min="8170" max="8170" width="8.28515625" style="1" bestFit="1" customWidth="1"/>
    <col min="8171" max="8171" width="10.140625" style="1" customWidth="1"/>
    <col min="8172" max="8408" width="9.140625" style="1"/>
    <col min="8409" max="8409" width="2.5703125" style="1" bestFit="1" customWidth="1"/>
    <col min="8410" max="8410" width="9.140625" style="1"/>
    <col min="8411" max="8411" width="47.85546875" style="1" customWidth="1"/>
    <col min="8412" max="8412" width="6.7109375" style="1" bestFit="1" customWidth="1"/>
    <col min="8413" max="8413" width="7.42578125" style="1" bestFit="1" customWidth="1"/>
    <col min="8414" max="8414" width="7" style="1" bestFit="1" customWidth="1"/>
    <col min="8415" max="8415" width="8.5703125" style="1" bestFit="1" customWidth="1"/>
    <col min="8416" max="8416" width="12" style="1" bestFit="1" customWidth="1"/>
    <col min="8417" max="8417" width="4.7109375" style="1" bestFit="1" customWidth="1"/>
    <col min="8418" max="8418" width="9.140625" style="1"/>
    <col min="8419" max="8419" width="11.7109375" style="1" customWidth="1"/>
    <col min="8420" max="8420" width="7" style="1" bestFit="1" customWidth="1"/>
    <col min="8421" max="8421" width="7.140625" style="1" bestFit="1" customWidth="1"/>
    <col min="8422" max="8422" width="8.28515625" style="1" bestFit="1" customWidth="1"/>
    <col min="8423" max="8424" width="8.5703125" style="1" bestFit="1" customWidth="1"/>
    <col min="8425" max="8425" width="8.85546875" style="1" bestFit="1" customWidth="1"/>
    <col min="8426" max="8426" width="8.28515625" style="1" bestFit="1" customWidth="1"/>
    <col min="8427" max="8427" width="10.140625" style="1" customWidth="1"/>
    <col min="8428" max="8664" width="9.140625" style="1"/>
    <col min="8665" max="8665" width="2.5703125" style="1" bestFit="1" customWidth="1"/>
    <col min="8666" max="8666" width="9.140625" style="1"/>
    <col min="8667" max="8667" width="47.85546875" style="1" customWidth="1"/>
    <col min="8668" max="8668" width="6.7109375" style="1" bestFit="1" customWidth="1"/>
    <col min="8669" max="8669" width="7.42578125" style="1" bestFit="1" customWidth="1"/>
    <col min="8670" max="8670" width="7" style="1" bestFit="1" customWidth="1"/>
    <col min="8671" max="8671" width="8.5703125" style="1" bestFit="1" customWidth="1"/>
    <col min="8672" max="8672" width="12" style="1" bestFit="1" customWidth="1"/>
    <col min="8673" max="8673" width="4.7109375" style="1" bestFit="1" customWidth="1"/>
    <col min="8674" max="8674" width="9.140625" style="1"/>
    <col min="8675" max="8675" width="11.7109375" style="1" customWidth="1"/>
    <col min="8676" max="8676" width="7" style="1" bestFit="1" customWidth="1"/>
    <col min="8677" max="8677" width="7.140625" style="1" bestFit="1" customWidth="1"/>
    <col min="8678" max="8678" width="8.28515625" style="1" bestFit="1" customWidth="1"/>
    <col min="8679" max="8680" width="8.5703125" style="1" bestFit="1" customWidth="1"/>
    <col min="8681" max="8681" width="8.85546875" style="1" bestFit="1" customWidth="1"/>
    <col min="8682" max="8682" width="8.28515625" style="1" bestFit="1" customWidth="1"/>
    <col min="8683" max="8683" width="10.140625" style="1" customWidth="1"/>
    <col min="8684" max="8920" width="9.140625" style="1"/>
    <col min="8921" max="8921" width="2.5703125" style="1" bestFit="1" customWidth="1"/>
    <col min="8922" max="8922" width="9.140625" style="1"/>
    <col min="8923" max="8923" width="47.85546875" style="1" customWidth="1"/>
    <col min="8924" max="8924" width="6.7109375" style="1" bestFit="1" customWidth="1"/>
    <col min="8925" max="8925" width="7.42578125" style="1" bestFit="1" customWidth="1"/>
    <col min="8926" max="8926" width="7" style="1" bestFit="1" customWidth="1"/>
    <col min="8927" max="8927" width="8.5703125" style="1" bestFit="1" customWidth="1"/>
    <col min="8928" max="8928" width="12" style="1" bestFit="1" customWidth="1"/>
    <col min="8929" max="8929" width="4.7109375" style="1" bestFit="1" customWidth="1"/>
    <col min="8930" max="8930" width="9.140625" style="1"/>
    <col min="8931" max="8931" width="11.7109375" style="1" customWidth="1"/>
    <col min="8932" max="8932" width="7" style="1" bestFit="1" customWidth="1"/>
    <col min="8933" max="8933" width="7.140625" style="1" bestFit="1" customWidth="1"/>
    <col min="8934" max="8934" width="8.28515625" style="1" bestFit="1" customWidth="1"/>
    <col min="8935" max="8936" width="8.5703125" style="1" bestFit="1" customWidth="1"/>
    <col min="8937" max="8937" width="8.85546875" style="1" bestFit="1" customWidth="1"/>
    <col min="8938" max="8938" width="8.28515625" style="1" bestFit="1" customWidth="1"/>
    <col min="8939" max="8939" width="10.140625" style="1" customWidth="1"/>
    <col min="8940" max="9176" width="9.140625" style="1"/>
    <col min="9177" max="9177" width="2.5703125" style="1" bestFit="1" customWidth="1"/>
    <col min="9178" max="9178" width="9.140625" style="1"/>
    <col min="9179" max="9179" width="47.85546875" style="1" customWidth="1"/>
    <col min="9180" max="9180" width="6.7109375" style="1" bestFit="1" customWidth="1"/>
    <col min="9181" max="9181" width="7.42578125" style="1" bestFit="1" customWidth="1"/>
    <col min="9182" max="9182" width="7" style="1" bestFit="1" customWidth="1"/>
    <col min="9183" max="9183" width="8.5703125" style="1" bestFit="1" customWidth="1"/>
    <col min="9184" max="9184" width="12" style="1" bestFit="1" customWidth="1"/>
    <col min="9185" max="9185" width="4.7109375" style="1" bestFit="1" customWidth="1"/>
    <col min="9186" max="9186" width="9.140625" style="1"/>
    <col min="9187" max="9187" width="11.7109375" style="1" customWidth="1"/>
    <col min="9188" max="9188" width="7" style="1" bestFit="1" customWidth="1"/>
    <col min="9189" max="9189" width="7.140625" style="1" bestFit="1" customWidth="1"/>
    <col min="9190" max="9190" width="8.28515625" style="1" bestFit="1" customWidth="1"/>
    <col min="9191" max="9192" width="8.5703125" style="1" bestFit="1" customWidth="1"/>
    <col min="9193" max="9193" width="8.85546875" style="1" bestFit="1" customWidth="1"/>
    <col min="9194" max="9194" width="8.28515625" style="1" bestFit="1" customWidth="1"/>
    <col min="9195" max="9195" width="10.140625" style="1" customWidth="1"/>
    <col min="9196" max="9432" width="9.140625" style="1"/>
    <col min="9433" max="9433" width="2.5703125" style="1" bestFit="1" customWidth="1"/>
    <col min="9434" max="9434" width="9.140625" style="1"/>
    <col min="9435" max="9435" width="47.85546875" style="1" customWidth="1"/>
    <col min="9436" max="9436" width="6.7109375" style="1" bestFit="1" customWidth="1"/>
    <col min="9437" max="9437" width="7.42578125" style="1" bestFit="1" customWidth="1"/>
    <col min="9438" max="9438" width="7" style="1" bestFit="1" customWidth="1"/>
    <col min="9439" max="9439" width="8.5703125" style="1" bestFit="1" customWidth="1"/>
    <col min="9440" max="9440" width="12" style="1" bestFit="1" customWidth="1"/>
    <col min="9441" max="9441" width="4.7109375" style="1" bestFit="1" customWidth="1"/>
    <col min="9442" max="9442" width="9.140625" style="1"/>
    <col min="9443" max="9443" width="11.7109375" style="1" customWidth="1"/>
    <col min="9444" max="9444" width="7" style="1" bestFit="1" customWidth="1"/>
    <col min="9445" max="9445" width="7.140625" style="1" bestFit="1" customWidth="1"/>
    <col min="9446" max="9446" width="8.28515625" style="1" bestFit="1" customWidth="1"/>
    <col min="9447" max="9448" width="8.5703125" style="1" bestFit="1" customWidth="1"/>
    <col min="9449" max="9449" width="8.85546875" style="1" bestFit="1" customWidth="1"/>
    <col min="9450" max="9450" width="8.28515625" style="1" bestFit="1" customWidth="1"/>
    <col min="9451" max="9451" width="10.140625" style="1" customWidth="1"/>
    <col min="9452" max="9688" width="9.140625" style="1"/>
    <col min="9689" max="9689" width="2.5703125" style="1" bestFit="1" customWidth="1"/>
    <col min="9690" max="9690" width="9.140625" style="1"/>
    <col min="9691" max="9691" width="47.85546875" style="1" customWidth="1"/>
    <col min="9692" max="9692" width="6.7109375" style="1" bestFit="1" customWidth="1"/>
    <col min="9693" max="9693" width="7.42578125" style="1" bestFit="1" customWidth="1"/>
    <col min="9694" max="9694" width="7" style="1" bestFit="1" customWidth="1"/>
    <col min="9695" max="9695" width="8.5703125" style="1" bestFit="1" customWidth="1"/>
    <col min="9696" max="9696" width="12" style="1" bestFit="1" customWidth="1"/>
    <col min="9697" max="9697" width="4.7109375" style="1" bestFit="1" customWidth="1"/>
    <col min="9698" max="9698" width="9.140625" style="1"/>
    <col min="9699" max="9699" width="11.7109375" style="1" customWidth="1"/>
    <col min="9700" max="9700" width="7" style="1" bestFit="1" customWidth="1"/>
    <col min="9701" max="9701" width="7.140625" style="1" bestFit="1" customWidth="1"/>
    <col min="9702" max="9702" width="8.28515625" style="1" bestFit="1" customWidth="1"/>
    <col min="9703" max="9704" width="8.5703125" style="1" bestFit="1" customWidth="1"/>
    <col min="9705" max="9705" width="8.85546875" style="1" bestFit="1" customWidth="1"/>
    <col min="9706" max="9706" width="8.28515625" style="1" bestFit="1" customWidth="1"/>
    <col min="9707" max="9707" width="10.140625" style="1" customWidth="1"/>
    <col min="9708" max="9944" width="9.140625" style="1"/>
    <col min="9945" max="9945" width="2.5703125" style="1" bestFit="1" customWidth="1"/>
    <col min="9946" max="9946" width="9.140625" style="1"/>
    <col min="9947" max="9947" width="47.85546875" style="1" customWidth="1"/>
    <col min="9948" max="9948" width="6.7109375" style="1" bestFit="1" customWidth="1"/>
    <col min="9949" max="9949" width="7.42578125" style="1" bestFit="1" customWidth="1"/>
    <col min="9950" max="9950" width="7" style="1" bestFit="1" customWidth="1"/>
    <col min="9951" max="9951" width="8.5703125" style="1" bestFit="1" customWidth="1"/>
    <col min="9952" max="9952" width="12" style="1" bestFit="1" customWidth="1"/>
    <col min="9953" max="9953" width="4.7109375" style="1" bestFit="1" customWidth="1"/>
    <col min="9954" max="9954" width="9.140625" style="1"/>
    <col min="9955" max="9955" width="11.7109375" style="1" customWidth="1"/>
    <col min="9956" max="9956" width="7" style="1" bestFit="1" customWidth="1"/>
    <col min="9957" max="9957" width="7.140625" style="1" bestFit="1" customWidth="1"/>
    <col min="9958" max="9958" width="8.28515625" style="1" bestFit="1" customWidth="1"/>
    <col min="9959" max="9960" width="8.5703125" style="1" bestFit="1" customWidth="1"/>
    <col min="9961" max="9961" width="8.85546875" style="1" bestFit="1" customWidth="1"/>
    <col min="9962" max="9962" width="8.28515625" style="1" bestFit="1" customWidth="1"/>
    <col min="9963" max="9963" width="10.140625" style="1" customWidth="1"/>
    <col min="9964" max="10200" width="9.140625" style="1"/>
    <col min="10201" max="10201" width="2.5703125" style="1" bestFit="1" customWidth="1"/>
    <col min="10202" max="10202" width="9.140625" style="1"/>
    <col min="10203" max="10203" width="47.85546875" style="1" customWidth="1"/>
    <col min="10204" max="10204" width="6.7109375" style="1" bestFit="1" customWidth="1"/>
    <col min="10205" max="10205" width="7.42578125" style="1" bestFit="1" customWidth="1"/>
    <col min="10206" max="10206" width="7" style="1" bestFit="1" customWidth="1"/>
    <col min="10207" max="10207" width="8.5703125" style="1" bestFit="1" customWidth="1"/>
    <col min="10208" max="10208" width="12" style="1" bestFit="1" customWidth="1"/>
    <col min="10209" max="10209" width="4.7109375" style="1" bestFit="1" customWidth="1"/>
    <col min="10210" max="10210" width="9.140625" style="1"/>
    <col min="10211" max="10211" width="11.7109375" style="1" customWidth="1"/>
    <col min="10212" max="10212" width="7" style="1" bestFit="1" customWidth="1"/>
    <col min="10213" max="10213" width="7.140625" style="1" bestFit="1" customWidth="1"/>
    <col min="10214" max="10214" width="8.28515625" style="1" bestFit="1" customWidth="1"/>
    <col min="10215" max="10216" width="8.5703125" style="1" bestFit="1" customWidth="1"/>
    <col min="10217" max="10217" width="8.85546875" style="1" bestFit="1" customWidth="1"/>
    <col min="10218" max="10218" width="8.28515625" style="1" bestFit="1" customWidth="1"/>
    <col min="10219" max="10219" width="10.140625" style="1" customWidth="1"/>
    <col min="10220" max="10456" width="9.140625" style="1"/>
    <col min="10457" max="10457" width="2.5703125" style="1" bestFit="1" customWidth="1"/>
    <col min="10458" max="10458" width="9.140625" style="1"/>
    <col min="10459" max="10459" width="47.85546875" style="1" customWidth="1"/>
    <col min="10460" max="10460" width="6.7109375" style="1" bestFit="1" customWidth="1"/>
    <col min="10461" max="10461" width="7.42578125" style="1" bestFit="1" customWidth="1"/>
    <col min="10462" max="10462" width="7" style="1" bestFit="1" customWidth="1"/>
    <col min="10463" max="10463" width="8.5703125" style="1" bestFit="1" customWidth="1"/>
    <col min="10464" max="10464" width="12" style="1" bestFit="1" customWidth="1"/>
    <col min="10465" max="10465" width="4.7109375" style="1" bestFit="1" customWidth="1"/>
    <col min="10466" max="10466" width="9.140625" style="1"/>
    <col min="10467" max="10467" width="11.7109375" style="1" customWidth="1"/>
    <col min="10468" max="10468" width="7" style="1" bestFit="1" customWidth="1"/>
    <col min="10469" max="10469" width="7.140625" style="1" bestFit="1" customWidth="1"/>
    <col min="10470" max="10470" width="8.28515625" style="1" bestFit="1" customWidth="1"/>
    <col min="10471" max="10472" width="8.5703125" style="1" bestFit="1" customWidth="1"/>
    <col min="10473" max="10473" width="8.85546875" style="1" bestFit="1" customWidth="1"/>
    <col min="10474" max="10474" width="8.28515625" style="1" bestFit="1" customWidth="1"/>
    <col min="10475" max="10475" width="10.140625" style="1" customWidth="1"/>
    <col min="10476" max="10712" width="9.140625" style="1"/>
    <col min="10713" max="10713" width="2.5703125" style="1" bestFit="1" customWidth="1"/>
    <col min="10714" max="10714" width="9.140625" style="1"/>
    <col min="10715" max="10715" width="47.85546875" style="1" customWidth="1"/>
    <col min="10716" max="10716" width="6.7109375" style="1" bestFit="1" customWidth="1"/>
    <col min="10717" max="10717" width="7.42578125" style="1" bestFit="1" customWidth="1"/>
    <col min="10718" max="10718" width="7" style="1" bestFit="1" customWidth="1"/>
    <col min="10719" max="10719" width="8.5703125" style="1" bestFit="1" customWidth="1"/>
    <col min="10720" max="10720" width="12" style="1" bestFit="1" customWidth="1"/>
    <col min="10721" max="10721" width="4.7109375" style="1" bestFit="1" customWidth="1"/>
    <col min="10722" max="10722" width="9.140625" style="1"/>
    <col min="10723" max="10723" width="11.7109375" style="1" customWidth="1"/>
    <col min="10724" max="10724" width="7" style="1" bestFit="1" customWidth="1"/>
    <col min="10725" max="10725" width="7.140625" style="1" bestFit="1" customWidth="1"/>
    <col min="10726" max="10726" width="8.28515625" style="1" bestFit="1" customWidth="1"/>
    <col min="10727" max="10728" width="8.5703125" style="1" bestFit="1" customWidth="1"/>
    <col min="10729" max="10729" width="8.85546875" style="1" bestFit="1" customWidth="1"/>
    <col min="10730" max="10730" width="8.28515625" style="1" bestFit="1" customWidth="1"/>
    <col min="10731" max="10731" width="10.140625" style="1" customWidth="1"/>
    <col min="10732" max="10968" width="9.140625" style="1"/>
    <col min="10969" max="10969" width="2.5703125" style="1" bestFit="1" customWidth="1"/>
    <col min="10970" max="10970" width="9.140625" style="1"/>
    <col min="10971" max="10971" width="47.85546875" style="1" customWidth="1"/>
    <col min="10972" max="10972" width="6.7109375" style="1" bestFit="1" customWidth="1"/>
    <col min="10973" max="10973" width="7.42578125" style="1" bestFit="1" customWidth="1"/>
    <col min="10974" max="10974" width="7" style="1" bestFit="1" customWidth="1"/>
    <col min="10975" max="10975" width="8.5703125" style="1" bestFit="1" customWidth="1"/>
    <col min="10976" max="10976" width="12" style="1" bestFit="1" customWidth="1"/>
    <col min="10977" max="10977" width="4.7109375" style="1" bestFit="1" customWidth="1"/>
    <col min="10978" max="10978" width="9.140625" style="1"/>
    <col min="10979" max="10979" width="11.7109375" style="1" customWidth="1"/>
    <col min="10980" max="10980" width="7" style="1" bestFit="1" customWidth="1"/>
    <col min="10981" max="10981" width="7.140625" style="1" bestFit="1" customWidth="1"/>
    <col min="10982" max="10982" width="8.28515625" style="1" bestFit="1" customWidth="1"/>
    <col min="10983" max="10984" width="8.5703125" style="1" bestFit="1" customWidth="1"/>
    <col min="10985" max="10985" width="8.85546875" style="1" bestFit="1" customWidth="1"/>
    <col min="10986" max="10986" width="8.28515625" style="1" bestFit="1" customWidth="1"/>
    <col min="10987" max="10987" width="10.140625" style="1" customWidth="1"/>
    <col min="10988" max="11224" width="9.140625" style="1"/>
    <col min="11225" max="11225" width="2.5703125" style="1" bestFit="1" customWidth="1"/>
    <col min="11226" max="11226" width="9.140625" style="1"/>
    <col min="11227" max="11227" width="47.85546875" style="1" customWidth="1"/>
    <col min="11228" max="11228" width="6.7109375" style="1" bestFit="1" customWidth="1"/>
    <col min="11229" max="11229" width="7.42578125" style="1" bestFit="1" customWidth="1"/>
    <col min="11230" max="11230" width="7" style="1" bestFit="1" customWidth="1"/>
    <col min="11231" max="11231" width="8.5703125" style="1" bestFit="1" customWidth="1"/>
    <col min="11232" max="11232" width="12" style="1" bestFit="1" customWidth="1"/>
    <col min="11233" max="11233" width="4.7109375" style="1" bestFit="1" customWidth="1"/>
    <col min="11234" max="11234" width="9.140625" style="1"/>
    <col min="11235" max="11235" width="11.7109375" style="1" customWidth="1"/>
    <col min="11236" max="11236" width="7" style="1" bestFit="1" customWidth="1"/>
    <col min="11237" max="11237" width="7.140625" style="1" bestFit="1" customWidth="1"/>
    <col min="11238" max="11238" width="8.28515625" style="1" bestFit="1" customWidth="1"/>
    <col min="11239" max="11240" width="8.5703125" style="1" bestFit="1" customWidth="1"/>
    <col min="11241" max="11241" width="8.85546875" style="1" bestFit="1" customWidth="1"/>
    <col min="11242" max="11242" width="8.28515625" style="1" bestFit="1" customWidth="1"/>
    <col min="11243" max="11243" width="10.140625" style="1" customWidth="1"/>
    <col min="11244" max="11480" width="9.140625" style="1"/>
    <col min="11481" max="11481" width="2.5703125" style="1" bestFit="1" customWidth="1"/>
    <col min="11482" max="11482" width="9.140625" style="1"/>
    <col min="11483" max="11483" width="47.85546875" style="1" customWidth="1"/>
    <col min="11484" max="11484" width="6.7109375" style="1" bestFit="1" customWidth="1"/>
    <col min="11485" max="11485" width="7.42578125" style="1" bestFit="1" customWidth="1"/>
    <col min="11486" max="11486" width="7" style="1" bestFit="1" customWidth="1"/>
    <col min="11487" max="11487" width="8.5703125" style="1" bestFit="1" customWidth="1"/>
    <col min="11488" max="11488" width="12" style="1" bestFit="1" customWidth="1"/>
    <col min="11489" max="11489" width="4.7109375" style="1" bestFit="1" customWidth="1"/>
    <col min="11490" max="11490" width="9.140625" style="1"/>
    <col min="11491" max="11491" width="11.7109375" style="1" customWidth="1"/>
    <col min="11492" max="11492" width="7" style="1" bestFit="1" customWidth="1"/>
    <col min="11493" max="11493" width="7.140625" style="1" bestFit="1" customWidth="1"/>
    <col min="11494" max="11494" width="8.28515625" style="1" bestFit="1" customWidth="1"/>
    <col min="11495" max="11496" width="8.5703125" style="1" bestFit="1" customWidth="1"/>
    <col min="11497" max="11497" width="8.85546875" style="1" bestFit="1" customWidth="1"/>
    <col min="11498" max="11498" width="8.28515625" style="1" bestFit="1" customWidth="1"/>
    <col min="11499" max="11499" width="10.140625" style="1" customWidth="1"/>
    <col min="11500" max="11736" width="9.140625" style="1"/>
    <col min="11737" max="11737" width="2.5703125" style="1" bestFit="1" customWidth="1"/>
    <col min="11738" max="11738" width="9.140625" style="1"/>
    <col min="11739" max="11739" width="47.85546875" style="1" customWidth="1"/>
    <col min="11740" max="11740" width="6.7109375" style="1" bestFit="1" customWidth="1"/>
    <col min="11741" max="11741" width="7.42578125" style="1" bestFit="1" customWidth="1"/>
    <col min="11742" max="11742" width="7" style="1" bestFit="1" customWidth="1"/>
    <col min="11743" max="11743" width="8.5703125" style="1" bestFit="1" customWidth="1"/>
    <col min="11744" max="11744" width="12" style="1" bestFit="1" customWidth="1"/>
    <col min="11745" max="11745" width="4.7109375" style="1" bestFit="1" customWidth="1"/>
    <col min="11746" max="11746" width="9.140625" style="1"/>
    <col min="11747" max="11747" width="11.7109375" style="1" customWidth="1"/>
    <col min="11748" max="11748" width="7" style="1" bestFit="1" customWidth="1"/>
    <col min="11749" max="11749" width="7.140625" style="1" bestFit="1" customWidth="1"/>
    <col min="11750" max="11750" width="8.28515625" style="1" bestFit="1" customWidth="1"/>
    <col min="11751" max="11752" width="8.5703125" style="1" bestFit="1" customWidth="1"/>
    <col min="11753" max="11753" width="8.85546875" style="1" bestFit="1" customWidth="1"/>
    <col min="11754" max="11754" width="8.28515625" style="1" bestFit="1" customWidth="1"/>
    <col min="11755" max="11755" width="10.140625" style="1" customWidth="1"/>
    <col min="11756" max="11992" width="9.140625" style="1"/>
    <col min="11993" max="11993" width="2.5703125" style="1" bestFit="1" customWidth="1"/>
    <col min="11994" max="11994" width="9.140625" style="1"/>
    <col min="11995" max="11995" width="47.85546875" style="1" customWidth="1"/>
    <col min="11996" max="11996" width="6.7109375" style="1" bestFit="1" customWidth="1"/>
    <col min="11997" max="11997" width="7.42578125" style="1" bestFit="1" customWidth="1"/>
    <col min="11998" max="11998" width="7" style="1" bestFit="1" customWidth="1"/>
    <col min="11999" max="11999" width="8.5703125" style="1" bestFit="1" customWidth="1"/>
    <col min="12000" max="12000" width="12" style="1" bestFit="1" customWidth="1"/>
    <col min="12001" max="12001" width="4.7109375" style="1" bestFit="1" customWidth="1"/>
    <col min="12002" max="12002" width="9.140625" style="1"/>
    <col min="12003" max="12003" width="11.7109375" style="1" customWidth="1"/>
    <col min="12004" max="12004" width="7" style="1" bestFit="1" customWidth="1"/>
    <col min="12005" max="12005" width="7.140625" style="1" bestFit="1" customWidth="1"/>
    <col min="12006" max="12006" width="8.28515625" style="1" bestFit="1" customWidth="1"/>
    <col min="12007" max="12008" width="8.5703125" style="1" bestFit="1" customWidth="1"/>
    <col min="12009" max="12009" width="8.85546875" style="1" bestFit="1" customWidth="1"/>
    <col min="12010" max="12010" width="8.28515625" style="1" bestFit="1" customWidth="1"/>
    <col min="12011" max="12011" width="10.140625" style="1" customWidth="1"/>
    <col min="12012" max="12248" width="9.140625" style="1"/>
    <col min="12249" max="12249" width="2.5703125" style="1" bestFit="1" customWidth="1"/>
    <col min="12250" max="12250" width="9.140625" style="1"/>
    <col min="12251" max="12251" width="47.85546875" style="1" customWidth="1"/>
    <col min="12252" max="12252" width="6.7109375" style="1" bestFit="1" customWidth="1"/>
    <col min="12253" max="12253" width="7.42578125" style="1" bestFit="1" customWidth="1"/>
    <col min="12254" max="12254" width="7" style="1" bestFit="1" customWidth="1"/>
    <col min="12255" max="12255" width="8.5703125" style="1" bestFit="1" customWidth="1"/>
    <col min="12256" max="12256" width="12" style="1" bestFit="1" customWidth="1"/>
    <col min="12257" max="12257" width="4.7109375" style="1" bestFit="1" customWidth="1"/>
    <col min="12258" max="12258" width="9.140625" style="1"/>
    <col min="12259" max="12259" width="11.7109375" style="1" customWidth="1"/>
    <col min="12260" max="12260" width="7" style="1" bestFit="1" customWidth="1"/>
    <col min="12261" max="12261" width="7.140625" style="1" bestFit="1" customWidth="1"/>
    <col min="12262" max="12262" width="8.28515625" style="1" bestFit="1" customWidth="1"/>
    <col min="12263" max="12264" width="8.5703125" style="1" bestFit="1" customWidth="1"/>
    <col min="12265" max="12265" width="8.85546875" style="1" bestFit="1" customWidth="1"/>
    <col min="12266" max="12266" width="8.28515625" style="1" bestFit="1" customWidth="1"/>
    <col min="12267" max="12267" width="10.140625" style="1" customWidth="1"/>
    <col min="12268" max="12504" width="9.140625" style="1"/>
    <col min="12505" max="12505" width="2.5703125" style="1" bestFit="1" customWidth="1"/>
    <col min="12506" max="12506" width="9.140625" style="1"/>
    <col min="12507" max="12507" width="47.85546875" style="1" customWidth="1"/>
    <col min="12508" max="12508" width="6.7109375" style="1" bestFit="1" customWidth="1"/>
    <col min="12509" max="12509" width="7.42578125" style="1" bestFit="1" customWidth="1"/>
    <col min="12510" max="12510" width="7" style="1" bestFit="1" customWidth="1"/>
    <col min="12511" max="12511" width="8.5703125" style="1" bestFit="1" customWidth="1"/>
    <col min="12512" max="12512" width="12" style="1" bestFit="1" customWidth="1"/>
    <col min="12513" max="12513" width="4.7109375" style="1" bestFit="1" customWidth="1"/>
    <col min="12514" max="12514" width="9.140625" style="1"/>
    <col min="12515" max="12515" width="11.7109375" style="1" customWidth="1"/>
    <col min="12516" max="12516" width="7" style="1" bestFit="1" customWidth="1"/>
    <col min="12517" max="12517" width="7.140625" style="1" bestFit="1" customWidth="1"/>
    <col min="12518" max="12518" width="8.28515625" style="1" bestFit="1" customWidth="1"/>
    <col min="12519" max="12520" width="8.5703125" style="1" bestFit="1" customWidth="1"/>
    <col min="12521" max="12521" width="8.85546875" style="1" bestFit="1" customWidth="1"/>
    <col min="12522" max="12522" width="8.28515625" style="1" bestFit="1" customWidth="1"/>
    <col min="12523" max="12523" width="10.140625" style="1" customWidth="1"/>
    <col min="12524" max="12760" width="9.140625" style="1"/>
    <col min="12761" max="12761" width="2.5703125" style="1" bestFit="1" customWidth="1"/>
    <col min="12762" max="12762" width="9.140625" style="1"/>
    <col min="12763" max="12763" width="47.85546875" style="1" customWidth="1"/>
    <col min="12764" max="12764" width="6.7109375" style="1" bestFit="1" customWidth="1"/>
    <col min="12765" max="12765" width="7.42578125" style="1" bestFit="1" customWidth="1"/>
    <col min="12766" max="12766" width="7" style="1" bestFit="1" customWidth="1"/>
    <col min="12767" max="12767" width="8.5703125" style="1" bestFit="1" customWidth="1"/>
    <col min="12768" max="12768" width="12" style="1" bestFit="1" customWidth="1"/>
    <col min="12769" max="12769" width="4.7109375" style="1" bestFit="1" customWidth="1"/>
    <col min="12770" max="12770" width="9.140625" style="1"/>
    <col min="12771" max="12771" width="11.7109375" style="1" customWidth="1"/>
    <col min="12772" max="12772" width="7" style="1" bestFit="1" customWidth="1"/>
    <col min="12773" max="12773" width="7.140625" style="1" bestFit="1" customWidth="1"/>
    <col min="12774" max="12774" width="8.28515625" style="1" bestFit="1" customWidth="1"/>
    <col min="12775" max="12776" width="8.5703125" style="1" bestFit="1" customWidth="1"/>
    <col min="12777" max="12777" width="8.85546875" style="1" bestFit="1" customWidth="1"/>
    <col min="12778" max="12778" width="8.28515625" style="1" bestFit="1" customWidth="1"/>
    <col min="12779" max="12779" width="10.140625" style="1" customWidth="1"/>
    <col min="12780" max="13016" width="9.140625" style="1"/>
    <col min="13017" max="13017" width="2.5703125" style="1" bestFit="1" customWidth="1"/>
    <col min="13018" max="13018" width="9.140625" style="1"/>
    <col min="13019" max="13019" width="47.85546875" style="1" customWidth="1"/>
    <col min="13020" max="13020" width="6.7109375" style="1" bestFit="1" customWidth="1"/>
    <col min="13021" max="13021" width="7.42578125" style="1" bestFit="1" customWidth="1"/>
    <col min="13022" max="13022" width="7" style="1" bestFit="1" customWidth="1"/>
    <col min="13023" max="13023" width="8.5703125" style="1" bestFit="1" customWidth="1"/>
    <col min="13024" max="13024" width="12" style="1" bestFit="1" customWidth="1"/>
    <col min="13025" max="13025" width="4.7109375" style="1" bestFit="1" customWidth="1"/>
    <col min="13026" max="13026" width="9.140625" style="1"/>
    <col min="13027" max="13027" width="11.7109375" style="1" customWidth="1"/>
    <col min="13028" max="13028" width="7" style="1" bestFit="1" customWidth="1"/>
    <col min="13029" max="13029" width="7.140625" style="1" bestFit="1" customWidth="1"/>
    <col min="13030" max="13030" width="8.28515625" style="1" bestFit="1" customWidth="1"/>
    <col min="13031" max="13032" width="8.5703125" style="1" bestFit="1" customWidth="1"/>
    <col min="13033" max="13033" width="8.85546875" style="1" bestFit="1" customWidth="1"/>
    <col min="13034" max="13034" width="8.28515625" style="1" bestFit="1" customWidth="1"/>
    <col min="13035" max="13035" width="10.140625" style="1" customWidth="1"/>
    <col min="13036" max="13272" width="9.140625" style="1"/>
    <col min="13273" max="13273" width="2.5703125" style="1" bestFit="1" customWidth="1"/>
    <col min="13274" max="13274" width="9.140625" style="1"/>
    <col min="13275" max="13275" width="47.85546875" style="1" customWidth="1"/>
    <col min="13276" max="13276" width="6.7109375" style="1" bestFit="1" customWidth="1"/>
    <col min="13277" max="13277" width="7.42578125" style="1" bestFit="1" customWidth="1"/>
    <col min="13278" max="13278" width="7" style="1" bestFit="1" customWidth="1"/>
    <col min="13279" max="13279" width="8.5703125" style="1" bestFit="1" customWidth="1"/>
    <col min="13280" max="13280" width="12" style="1" bestFit="1" customWidth="1"/>
    <col min="13281" max="13281" width="4.7109375" style="1" bestFit="1" customWidth="1"/>
    <col min="13282" max="13282" width="9.140625" style="1"/>
    <col min="13283" max="13283" width="11.7109375" style="1" customWidth="1"/>
    <col min="13284" max="13284" width="7" style="1" bestFit="1" customWidth="1"/>
    <col min="13285" max="13285" width="7.140625" style="1" bestFit="1" customWidth="1"/>
    <col min="13286" max="13286" width="8.28515625" style="1" bestFit="1" customWidth="1"/>
    <col min="13287" max="13288" width="8.5703125" style="1" bestFit="1" customWidth="1"/>
    <col min="13289" max="13289" width="8.85546875" style="1" bestFit="1" customWidth="1"/>
    <col min="13290" max="13290" width="8.28515625" style="1" bestFit="1" customWidth="1"/>
    <col min="13291" max="13291" width="10.140625" style="1" customWidth="1"/>
    <col min="13292" max="13528" width="9.140625" style="1"/>
    <col min="13529" max="13529" width="2.5703125" style="1" bestFit="1" customWidth="1"/>
    <col min="13530" max="13530" width="9.140625" style="1"/>
    <col min="13531" max="13531" width="47.85546875" style="1" customWidth="1"/>
    <col min="13532" max="13532" width="6.7109375" style="1" bestFit="1" customWidth="1"/>
    <col min="13533" max="13533" width="7.42578125" style="1" bestFit="1" customWidth="1"/>
    <col min="13534" max="13534" width="7" style="1" bestFit="1" customWidth="1"/>
    <col min="13535" max="13535" width="8.5703125" style="1" bestFit="1" customWidth="1"/>
    <col min="13536" max="13536" width="12" style="1" bestFit="1" customWidth="1"/>
    <col min="13537" max="13537" width="4.7109375" style="1" bestFit="1" customWidth="1"/>
    <col min="13538" max="13538" width="9.140625" style="1"/>
    <col min="13539" max="13539" width="11.7109375" style="1" customWidth="1"/>
    <col min="13540" max="13540" width="7" style="1" bestFit="1" customWidth="1"/>
    <col min="13541" max="13541" width="7.140625" style="1" bestFit="1" customWidth="1"/>
    <col min="13542" max="13542" width="8.28515625" style="1" bestFit="1" customWidth="1"/>
    <col min="13543" max="13544" width="8.5703125" style="1" bestFit="1" customWidth="1"/>
    <col min="13545" max="13545" width="8.85546875" style="1" bestFit="1" customWidth="1"/>
    <col min="13546" max="13546" width="8.28515625" style="1" bestFit="1" customWidth="1"/>
    <col min="13547" max="13547" width="10.140625" style="1" customWidth="1"/>
    <col min="13548" max="13784" width="9.140625" style="1"/>
    <col min="13785" max="13785" width="2.5703125" style="1" bestFit="1" customWidth="1"/>
    <col min="13786" max="13786" width="9.140625" style="1"/>
    <col min="13787" max="13787" width="47.85546875" style="1" customWidth="1"/>
    <col min="13788" max="13788" width="6.7109375" style="1" bestFit="1" customWidth="1"/>
    <col min="13789" max="13789" width="7.42578125" style="1" bestFit="1" customWidth="1"/>
    <col min="13790" max="13790" width="7" style="1" bestFit="1" customWidth="1"/>
    <col min="13791" max="13791" width="8.5703125" style="1" bestFit="1" customWidth="1"/>
    <col min="13792" max="13792" width="12" style="1" bestFit="1" customWidth="1"/>
    <col min="13793" max="13793" width="4.7109375" style="1" bestFit="1" customWidth="1"/>
    <col min="13794" max="13794" width="9.140625" style="1"/>
    <col min="13795" max="13795" width="11.7109375" style="1" customWidth="1"/>
    <col min="13796" max="13796" width="7" style="1" bestFit="1" customWidth="1"/>
    <col min="13797" max="13797" width="7.140625" style="1" bestFit="1" customWidth="1"/>
    <col min="13798" max="13798" width="8.28515625" style="1" bestFit="1" customWidth="1"/>
    <col min="13799" max="13800" width="8.5703125" style="1" bestFit="1" customWidth="1"/>
    <col min="13801" max="13801" width="8.85546875" style="1" bestFit="1" customWidth="1"/>
    <col min="13802" max="13802" width="8.28515625" style="1" bestFit="1" customWidth="1"/>
    <col min="13803" max="13803" width="10.140625" style="1" customWidth="1"/>
    <col min="13804" max="14040" width="9.140625" style="1"/>
    <col min="14041" max="14041" width="2.5703125" style="1" bestFit="1" customWidth="1"/>
    <col min="14042" max="14042" width="9.140625" style="1"/>
    <col min="14043" max="14043" width="47.85546875" style="1" customWidth="1"/>
    <col min="14044" max="14044" width="6.7109375" style="1" bestFit="1" customWidth="1"/>
    <col min="14045" max="14045" width="7.42578125" style="1" bestFit="1" customWidth="1"/>
    <col min="14046" max="14046" width="7" style="1" bestFit="1" customWidth="1"/>
    <col min="14047" max="14047" width="8.5703125" style="1" bestFit="1" customWidth="1"/>
    <col min="14048" max="14048" width="12" style="1" bestFit="1" customWidth="1"/>
    <col min="14049" max="14049" width="4.7109375" style="1" bestFit="1" customWidth="1"/>
    <col min="14050" max="14050" width="9.140625" style="1"/>
    <col min="14051" max="14051" width="11.7109375" style="1" customWidth="1"/>
    <col min="14052" max="14052" width="7" style="1" bestFit="1" customWidth="1"/>
    <col min="14053" max="14053" width="7.140625" style="1" bestFit="1" customWidth="1"/>
    <col min="14054" max="14054" width="8.28515625" style="1" bestFit="1" customWidth="1"/>
    <col min="14055" max="14056" width="8.5703125" style="1" bestFit="1" customWidth="1"/>
    <col min="14057" max="14057" width="8.85546875" style="1" bestFit="1" customWidth="1"/>
    <col min="14058" max="14058" width="8.28515625" style="1" bestFit="1" customWidth="1"/>
    <col min="14059" max="14059" width="10.140625" style="1" customWidth="1"/>
    <col min="14060" max="14296" width="9.140625" style="1"/>
    <col min="14297" max="14297" width="2.5703125" style="1" bestFit="1" customWidth="1"/>
    <col min="14298" max="14298" width="9.140625" style="1"/>
    <col min="14299" max="14299" width="47.85546875" style="1" customWidth="1"/>
    <col min="14300" max="14300" width="6.7109375" style="1" bestFit="1" customWidth="1"/>
    <col min="14301" max="14301" width="7.42578125" style="1" bestFit="1" customWidth="1"/>
    <col min="14302" max="14302" width="7" style="1" bestFit="1" customWidth="1"/>
    <col min="14303" max="14303" width="8.5703125" style="1" bestFit="1" customWidth="1"/>
    <col min="14304" max="14304" width="12" style="1" bestFit="1" customWidth="1"/>
    <col min="14305" max="14305" width="4.7109375" style="1" bestFit="1" customWidth="1"/>
    <col min="14306" max="14306" width="9.140625" style="1"/>
    <col min="14307" max="14307" width="11.7109375" style="1" customWidth="1"/>
    <col min="14308" max="14308" width="7" style="1" bestFit="1" customWidth="1"/>
    <col min="14309" max="14309" width="7.140625" style="1" bestFit="1" customWidth="1"/>
    <col min="14310" max="14310" width="8.28515625" style="1" bestFit="1" customWidth="1"/>
    <col min="14311" max="14312" width="8.5703125" style="1" bestFit="1" customWidth="1"/>
    <col min="14313" max="14313" width="8.85546875" style="1" bestFit="1" customWidth="1"/>
    <col min="14314" max="14314" width="8.28515625" style="1" bestFit="1" customWidth="1"/>
    <col min="14315" max="14315" width="10.140625" style="1" customWidth="1"/>
    <col min="14316" max="14552" width="9.140625" style="1"/>
    <col min="14553" max="14553" width="2.5703125" style="1" bestFit="1" customWidth="1"/>
    <col min="14554" max="14554" width="9.140625" style="1"/>
    <col min="14555" max="14555" width="47.85546875" style="1" customWidth="1"/>
    <col min="14556" max="14556" width="6.7109375" style="1" bestFit="1" customWidth="1"/>
    <col min="14557" max="14557" width="7.42578125" style="1" bestFit="1" customWidth="1"/>
    <col min="14558" max="14558" width="7" style="1" bestFit="1" customWidth="1"/>
    <col min="14559" max="14559" width="8.5703125" style="1" bestFit="1" customWidth="1"/>
    <col min="14560" max="14560" width="12" style="1" bestFit="1" customWidth="1"/>
    <col min="14561" max="14561" width="4.7109375" style="1" bestFit="1" customWidth="1"/>
    <col min="14562" max="14562" width="9.140625" style="1"/>
    <col min="14563" max="14563" width="11.7109375" style="1" customWidth="1"/>
    <col min="14564" max="14564" width="7" style="1" bestFit="1" customWidth="1"/>
    <col min="14565" max="14565" width="7.140625" style="1" bestFit="1" customWidth="1"/>
    <col min="14566" max="14566" width="8.28515625" style="1" bestFit="1" customWidth="1"/>
    <col min="14567" max="14568" width="8.5703125" style="1" bestFit="1" customWidth="1"/>
    <col min="14569" max="14569" width="8.85546875" style="1" bestFit="1" customWidth="1"/>
    <col min="14570" max="14570" width="8.28515625" style="1" bestFit="1" customWidth="1"/>
    <col min="14571" max="14571" width="10.140625" style="1" customWidth="1"/>
    <col min="14572" max="14808" width="9.140625" style="1"/>
    <col min="14809" max="14809" width="2.5703125" style="1" bestFit="1" customWidth="1"/>
    <col min="14810" max="14810" width="9.140625" style="1"/>
    <col min="14811" max="14811" width="47.85546875" style="1" customWidth="1"/>
    <col min="14812" max="14812" width="6.7109375" style="1" bestFit="1" customWidth="1"/>
    <col min="14813" max="14813" width="7.42578125" style="1" bestFit="1" customWidth="1"/>
    <col min="14814" max="14814" width="7" style="1" bestFit="1" customWidth="1"/>
    <col min="14815" max="14815" width="8.5703125" style="1" bestFit="1" customWidth="1"/>
    <col min="14816" max="14816" width="12" style="1" bestFit="1" customWidth="1"/>
    <col min="14817" max="14817" width="4.7109375" style="1" bestFit="1" customWidth="1"/>
    <col min="14818" max="14818" width="9.140625" style="1"/>
    <col min="14819" max="14819" width="11.7109375" style="1" customWidth="1"/>
    <col min="14820" max="14820" width="7" style="1" bestFit="1" customWidth="1"/>
    <col min="14821" max="14821" width="7.140625" style="1" bestFit="1" customWidth="1"/>
    <col min="14822" max="14822" width="8.28515625" style="1" bestFit="1" customWidth="1"/>
    <col min="14823" max="14824" width="8.5703125" style="1" bestFit="1" customWidth="1"/>
    <col min="14825" max="14825" width="8.85546875" style="1" bestFit="1" customWidth="1"/>
    <col min="14826" max="14826" width="8.28515625" style="1" bestFit="1" customWidth="1"/>
    <col min="14827" max="14827" width="10.140625" style="1" customWidth="1"/>
    <col min="14828" max="15064" width="9.140625" style="1"/>
    <col min="15065" max="15065" width="2.5703125" style="1" bestFit="1" customWidth="1"/>
    <col min="15066" max="15066" width="9.140625" style="1"/>
    <col min="15067" max="15067" width="47.85546875" style="1" customWidth="1"/>
    <col min="15068" max="15068" width="6.7109375" style="1" bestFit="1" customWidth="1"/>
    <col min="15069" max="15069" width="7.42578125" style="1" bestFit="1" customWidth="1"/>
    <col min="15070" max="15070" width="7" style="1" bestFit="1" customWidth="1"/>
    <col min="15071" max="15071" width="8.5703125" style="1" bestFit="1" customWidth="1"/>
    <col min="15072" max="15072" width="12" style="1" bestFit="1" customWidth="1"/>
    <col min="15073" max="15073" width="4.7109375" style="1" bestFit="1" customWidth="1"/>
    <col min="15074" max="15074" width="9.140625" style="1"/>
    <col min="15075" max="15075" width="11.7109375" style="1" customWidth="1"/>
    <col min="15076" max="15076" width="7" style="1" bestFit="1" customWidth="1"/>
    <col min="15077" max="15077" width="7.140625" style="1" bestFit="1" customWidth="1"/>
    <col min="15078" max="15078" width="8.28515625" style="1" bestFit="1" customWidth="1"/>
    <col min="15079" max="15080" width="8.5703125" style="1" bestFit="1" customWidth="1"/>
    <col min="15081" max="15081" width="8.85546875" style="1" bestFit="1" customWidth="1"/>
    <col min="15082" max="15082" width="8.28515625" style="1" bestFit="1" customWidth="1"/>
    <col min="15083" max="15083" width="10.140625" style="1" customWidth="1"/>
    <col min="15084" max="15320" width="9.140625" style="1"/>
    <col min="15321" max="15321" width="2.5703125" style="1" bestFit="1" customWidth="1"/>
    <col min="15322" max="15322" width="9.140625" style="1"/>
    <col min="15323" max="15323" width="47.85546875" style="1" customWidth="1"/>
    <col min="15324" max="15324" width="6.7109375" style="1" bestFit="1" customWidth="1"/>
    <col min="15325" max="15325" width="7.42578125" style="1" bestFit="1" customWidth="1"/>
    <col min="15326" max="15326" width="7" style="1" bestFit="1" customWidth="1"/>
    <col min="15327" max="15327" width="8.5703125" style="1" bestFit="1" customWidth="1"/>
    <col min="15328" max="15328" width="12" style="1" bestFit="1" customWidth="1"/>
    <col min="15329" max="15329" width="4.7109375" style="1" bestFit="1" customWidth="1"/>
    <col min="15330" max="15330" width="9.140625" style="1"/>
    <col min="15331" max="15331" width="11.7109375" style="1" customWidth="1"/>
    <col min="15332" max="15332" width="7" style="1" bestFit="1" customWidth="1"/>
    <col min="15333" max="15333" width="7.140625" style="1" bestFit="1" customWidth="1"/>
    <col min="15334" max="15334" width="8.28515625" style="1" bestFit="1" customWidth="1"/>
    <col min="15335" max="15336" width="8.5703125" style="1" bestFit="1" customWidth="1"/>
    <col min="15337" max="15337" width="8.85546875" style="1" bestFit="1" customWidth="1"/>
    <col min="15338" max="15338" width="8.28515625" style="1" bestFit="1" customWidth="1"/>
    <col min="15339" max="15339" width="10.140625" style="1" customWidth="1"/>
    <col min="15340" max="15576" width="9.140625" style="1"/>
    <col min="15577" max="15577" width="2.5703125" style="1" bestFit="1" customWidth="1"/>
    <col min="15578" max="15578" width="9.140625" style="1"/>
    <col min="15579" max="15579" width="47.85546875" style="1" customWidth="1"/>
    <col min="15580" max="15580" width="6.7109375" style="1" bestFit="1" customWidth="1"/>
    <col min="15581" max="15581" width="7.42578125" style="1" bestFit="1" customWidth="1"/>
    <col min="15582" max="15582" width="7" style="1" bestFit="1" customWidth="1"/>
    <col min="15583" max="15583" width="8.5703125" style="1" bestFit="1" customWidth="1"/>
    <col min="15584" max="15584" width="12" style="1" bestFit="1" customWidth="1"/>
    <col min="15585" max="15585" width="4.7109375" style="1" bestFit="1" customWidth="1"/>
    <col min="15586" max="15586" width="9.140625" style="1"/>
    <col min="15587" max="15587" width="11.7109375" style="1" customWidth="1"/>
    <col min="15588" max="15588" width="7" style="1" bestFit="1" customWidth="1"/>
    <col min="15589" max="15589" width="7.140625" style="1" bestFit="1" customWidth="1"/>
    <col min="15590" max="15590" width="8.28515625" style="1" bestFit="1" customWidth="1"/>
    <col min="15591" max="15592" width="8.5703125" style="1" bestFit="1" customWidth="1"/>
    <col min="15593" max="15593" width="8.85546875" style="1" bestFit="1" customWidth="1"/>
    <col min="15594" max="15594" width="8.28515625" style="1" bestFit="1" customWidth="1"/>
    <col min="15595" max="15595" width="10.140625" style="1" customWidth="1"/>
    <col min="15596" max="15832" width="9.140625" style="1"/>
    <col min="15833" max="15833" width="2.5703125" style="1" bestFit="1" customWidth="1"/>
    <col min="15834" max="15834" width="9.140625" style="1"/>
    <col min="15835" max="15835" width="47.85546875" style="1" customWidth="1"/>
    <col min="15836" max="15836" width="6.7109375" style="1" bestFit="1" customWidth="1"/>
    <col min="15837" max="15837" width="7.42578125" style="1" bestFit="1" customWidth="1"/>
    <col min="15838" max="15838" width="7" style="1" bestFit="1" customWidth="1"/>
    <col min="15839" max="15839" width="8.5703125" style="1" bestFit="1" customWidth="1"/>
    <col min="15840" max="15840" width="12" style="1" bestFit="1" customWidth="1"/>
    <col min="15841" max="15841" width="4.7109375" style="1" bestFit="1" customWidth="1"/>
    <col min="15842" max="15842" width="9.140625" style="1"/>
    <col min="15843" max="15843" width="11.7109375" style="1" customWidth="1"/>
    <col min="15844" max="15844" width="7" style="1" bestFit="1" customWidth="1"/>
    <col min="15845" max="15845" width="7.140625" style="1" bestFit="1" customWidth="1"/>
    <col min="15846" max="15846" width="8.28515625" style="1" bestFit="1" customWidth="1"/>
    <col min="15847" max="15848" width="8.5703125" style="1" bestFit="1" customWidth="1"/>
    <col min="15849" max="15849" width="8.85546875" style="1" bestFit="1" customWidth="1"/>
    <col min="15850" max="15850" width="8.28515625" style="1" bestFit="1" customWidth="1"/>
    <col min="15851" max="15851" width="10.140625" style="1" customWidth="1"/>
    <col min="15852" max="16088" width="9.140625" style="1"/>
    <col min="16089" max="16089" width="2.5703125" style="1" bestFit="1" customWidth="1"/>
    <col min="16090" max="16090" width="9.140625" style="1"/>
    <col min="16091" max="16091" width="47.85546875" style="1" customWidth="1"/>
    <col min="16092" max="16092" width="6.7109375" style="1" bestFit="1" customWidth="1"/>
    <col min="16093" max="16093" width="7.42578125" style="1" bestFit="1" customWidth="1"/>
    <col min="16094" max="16094" width="7" style="1" bestFit="1" customWidth="1"/>
    <col min="16095" max="16095" width="8.5703125" style="1" bestFit="1" customWidth="1"/>
    <col min="16096" max="16096" width="12" style="1" bestFit="1" customWidth="1"/>
    <col min="16097" max="16097" width="4.7109375" style="1" bestFit="1" customWidth="1"/>
    <col min="16098" max="16098" width="9.140625" style="1"/>
    <col min="16099" max="16099" width="11.7109375" style="1" customWidth="1"/>
    <col min="16100" max="16100" width="7" style="1" bestFit="1" customWidth="1"/>
    <col min="16101" max="16101" width="7.140625" style="1" bestFit="1" customWidth="1"/>
    <col min="16102" max="16102" width="8.28515625" style="1" bestFit="1" customWidth="1"/>
    <col min="16103" max="16104" width="8.5703125" style="1" bestFit="1" customWidth="1"/>
    <col min="16105" max="16105" width="8.85546875" style="1" bestFit="1" customWidth="1"/>
    <col min="16106" max="16106" width="8.28515625" style="1" bestFit="1" customWidth="1"/>
    <col min="16107" max="16107" width="10.140625" style="1" customWidth="1"/>
    <col min="16108" max="16384" width="9.140625" style="1"/>
  </cols>
  <sheetData>
    <row r="1" spans="1:13" s="13" customFormat="1" ht="31.5" customHeigh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3" customFormat="1" ht="18" customHeight="1">
      <c r="A2" s="175" t="s">
        <v>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23" customFormat="1" ht="13.5" customHeight="1">
      <c r="A3" s="176" t="s">
        <v>0</v>
      </c>
      <c r="B3" s="176"/>
      <c r="C3" s="176"/>
      <c r="D3" s="24"/>
      <c r="E3" s="52"/>
      <c r="F3" s="52"/>
      <c r="G3" s="53"/>
      <c r="H3" s="16"/>
      <c r="I3" s="53"/>
      <c r="J3" s="16"/>
      <c r="K3" s="177">
        <f>M90</f>
        <v>0</v>
      </c>
      <c r="L3" s="178"/>
      <c r="M3" s="53" t="s">
        <v>1</v>
      </c>
    </row>
    <row r="4" spans="1:13" s="7" customFormat="1" ht="29.25" customHeight="1">
      <c r="A4" s="5"/>
      <c r="B4" s="5"/>
      <c r="C4" s="179" t="s">
        <v>98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s="7" customFormat="1" ht="33.75" customHeight="1">
      <c r="A5" s="168" t="s">
        <v>2</v>
      </c>
      <c r="B5" s="168" t="s">
        <v>3</v>
      </c>
      <c r="C5" s="173" t="s">
        <v>4</v>
      </c>
      <c r="D5" s="168" t="s">
        <v>14</v>
      </c>
      <c r="E5" s="168" t="s">
        <v>11</v>
      </c>
      <c r="F5" s="168"/>
      <c r="G5" s="168" t="s">
        <v>12</v>
      </c>
      <c r="H5" s="168"/>
      <c r="I5" s="168" t="s">
        <v>6</v>
      </c>
      <c r="J5" s="168"/>
      <c r="K5" s="168" t="s">
        <v>13</v>
      </c>
      <c r="L5" s="168"/>
      <c r="M5" s="168" t="s">
        <v>5</v>
      </c>
    </row>
    <row r="6" spans="1:13" s="7" customFormat="1" ht="37.5" customHeight="1">
      <c r="A6" s="168"/>
      <c r="B6" s="168"/>
      <c r="C6" s="173"/>
      <c r="D6" s="168"/>
      <c r="E6" s="8" t="s">
        <v>15</v>
      </c>
      <c r="F6" s="8" t="s">
        <v>16</v>
      </c>
      <c r="G6" s="8" t="s">
        <v>15</v>
      </c>
      <c r="H6" s="8" t="s">
        <v>5</v>
      </c>
      <c r="I6" s="8" t="s">
        <v>15</v>
      </c>
      <c r="J6" s="8" t="s">
        <v>5</v>
      </c>
      <c r="K6" s="8" t="s">
        <v>15</v>
      </c>
      <c r="L6" s="8" t="s">
        <v>5</v>
      </c>
      <c r="M6" s="168"/>
    </row>
    <row r="7" spans="1:13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47" customFormat="1" ht="42" customHeight="1">
      <c r="A8" s="166">
        <v>1</v>
      </c>
      <c r="B8" s="46" t="s">
        <v>108</v>
      </c>
      <c r="C8" s="108" t="s">
        <v>109</v>
      </c>
      <c r="D8" s="97" t="s">
        <v>54</v>
      </c>
      <c r="E8" s="128"/>
      <c r="F8" s="97">
        <v>105</v>
      </c>
      <c r="G8" s="97"/>
      <c r="H8" s="97"/>
      <c r="I8" s="97"/>
      <c r="J8" s="97"/>
      <c r="K8" s="97"/>
      <c r="L8" s="97"/>
      <c r="M8" s="97"/>
    </row>
    <row r="9" spans="1:13" s="48" customFormat="1" ht="14.25">
      <c r="A9" s="166"/>
      <c r="B9" s="45"/>
      <c r="C9" s="49" t="s">
        <v>73</v>
      </c>
      <c r="D9" s="99" t="s">
        <v>56</v>
      </c>
      <c r="E9" s="99">
        <v>1.6</v>
      </c>
      <c r="F9" s="62">
        <f>F8*E9</f>
        <v>168</v>
      </c>
      <c r="G9" s="121"/>
      <c r="H9" s="72"/>
      <c r="I9" s="64"/>
      <c r="J9" s="62"/>
      <c r="K9" s="62"/>
      <c r="L9" s="62"/>
      <c r="M9" s="62"/>
    </row>
    <row r="10" spans="1:13" s="48" customFormat="1" ht="14.25">
      <c r="A10" s="166"/>
      <c r="B10" s="45"/>
      <c r="C10" s="112" t="s">
        <v>116</v>
      </c>
      <c r="D10" s="99" t="s">
        <v>57</v>
      </c>
      <c r="E10" s="99">
        <v>0.77500000000000002</v>
      </c>
      <c r="F10" s="62">
        <f>F8*E10</f>
        <v>81.38</v>
      </c>
      <c r="G10" s="121"/>
      <c r="H10" s="72"/>
      <c r="I10" s="72"/>
      <c r="J10" s="121"/>
      <c r="K10" s="64"/>
      <c r="L10" s="62"/>
      <c r="M10" s="62"/>
    </row>
    <row r="11" spans="1:13" s="47" customFormat="1" ht="42.75">
      <c r="A11" s="97">
        <v>2</v>
      </c>
      <c r="B11" s="46" t="s">
        <v>91</v>
      </c>
      <c r="C11" s="108" t="s">
        <v>121</v>
      </c>
      <c r="D11" s="97" t="s">
        <v>70</v>
      </c>
      <c r="E11" s="97"/>
      <c r="F11" s="55">
        <v>12.87</v>
      </c>
      <c r="G11" s="97"/>
      <c r="H11" s="120"/>
      <c r="I11" s="120"/>
      <c r="J11" s="97"/>
      <c r="K11" s="55"/>
      <c r="L11" s="62"/>
      <c r="M11" s="62"/>
    </row>
    <row r="12" spans="1:13" s="47" customFormat="1" ht="28.5">
      <c r="A12" s="166">
        <v>3</v>
      </c>
      <c r="B12" s="46" t="s">
        <v>100</v>
      </c>
      <c r="C12" s="108" t="s">
        <v>101</v>
      </c>
      <c r="D12" s="97" t="s">
        <v>78</v>
      </c>
      <c r="E12" s="97"/>
      <c r="F12" s="99">
        <f>F8*0.05</f>
        <v>5.25</v>
      </c>
      <c r="G12" s="97"/>
      <c r="H12" s="97"/>
      <c r="I12" s="84"/>
      <c r="J12" s="97"/>
      <c r="K12" s="97"/>
      <c r="L12" s="97"/>
      <c r="M12" s="97"/>
    </row>
    <row r="13" spans="1:13" s="48" customFormat="1" ht="14.25">
      <c r="A13" s="166"/>
      <c r="B13" s="45"/>
      <c r="C13" s="49" t="s">
        <v>73</v>
      </c>
      <c r="D13" s="99" t="s">
        <v>56</v>
      </c>
      <c r="E13" s="99">
        <v>0.01</v>
      </c>
      <c r="F13" s="62">
        <f>F12*E13</f>
        <v>0.05</v>
      </c>
      <c r="G13" s="99"/>
      <c r="H13" s="99"/>
      <c r="I13" s="64"/>
      <c r="J13" s="62"/>
      <c r="K13" s="62"/>
      <c r="L13" s="62"/>
      <c r="M13" s="62"/>
    </row>
    <row r="14" spans="1:13" s="48" customFormat="1" ht="14.25">
      <c r="A14" s="166"/>
      <c r="B14" s="45"/>
      <c r="C14" s="112" t="s">
        <v>117</v>
      </c>
      <c r="D14" s="99" t="s">
        <v>57</v>
      </c>
      <c r="E14" s="99">
        <v>1.24E-2</v>
      </c>
      <c r="F14" s="62">
        <f>F12*E14</f>
        <v>7.0000000000000007E-2</v>
      </c>
      <c r="G14" s="99"/>
      <c r="H14" s="99"/>
      <c r="I14" s="99"/>
      <c r="J14" s="99"/>
      <c r="K14" s="64"/>
      <c r="L14" s="62"/>
      <c r="M14" s="62"/>
    </row>
    <row r="15" spans="1:13" s="48" customFormat="1" ht="14.25">
      <c r="A15" s="166"/>
      <c r="B15" s="45"/>
      <c r="C15" s="112" t="s">
        <v>118</v>
      </c>
      <c r="D15" s="99" t="s">
        <v>57</v>
      </c>
      <c r="E15" s="99">
        <v>7.5999999999999998E-2</v>
      </c>
      <c r="F15" s="62">
        <f>E15*F12</f>
        <v>0.4</v>
      </c>
      <c r="G15" s="99"/>
      <c r="H15" s="99"/>
      <c r="I15" s="99"/>
      <c r="J15" s="99"/>
      <c r="K15" s="64"/>
      <c r="L15" s="62"/>
      <c r="M15" s="62"/>
    </row>
    <row r="16" spans="1:13" s="48" customFormat="1" ht="28.5">
      <c r="A16" s="166"/>
      <c r="B16" s="45"/>
      <c r="C16" s="112" t="s">
        <v>102</v>
      </c>
      <c r="D16" s="99" t="s">
        <v>57</v>
      </c>
      <c r="E16" s="99">
        <v>0.01</v>
      </c>
      <c r="F16" s="64">
        <f>E16*F12</f>
        <v>0.05</v>
      </c>
      <c r="G16" s="99"/>
      <c r="H16" s="99"/>
      <c r="I16" s="99"/>
      <c r="J16" s="99"/>
      <c r="K16" s="64"/>
      <c r="L16" s="62"/>
      <c r="M16" s="62"/>
    </row>
    <row r="17" spans="1:13" s="48" customFormat="1" ht="14.25">
      <c r="A17" s="166"/>
      <c r="B17" s="45"/>
      <c r="C17" s="112" t="s">
        <v>103</v>
      </c>
      <c r="D17" s="99" t="s">
        <v>57</v>
      </c>
      <c r="E17" s="99">
        <v>0.01</v>
      </c>
      <c r="F17" s="62">
        <f>E17*F12</f>
        <v>0.05</v>
      </c>
      <c r="G17" s="99"/>
      <c r="H17" s="99"/>
      <c r="I17" s="99"/>
      <c r="J17" s="99"/>
      <c r="K17" s="64"/>
      <c r="L17" s="62"/>
      <c r="M17" s="62"/>
    </row>
    <row r="18" spans="1:13" s="48" customFormat="1" ht="15">
      <c r="A18" s="166"/>
      <c r="B18" s="45"/>
      <c r="C18" s="112" t="s">
        <v>119</v>
      </c>
      <c r="D18" s="99" t="s">
        <v>69</v>
      </c>
      <c r="E18" s="99">
        <v>7.0000000000000007E-2</v>
      </c>
      <c r="F18" s="64">
        <f>E18*F12</f>
        <v>0.37</v>
      </c>
      <c r="G18" s="62"/>
      <c r="H18" s="80"/>
      <c r="I18" s="80"/>
      <c r="J18" s="80"/>
      <c r="K18" s="81"/>
      <c r="L18" s="62"/>
      <c r="M18" s="62"/>
    </row>
    <row r="19" spans="1:13" s="48" customFormat="1" ht="15">
      <c r="A19" s="166"/>
      <c r="B19" s="45"/>
      <c r="C19" s="112" t="s">
        <v>120</v>
      </c>
      <c r="D19" s="99" t="s">
        <v>69</v>
      </c>
      <c r="E19" s="99">
        <v>1.26</v>
      </c>
      <c r="F19" s="62">
        <f>E19*F12</f>
        <v>6.62</v>
      </c>
      <c r="G19" s="62"/>
      <c r="H19" s="80"/>
      <c r="I19" s="80"/>
      <c r="J19" s="80"/>
      <c r="K19" s="81"/>
      <c r="L19" s="62"/>
      <c r="M19" s="62"/>
    </row>
    <row r="20" spans="1:13" s="47" customFormat="1" ht="43.5" customHeight="1">
      <c r="A20" s="164">
        <v>4</v>
      </c>
      <c r="B20" s="46" t="s">
        <v>89</v>
      </c>
      <c r="C20" s="108" t="s">
        <v>104</v>
      </c>
      <c r="D20" s="97" t="s">
        <v>70</v>
      </c>
      <c r="E20" s="97"/>
      <c r="F20" s="129">
        <f>F8*0.0005</f>
        <v>5.2499999999999998E-2</v>
      </c>
      <c r="G20" s="97"/>
      <c r="H20" s="97"/>
      <c r="I20" s="97"/>
      <c r="J20" s="97"/>
      <c r="K20" s="97"/>
      <c r="L20" s="97"/>
      <c r="M20" s="97"/>
    </row>
    <row r="21" spans="1:13" s="48" customFormat="1" ht="14.25">
      <c r="A21" s="164"/>
      <c r="B21" s="45"/>
      <c r="C21" s="51" t="s">
        <v>149</v>
      </c>
      <c r="D21" s="99" t="s">
        <v>57</v>
      </c>
      <c r="E21" s="99">
        <v>0.3</v>
      </c>
      <c r="F21" s="130">
        <f>F20*E21</f>
        <v>1.6E-2</v>
      </c>
      <c r="G21" s="99"/>
      <c r="H21" s="99"/>
      <c r="I21" s="99"/>
      <c r="J21" s="99"/>
      <c r="K21" s="62"/>
      <c r="L21" s="62"/>
      <c r="M21" s="62"/>
    </row>
    <row r="22" spans="1:13" s="48" customFormat="1" ht="15">
      <c r="A22" s="164"/>
      <c r="B22" s="45"/>
      <c r="C22" s="51" t="s">
        <v>97</v>
      </c>
      <c r="D22" s="99" t="s">
        <v>70</v>
      </c>
      <c r="E22" s="99">
        <v>1.03</v>
      </c>
      <c r="F22" s="62">
        <f>F20*E22</f>
        <v>0.05</v>
      </c>
      <c r="G22" s="62"/>
      <c r="H22" s="80"/>
      <c r="I22" s="80"/>
      <c r="J22" s="80"/>
      <c r="K22" s="81"/>
      <c r="L22" s="62"/>
      <c r="M22" s="62"/>
    </row>
    <row r="23" spans="1:13" s="47" customFormat="1" ht="42.75">
      <c r="A23" s="166">
        <v>5</v>
      </c>
      <c r="B23" s="46" t="s">
        <v>105</v>
      </c>
      <c r="C23" s="108" t="s">
        <v>106</v>
      </c>
      <c r="D23" s="97" t="s">
        <v>70</v>
      </c>
      <c r="E23" s="97"/>
      <c r="F23" s="97">
        <f>F8*100*0.1216/100</f>
        <v>12.768000000000001</v>
      </c>
      <c r="G23" s="97"/>
      <c r="H23" s="97"/>
      <c r="I23" s="97"/>
      <c r="J23" s="97"/>
      <c r="K23" s="97"/>
      <c r="L23" s="97"/>
      <c r="M23" s="97"/>
    </row>
    <row r="24" spans="1:13" s="48" customFormat="1" ht="14.25">
      <c r="A24" s="166"/>
      <c r="B24" s="45"/>
      <c r="C24" s="49" t="s">
        <v>110</v>
      </c>
      <c r="D24" s="99" t="s">
        <v>56</v>
      </c>
      <c r="E24" s="99">
        <v>5.1799999999999999E-2</v>
      </c>
      <c r="F24" s="62">
        <f>F23*E24</f>
        <v>0.66</v>
      </c>
      <c r="G24" s="99"/>
      <c r="H24" s="99"/>
      <c r="I24" s="64"/>
      <c r="J24" s="62"/>
      <c r="K24" s="62"/>
      <c r="L24" s="62"/>
      <c r="M24" s="62"/>
    </row>
    <row r="25" spans="1:13" s="48" customFormat="1" ht="28.5">
      <c r="A25" s="166"/>
      <c r="B25" s="45"/>
      <c r="C25" s="70" t="s">
        <v>111</v>
      </c>
      <c r="D25" s="99" t="s">
        <v>107</v>
      </c>
      <c r="E25" s="99">
        <v>8.09E-2</v>
      </c>
      <c r="F25" s="62">
        <f>F23*E25</f>
        <v>1.03</v>
      </c>
      <c r="G25" s="99"/>
      <c r="H25" s="99"/>
      <c r="I25" s="99"/>
      <c r="J25" s="99"/>
      <c r="K25" s="64"/>
      <c r="L25" s="62"/>
      <c r="M25" s="62"/>
    </row>
    <row r="26" spans="1:13" s="48" customFormat="1" ht="28.5">
      <c r="A26" s="166"/>
      <c r="B26" s="45"/>
      <c r="C26" s="70" t="s">
        <v>112</v>
      </c>
      <c r="D26" s="99" t="s">
        <v>107</v>
      </c>
      <c r="E26" s="99">
        <v>0.13300000000000001</v>
      </c>
      <c r="F26" s="62">
        <f>E26*F23</f>
        <v>1.7</v>
      </c>
      <c r="G26" s="99"/>
      <c r="H26" s="99"/>
      <c r="I26" s="99"/>
      <c r="J26" s="99"/>
      <c r="K26" s="64"/>
      <c r="L26" s="62"/>
      <c r="M26" s="62"/>
    </row>
    <row r="27" spans="1:13" s="48" customFormat="1" ht="28.5">
      <c r="A27" s="166"/>
      <c r="B27" s="45"/>
      <c r="C27" s="70" t="s">
        <v>113</v>
      </c>
      <c r="D27" s="99" t="s">
        <v>70</v>
      </c>
      <c r="E27" s="99">
        <v>1.01</v>
      </c>
      <c r="F27" s="64">
        <f>E27*F23</f>
        <v>12.9</v>
      </c>
      <c r="G27" s="99"/>
      <c r="H27" s="99"/>
      <c r="I27" s="99"/>
      <c r="J27" s="99"/>
      <c r="K27" s="62"/>
      <c r="L27" s="62"/>
      <c r="M27" s="62"/>
    </row>
    <row r="28" spans="1:13" s="48" customFormat="1" ht="15">
      <c r="A28" s="166"/>
      <c r="B28" s="45"/>
      <c r="C28" s="112" t="s">
        <v>114</v>
      </c>
      <c r="D28" s="99" t="s">
        <v>1</v>
      </c>
      <c r="E28" s="99">
        <v>9.1000000000000004E-3</v>
      </c>
      <c r="F28" s="62">
        <f>E28*F23</f>
        <v>0.12</v>
      </c>
      <c r="G28" s="83"/>
      <c r="H28" s="83"/>
      <c r="I28" s="83"/>
      <c r="J28" s="80"/>
      <c r="K28" s="81"/>
      <c r="L28" s="62"/>
      <c r="M28" s="62"/>
    </row>
    <row r="29" spans="1:13" s="48" customFormat="1" ht="15">
      <c r="A29" s="166"/>
      <c r="B29" s="45"/>
      <c r="C29" s="112" t="s">
        <v>115</v>
      </c>
      <c r="D29" s="99" t="s">
        <v>1</v>
      </c>
      <c r="E29" s="99">
        <v>2.75E-2</v>
      </c>
      <c r="F29" s="64">
        <f>E29*F23</f>
        <v>0.35</v>
      </c>
      <c r="G29" s="80"/>
      <c r="H29" s="80"/>
      <c r="I29" s="80"/>
      <c r="J29" s="80"/>
      <c r="K29" s="81"/>
      <c r="L29" s="62"/>
      <c r="M29" s="62"/>
    </row>
    <row r="30" spans="1:13" s="133" customFormat="1" ht="28.5">
      <c r="A30" s="164">
        <v>6</v>
      </c>
      <c r="B30" s="46" t="s">
        <v>122</v>
      </c>
      <c r="C30" s="71" t="s">
        <v>127</v>
      </c>
      <c r="D30" s="97" t="s">
        <v>93</v>
      </c>
      <c r="E30" s="120"/>
      <c r="F30" s="131">
        <v>16</v>
      </c>
      <c r="G30" s="97"/>
      <c r="H30" s="132"/>
      <c r="I30" s="132"/>
      <c r="J30" s="132"/>
      <c r="K30" s="132"/>
      <c r="L30" s="132"/>
      <c r="M30" s="132"/>
    </row>
    <row r="31" spans="1:13" s="138" customFormat="1" ht="14.25">
      <c r="A31" s="164"/>
      <c r="B31" s="45"/>
      <c r="C31" s="134" t="s">
        <v>81</v>
      </c>
      <c r="D31" s="99" t="s">
        <v>56</v>
      </c>
      <c r="E31" s="120">
        <v>0.74</v>
      </c>
      <c r="F31" s="135">
        <f>E31*F30</f>
        <v>11.84</v>
      </c>
      <c r="G31" s="136"/>
      <c r="H31" s="137"/>
      <c r="I31" s="62"/>
      <c r="J31" s="62"/>
      <c r="K31" s="62"/>
      <c r="L31" s="62"/>
      <c r="M31" s="62"/>
    </row>
    <row r="32" spans="1:13" s="138" customFormat="1" ht="14.25">
      <c r="A32" s="164"/>
      <c r="B32" s="137"/>
      <c r="C32" s="70" t="s">
        <v>123</v>
      </c>
      <c r="D32" s="99" t="s">
        <v>80</v>
      </c>
      <c r="E32" s="120" t="s">
        <v>124</v>
      </c>
      <c r="F32" s="135">
        <f>F30</f>
        <v>16</v>
      </c>
      <c r="G32" s="62"/>
      <c r="H32" s="62"/>
      <c r="I32" s="69"/>
      <c r="J32" s="62"/>
      <c r="K32" s="62"/>
      <c r="L32" s="62"/>
      <c r="M32" s="62"/>
    </row>
    <row r="33" spans="1:13" s="138" customFormat="1" ht="14.25">
      <c r="A33" s="164"/>
      <c r="B33" s="45"/>
      <c r="C33" s="134" t="s">
        <v>125</v>
      </c>
      <c r="D33" s="99" t="s">
        <v>69</v>
      </c>
      <c r="E33" s="120">
        <v>5.9999999999999995E-4</v>
      </c>
      <c r="F33" s="135">
        <f>E33*F30</f>
        <v>0.01</v>
      </c>
      <c r="G33" s="62"/>
      <c r="H33" s="62"/>
      <c r="I33" s="69"/>
      <c r="J33" s="62"/>
      <c r="K33" s="62"/>
      <c r="L33" s="62"/>
      <c r="M33" s="62"/>
    </row>
    <row r="34" spans="1:13" s="138" customFormat="1" ht="14.25">
      <c r="A34" s="164"/>
      <c r="B34" s="45"/>
      <c r="C34" s="70" t="s">
        <v>82</v>
      </c>
      <c r="D34" s="99" t="s">
        <v>1</v>
      </c>
      <c r="E34" s="120">
        <v>9.6000000000000002E-2</v>
      </c>
      <c r="F34" s="135">
        <f>E34*F30</f>
        <v>1.54</v>
      </c>
      <c r="G34" s="136"/>
      <c r="H34" s="137"/>
      <c r="I34" s="137"/>
      <c r="J34" s="137"/>
      <c r="K34" s="62"/>
      <c r="L34" s="62"/>
      <c r="M34" s="62"/>
    </row>
    <row r="35" spans="1:13" s="138" customFormat="1" ht="14.25">
      <c r="A35" s="172"/>
      <c r="B35" s="139"/>
      <c r="C35" s="140" t="s">
        <v>126</v>
      </c>
      <c r="D35" s="141" t="s">
        <v>1</v>
      </c>
      <c r="E35" s="142">
        <v>7.1000000000000004E-3</v>
      </c>
      <c r="F35" s="143">
        <f>E35*F30</f>
        <v>0.11</v>
      </c>
      <c r="G35" s="144"/>
      <c r="H35" s="144"/>
      <c r="I35" s="145"/>
      <c r="J35" s="144"/>
      <c r="K35" s="144"/>
      <c r="L35" s="144"/>
      <c r="M35" s="144"/>
    </row>
    <row r="36" spans="1:13" s="77" customFormat="1" ht="28.5">
      <c r="A36" s="171">
        <v>7</v>
      </c>
      <c r="B36" s="46" t="s">
        <v>128</v>
      </c>
      <c r="C36" s="71" t="s">
        <v>133</v>
      </c>
      <c r="D36" s="97" t="s">
        <v>79</v>
      </c>
      <c r="E36" s="97"/>
      <c r="F36" s="55">
        <v>2.46</v>
      </c>
      <c r="G36" s="97"/>
      <c r="H36" s="97"/>
      <c r="I36" s="97"/>
      <c r="J36" s="97"/>
      <c r="K36" s="97"/>
      <c r="L36" s="90"/>
      <c r="M36" s="76"/>
    </row>
    <row r="37" spans="1:13" s="79" customFormat="1" ht="15.75">
      <c r="A37" s="171"/>
      <c r="B37" s="45"/>
      <c r="C37" s="49" t="s">
        <v>73</v>
      </c>
      <c r="D37" s="99" t="s">
        <v>56</v>
      </c>
      <c r="E37" s="61">
        <v>3.78</v>
      </c>
      <c r="F37" s="62">
        <f>F36*E37</f>
        <v>9.3000000000000007</v>
      </c>
      <c r="G37" s="137"/>
      <c r="H37" s="137"/>
      <c r="I37" s="62"/>
      <c r="J37" s="62"/>
      <c r="K37" s="62"/>
      <c r="L37" s="62"/>
      <c r="M37" s="62"/>
    </row>
    <row r="38" spans="1:13" s="79" customFormat="1" ht="16.5">
      <c r="A38" s="171"/>
      <c r="B38" s="45"/>
      <c r="C38" s="112" t="s">
        <v>130</v>
      </c>
      <c r="D38" s="99" t="s">
        <v>59</v>
      </c>
      <c r="E38" s="61">
        <v>1.02</v>
      </c>
      <c r="F38" s="62">
        <f>F36*E38</f>
        <v>2.5099999999999998</v>
      </c>
      <c r="G38" s="146"/>
      <c r="H38" s="62"/>
      <c r="I38" s="69"/>
      <c r="J38" s="62"/>
      <c r="K38" s="62"/>
      <c r="L38" s="62"/>
      <c r="M38" s="62"/>
    </row>
    <row r="39" spans="1:13" s="79" customFormat="1" ht="15.75">
      <c r="A39" s="171"/>
      <c r="B39" s="45"/>
      <c r="C39" s="112" t="s">
        <v>129</v>
      </c>
      <c r="D39" s="99" t="s">
        <v>70</v>
      </c>
      <c r="E39" s="61" t="s">
        <v>94</v>
      </c>
      <c r="F39" s="62">
        <v>0.1</v>
      </c>
      <c r="G39" s="146"/>
      <c r="H39" s="62"/>
      <c r="I39" s="69"/>
      <c r="J39" s="62"/>
      <c r="K39" s="62"/>
      <c r="L39" s="62"/>
      <c r="M39" s="62"/>
    </row>
    <row r="40" spans="1:13" s="95" customFormat="1" ht="15.75">
      <c r="A40" s="171"/>
      <c r="B40" s="91"/>
      <c r="C40" s="94" t="s">
        <v>137</v>
      </c>
      <c r="D40" s="92" t="s">
        <v>72</v>
      </c>
      <c r="E40" s="93">
        <v>7.4999999999999997E-2</v>
      </c>
      <c r="F40" s="64">
        <f>E40*F36</f>
        <v>0.18</v>
      </c>
      <c r="G40" s="147"/>
      <c r="H40" s="62"/>
      <c r="I40" s="69"/>
      <c r="J40" s="62"/>
      <c r="K40" s="62"/>
      <c r="L40" s="62"/>
      <c r="M40" s="62"/>
    </row>
    <row r="41" spans="1:13" s="79" customFormat="1" ht="16.5">
      <c r="A41" s="171"/>
      <c r="B41" s="45"/>
      <c r="C41" s="112" t="s">
        <v>131</v>
      </c>
      <c r="D41" s="99" t="s">
        <v>59</v>
      </c>
      <c r="E41" s="61">
        <v>1.14E-2</v>
      </c>
      <c r="F41" s="62">
        <f>E41*F36</f>
        <v>0.03</v>
      </c>
      <c r="G41" s="148"/>
      <c r="H41" s="62"/>
      <c r="I41" s="69"/>
      <c r="J41" s="62"/>
      <c r="K41" s="62"/>
      <c r="L41" s="62"/>
      <c r="M41" s="62"/>
    </row>
    <row r="42" spans="1:13" s="107" customFormat="1" ht="15.75">
      <c r="A42" s="171"/>
      <c r="B42" s="149"/>
      <c r="C42" s="150" t="s">
        <v>132</v>
      </c>
      <c r="D42" s="151" t="s">
        <v>1</v>
      </c>
      <c r="E42" s="87">
        <v>0.77</v>
      </c>
      <c r="F42" s="64">
        <f>E42*F36</f>
        <v>1.89</v>
      </c>
      <c r="G42" s="137"/>
      <c r="H42" s="137"/>
      <c r="I42" s="137"/>
      <c r="J42" s="137"/>
      <c r="K42" s="62"/>
      <c r="L42" s="62"/>
      <c r="M42" s="62"/>
    </row>
    <row r="43" spans="1:13" s="107" customFormat="1" ht="15.75">
      <c r="A43" s="171"/>
      <c r="B43" s="149"/>
      <c r="C43" s="150" t="s">
        <v>82</v>
      </c>
      <c r="D43" s="151" t="s">
        <v>1</v>
      </c>
      <c r="E43" s="87">
        <v>7.0000000000000007E-2</v>
      </c>
      <c r="F43" s="62">
        <f>E43*F36</f>
        <v>0.17</v>
      </c>
      <c r="G43" s="62"/>
      <c r="H43" s="62"/>
      <c r="I43" s="69"/>
      <c r="J43" s="62"/>
      <c r="K43" s="62"/>
      <c r="L43" s="62"/>
      <c r="M43" s="62"/>
    </row>
    <row r="44" spans="1:13" s="95" customFormat="1" ht="29.25" customHeight="1">
      <c r="A44" s="164">
        <v>8</v>
      </c>
      <c r="B44" s="46" t="s">
        <v>134</v>
      </c>
      <c r="C44" s="108" t="s">
        <v>139</v>
      </c>
      <c r="D44" s="97" t="s">
        <v>78</v>
      </c>
      <c r="E44" s="98"/>
      <c r="F44" s="97">
        <v>0.5</v>
      </c>
      <c r="G44" s="98"/>
      <c r="H44" s="98"/>
      <c r="I44" s="98"/>
      <c r="J44" s="98"/>
      <c r="K44" s="98"/>
      <c r="L44" s="98"/>
      <c r="M44" s="98"/>
    </row>
    <row r="45" spans="1:13" s="95" customFormat="1" ht="15.75">
      <c r="A45" s="164"/>
      <c r="B45" s="45"/>
      <c r="C45" s="49" t="s">
        <v>73</v>
      </c>
      <c r="D45" s="99" t="s">
        <v>56</v>
      </c>
      <c r="E45" s="93">
        <v>6.42</v>
      </c>
      <c r="F45" s="62">
        <f>F44*E45</f>
        <v>3.21</v>
      </c>
      <c r="H45" s="98"/>
      <c r="I45" s="109"/>
      <c r="J45" s="62"/>
      <c r="K45" s="62"/>
      <c r="L45" s="62"/>
      <c r="M45" s="62"/>
    </row>
    <row r="46" spans="1:13" s="95" customFormat="1" ht="15.75">
      <c r="A46" s="164"/>
      <c r="B46" s="45"/>
      <c r="C46" s="49" t="s">
        <v>135</v>
      </c>
      <c r="D46" s="99" t="s">
        <v>69</v>
      </c>
      <c r="E46" s="93">
        <v>0.93799999999999994</v>
      </c>
      <c r="F46" s="62">
        <f>F44*E46</f>
        <v>0.47</v>
      </c>
      <c r="G46" s="109"/>
      <c r="H46" s="62"/>
      <c r="I46" s="69"/>
      <c r="J46" s="62"/>
      <c r="K46" s="62"/>
      <c r="L46" s="62"/>
      <c r="M46" s="62"/>
    </row>
    <row r="47" spans="1:13" s="95" customFormat="1" ht="15.75">
      <c r="A47" s="164"/>
      <c r="B47" s="91"/>
      <c r="C47" s="94" t="s">
        <v>136</v>
      </c>
      <c r="D47" s="92" t="s">
        <v>69</v>
      </c>
      <c r="E47" s="93">
        <v>4.9000000000000002E-2</v>
      </c>
      <c r="F47" s="62">
        <f>E47*F44</f>
        <v>0.02</v>
      </c>
      <c r="G47" s="110"/>
      <c r="H47" s="62"/>
      <c r="I47" s="69"/>
      <c r="J47" s="62"/>
      <c r="K47" s="62"/>
      <c r="L47" s="62"/>
      <c r="M47" s="62"/>
    </row>
    <row r="48" spans="1:13" s="95" customFormat="1" ht="15.75">
      <c r="A48" s="164"/>
      <c r="B48" s="91"/>
      <c r="C48" s="94" t="s">
        <v>137</v>
      </c>
      <c r="D48" s="92" t="s">
        <v>72</v>
      </c>
      <c r="E48" s="93">
        <v>7.4999999999999997E-2</v>
      </c>
      <c r="F48" s="64">
        <f>E48*F44</f>
        <v>0.04</v>
      </c>
      <c r="G48" s="152"/>
      <c r="H48" s="62"/>
      <c r="I48" s="69"/>
      <c r="J48" s="62"/>
      <c r="K48" s="62"/>
      <c r="L48" s="62"/>
      <c r="M48" s="62"/>
    </row>
    <row r="49" spans="1:13" s="95" customFormat="1" ht="15.75">
      <c r="A49" s="164"/>
      <c r="B49" s="45"/>
      <c r="C49" s="49" t="s">
        <v>76</v>
      </c>
      <c r="D49" s="99" t="s">
        <v>1</v>
      </c>
      <c r="E49" s="93">
        <v>0.38500000000000001</v>
      </c>
      <c r="F49" s="62">
        <f>E49*F44</f>
        <v>0.19</v>
      </c>
      <c r="H49" s="98"/>
      <c r="I49" s="98"/>
      <c r="J49" s="98"/>
      <c r="K49" s="111"/>
      <c r="L49" s="62"/>
      <c r="M49" s="62"/>
    </row>
    <row r="50" spans="1:13" s="95" customFormat="1" ht="15.75">
      <c r="A50" s="164"/>
      <c r="B50" s="45"/>
      <c r="C50" s="112" t="s">
        <v>138</v>
      </c>
      <c r="D50" s="99" t="s">
        <v>1</v>
      </c>
      <c r="E50" s="93">
        <v>3.08</v>
      </c>
      <c r="F50" s="64">
        <f>E50*F44</f>
        <v>1.54</v>
      </c>
      <c r="G50" s="113"/>
      <c r="H50" s="62"/>
      <c r="I50" s="69"/>
      <c r="J50" s="62"/>
      <c r="K50" s="62"/>
      <c r="L50" s="62"/>
      <c r="M50" s="62"/>
    </row>
    <row r="51" spans="1:13" s="118" customFormat="1" ht="42.75" customHeight="1">
      <c r="A51" s="165">
        <v>9</v>
      </c>
      <c r="B51" s="114" t="s">
        <v>140</v>
      </c>
      <c r="C51" s="115" t="s">
        <v>141</v>
      </c>
      <c r="D51" s="114" t="s">
        <v>142</v>
      </c>
      <c r="E51" s="116"/>
      <c r="F51" s="126">
        <v>4619</v>
      </c>
      <c r="G51" s="117"/>
      <c r="H51" s="117"/>
      <c r="I51" s="117"/>
      <c r="J51" s="117"/>
      <c r="K51" s="117"/>
      <c r="L51" s="117"/>
      <c r="M51" s="117"/>
    </row>
    <row r="52" spans="1:13" s="122" customFormat="1" ht="14.25">
      <c r="A52" s="165"/>
      <c r="B52" s="119"/>
      <c r="C52" s="59" t="s">
        <v>55</v>
      </c>
      <c r="D52" s="60" t="s">
        <v>56</v>
      </c>
      <c r="E52" s="120">
        <v>3.49E-2</v>
      </c>
      <c r="F52" s="62">
        <f>F51*E52</f>
        <v>161.19999999999999</v>
      </c>
      <c r="G52" s="121"/>
      <c r="H52" s="72"/>
      <c r="I52" s="64"/>
      <c r="J52" s="62"/>
      <c r="K52" s="62"/>
      <c r="L52" s="62"/>
      <c r="M52" s="62"/>
    </row>
    <row r="53" spans="1:13" s="122" customFormat="1" ht="14.25">
      <c r="A53" s="165"/>
      <c r="B53" s="119"/>
      <c r="C53" s="123" t="s">
        <v>143</v>
      </c>
      <c r="D53" s="60" t="s">
        <v>57</v>
      </c>
      <c r="E53" s="120">
        <v>1.8200000000000001E-2</v>
      </c>
      <c r="F53" s="62">
        <f>F51*E53</f>
        <v>84.07</v>
      </c>
      <c r="G53" s="100"/>
      <c r="H53" s="100"/>
      <c r="I53" s="100"/>
      <c r="J53" s="100"/>
      <c r="K53" s="124"/>
      <c r="L53" s="62"/>
      <c r="M53" s="62"/>
    </row>
    <row r="54" spans="1:13" s="122" customFormat="1" ht="14.25">
      <c r="A54" s="165"/>
      <c r="B54" s="119"/>
      <c r="C54" s="66" t="s">
        <v>87</v>
      </c>
      <c r="D54" s="60" t="s">
        <v>57</v>
      </c>
      <c r="E54" s="120">
        <v>1.8200000000000001E-2</v>
      </c>
      <c r="F54" s="62">
        <f>E54*F51</f>
        <v>84.07</v>
      </c>
      <c r="G54" s="100"/>
      <c r="H54" s="100"/>
      <c r="I54" s="100"/>
      <c r="J54" s="100"/>
      <c r="K54" s="124"/>
      <c r="L54" s="62"/>
      <c r="M54" s="62"/>
    </row>
    <row r="55" spans="1:13" s="122" customFormat="1" ht="14.25">
      <c r="A55" s="165"/>
      <c r="B55" s="119"/>
      <c r="C55" s="125" t="s">
        <v>144</v>
      </c>
      <c r="D55" s="60" t="s">
        <v>57</v>
      </c>
      <c r="E55" s="120">
        <v>1.8200000000000001E-2</v>
      </c>
      <c r="F55" s="64">
        <f>E55*F51</f>
        <v>84.07</v>
      </c>
      <c r="G55" s="100"/>
      <c r="H55" s="100"/>
      <c r="I55" s="100"/>
      <c r="J55" s="100"/>
      <c r="K55" s="124"/>
      <c r="L55" s="62"/>
      <c r="M55" s="62"/>
    </row>
    <row r="56" spans="1:13" s="57" customFormat="1" ht="29.25">
      <c r="A56" s="169">
        <v>10</v>
      </c>
      <c r="B56" s="101" t="s">
        <v>53</v>
      </c>
      <c r="C56" s="102" t="s">
        <v>145</v>
      </c>
      <c r="D56" s="103" t="s">
        <v>54</v>
      </c>
      <c r="E56" s="104"/>
      <c r="F56" s="55">
        <v>5289</v>
      </c>
      <c r="G56" s="103"/>
      <c r="H56" s="105"/>
      <c r="I56" s="105"/>
      <c r="J56" s="106"/>
      <c r="K56" s="106"/>
      <c r="L56" s="106"/>
      <c r="M56" s="106"/>
    </row>
    <row r="57" spans="1:13" s="65" customFormat="1" ht="15.75">
      <c r="A57" s="170"/>
      <c r="B57" s="58"/>
      <c r="C57" s="59" t="s">
        <v>55</v>
      </c>
      <c r="D57" s="60" t="s">
        <v>56</v>
      </c>
      <c r="E57" s="61">
        <v>3.2099999999999997E-2</v>
      </c>
      <c r="F57" s="62">
        <f>F56*E57</f>
        <v>169.78</v>
      </c>
      <c r="G57" s="63"/>
      <c r="H57" s="56"/>
      <c r="I57" s="64"/>
      <c r="J57" s="62"/>
      <c r="K57" s="62"/>
      <c r="L57" s="62"/>
      <c r="M57" s="62"/>
    </row>
    <row r="58" spans="1:13" s="65" customFormat="1" ht="15.75" customHeight="1">
      <c r="A58" s="170"/>
      <c r="B58" s="45"/>
      <c r="C58" s="66" t="s">
        <v>83</v>
      </c>
      <c r="D58" s="60" t="s">
        <v>57</v>
      </c>
      <c r="E58" s="61">
        <v>2.65E-3</v>
      </c>
      <c r="F58" s="62">
        <f>F56*E58</f>
        <v>14.02</v>
      </c>
      <c r="G58" s="63"/>
      <c r="H58" s="56"/>
      <c r="I58" s="56"/>
      <c r="J58" s="63"/>
      <c r="K58" s="64"/>
      <c r="L58" s="62"/>
      <c r="M58" s="62"/>
    </row>
    <row r="59" spans="1:13" s="65" customFormat="1" ht="28.5">
      <c r="A59" s="170"/>
      <c r="B59" s="45"/>
      <c r="C59" s="66" t="s">
        <v>84</v>
      </c>
      <c r="D59" s="60" t="s">
        <v>57</v>
      </c>
      <c r="E59" s="61">
        <v>6.1599999999999997E-3</v>
      </c>
      <c r="F59" s="62">
        <f>E59*F56</f>
        <v>32.58</v>
      </c>
      <c r="G59" s="63"/>
      <c r="H59" s="56"/>
      <c r="I59" s="56"/>
      <c r="J59" s="63"/>
      <c r="K59" s="64"/>
      <c r="L59" s="62"/>
      <c r="M59" s="62"/>
    </row>
    <row r="60" spans="1:13" s="65" customFormat="1" ht="28.5">
      <c r="A60" s="170"/>
      <c r="B60" s="45"/>
      <c r="C60" s="66" t="s">
        <v>85</v>
      </c>
      <c r="D60" s="60" t="s">
        <v>57</v>
      </c>
      <c r="E60" s="61">
        <v>4.5300000000000002E-3</v>
      </c>
      <c r="F60" s="64">
        <f>E60*F56</f>
        <v>23.96</v>
      </c>
      <c r="G60" s="63"/>
      <c r="H60" s="56"/>
      <c r="I60" s="56"/>
      <c r="J60" s="63"/>
      <c r="K60" s="64"/>
      <c r="L60" s="62"/>
      <c r="M60" s="62"/>
    </row>
    <row r="61" spans="1:13" s="65" customFormat="1" ht="17.25" customHeight="1">
      <c r="A61" s="170"/>
      <c r="B61" s="67"/>
      <c r="C61" s="66" t="s">
        <v>86</v>
      </c>
      <c r="D61" s="60" t="s">
        <v>57</v>
      </c>
      <c r="E61" s="61">
        <v>7.1000000000000002E-4</v>
      </c>
      <c r="F61" s="62">
        <f>E61*F56</f>
        <v>3.76</v>
      </c>
      <c r="G61" s="63"/>
      <c r="H61" s="56"/>
      <c r="I61" s="56"/>
      <c r="J61" s="63"/>
      <c r="K61" s="64"/>
      <c r="L61" s="62"/>
      <c r="M61" s="62"/>
    </row>
    <row r="62" spans="1:13" s="65" customFormat="1" ht="15.75">
      <c r="A62" s="170"/>
      <c r="B62" s="45"/>
      <c r="C62" s="66" t="s">
        <v>87</v>
      </c>
      <c r="D62" s="60" t="s">
        <v>57</v>
      </c>
      <c r="E62" s="61">
        <v>2.0699999999999998E-3</v>
      </c>
      <c r="F62" s="64">
        <f>E62*F56</f>
        <v>10.95</v>
      </c>
      <c r="G62" s="63"/>
      <c r="H62" s="56"/>
      <c r="I62" s="56"/>
      <c r="J62" s="63"/>
      <c r="K62" s="64"/>
      <c r="L62" s="62"/>
      <c r="M62" s="62"/>
    </row>
    <row r="63" spans="1:13" s="65" customFormat="1" ht="16.5">
      <c r="A63" s="170"/>
      <c r="B63" s="58"/>
      <c r="C63" s="68" t="s">
        <v>88</v>
      </c>
      <c r="D63" s="60" t="s">
        <v>59</v>
      </c>
      <c r="E63" s="61">
        <v>2.5000000000000001E-2</v>
      </c>
      <c r="F63" s="62">
        <f>E63*F56</f>
        <v>132.22999999999999</v>
      </c>
      <c r="G63" s="64"/>
      <c r="H63" s="62"/>
      <c r="I63" s="69"/>
      <c r="J63" s="62"/>
      <c r="K63" s="62"/>
      <c r="L63" s="62"/>
      <c r="M63" s="62"/>
    </row>
    <row r="64" spans="1:13" s="47" customFormat="1" ht="31.5" customHeight="1">
      <c r="A64" s="164">
        <v>11</v>
      </c>
      <c r="B64" s="46" t="s">
        <v>60</v>
      </c>
      <c r="C64" s="71" t="s">
        <v>95</v>
      </c>
      <c r="D64" s="97" t="s">
        <v>61</v>
      </c>
      <c r="E64" s="99"/>
      <c r="F64" s="55">
        <v>422</v>
      </c>
      <c r="G64" s="97"/>
      <c r="H64" s="72"/>
      <c r="I64" s="97"/>
      <c r="J64" s="97"/>
      <c r="K64" s="72"/>
      <c r="L64" s="97"/>
      <c r="M64" s="97"/>
    </row>
    <row r="65" spans="1:13" s="48" customFormat="1" ht="14.25">
      <c r="A65" s="164"/>
      <c r="B65" s="45"/>
      <c r="C65" s="73" t="s">
        <v>62</v>
      </c>
      <c r="D65" s="99" t="s">
        <v>56</v>
      </c>
      <c r="E65" s="61">
        <v>4.2900000000000001E-2</v>
      </c>
      <c r="F65" s="62">
        <f>F64*E65</f>
        <v>18.100000000000001</v>
      </c>
      <c r="G65" s="99"/>
      <c r="H65" s="72"/>
      <c r="I65" s="62"/>
      <c r="J65" s="62"/>
      <c r="K65" s="62"/>
      <c r="L65" s="62"/>
      <c r="M65" s="62"/>
    </row>
    <row r="66" spans="1:13" s="48" customFormat="1" ht="14.25">
      <c r="A66" s="164"/>
      <c r="B66" s="45"/>
      <c r="C66" s="73" t="s">
        <v>63</v>
      </c>
      <c r="D66" s="99" t="s">
        <v>57</v>
      </c>
      <c r="E66" s="61">
        <v>2.6900000000000001E-3</v>
      </c>
      <c r="F66" s="62">
        <f>F64*E66</f>
        <v>1.1399999999999999</v>
      </c>
      <c r="G66" s="99"/>
      <c r="H66" s="72"/>
      <c r="I66" s="99"/>
      <c r="J66" s="99"/>
      <c r="K66" s="64"/>
      <c r="L66" s="62"/>
      <c r="M66" s="62"/>
    </row>
    <row r="67" spans="1:13" s="48" customFormat="1" ht="28.5">
      <c r="A67" s="164"/>
      <c r="B67" s="45"/>
      <c r="C67" s="74" t="s">
        <v>64</v>
      </c>
      <c r="D67" s="99" t="s">
        <v>57</v>
      </c>
      <c r="E67" s="61">
        <v>7.6E-3</v>
      </c>
      <c r="F67" s="62">
        <f>E67*F64</f>
        <v>3.21</v>
      </c>
      <c r="G67" s="99"/>
      <c r="H67" s="72"/>
      <c r="I67" s="99"/>
      <c r="J67" s="99"/>
      <c r="K67" s="64"/>
      <c r="L67" s="62"/>
      <c r="M67" s="62"/>
    </row>
    <row r="68" spans="1:13" s="48" customFormat="1" ht="28.5">
      <c r="A68" s="164"/>
      <c r="B68" s="45"/>
      <c r="C68" s="74" t="s">
        <v>65</v>
      </c>
      <c r="D68" s="99" t="s">
        <v>57</v>
      </c>
      <c r="E68" s="61">
        <v>7.4000000000000003E-3</v>
      </c>
      <c r="F68" s="64">
        <f>E68*F64</f>
        <v>3.12</v>
      </c>
      <c r="G68" s="99"/>
      <c r="H68" s="72"/>
      <c r="I68" s="99"/>
      <c r="J68" s="99"/>
      <c r="K68" s="64"/>
      <c r="L68" s="62"/>
      <c r="M68" s="62"/>
    </row>
    <row r="69" spans="1:13" s="48" customFormat="1" ht="28.5">
      <c r="A69" s="164"/>
      <c r="B69" s="45"/>
      <c r="C69" s="74" t="s">
        <v>66</v>
      </c>
      <c r="D69" s="99" t="s">
        <v>57</v>
      </c>
      <c r="E69" s="61">
        <v>4.0999999999999999E-4</v>
      </c>
      <c r="F69" s="62">
        <f>E69*F64</f>
        <v>0.17</v>
      </c>
      <c r="G69" s="99"/>
      <c r="H69" s="72"/>
      <c r="I69" s="99"/>
      <c r="J69" s="99"/>
      <c r="K69" s="62"/>
      <c r="L69" s="62"/>
      <c r="M69" s="62"/>
    </row>
    <row r="70" spans="1:13" s="48" customFormat="1" ht="14.25">
      <c r="A70" s="164"/>
      <c r="B70" s="45"/>
      <c r="C70" s="75" t="s">
        <v>67</v>
      </c>
      <c r="D70" s="99" t="s">
        <v>57</v>
      </c>
      <c r="E70" s="61">
        <v>1.48E-3</v>
      </c>
      <c r="F70" s="64">
        <f>E70*F64</f>
        <v>0.62</v>
      </c>
      <c r="G70" s="99"/>
      <c r="H70" s="72"/>
      <c r="I70" s="99"/>
      <c r="J70" s="99"/>
      <c r="K70" s="64"/>
      <c r="L70" s="62"/>
      <c r="M70" s="62"/>
    </row>
    <row r="71" spans="1:13" s="48" customFormat="1" ht="14.25">
      <c r="A71" s="164"/>
      <c r="B71" s="45"/>
      <c r="C71" s="73" t="s">
        <v>68</v>
      </c>
      <c r="D71" s="99" t="s">
        <v>69</v>
      </c>
      <c r="E71" s="61">
        <v>9.9400000000000002E-2</v>
      </c>
      <c r="F71" s="62">
        <f>E71*F64</f>
        <v>41.95</v>
      </c>
      <c r="G71" s="62"/>
      <c r="H71" s="62"/>
      <c r="I71" s="69"/>
      <c r="J71" s="62"/>
      <c r="K71" s="62"/>
      <c r="L71" s="62"/>
      <c r="M71" s="62"/>
    </row>
    <row r="72" spans="1:13" s="48" customFormat="1" ht="14.25">
      <c r="A72" s="164"/>
      <c r="B72" s="45"/>
      <c r="C72" s="73" t="s">
        <v>58</v>
      </c>
      <c r="D72" s="99" t="s">
        <v>69</v>
      </c>
      <c r="E72" s="61">
        <v>1.0999999999999999E-2</v>
      </c>
      <c r="F72" s="62">
        <f>E72*F64</f>
        <v>4.6399999999999997</v>
      </c>
      <c r="G72" s="62"/>
      <c r="H72" s="62"/>
      <c r="I72" s="69"/>
      <c r="J72" s="62"/>
      <c r="K72" s="62"/>
      <c r="L72" s="62"/>
      <c r="M72" s="62"/>
    </row>
    <row r="73" spans="1:13" s="47" customFormat="1" ht="24.75" customHeight="1">
      <c r="A73" s="164">
        <v>12</v>
      </c>
      <c r="B73" s="46" t="s">
        <v>89</v>
      </c>
      <c r="C73" s="71" t="s">
        <v>90</v>
      </c>
      <c r="D73" s="97" t="s">
        <v>70</v>
      </c>
      <c r="E73" s="97"/>
      <c r="F73" s="84">
        <f>F64*0.0003</f>
        <v>0.127</v>
      </c>
      <c r="G73" s="97"/>
      <c r="H73" s="97"/>
      <c r="I73" s="97"/>
      <c r="J73" s="97"/>
      <c r="K73" s="97"/>
      <c r="L73" s="85"/>
      <c r="M73" s="86"/>
    </row>
    <row r="74" spans="1:13" s="48" customFormat="1" ht="14.25">
      <c r="A74" s="164"/>
      <c r="B74" s="45"/>
      <c r="C74" s="51" t="s">
        <v>149</v>
      </c>
      <c r="D74" s="99" t="s">
        <v>57</v>
      </c>
      <c r="E74" s="87">
        <v>0.3</v>
      </c>
      <c r="F74" s="88">
        <f>F73*E74</f>
        <v>3.8100000000000002E-2</v>
      </c>
      <c r="G74" s="99"/>
      <c r="H74" s="99"/>
      <c r="I74" s="99"/>
      <c r="J74" s="99"/>
      <c r="K74" s="62"/>
      <c r="L74" s="62"/>
      <c r="M74" s="62"/>
    </row>
    <row r="75" spans="1:13" s="48" customFormat="1" ht="14.25">
      <c r="A75" s="164"/>
      <c r="B75" s="45"/>
      <c r="C75" s="51" t="s">
        <v>97</v>
      </c>
      <c r="D75" s="99" t="s">
        <v>70</v>
      </c>
      <c r="E75" s="87">
        <v>1.03</v>
      </c>
      <c r="F75" s="88">
        <f>E75*F73</f>
        <v>0.1308</v>
      </c>
      <c r="G75" s="62"/>
      <c r="H75" s="62"/>
      <c r="I75" s="69"/>
      <c r="J75" s="62"/>
      <c r="K75" s="62"/>
      <c r="L75" s="62"/>
      <c r="M75" s="62"/>
    </row>
    <row r="76" spans="1:13" s="77" customFormat="1" ht="44.25" customHeight="1">
      <c r="A76" s="166">
        <v>14</v>
      </c>
      <c r="B76" s="46" t="s">
        <v>71</v>
      </c>
      <c r="C76" s="71" t="s">
        <v>146</v>
      </c>
      <c r="D76" s="97" t="s">
        <v>72</v>
      </c>
      <c r="E76" s="93"/>
      <c r="F76" s="55">
        <v>5289</v>
      </c>
      <c r="G76" s="97"/>
      <c r="H76" s="127"/>
      <c r="I76" s="89"/>
      <c r="J76" s="127"/>
      <c r="K76" s="89"/>
      <c r="L76" s="89"/>
      <c r="M76" s="89"/>
    </row>
    <row r="77" spans="1:13" s="79" customFormat="1" ht="15.75">
      <c r="A77" s="166"/>
      <c r="B77" s="45"/>
      <c r="C77" s="78" t="s">
        <v>73</v>
      </c>
      <c r="D77" s="99" t="s">
        <v>56</v>
      </c>
      <c r="E77" s="61">
        <v>3.764E-2</v>
      </c>
      <c r="F77" s="62">
        <f>F76*E77</f>
        <v>199.08</v>
      </c>
      <c r="G77" s="93"/>
      <c r="H77" s="127"/>
      <c r="I77" s="62"/>
      <c r="J77" s="62"/>
      <c r="K77" s="62"/>
      <c r="L77" s="62"/>
      <c r="M77" s="62"/>
    </row>
    <row r="78" spans="1:13" s="79" customFormat="1" ht="15.75">
      <c r="A78" s="166"/>
      <c r="B78" s="45"/>
      <c r="C78" s="78" t="s">
        <v>74</v>
      </c>
      <c r="D78" s="99" t="s">
        <v>57</v>
      </c>
      <c r="E78" s="61">
        <v>3.0200000000000001E-3</v>
      </c>
      <c r="F78" s="62">
        <f>F76*E78</f>
        <v>15.97</v>
      </c>
      <c r="G78" s="93"/>
      <c r="H78" s="127"/>
      <c r="I78" s="93"/>
      <c r="J78" s="127"/>
      <c r="K78" s="62"/>
      <c r="L78" s="62"/>
      <c r="M78" s="62"/>
    </row>
    <row r="79" spans="1:13" s="79" customFormat="1" ht="15.75">
      <c r="A79" s="166"/>
      <c r="B79" s="45"/>
      <c r="C79" s="78" t="s">
        <v>147</v>
      </c>
      <c r="D79" s="99" t="s">
        <v>57</v>
      </c>
      <c r="E79" s="61">
        <v>3.7000000000000002E-3</v>
      </c>
      <c r="F79" s="62">
        <f>E79*F76</f>
        <v>19.57</v>
      </c>
      <c r="G79" s="93"/>
      <c r="H79" s="127"/>
      <c r="I79" s="93"/>
      <c r="J79" s="127"/>
      <c r="K79" s="64"/>
      <c r="L79" s="62"/>
      <c r="M79" s="62"/>
    </row>
    <row r="80" spans="1:13" s="79" customFormat="1" ht="15.75">
      <c r="A80" s="166"/>
      <c r="B80" s="45"/>
      <c r="C80" s="78" t="s">
        <v>75</v>
      </c>
      <c r="D80" s="99" t="s">
        <v>57</v>
      </c>
      <c r="E80" s="61">
        <v>1.11E-2</v>
      </c>
      <c r="F80" s="64">
        <f>E80*F76</f>
        <v>58.71</v>
      </c>
      <c r="G80" s="93"/>
      <c r="H80" s="127"/>
      <c r="I80" s="93"/>
      <c r="J80" s="127"/>
      <c r="K80" s="64"/>
      <c r="L80" s="62"/>
      <c r="M80" s="62"/>
    </row>
    <row r="81" spans="1:13" s="79" customFormat="1" ht="15.75">
      <c r="A81" s="166"/>
      <c r="B81" s="45"/>
      <c r="C81" s="78" t="s">
        <v>148</v>
      </c>
      <c r="D81" s="99" t="s">
        <v>70</v>
      </c>
      <c r="E81" s="61">
        <v>0.1216</v>
      </c>
      <c r="F81" s="62">
        <f>E81*F76</f>
        <v>643.14</v>
      </c>
      <c r="G81" s="62"/>
      <c r="H81" s="62"/>
      <c r="I81" s="69"/>
      <c r="J81" s="62"/>
      <c r="K81" s="62"/>
      <c r="L81" s="62"/>
      <c r="M81" s="62"/>
    </row>
    <row r="82" spans="1:13" s="79" customFormat="1" ht="15.75">
      <c r="A82" s="166"/>
      <c r="B82" s="45"/>
      <c r="C82" s="82" t="s">
        <v>76</v>
      </c>
      <c r="D82" s="99" t="s">
        <v>57</v>
      </c>
      <c r="E82" s="61">
        <v>2.3E-3</v>
      </c>
      <c r="F82" s="64">
        <f>E82*F76</f>
        <v>12.16</v>
      </c>
      <c r="G82" s="93"/>
      <c r="H82" s="127"/>
      <c r="I82" s="93"/>
      <c r="J82" s="127"/>
      <c r="K82" s="62"/>
      <c r="L82" s="62"/>
      <c r="M82" s="62"/>
    </row>
    <row r="83" spans="1:13" s="79" customFormat="1" ht="15.75">
      <c r="A83" s="166"/>
      <c r="B83" s="45"/>
      <c r="C83" s="82" t="s">
        <v>77</v>
      </c>
      <c r="D83" s="99" t="s">
        <v>57</v>
      </c>
      <c r="E83" s="61">
        <v>1.49E-2</v>
      </c>
      <c r="F83" s="62">
        <f>E83*F76</f>
        <v>78.81</v>
      </c>
      <c r="G83" s="62"/>
      <c r="H83" s="62"/>
      <c r="I83" s="69"/>
      <c r="J83" s="62"/>
      <c r="K83" s="62"/>
      <c r="L83" s="62"/>
      <c r="M83" s="62"/>
    </row>
    <row r="84" spans="1:13" ht="14.25">
      <c r="A84" s="6"/>
      <c r="B84" s="4"/>
      <c r="C84" s="12" t="s">
        <v>5</v>
      </c>
      <c r="D84" s="12"/>
      <c r="E84" s="12"/>
      <c r="F84" s="12"/>
      <c r="G84" s="12"/>
      <c r="H84" s="50"/>
      <c r="I84" s="54"/>
      <c r="J84" s="50"/>
      <c r="K84" s="54"/>
      <c r="L84" s="50"/>
      <c r="M84" s="50"/>
    </row>
    <row r="85" spans="1:13" s="2" customFormat="1" ht="14.25">
      <c r="A85" s="9"/>
      <c r="B85" s="10"/>
      <c r="C85" s="12" t="s">
        <v>92</v>
      </c>
      <c r="D85" s="12"/>
      <c r="E85" s="9" t="s">
        <v>8</v>
      </c>
      <c r="F85" s="21"/>
      <c r="G85" s="9"/>
      <c r="H85" s="50"/>
      <c r="I85" s="9"/>
      <c r="J85" s="50"/>
      <c r="K85" s="9"/>
      <c r="L85" s="50"/>
      <c r="M85" s="50"/>
    </row>
    <row r="86" spans="1:13" ht="14.25">
      <c r="A86" s="6"/>
      <c r="B86" s="4"/>
      <c r="C86" s="12" t="s">
        <v>5</v>
      </c>
      <c r="D86" s="12"/>
      <c r="E86" s="12"/>
      <c r="F86" s="12"/>
      <c r="G86" s="12"/>
      <c r="H86" s="50"/>
      <c r="I86" s="12"/>
      <c r="J86" s="50"/>
      <c r="K86" s="12"/>
      <c r="L86" s="50"/>
      <c r="M86" s="50"/>
    </row>
    <row r="87" spans="1:13" s="2" customFormat="1" ht="14.25">
      <c r="A87" s="9"/>
      <c r="B87" s="10"/>
      <c r="C87" s="12" t="s">
        <v>7</v>
      </c>
      <c r="D87" s="12"/>
      <c r="E87" s="9" t="s">
        <v>8</v>
      </c>
      <c r="F87" s="21"/>
      <c r="G87" s="9"/>
      <c r="H87" s="50"/>
      <c r="I87" s="9"/>
      <c r="J87" s="50"/>
      <c r="K87" s="9"/>
      <c r="L87" s="50"/>
      <c r="M87" s="50"/>
    </row>
    <row r="88" spans="1:13" s="2" customFormat="1" ht="14.25">
      <c r="A88" s="9"/>
      <c r="B88" s="10"/>
      <c r="C88" s="12" t="s">
        <v>5</v>
      </c>
      <c r="D88" s="12"/>
      <c r="E88" s="9"/>
      <c r="F88" s="21"/>
      <c r="G88" s="9"/>
      <c r="H88" s="50"/>
      <c r="I88" s="9"/>
      <c r="J88" s="50"/>
      <c r="K88" s="9"/>
      <c r="L88" s="50"/>
      <c r="M88" s="50"/>
    </row>
    <row r="89" spans="1:13" s="2" customFormat="1" ht="14.25">
      <c r="A89" s="9"/>
      <c r="B89" s="10"/>
      <c r="C89" s="12" t="s">
        <v>9</v>
      </c>
      <c r="D89" s="12"/>
      <c r="E89" s="9" t="s">
        <v>8</v>
      </c>
      <c r="F89" s="21"/>
      <c r="G89" s="9"/>
      <c r="H89" s="50"/>
      <c r="I89" s="9"/>
      <c r="J89" s="50"/>
      <c r="K89" s="9"/>
      <c r="L89" s="50"/>
      <c r="M89" s="50"/>
    </row>
    <row r="90" spans="1:13" s="2" customFormat="1" ht="14.25">
      <c r="A90" s="9"/>
      <c r="B90" s="10"/>
      <c r="C90" s="12" t="s">
        <v>5</v>
      </c>
      <c r="D90" s="12"/>
      <c r="E90" s="9"/>
      <c r="F90" s="22"/>
      <c r="G90" s="9"/>
      <c r="H90" s="50"/>
      <c r="I90" s="9"/>
      <c r="J90" s="50"/>
      <c r="K90" s="9"/>
      <c r="L90" s="50"/>
      <c r="M90" s="50"/>
    </row>
    <row r="93" spans="1:13" ht="13.5" customHeight="1">
      <c r="C93" s="19"/>
      <c r="D93" s="18"/>
      <c r="E93" s="167"/>
      <c r="F93" s="167"/>
    </row>
    <row r="94" spans="1:13" ht="13.5" customHeight="1">
      <c r="C94" s="19"/>
      <c r="D94" s="18"/>
      <c r="E94" s="167"/>
      <c r="F94" s="167"/>
    </row>
    <row r="95" spans="1:13" ht="13.5" customHeight="1">
      <c r="C95" s="19"/>
      <c r="D95" s="18"/>
      <c r="E95" s="167"/>
      <c r="F95" s="167"/>
    </row>
  </sheetData>
  <mergeCells count="29">
    <mergeCell ref="A1:M1"/>
    <mergeCell ref="A2:M2"/>
    <mergeCell ref="A3:C3"/>
    <mergeCell ref="K3:L3"/>
    <mergeCell ref="C4:M4"/>
    <mergeCell ref="K5:L5"/>
    <mergeCell ref="M5:M6"/>
    <mergeCell ref="A5:A6"/>
    <mergeCell ref="B5:B6"/>
    <mergeCell ref="A56:A63"/>
    <mergeCell ref="A36:A43"/>
    <mergeCell ref="A8:A10"/>
    <mergeCell ref="A12:A19"/>
    <mergeCell ref="A20:A22"/>
    <mergeCell ref="A23:A29"/>
    <mergeCell ref="A30:A35"/>
    <mergeCell ref="G5:H5"/>
    <mergeCell ref="I5:J5"/>
    <mergeCell ref="C5:C6"/>
    <mergeCell ref="D5:D6"/>
    <mergeCell ref="E5:F5"/>
    <mergeCell ref="A44:A50"/>
    <mergeCell ref="A51:A55"/>
    <mergeCell ref="A76:A83"/>
    <mergeCell ref="A73:A75"/>
    <mergeCell ref="E95:F95"/>
    <mergeCell ref="E94:F94"/>
    <mergeCell ref="E93:F93"/>
    <mergeCell ref="A64:A72"/>
  </mergeCells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krebsiti</vt:lpstr>
      <vt:lpstr>2</vt:lpstr>
      <vt:lpstr>Sheet1</vt:lpstr>
      <vt:lpstr>'2'!Print_Area</vt:lpstr>
      <vt:lpstr>krebsiti!Print_Area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2016-08-23T08:21:37Z</dcterms:modified>
</cp:coreProperties>
</file>