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6215" windowHeight="7980" tabRatio="813" activeTab="3"/>
  </bookViews>
  <sheets>
    <sheet name="krebsiti" sheetId="16" r:id="rId1"/>
    <sheet name="samSeneblo" sheetId="18" r:id="rId2"/>
    <sheet name="wyalsaden-kanalizacia" sheetId="17" r:id="rId3"/>
    <sheet name="gatbobaa" sheetId="19" r:id="rId4"/>
    <sheet name="eleqtroba" sheetId="20" r:id="rId5"/>
  </sheets>
  <definedNames>
    <definedName name="_xlnm.Print_Area" localSheetId="4">eleqtroba!$A$1:$M$64</definedName>
    <definedName name="_xlnm.Print_Area" localSheetId="3">gatbobaa!$A$1:$M$60</definedName>
    <definedName name="_xlnm.Print_Area" localSheetId="0">krebsiti!$A$1:$D$21</definedName>
    <definedName name="_xlnm.Print_Area" localSheetId="1">samSeneblo!$A$1:$M$268</definedName>
  </definedNames>
  <calcPr calcId="144525"/>
</workbook>
</file>

<file path=xl/calcChain.xml><?xml version="1.0" encoding="utf-8"?>
<calcChain xmlns="http://schemas.openxmlformats.org/spreadsheetml/2006/main">
  <c r="M10" i="20" l="1"/>
  <c r="D15" i="16"/>
  <c r="F59" i="20"/>
  <c r="F56" i="20"/>
  <c r="F54" i="20"/>
  <c r="F50" i="20"/>
  <c r="F48" i="20"/>
  <c r="F47" i="20"/>
  <c r="F46" i="20"/>
  <c r="F39" i="20"/>
  <c r="F40" i="20" s="1"/>
  <c r="F34" i="20"/>
  <c r="F31" i="20"/>
  <c r="F29" i="20"/>
  <c r="F27" i="20"/>
  <c r="F26" i="20"/>
  <c r="F24" i="20"/>
  <c r="F20" i="20"/>
  <c r="F18" i="20"/>
  <c r="F17" i="20"/>
  <c r="F16" i="20"/>
  <c r="D14" i="16"/>
  <c r="M10" i="19"/>
  <c r="F55" i="19"/>
  <c r="F54" i="19"/>
  <c r="F53" i="19"/>
  <c r="F50" i="19"/>
  <c r="F51" i="19"/>
  <c r="F49" i="19"/>
  <c r="F47" i="19"/>
  <c r="F46" i="19"/>
  <c r="F44" i="19"/>
  <c r="F39" i="19"/>
  <c r="F38" i="19"/>
  <c r="F34" i="19"/>
  <c r="F33" i="19"/>
  <c r="F36" i="19"/>
  <c r="F32" i="19"/>
  <c r="F30" i="19"/>
  <c r="F28" i="19"/>
  <c r="F27" i="19"/>
  <c r="F25" i="19"/>
  <c r="F21" i="19"/>
  <c r="F22" i="19"/>
  <c r="F19" i="19"/>
  <c r="F18" i="19"/>
  <c r="F17" i="19"/>
  <c r="F16" i="19"/>
  <c r="F76" i="17"/>
  <c r="F75" i="17"/>
  <c r="F74" i="17"/>
  <c r="F72" i="17"/>
  <c r="F71" i="17"/>
  <c r="F69" i="17"/>
  <c r="F68" i="17"/>
  <c r="F67" i="17"/>
  <c r="F66" i="17"/>
  <c r="F62" i="17"/>
  <c r="F64" i="17"/>
  <c r="F63" i="17"/>
  <c r="F61" i="17"/>
  <c r="F59" i="17"/>
  <c r="E54" i="17"/>
  <c r="F51" i="17"/>
  <c r="E50" i="17"/>
  <c r="F47" i="17"/>
  <c r="F46" i="17"/>
  <c r="F48" i="17"/>
  <c r="F45" i="17"/>
  <c r="F44" i="17"/>
  <c r="F43" i="17"/>
  <c r="F40" i="17"/>
  <c r="F41" i="17"/>
  <c r="F39" i="17"/>
  <c r="F38" i="17"/>
  <c r="F37" i="17"/>
  <c r="F35" i="17"/>
  <c r="F34" i="17"/>
  <c r="F33" i="17"/>
  <c r="F32" i="17"/>
  <c r="F44" i="20" l="1"/>
  <c r="F35" i="20"/>
  <c r="F36" i="20"/>
  <c r="F54" i="17"/>
  <c r="F50" i="17"/>
  <c r="F30" i="17"/>
  <c r="F26" i="17"/>
  <c r="F25" i="17"/>
  <c r="F23" i="17"/>
  <c r="F16" i="17"/>
  <c r="D13" i="16" l="1"/>
  <c r="M10" i="17"/>
  <c r="F262" i="18"/>
  <c r="F260" i="18"/>
  <c r="F257" i="18"/>
  <c r="F258" i="18"/>
  <c r="F255" i="18"/>
  <c r="F254" i="18"/>
  <c r="F248" i="18"/>
  <c r="F252" i="18"/>
  <c r="F246" i="18"/>
  <c r="F245" i="18"/>
  <c r="F241" i="18"/>
  <c r="F240" i="18"/>
  <c r="F231" i="18"/>
  <c r="F238" i="18"/>
  <c r="F232" i="18"/>
  <c r="F230" i="18"/>
  <c r="F228" i="18"/>
  <c r="F227" i="18"/>
  <c r="F225" i="18"/>
  <c r="F224" i="18"/>
  <c r="F219" i="18"/>
  <c r="F218" i="18"/>
  <c r="F221" i="18"/>
  <c r="F213" i="18"/>
  <c r="F215" i="18"/>
  <c r="F214" i="18"/>
  <c r="F212" i="18"/>
  <c r="F211" i="18"/>
  <c r="F210" i="18"/>
  <c r="F207" i="18" l="1"/>
  <c r="F206" i="18"/>
  <c r="F204" i="18"/>
  <c r="F203" i="18"/>
  <c r="E201" i="18"/>
  <c r="F201" i="18" s="1"/>
  <c r="E200" i="18"/>
  <c r="F200" i="18" s="1"/>
  <c r="E199" i="18"/>
  <c r="F199" i="18" s="1"/>
  <c r="F198" i="18"/>
  <c r="F196" i="18"/>
  <c r="F195" i="18"/>
  <c r="F193" i="18"/>
  <c r="F191" i="18"/>
  <c r="E190" i="18"/>
  <c r="F190" i="18" s="1"/>
  <c r="F189" i="18"/>
  <c r="F187" i="18"/>
  <c r="F185" i="18"/>
  <c r="E184" i="18"/>
  <c r="F184" i="18" s="1"/>
  <c r="F183" i="18"/>
  <c r="F173" i="18"/>
  <c r="F176" i="18"/>
  <c r="F175" i="18"/>
  <c r="F174" i="18"/>
  <c r="E162" i="18"/>
  <c r="E169" i="18"/>
  <c r="F169" i="18" s="1"/>
  <c r="E179" i="18"/>
  <c r="F179" i="18" s="1"/>
  <c r="F181" i="18"/>
  <c r="F180" i="18"/>
  <c r="F178" i="18"/>
  <c r="F171" i="18"/>
  <c r="F170" i="18"/>
  <c r="F168" i="18"/>
  <c r="F164" i="18"/>
  <c r="F166" i="18"/>
  <c r="F157" i="18"/>
  <c r="F155" i="18"/>
  <c r="F158" i="18"/>
  <c r="F156" i="18"/>
  <c r="F154" i="18"/>
  <c r="F153" i="18"/>
  <c r="F151" i="18"/>
  <c r="F150" i="18"/>
  <c r="F149" i="18"/>
  <c r="F148" i="18"/>
  <c r="F147" i="18"/>
  <c r="F146" i="18"/>
  <c r="F144" i="18"/>
  <c r="F143" i="18"/>
  <c r="F142" i="18"/>
  <c r="F141" i="18"/>
  <c r="F140" i="18"/>
  <c r="E137" i="18"/>
  <c r="E136" i="18"/>
  <c r="F136" i="18" s="1"/>
  <c r="E135" i="18"/>
  <c r="F132" i="18"/>
  <c r="F126" i="18"/>
  <c r="F125" i="18"/>
  <c r="F121" i="18"/>
  <c r="F123" i="18"/>
  <c r="F120" i="18"/>
  <c r="F117" i="18"/>
  <c r="F116" i="18"/>
  <c r="F115" i="18"/>
  <c r="F114" i="18"/>
  <c r="F113" i="18"/>
  <c r="F110" i="18"/>
  <c r="F108" i="18"/>
  <c r="E111" i="18"/>
  <c r="F111" i="18" s="1"/>
  <c r="F109" i="18"/>
  <c r="F107" i="18"/>
  <c r="F106" i="18"/>
  <c r="F104" i="18"/>
  <c r="F103" i="18"/>
  <c r="F101" i="18"/>
  <c r="F98" i="18"/>
  <c r="F97" i="18"/>
  <c r="F96" i="18"/>
  <c r="E95" i="18"/>
  <c r="F95" i="18" s="1"/>
  <c r="F94" i="18"/>
  <c r="F92" i="18"/>
  <c r="F91" i="18"/>
  <c r="F90" i="18"/>
  <c r="F89" i="18"/>
  <c r="F88" i="18"/>
  <c r="F86" i="18"/>
  <c r="F85" i="18"/>
  <c r="F84" i="18"/>
  <c r="F83" i="18"/>
  <c r="F81" i="18"/>
  <c r="F80" i="18"/>
  <c r="F79" i="18"/>
  <c r="F78" i="18"/>
  <c r="F77" i="18"/>
  <c r="F75" i="18"/>
  <c r="F74" i="18"/>
  <c r="F73" i="18"/>
  <c r="F72" i="18"/>
  <c r="E69" i="18"/>
  <c r="F69" i="18" s="1"/>
  <c r="F70" i="18"/>
  <c r="F68" i="18"/>
  <c r="F67" i="18"/>
  <c r="F63" i="18"/>
  <c r="F61" i="18"/>
  <c r="F60" i="18"/>
  <c r="F58" i="18"/>
  <c r="F57" i="18"/>
  <c r="F55" i="18"/>
  <c r="F54" i="18"/>
  <c r="F52" i="18"/>
  <c r="F51" i="18"/>
  <c r="F49" i="18"/>
  <c r="F48" i="18"/>
  <c r="F46" i="18"/>
  <c r="F45" i="18"/>
  <c r="F43" i="18"/>
  <c r="F42" i="18"/>
  <c r="F41" i="18"/>
  <c r="F39" i="18"/>
  <c r="F38" i="18"/>
  <c r="F36" i="18"/>
  <c r="F35" i="18"/>
  <c r="E33" i="18"/>
  <c r="F33" i="18" s="1"/>
  <c r="E32" i="18"/>
  <c r="F32" i="18" s="1"/>
  <c r="E29" i="18"/>
  <c r="F29" i="18" s="1"/>
  <c r="F30" i="18"/>
  <c r="F27" i="18"/>
  <c r="F26" i="18"/>
  <c r="F25" i="18"/>
  <c r="F24" i="18"/>
  <c r="F22" i="18"/>
  <c r="F21" i="18"/>
  <c r="F18" i="18"/>
  <c r="F163" i="18" l="1"/>
  <c r="F161" i="18"/>
  <c r="F165" i="18"/>
  <c r="F162" i="18"/>
  <c r="F135" i="18"/>
  <c r="F137" i="18"/>
  <c r="F138" i="18"/>
  <c r="F122" i="18"/>
  <c r="F119" i="18"/>
  <c r="F102" i="18"/>
  <c r="F100" i="18"/>
  <c r="F16" i="18"/>
  <c r="F17" i="18"/>
  <c r="F19" i="18"/>
  <c r="M10" i="18" l="1"/>
  <c r="D12" i="16"/>
  <c r="D16" i="16" s="1"/>
  <c r="D17" i="16" l="1"/>
  <c r="D18" i="16" s="1"/>
  <c r="D19" i="16" l="1"/>
  <c r="D20" i="16" s="1"/>
  <c r="D7" i="16" s="1"/>
</calcChain>
</file>

<file path=xl/sharedStrings.xml><?xml version="1.0" encoding="utf-8"?>
<sst xmlns="http://schemas.openxmlformats.org/spreadsheetml/2006/main" count="1075" uniqueCount="344">
  <si>
    <t>m2</t>
  </si>
  <si>
    <t xml:space="preserve">Sromis danaxarjebi  </t>
  </si>
  <si>
    <t>kac/sT</t>
  </si>
  <si>
    <t>sxva manqana</t>
  </si>
  <si>
    <t>lari</t>
  </si>
  <si>
    <t>sxva masala</t>
  </si>
  <si>
    <t>sn. da w. 
46-32-3</t>
  </si>
  <si>
    <t>sn. da w.  
46-15-2</t>
  </si>
  <si>
    <t>sabazro</t>
  </si>
  <si>
    <t xml:space="preserve">Sromis danaxarjebi </t>
  </si>
  <si>
    <t>webo-cementi</t>
  </si>
  <si>
    <t>kg</t>
  </si>
  <si>
    <t>kafeli</t>
  </si>
  <si>
    <t>m3</t>
  </si>
  <si>
    <t>kedlebis maRalxarisxovani Selesva gajiT</t>
  </si>
  <si>
    <t xml:space="preserve">sxva manqana </t>
  </si>
  <si>
    <t>kedlebis maRalxarisxovani Selesva cementis xsnariT</t>
  </si>
  <si>
    <t>kedlebis mopirkeTeba keramikuli (kafeli) filebiT</t>
  </si>
  <si>
    <t>sxva manqanebi</t>
  </si>
  <si>
    <t xml:space="preserve">zednadebi xarjebi </t>
  </si>
  <si>
    <t>jami</t>
  </si>
  <si>
    <t xml:space="preserve">gegmiuri mogeba </t>
  </si>
  <si>
    <t>laminati</t>
  </si>
  <si>
    <t>laminatis plintusi</t>
  </si>
  <si>
    <t>grZ.m</t>
  </si>
  <si>
    <t>laminatis Qqvedasadebi Rrubeli</t>
  </si>
  <si>
    <t>sn. da w. 
15-55-9</t>
  </si>
  <si>
    <t>sn. da w. 
15-14-1</t>
  </si>
  <si>
    <t>sn. da w. 
11-8-1(2)</t>
  </si>
  <si>
    <t>komp</t>
  </si>
  <si>
    <t>yalibis fari</t>
  </si>
  <si>
    <t>t</t>
  </si>
  <si>
    <t>eleqtrodi</t>
  </si>
  <si>
    <t>10-20-3</t>
  </si>
  <si>
    <t>"amstrongis" filebi liTonis karkasiT</t>
  </si>
  <si>
    <t>NN</t>
  </si>
  <si>
    <t>samuSao</t>
  </si>
  <si>
    <t>ganz.</t>
  </si>
  <si>
    <t>raodenoba</t>
  </si>
  <si>
    <t>masala</t>
  </si>
  <si>
    <t>xelfasi</t>
  </si>
  <si>
    <t>manqana-meqanizmebi da transporti</t>
  </si>
  <si>
    <t>norm. erT.</t>
  </si>
  <si>
    <t>sul</t>
  </si>
  <si>
    <t>erT. fasi</t>
  </si>
  <si>
    <t>1</t>
  </si>
  <si>
    <t>2</t>
  </si>
  <si>
    <t>3</t>
  </si>
  <si>
    <t>4</t>
  </si>
  <si>
    <t>7</t>
  </si>
  <si>
    <t>c</t>
  </si>
  <si>
    <t xml:space="preserve">sxva manqana  </t>
  </si>
  <si>
    <t>sanaTi luminiscenturi  4X18vt</t>
  </si>
  <si>
    <t>saStefselo rozeti  mesame damamiwebeli kontaqtiT</t>
  </si>
  <si>
    <t>spilenZis  ZarRviani ormagizolaciani kabeli kveTiT 3X2,5mm2</t>
  </si>
  <si>
    <t xml:space="preserve">jami </t>
  </si>
  <si>
    <t>kompl.</t>
  </si>
  <si>
    <t>16-12-1</t>
  </si>
  <si>
    <t>cali</t>
  </si>
  <si>
    <t>plastmasis mili d=50mm</t>
  </si>
  <si>
    <t>Sromis danaxarjebi</t>
  </si>
  <si>
    <t>gaji</t>
  </si>
  <si>
    <t>cementis xsnari 1:3</t>
  </si>
  <si>
    <t xml:space="preserve"> </t>
  </si>
  <si>
    <t>manqanebi</t>
  </si>
  <si>
    <t>21-24-1</t>
  </si>
  <si>
    <t>liTonis kari</t>
  </si>
  <si>
    <t>samSeneblo WanWiki</t>
  </si>
  <si>
    <t>zeTovani saRebavi</t>
  </si>
  <si>
    <t>plastmasis mili d=20mm</t>
  </si>
  <si>
    <t>ventili d=20mm</t>
  </si>
  <si>
    <t>17-3-3</t>
  </si>
  <si>
    <t>17-4-1</t>
  </si>
  <si>
    <t>17-1-5</t>
  </si>
  <si>
    <t xml:space="preserve">xelsabani </t>
  </si>
  <si>
    <t>ventili "arko"</t>
  </si>
  <si>
    <t>16-6-2</t>
  </si>
  <si>
    <t>kanalizaciis plastmasis mili  d=100mm</t>
  </si>
  <si>
    <r>
      <t>muxli  d=100mm 90</t>
    </r>
    <r>
      <rPr>
        <vertAlign val="superscript"/>
        <sz val="10"/>
        <rFont val="AcadNusx"/>
      </rPr>
      <t>0</t>
    </r>
  </si>
  <si>
    <t>gadamyvani 100mmX50mm_ze</t>
  </si>
  <si>
    <t>samkapi 50/100</t>
  </si>
  <si>
    <t>17-1-9</t>
  </si>
  <si>
    <t>trapis mowyoba d=50</t>
  </si>
  <si>
    <t>trapi d=50</t>
  </si>
  <si>
    <t xml:space="preserve">plastmasis Sekiduli EWeris mowyoba (liTonis karkasze) </t>
  </si>
  <si>
    <t>TabaSirmuyaos fila</t>
  </si>
  <si>
    <t>unitazis montaJi Camrecxi avziT</t>
  </si>
  <si>
    <t>sxva masalebi</t>
  </si>
  <si>
    <t>cementis xsnari m50</t>
  </si>
  <si>
    <t>I Tavi sademontaJo samuSaoebi</t>
  </si>
  <si>
    <t>II Tavi samSeneblo samuSaoebi</t>
  </si>
  <si>
    <t>Sromis danaxarji</t>
  </si>
  <si>
    <t>saRebavi wyalemulsia</t>
  </si>
  <si>
    <t>fiTxi</t>
  </si>
  <si>
    <t xml:space="preserve">sxva masalebi </t>
  </si>
  <si>
    <t>unitazi Camrecxi avziT</t>
  </si>
  <si>
    <t>Dd R g _18%</t>
  </si>
  <si>
    <t xml:space="preserve">jami  </t>
  </si>
  <si>
    <t>mSeneblobis ZiriTadi obieqtebi</t>
  </si>
  <si>
    <t>rigiTi #</t>
  </si>
  <si>
    <t>Rirebuleba</t>
  </si>
  <si>
    <t>sul jami</t>
  </si>
  <si>
    <t>16-18-1</t>
  </si>
  <si>
    <t>samSeneblo samuSaoebi</t>
  </si>
  <si>
    <t>wyalsaden-kanalizaciis samuSaoebi</t>
  </si>
  <si>
    <t>gaTboba-ventilaciis samuSaoebi</t>
  </si>
  <si>
    <t>el. samontaJo samuSaoebi</t>
  </si>
  <si>
    <t>rezervi gauTvaliswinebel 
samuSaoebze - 3%</t>
  </si>
  <si>
    <t>q. TblisSi libanis q. #31-Si integraciis centris samSeneblo-saremonto samuSaoebis obieqturi xarjTaRricxva</t>
  </si>
  <si>
    <t>safuZveli: proeqti</t>
  </si>
  <si>
    <t>samuSaoTa dasaxeleba</t>
  </si>
  <si>
    <t>lokaluri xarjTaRricxva #</t>
  </si>
  <si>
    <t>#1</t>
  </si>
  <si>
    <t>#3</t>
  </si>
  <si>
    <t>#4</t>
  </si>
  <si>
    <t>saxarjTaRricxvo Rirebuleba</t>
  </si>
  <si>
    <t>#2</t>
  </si>
  <si>
    <t>Sedgenilia 2016 wlis II kvartlis doneze</t>
  </si>
  <si>
    <r>
      <t xml:space="preserve">gafas. </t>
    </r>
    <r>
      <rPr>
        <sz val="10"/>
        <rFont val="Arial"/>
        <family val="2"/>
        <charset val="204"/>
      </rPr>
      <t>N</t>
    </r>
  </si>
  <si>
    <t>saremonto samuSaoebi</t>
  </si>
  <si>
    <t>lokalur-resursuli xarjTaRricxva #1</t>
  </si>
  <si>
    <t>liTonis konstruqciis demontaJi</t>
  </si>
  <si>
    <t>9-16-3 miyenebiT</t>
  </si>
  <si>
    <t>8-7-5 miyenebiT k=0,4</t>
  </si>
  <si>
    <t>liTonis gisosebis demontaJi</t>
  </si>
  <si>
    <r>
      <t>m</t>
    </r>
    <r>
      <rPr>
        <b/>
        <vertAlign val="superscript"/>
        <sz val="10"/>
        <rFont val="AcadNusx"/>
      </rPr>
      <t>2</t>
    </r>
  </si>
  <si>
    <t>liTonis CarCoiani minis vitraJis demontaJi</t>
  </si>
  <si>
    <t>9-5-2 miyenebiT</t>
  </si>
  <si>
    <t>liTonis karebis demontaJi</t>
  </si>
  <si>
    <t xml:space="preserve">kedlebze gajis nalesis dakeWvna </t>
  </si>
  <si>
    <t>sn. da w. 
46-16-3</t>
  </si>
  <si>
    <t xml:space="preserve">kedlebSi Riobebis gaWra    </t>
  </si>
  <si>
    <t>sn. da w. 
46-29-1</t>
  </si>
  <si>
    <t>betonis (mozaikuri) iatakis mongreva</t>
  </si>
  <si>
    <r>
      <t>m</t>
    </r>
    <r>
      <rPr>
        <b/>
        <vertAlign val="superscript"/>
        <sz val="10"/>
        <rFont val="AcadNusx"/>
      </rPr>
      <t>3</t>
    </r>
  </si>
  <si>
    <t>gaTbobisa da wylis Zveli milebis demontaJi</t>
  </si>
  <si>
    <t>16-8-1 miyenebiT</t>
  </si>
  <si>
    <t>gr.m</t>
  </si>
  <si>
    <t>unitazis demontaJi</t>
  </si>
  <si>
    <t>sn. da w. 
17-4-2 miyenebiT k=0,5</t>
  </si>
  <si>
    <t>sn. da w. 
17-1-5 miyenebiT k=0,5</t>
  </si>
  <si>
    <t>sn. da w. 
8-572-2 miyenebiT k=0,5</t>
  </si>
  <si>
    <t>el. Gamanawilebeli faris demontaJi</t>
  </si>
  <si>
    <t>sn. da w. 
46-26-4</t>
  </si>
  <si>
    <t xml:space="preserve">aguris tixrebis mongreva        </t>
  </si>
  <si>
    <t>betonis baqnis mongreva</t>
  </si>
  <si>
    <t>sn. da w. 
46-31-2</t>
  </si>
  <si>
    <t>keramikuli filebis ayra iatakidan</t>
  </si>
  <si>
    <t>sn. da w. 
46-35-1</t>
  </si>
  <si>
    <t>keramikuli filebis Camoyra kedlidan</t>
  </si>
  <si>
    <t>kedlebi da Werebi</t>
  </si>
  <si>
    <t>sn. da w. 
20-5-1</t>
  </si>
  <si>
    <t>TabaSirmuyaos fila nestgamZle</t>
  </si>
  <si>
    <t>nestgamZle TabaSirmuyaos filebiT karadebisa da kolofebis mowyoba</t>
  </si>
  <si>
    <t>metalis konstruqciis mowyoba T/muyaos filebisaTvis</t>
  </si>
  <si>
    <t>metalis konstruqcia</t>
  </si>
  <si>
    <t>qanC-WanWiki</t>
  </si>
  <si>
    <t>sn. da w. 
34-59-6</t>
  </si>
  <si>
    <t xml:space="preserve">15-168-8        </t>
  </si>
  <si>
    <t xml:space="preserve">    34-61-13</t>
  </si>
  <si>
    <t xml:space="preserve">plasmasis Sekiduli Weri </t>
  </si>
  <si>
    <t>23</t>
  </si>
  <si>
    <t>8-13-2
miyenebiT</t>
  </si>
  <si>
    <t>tixris mowyoba blokiT</t>
  </si>
  <si>
    <t>bloki</t>
  </si>
  <si>
    <r>
      <t>m</t>
    </r>
    <r>
      <rPr>
        <vertAlign val="superscript"/>
        <sz val="10"/>
        <rFont val="AcadNusx"/>
      </rPr>
      <t>3</t>
    </r>
  </si>
  <si>
    <t>armatura a-I</t>
  </si>
  <si>
    <t>TabaSirmuyaos ormagi filiT tixris mowyoba qafplastis daTbunebiT</t>
  </si>
  <si>
    <t>34-61-12</t>
  </si>
  <si>
    <t>qafplasti</t>
  </si>
  <si>
    <t>24</t>
  </si>
  <si>
    <t>34-59-1</t>
  </si>
  <si>
    <t xml:space="preserve">Sekiduli EWeris mowyoba "amstrongis" tipis filebiT (liTonis karkasze) </t>
  </si>
  <si>
    <t>46-2-2</t>
  </si>
  <si>
    <t>arsebul kedelSi liTonis garsacmis mowyoba</t>
  </si>
  <si>
    <t>pr</t>
  </si>
  <si>
    <t>kuTxovana 100X100X8mm</t>
  </si>
  <si>
    <t>zolovana 50X4mm</t>
  </si>
  <si>
    <t>armatura a-III</t>
  </si>
  <si>
    <t>cementis xsnari</t>
  </si>
  <si>
    <t>antikoroziuli laqi</t>
  </si>
  <si>
    <t>iatakebi</t>
  </si>
  <si>
    <t>iatakze cementis moWimvis mowyoba sisqiT saSualod 3sm</t>
  </si>
  <si>
    <t>Sromis danaxarjebi (18,8+0,34*2)/100=</t>
  </si>
  <si>
    <t>sxva manqana  (0,95+0,23X2)/100=</t>
  </si>
  <si>
    <t>cementis xsnari m100 (2,04+0,51X2)/100=</t>
  </si>
  <si>
    <t>sn. da w. 
11-20-3</t>
  </si>
  <si>
    <t>iatakze keramikuli filebis dageba</t>
  </si>
  <si>
    <r>
      <t>m</t>
    </r>
    <r>
      <rPr>
        <vertAlign val="superscript"/>
        <sz val="10"/>
        <rFont val="AcadNusx"/>
      </rPr>
      <t>2</t>
    </r>
  </si>
  <si>
    <t>keramikuli filebi</t>
  </si>
  <si>
    <t>laminirebuli parkeTiT iatakis mowyoba plintusis gaTvaliswinebiT</t>
  </si>
  <si>
    <t xml:space="preserve">sn. da w.  
11-27-4         </t>
  </si>
  <si>
    <t>sn. da w. 
46-22-1</t>
  </si>
  <si>
    <t>iatakis Sevseba rkina-betoniT</t>
  </si>
  <si>
    <t>betoni m250</t>
  </si>
  <si>
    <t>xis masala</t>
  </si>
  <si>
    <t>kar-fanjrebi</t>
  </si>
  <si>
    <t>liTonis karebis montaJi (2 cali)</t>
  </si>
  <si>
    <t>sn. da w. 
9-5-1</t>
  </si>
  <si>
    <t>sn. da w. 
9-5-1 miyenebiT</t>
  </si>
  <si>
    <t>metaloplastmasis karis montaJi (6cali)</t>
  </si>
  <si>
    <t>metaloplastmasis kari</t>
  </si>
  <si>
    <t>metaloplastmasis fanjris (framuga) montaJi (3 cali)</t>
  </si>
  <si>
    <t>mdf-is karebi TamasebiT</t>
  </si>
  <si>
    <t>mdf-is karis mowyoba TamasebiT (naliCnikebi) da furnituriT (4 cali)</t>
  </si>
  <si>
    <t>izoaluminis karis blokis montaJi aJuruli miniT</t>
  </si>
  <si>
    <t>aJuruli mina</t>
  </si>
  <si>
    <t>dekoratiuli cxauris mowyoba</t>
  </si>
  <si>
    <t>izoaluminis kari</t>
  </si>
  <si>
    <t>izoaluminis vitraJi</t>
  </si>
  <si>
    <t>dekoratiuli cxauri</t>
  </si>
  <si>
    <t>rkinis karis da cxauris SeRebva antikoroziuli saRebaviT</t>
  </si>
  <si>
    <t>15-164-2
miyenebiT</t>
  </si>
  <si>
    <t>antikoroziuli saRebavi</t>
  </si>
  <si>
    <t>kar-fanjris gare ferdoebis selesva qviSa-cementis xsnariT</t>
  </si>
  <si>
    <t>kar-fanjris Sida ferdoebis Selesva gajiT</t>
  </si>
  <si>
    <t>sn. da w. 
15-56-1</t>
  </si>
  <si>
    <t>kedlebis damuSaveba-SefiTxva da ori fena SeRebva maRalsxarisxovnad wyalemulsiuri saRebaviT</t>
  </si>
  <si>
    <t>fasadi</t>
  </si>
  <si>
    <t>15-155-4</t>
  </si>
  <si>
    <t>fasadis kedlebis dagruntva SefiTxvna da SeRebva maRalxarisxovani fasadis saRebaviT</t>
  </si>
  <si>
    <t>fasadis maRalxarisxovani saRebavi</t>
  </si>
  <si>
    <t>grunti</t>
  </si>
  <si>
    <t>pandusi da Sesasvleli kibeebi</t>
  </si>
  <si>
    <t>gruntis datvirTva avtoTviTmclelebze xeliT</t>
  </si>
  <si>
    <t>gruntis gatana avtomanqaniT</t>
  </si>
  <si>
    <t>1-34-3</t>
  </si>
  <si>
    <t>Txrilis (tranSeis) amoReba fundamentisTvis</t>
  </si>
  <si>
    <t>monoliTuri rkina-betonis saZirkvlis mowyoba</t>
  </si>
  <si>
    <t>Sesasvleli moednisa da kibe-pandusis metalis karkasis mowyoba</t>
  </si>
  <si>
    <t>saavtomobilo amwe 10t</t>
  </si>
  <si>
    <t>manq/sT</t>
  </si>
  <si>
    <t>Sveleri #1</t>
  </si>
  <si>
    <t>kuTxovana 80X80X8mm</t>
  </si>
  <si>
    <t>milkvadrati</t>
  </si>
  <si>
    <t>sn. da w. 
6-1-22</t>
  </si>
  <si>
    <t>sn. da w. 
9-7-2</t>
  </si>
  <si>
    <t>46-13-1</t>
  </si>
  <si>
    <t>47</t>
  </si>
  <si>
    <t>Riobis Sevseba aguriT</t>
  </si>
  <si>
    <t>aguri</t>
  </si>
  <si>
    <t>gadaxurvis mowyoba karboluqsiT</t>
  </si>
  <si>
    <t>xis lartya (reika)</t>
  </si>
  <si>
    <t>karboluqsi</t>
  </si>
  <si>
    <t>lursmani</t>
  </si>
  <si>
    <t>Tunuqis sawvimari Rari</t>
  </si>
  <si>
    <t>sn. da w. 
12-6-2</t>
  </si>
  <si>
    <t>15-164-8
miyenebiT</t>
  </si>
  <si>
    <t>metalokonstruqciis dafarva antikoroziuli laqiT da SeRebva zeTovani saRebaviT</t>
  </si>
  <si>
    <t>sn. da w.
 6-16-5 miyenebiT</t>
  </si>
  <si>
    <t>mozaikuri kibeebis mowyoba</t>
  </si>
  <si>
    <t>mozaikuri kibis safexurebi</t>
  </si>
  <si>
    <t>samSeneblo narCenebis datvirTva a/m da gatana</t>
  </si>
  <si>
    <t>erT. 
fasi</t>
  </si>
  <si>
    <t>q. TblisSi libanis q. #31-Si integraciis centris samSeneblo-saremonto samuSaoebi</t>
  </si>
  <si>
    <t>lokalur-resursuli xarjTaRricxva #2</t>
  </si>
  <si>
    <t>Sida wyalsaden-kanalizaciis samuSaoebi</t>
  </si>
  <si>
    <t>I Tavi wyalsaden-kanalizaciis samuSaoebi</t>
  </si>
  <si>
    <t>16-8-1</t>
  </si>
  <si>
    <t>wyalsadenis plastmasis milis montaJi</t>
  </si>
  <si>
    <t>plastmasis mili SuSisebri boWkoTi d=20mm</t>
  </si>
  <si>
    <t>amerikanka d=50mm</t>
  </si>
  <si>
    <t>gadamyvani 40X25</t>
  </si>
  <si>
    <t>gadamyvani 25X20</t>
  </si>
  <si>
    <t>cxeli da civi wylis sistemebisTvis plast. ventilebis montaJi</t>
  </si>
  <si>
    <t>gayvanilobis furnitura</t>
  </si>
  <si>
    <t>xelsabanis montaJi</t>
  </si>
  <si>
    <t>wylis Semrevebis montaJi</t>
  </si>
  <si>
    <t>Semrevi</t>
  </si>
  <si>
    <t>moqlonebi</t>
  </si>
  <si>
    <t>konusuri rezina</t>
  </si>
  <si>
    <t>drekadi mili</t>
  </si>
  <si>
    <t>kanalizaciis plastmasis milis montaJi  d=100mm da d=50mm</t>
  </si>
  <si>
    <t>kanalizaciis plastmasis mili  d=50mm</t>
  </si>
  <si>
    <t>furnitura</t>
  </si>
  <si>
    <t>wyalmzomis kvanZis mowyoba</t>
  </si>
  <si>
    <t>wyalmzomis kvanZi</t>
  </si>
  <si>
    <t>46-19-1</t>
  </si>
  <si>
    <t>iatakebSi xvrelebis mowyoba</t>
  </si>
  <si>
    <t>xvr</t>
  </si>
  <si>
    <t>46-22-5</t>
  </si>
  <si>
    <t>milebis gatarebis Semdgom xvrelebis Sevseba qviSa-cementis xsnariT</t>
  </si>
  <si>
    <t>qviSa-cementis xsnari</t>
  </si>
  <si>
    <t>I Tavi gaTboba-ventilaciis samuSaoebi</t>
  </si>
  <si>
    <t>lokalur-resursuli xarjTaRricxva #3</t>
  </si>
  <si>
    <t>gaTboba-ventilaciis sistemis mowyobis samuSaoebi</t>
  </si>
  <si>
    <t>18-3-5 miyenebiT</t>
  </si>
  <si>
    <t>qvabis simZlavriT 24 kvt</t>
  </si>
  <si>
    <t xml:space="preserve">kedlis wyalgamacxelebeli qvabi simZlavriT 24kvt </t>
  </si>
  <si>
    <t>paneluri radiatori</t>
  </si>
  <si>
    <r>
      <t>paneluri radiatori 22/</t>
    </r>
    <r>
      <rPr>
        <sz val="10"/>
        <rFont val="Arial"/>
        <family val="2"/>
      </rPr>
      <t>PKKP H</t>
    </r>
    <r>
      <rPr>
        <sz val="10"/>
        <rFont val="AcadNusx"/>
      </rPr>
      <t xml:space="preserve">=600mm </t>
    </r>
    <r>
      <rPr>
        <sz val="10"/>
        <rFont val="Arial"/>
        <family val="2"/>
      </rPr>
      <t xml:space="preserve"> L</t>
    </r>
    <r>
      <rPr>
        <sz val="10"/>
        <rFont val="AcadNusx"/>
      </rPr>
      <t>=700mm</t>
    </r>
  </si>
  <si>
    <r>
      <t>paneluri radiatori 22/</t>
    </r>
    <r>
      <rPr>
        <sz val="10"/>
        <rFont val="Arial"/>
        <family val="2"/>
      </rPr>
      <t>PKKP H</t>
    </r>
    <r>
      <rPr>
        <sz val="10"/>
        <rFont val="AcadNusx"/>
      </rPr>
      <t xml:space="preserve">=600mm </t>
    </r>
    <r>
      <rPr>
        <sz val="10"/>
        <rFont val="Arial"/>
        <family val="2"/>
      </rPr>
      <t xml:space="preserve"> L</t>
    </r>
    <r>
      <rPr>
        <sz val="10"/>
        <rFont val="AcadNusx"/>
      </rPr>
      <t>=800mm</t>
    </r>
  </si>
  <si>
    <t>18-5-1</t>
  </si>
  <si>
    <t>16-16-2</t>
  </si>
  <si>
    <t>ventilis montaJi</t>
  </si>
  <si>
    <t>ventili d=25mm</t>
  </si>
  <si>
    <t>polipropilenis mina-boWkovani milis montaJi d=25mm</t>
  </si>
  <si>
    <t>milebi SuSisebri boWkoTi d=25mm</t>
  </si>
  <si>
    <t>minaboWkovani fitingebi</t>
  </si>
  <si>
    <t>22-8-1 miyenebiT</t>
  </si>
  <si>
    <t>12-8-3 miyenebiT</t>
  </si>
  <si>
    <t>oTxkuTxa plastmasis milis montaJi kedelze</t>
  </si>
  <si>
    <t>oTxkuTxa plastmasis mili 150X150X100</t>
  </si>
  <si>
    <t>plastmasis oTxkuTxa muxli</t>
  </si>
  <si>
    <t>plastmasis oTxkuTxa samkapi</t>
  </si>
  <si>
    <t>plastmasis milis samagri</t>
  </si>
  <si>
    <t>kedelSi xvrelebis mowyoba</t>
  </si>
  <si>
    <t>21-11-1</t>
  </si>
  <si>
    <t>ventilatorebis montaJi</t>
  </si>
  <si>
    <t>ventilatori</t>
  </si>
  <si>
    <t>lokalur-resursuli xarjTaRricxva #4</t>
  </si>
  <si>
    <t>Sida el. samontaJo samuSaoebi</t>
  </si>
  <si>
    <t>8-572-2</t>
  </si>
  <si>
    <t>gamanawilebeli fari</t>
  </si>
  <si>
    <t>avtomaturi amomrTvelebis montaJi</t>
  </si>
  <si>
    <t>el avtomati sampolusiani 63a</t>
  </si>
  <si>
    <t>el avtomati erTpolusiani 32a</t>
  </si>
  <si>
    <t>el avtomati erTpolusiani 25a</t>
  </si>
  <si>
    <t>21-26-5</t>
  </si>
  <si>
    <t>ekonom naTura</t>
  </si>
  <si>
    <t>21-25-5</t>
  </si>
  <si>
    <t>Weris ganaTebis armatura</t>
  </si>
  <si>
    <t>ganaTebis armatura luminescenturi naTebiT oTxnaTuriani simZlavre 4X18vt</t>
  </si>
  <si>
    <t>spilenZis ZarRviani kabelebis montaJi farulad kedelSi</t>
  </si>
  <si>
    <t>8-402-2</t>
  </si>
  <si>
    <t>spilenZis  ZarRviani ormagizolaciani kabeli kveTiT 3X25+1X16mm2</t>
  </si>
  <si>
    <t>spilenZis kabeli 3X16+1X10</t>
  </si>
  <si>
    <t>spilenZis sadenebis montaJi farulad kedelSi</t>
  </si>
  <si>
    <t>8-146-1</t>
  </si>
  <si>
    <t>spilenZis  ZarRviani ormagizolaciani kabeli kveTiT 2X1,5mm2</t>
  </si>
  <si>
    <r>
      <t>spilenZis ormagizolaciani kabeli kveTiT 2X4mm</t>
    </r>
    <r>
      <rPr>
        <vertAlign val="superscript"/>
        <sz val="10"/>
        <rFont val="AcadNusx"/>
      </rPr>
      <t>2</t>
    </r>
  </si>
  <si>
    <t>8-591-7</t>
  </si>
  <si>
    <t>saStefselo rozetis montaJi</t>
  </si>
  <si>
    <t>amomrTvelebis montaJi</t>
  </si>
  <si>
    <t>erTpolusiani amomrTveli</t>
  </si>
  <si>
    <t>orpolusiani amomrTveli</t>
  </si>
  <si>
    <t>gamanawilebeli kolofi</t>
  </si>
  <si>
    <t>8-523-2</t>
  </si>
  <si>
    <t>8-591-5</t>
  </si>
  <si>
    <t>mricxvelis montaJi</t>
  </si>
  <si>
    <t>mricxveli</t>
  </si>
  <si>
    <t>avtomaturi amomrTveli 63a</t>
  </si>
  <si>
    <t>izoaluminis vitraJis montaJi aJuruli miniT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</si>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</sst>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\ _L_a_r_i_-;\-* #,##0.00\ _L_a_r_i_-;_-* &quot;-&quot;??\ _L_a_r_i_-;_-@_-"/>
    <numFmt numFmtId="166" formatCode="0.0000"/>
    <numFmt numFmtId="167" formatCode="0.000"/>
    <numFmt numFmtId="168" formatCode="0.0"/>
  </numFmts>
  <fonts count="41">
    <font>
      <sz val="11"/>
      <color theme="1"/>
      <name val="Calibri"/>
      <family val="2"/>
      <scheme val="minor"/>
    </font>
    <font>
      <b/>
      <sz val="10"/>
      <name val="AcadNusx"/>
    </font>
    <font>
      <b/>
      <sz val="10"/>
      <name val="Times New Roman"/>
      <family val="1"/>
    </font>
    <font>
      <b/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AcadNusx"/>
    </font>
    <font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Helv"/>
    </font>
    <font>
      <sz val="10"/>
      <name val="Helv"/>
    </font>
    <font>
      <sz val="10"/>
      <name val="Arial"/>
      <family val="2"/>
      <charset val="204"/>
    </font>
    <font>
      <b/>
      <sz val="11"/>
      <color theme="1"/>
      <name val="AcadNusx"/>
    </font>
    <font>
      <b/>
      <sz val="11"/>
      <name val="LitNusx"/>
    </font>
    <font>
      <sz val="11"/>
      <color theme="1"/>
      <name val="AcadNusx"/>
    </font>
    <font>
      <sz val="11"/>
      <name val="AcadNusx"/>
    </font>
    <font>
      <sz val="10"/>
      <color indexed="8"/>
      <name val="AcadNusx"/>
    </font>
    <font>
      <b/>
      <sz val="11"/>
      <name val="AcadNusx"/>
    </font>
    <font>
      <sz val="9"/>
      <name val="AcadNusx"/>
    </font>
    <font>
      <i/>
      <sz val="10"/>
      <name val="AcadNusx"/>
    </font>
    <font>
      <b/>
      <i/>
      <sz val="10"/>
      <name val="AcadNusx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achveulebrivi Thin"/>
      <family val="2"/>
    </font>
    <font>
      <vertAlign val="superscript"/>
      <sz val="10"/>
      <name val="AcadNusx"/>
    </font>
    <font>
      <b/>
      <sz val="10"/>
      <name val="Tahoma"/>
      <family val="2"/>
      <charset val="204"/>
    </font>
    <font>
      <b/>
      <sz val="11"/>
      <name val="AcadMtavr"/>
    </font>
    <font>
      <b/>
      <sz val="9"/>
      <name val="AcadNusx"/>
    </font>
    <font>
      <b/>
      <sz val="10"/>
      <name val="AcadMtavr"/>
    </font>
    <font>
      <b/>
      <sz val="12"/>
      <name val="AcadNusx"/>
    </font>
    <font>
      <b/>
      <vertAlign val="superscript"/>
      <sz val="10"/>
      <name val="AcadNusx"/>
    </font>
    <font>
      <b/>
      <sz val="12"/>
      <color theme="1"/>
      <name val="AcadNusx"/>
    </font>
    <font>
      <sz val="11"/>
      <color theme="1"/>
      <name val="AcadMtavr"/>
    </font>
    <font>
      <sz val="10"/>
      <name val="AcadMtavr"/>
    </font>
    <font>
      <b/>
      <sz val="11"/>
      <color indexed="8"/>
      <name val="AcadMtavr"/>
    </font>
    <font>
      <sz val="11"/>
      <color indexed="8"/>
      <name val="AcadMtavr"/>
    </font>
    <font>
      <b/>
      <i/>
      <u val="singleAccounting"/>
      <sz val="9"/>
      <name val="AcadNusx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1" fillId="0" borderId="0"/>
    <xf numFmtId="0" fontId="11" fillId="0" borderId="0"/>
    <xf numFmtId="0" fontId="23" fillId="0" borderId="0"/>
    <xf numFmtId="0" fontId="24" fillId="5" borderId="0" applyNumberFormat="0" applyBorder="0" applyAlignment="0" applyProtection="0"/>
    <xf numFmtId="0" fontId="25" fillId="0" borderId="2" applyNumberFormat="0" applyFill="0" applyAlignment="0" applyProtection="0"/>
    <xf numFmtId="0" fontId="26" fillId="4" borderId="0" applyNumberFormat="0" applyBorder="0" applyAlignment="0" applyProtection="0"/>
    <xf numFmtId="0" fontId="21" fillId="0" borderId="0"/>
    <xf numFmtId="0" fontId="11" fillId="0" borderId="0"/>
    <xf numFmtId="0" fontId="21" fillId="0" borderId="0"/>
    <xf numFmtId="0" fontId="10" fillId="0" borderId="0"/>
    <xf numFmtId="0" fontId="8" fillId="0" borderId="0" applyNumberFormat="0" applyFill="0" applyBorder="0" applyProtection="0">
      <alignment vertical="top" wrapText="1"/>
    </xf>
    <xf numFmtId="164" fontId="23" fillId="0" borderId="0" applyFont="0" applyFill="0" applyBorder="0" applyAlignment="0" applyProtection="0"/>
    <xf numFmtId="0" fontId="10" fillId="0" borderId="0"/>
    <xf numFmtId="165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0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3" borderId="1" xfId="0" quotePrefix="1" applyFont="1" applyFill="1" applyBorder="1" applyAlignment="1">
      <alignment horizontal="center" vertical="top" wrapText="1"/>
    </xf>
    <xf numFmtId="0" fontId="6" fillId="3" borderId="1" xfId="0" quotePrefix="1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1" fontId="6" fillId="3" borderId="1" xfId="0" quotePrefix="1" applyNumberFormat="1" applyFont="1" applyFill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6" fillId="0" borderId="1" xfId="0" quotePrefix="1" applyFont="1" applyFill="1" applyBorder="1" applyAlignment="1">
      <alignment horizontal="center" vertical="top" wrapText="1"/>
    </xf>
    <xf numFmtId="0" fontId="6" fillId="0" borderId="1" xfId="0" quotePrefix="1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" fontId="6" fillId="0" borderId="1" xfId="0" quotePrefix="1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1" xfId="0" quotePrefix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7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" fillId="0" borderId="1" xfId="2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 wrapText="1"/>
    </xf>
    <xf numFmtId="0" fontId="5" fillId="0" borderId="1" xfId="2" quotePrefix="1" applyFont="1" applyFill="1" applyBorder="1" applyAlignment="1">
      <alignment horizontal="center" vertical="center" wrapText="1"/>
    </xf>
    <xf numFmtId="167" fontId="5" fillId="0" borderId="1" xfId="2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left" vertical="center" wrapText="1"/>
    </xf>
    <xf numFmtId="2" fontId="19" fillId="0" borderId="1" xfId="0" applyNumberFormat="1" applyFont="1" applyFill="1" applyBorder="1" applyAlignment="1">
      <alignment horizontal="left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 vertical="center" wrapText="1"/>
    </xf>
    <xf numFmtId="2" fontId="1" fillId="0" borderId="1" xfId="3" applyNumberFormat="1" applyFont="1" applyFill="1" applyBorder="1" applyAlignment="1">
      <alignment horizontal="center" vertical="center" wrapText="1"/>
    </xf>
    <xf numFmtId="2" fontId="1" fillId="0" borderId="1" xfId="3" applyNumberFormat="1" applyFont="1" applyFill="1" applyBorder="1" applyAlignment="1">
      <alignment horizontal="left" vertical="center" wrapText="1"/>
    </xf>
    <xf numFmtId="2" fontId="20" fillId="0" borderId="1" xfId="3" applyNumberFormat="1" applyFont="1" applyFill="1" applyBorder="1" applyAlignment="1">
      <alignment horizontal="left" vertical="center" wrapText="1"/>
    </xf>
    <xf numFmtId="0" fontId="1" fillId="0" borderId="0" xfId="3" applyFont="1" applyFill="1" applyAlignment="1">
      <alignment vertical="center"/>
    </xf>
    <xf numFmtId="0" fontId="5" fillId="0" borderId="1" xfId="3" applyFont="1" applyFill="1" applyBorder="1" applyAlignment="1">
      <alignment vertical="center" wrapText="1"/>
    </xf>
    <xf numFmtId="2" fontId="19" fillId="0" borderId="1" xfId="3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vertical="center"/>
    </xf>
    <xf numFmtId="2" fontId="1" fillId="0" borderId="0" xfId="3" applyNumberFormat="1" applyFont="1" applyFill="1" applyAlignment="1">
      <alignment horizontal="center" vertical="center"/>
    </xf>
    <xf numFmtId="0" fontId="1" fillId="0" borderId="1" xfId="3" quotePrefix="1" applyFont="1" applyFill="1" applyBorder="1" applyAlignment="1">
      <alignment horizontal="center" vertical="center" wrapText="1"/>
    </xf>
    <xf numFmtId="2" fontId="20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/>
    <xf numFmtId="1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/>
    <xf numFmtId="167" fontId="5" fillId="0" borderId="1" xfId="3" applyNumberFormat="1" applyFont="1" applyFill="1" applyBorder="1" applyAlignment="1">
      <alignment horizontal="center" vertical="center" wrapText="1"/>
    </xf>
    <xf numFmtId="0" fontId="1" fillId="0" borderId="1" xfId="8" applyFont="1" applyFill="1" applyBorder="1" applyAlignment="1">
      <alignment horizontal="center" wrapText="1"/>
    </xf>
    <xf numFmtId="0" fontId="5" fillId="0" borderId="1" xfId="8" applyFont="1" applyFill="1" applyBorder="1" applyAlignment="1">
      <alignment horizontal="center" wrapText="1"/>
    </xf>
    <xf numFmtId="0" fontId="5" fillId="0" borderId="1" xfId="7" applyFont="1" applyFill="1" applyBorder="1" applyAlignment="1">
      <alignment horizontal="left" vertical="top" wrapText="1"/>
    </xf>
    <xf numFmtId="167" fontId="5" fillId="0" borderId="1" xfId="8" applyNumberFormat="1" applyFont="1" applyFill="1" applyBorder="1" applyAlignment="1">
      <alignment horizontal="center" wrapText="1"/>
    </xf>
    <xf numFmtId="1" fontId="5" fillId="0" borderId="1" xfId="8" applyNumberFormat="1" applyFont="1" applyFill="1" applyBorder="1" applyAlignment="1">
      <alignment horizontal="center" wrapText="1"/>
    </xf>
    <xf numFmtId="2" fontId="5" fillId="0" borderId="1" xfId="8" applyNumberFormat="1" applyFont="1" applyFill="1" applyBorder="1" applyAlignment="1">
      <alignment horizontal="center" wrapText="1"/>
    </xf>
    <xf numFmtId="168" fontId="5" fillId="0" borderId="1" xfId="8" applyNumberFormat="1" applyFont="1" applyFill="1" applyBorder="1" applyAlignment="1">
      <alignment horizontal="center" wrapText="1"/>
    </xf>
    <xf numFmtId="0" fontId="27" fillId="0" borderId="0" xfId="9" applyFont="1" applyFill="1" applyAlignment="1">
      <alignment horizontal="center" wrapText="1"/>
    </xf>
    <xf numFmtId="0" fontId="27" fillId="0" borderId="0" xfId="9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vertical="center"/>
    </xf>
    <xf numFmtId="0" fontId="7" fillId="0" borderId="0" xfId="3" applyFont="1" applyFill="1" applyAlignment="1">
      <alignment wrapText="1"/>
    </xf>
    <xf numFmtId="0" fontId="6" fillId="0" borderId="1" xfId="3" quotePrefix="1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left" vertical="center" wrapText="1"/>
    </xf>
    <xf numFmtId="165" fontId="5" fillId="0" borderId="1" xfId="14" applyFont="1" applyFill="1" applyBorder="1" applyAlignment="1">
      <alignment horizontal="center" vertical="center" wrapText="1"/>
    </xf>
    <xf numFmtId="165" fontId="5" fillId="0" borderId="1" xfId="14" applyFont="1" applyFill="1" applyBorder="1" applyAlignment="1">
      <alignment horizontal="center" wrapText="1"/>
    </xf>
    <xf numFmtId="165" fontId="7" fillId="0" borderId="0" xfId="14" applyFont="1" applyFill="1" applyAlignment="1">
      <alignment wrapText="1"/>
    </xf>
    <xf numFmtId="10" fontId="7" fillId="0" borderId="0" xfId="15" applyNumberFormat="1" applyFont="1" applyFill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3" applyNumberFormat="1" applyFont="1" applyFill="1" applyBorder="1" applyAlignment="1">
      <alignment vertical="top" wrapText="1"/>
    </xf>
    <xf numFmtId="0" fontId="1" fillId="0" borderId="4" xfId="3" applyNumberFormat="1" applyFont="1" applyFill="1" applyBorder="1" applyAlignment="1">
      <alignment vertical="top" wrapText="1"/>
    </xf>
    <xf numFmtId="0" fontId="5" fillId="6" borderId="1" xfId="3" applyFont="1" applyFill="1" applyBorder="1" applyAlignment="1">
      <alignment horizontal="center" vertical="center" wrapText="1"/>
    </xf>
    <xf numFmtId="0" fontId="1" fillId="6" borderId="1" xfId="3" applyFont="1" applyFill="1" applyBorder="1" applyAlignment="1">
      <alignment horizontal="center" vertical="center" wrapText="1"/>
    </xf>
    <xf numFmtId="0" fontId="33" fillId="0" borderId="0" xfId="3" applyFont="1" applyFill="1" applyBorder="1" applyAlignment="1">
      <alignment horizontal="center" wrapText="1"/>
    </xf>
    <xf numFmtId="0" fontId="14" fillId="0" borderId="0" xfId="0" applyFont="1"/>
    <xf numFmtId="167" fontId="5" fillId="0" borderId="1" xfId="0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quotePrefix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3" fillId="0" borderId="0" xfId="3" applyFont="1" applyFill="1" applyBorder="1" applyAlignment="1">
      <alignment horizontal="center" wrapText="1"/>
    </xf>
    <xf numFmtId="2" fontId="5" fillId="0" borderId="1" xfId="3" applyNumberFormat="1" applyFont="1" applyFill="1" applyBorder="1" applyAlignment="1">
      <alignment horizontal="center" vertical="center" wrapText="1"/>
    </xf>
    <xf numFmtId="0" fontId="14" fillId="7" borderId="1" xfId="0" applyFont="1" applyFill="1" applyBorder="1"/>
    <xf numFmtId="0" fontId="35" fillId="7" borderId="1" xfId="0" applyFont="1" applyFill="1" applyBorder="1" applyAlignment="1">
      <alignment horizontal="center"/>
    </xf>
    <xf numFmtId="0" fontId="14" fillId="7" borderId="0" xfId="0" applyFont="1" applyFill="1"/>
    <xf numFmtId="0" fontId="37" fillId="0" borderId="1" xfId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horizontal="center" vertical="center" wrapText="1"/>
    </xf>
    <xf numFmtId="9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1" fillId="0" borderId="0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quotePrefix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3" fillId="0" borderId="0" xfId="3" applyFont="1" applyFill="1" applyBorder="1" applyAlignment="1">
      <alignment horizontal="center" wrapText="1"/>
    </xf>
    <xf numFmtId="2" fontId="5" fillId="0" borderId="1" xfId="3" applyNumberFormat="1" applyFont="1" applyFill="1" applyBorder="1" applyAlignment="1">
      <alignment horizontal="center" vertical="center" wrapText="1"/>
    </xf>
    <xf numFmtId="2" fontId="18" fillId="0" borderId="4" xfId="3" applyNumberFormat="1" applyFont="1" applyFill="1" applyBorder="1" applyAlignment="1">
      <alignment vertical="top" wrapText="1"/>
    </xf>
    <xf numFmtId="0" fontId="38" fillId="8" borderId="1" xfId="0" applyFont="1" applyFill="1" applyBorder="1" applyAlignment="1">
      <alignment horizontal="center" vertical="center" wrapText="1"/>
    </xf>
    <xf numFmtId="0" fontId="36" fillId="9" borderId="1" xfId="0" applyFont="1" applyFill="1" applyBorder="1"/>
    <xf numFmtId="0" fontId="38" fillId="9" borderId="1" xfId="0" applyFont="1" applyFill="1" applyBorder="1" applyAlignment="1">
      <alignment horizontal="center" vertical="center" wrapText="1"/>
    </xf>
    <xf numFmtId="2" fontId="36" fillId="9" borderId="1" xfId="0" applyNumberFormat="1" applyFont="1" applyFill="1" applyBorder="1"/>
    <xf numFmtId="0" fontId="32" fillId="8" borderId="1" xfId="1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vertical="center"/>
    </xf>
    <xf numFmtId="2" fontId="38" fillId="8" borderId="1" xfId="0" applyNumberFormat="1" applyFont="1" applyFill="1" applyBorder="1" applyAlignment="1">
      <alignment horizontal="center" vertical="center" wrapText="1"/>
    </xf>
    <xf numFmtId="165" fontId="1" fillId="6" borderId="1" xfId="14" applyFont="1" applyFill="1" applyBorder="1" applyAlignment="1">
      <alignment horizontal="center" vertical="center" wrapText="1"/>
    </xf>
    <xf numFmtId="165" fontId="40" fillId="0" borderId="4" xfId="3" applyNumberFormat="1" applyFont="1" applyFill="1" applyBorder="1" applyAlignment="1">
      <alignment vertical="top" wrapText="1"/>
    </xf>
    <xf numFmtId="0" fontId="1" fillId="0" borderId="0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wrapText="1"/>
    </xf>
    <xf numFmtId="0" fontId="5" fillId="0" borderId="1" xfId="3" quotePrefix="1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wrapText="1"/>
    </xf>
    <xf numFmtId="0" fontId="5" fillId="0" borderId="3" xfId="3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left" wrapText="1"/>
    </xf>
    <xf numFmtId="0" fontId="17" fillId="0" borderId="0" xfId="3" applyFont="1" applyFill="1" applyBorder="1" applyAlignment="1">
      <alignment horizontal="center" wrapText="1"/>
    </xf>
    <xf numFmtId="0" fontId="33" fillId="0" borderId="0" xfId="3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1" fillId="0" borderId="4" xfId="3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16">
    <cellStyle name="40% - Accent5 2" xfId="4"/>
    <cellStyle name="Accent5 2" xfId="6"/>
    <cellStyle name="Comma" xfId="14" builtinId="3"/>
    <cellStyle name="Comma 2" xfId="12"/>
    <cellStyle name="Heading 3 2" xfId="5"/>
    <cellStyle name="Normal" xfId="0" builtinId="0"/>
    <cellStyle name="Normal 10" xfId="7"/>
    <cellStyle name="Normal 14 3" xfId="8"/>
    <cellStyle name="Normal 2" xfId="2"/>
    <cellStyle name="Normal 2 2" xfId="11"/>
    <cellStyle name="Normal 3" xfId="3"/>
    <cellStyle name="Normal_gepeis xarjtagricxva.xls12" xfId="10"/>
    <cellStyle name="Percent" xfId="15" builtinId="5"/>
    <cellStyle name="Style 1" xfId="13"/>
    <cellStyle name="Обычный_SAN2008-I" xfId="9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topLeftCell="A4" zoomScale="160" zoomScaleNormal="100" zoomScaleSheetLayoutView="160" workbookViewId="0">
      <selection activeCell="F9" sqref="F9"/>
    </sheetView>
  </sheetViews>
  <sheetFormatPr defaultRowHeight="15"/>
  <cols>
    <col min="1" max="1" width="7.7109375" style="45" bestFit="1" customWidth="1"/>
    <col min="2" max="2" width="15.5703125" style="45" bestFit="1" customWidth="1"/>
    <col min="3" max="3" width="47.28515625" style="45" customWidth="1"/>
    <col min="4" max="4" width="17.42578125" style="45" bestFit="1" customWidth="1"/>
    <col min="5" max="5" width="15.85546875" style="45" bestFit="1" customWidth="1"/>
    <col min="6" max="6" width="14.28515625" style="45" bestFit="1" customWidth="1"/>
    <col min="7" max="7" width="6.28515625" style="45" bestFit="1" customWidth="1"/>
    <col min="8" max="16384" width="9.140625" style="45"/>
  </cols>
  <sheetData>
    <row r="1" spans="1:5" s="125" customFormat="1" ht="42.75" customHeight="1">
      <c r="A1" s="187" t="s">
        <v>108</v>
      </c>
      <c r="B1" s="187"/>
      <c r="C1" s="187"/>
      <c r="D1" s="187"/>
    </row>
    <row r="2" spans="1:5" s="125" customFormat="1" ht="13.5">
      <c r="A2" s="134"/>
      <c r="B2" s="134"/>
      <c r="C2" s="134"/>
      <c r="D2" s="134"/>
    </row>
    <row r="3" spans="1:5" s="125" customFormat="1" ht="13.5">
      <c r="A3" s="193" t="s">
        <v>109</v>
      </c>
      <c r="B3" s="193"/>
      <c r="C3" s="193"/>
      <c r="D3" s="193"/>
    </row>
    <row r="4" spans="1:5" s="125" customFormat="1" ht="13.5">
      <c r="A4" s="134"/>
      <c r="B4" s="134"/>
      <c r="C4" s="134"/>
      <c r="D4" s="134"/>
    </row>
    <row r="5" spans="1:5" s="125" customFormat="1" ht="13.5">
      <c r="A5" s="193" t="s">
        <v>117</v>
      </c>
      <c r="B5" s="193"/>
      <c r="C5" s="193"/>
      <c r="D5" s="193"/>
    </row>
    <row r="6" spans="1:5" s="125" customFormat="1" ht="13.5">
      <c r="A6" s="134"/>
      <c r="B6" s="134"/>
      <c r="C6" s="134"/>
      <c r="D6" s="134"/>
    </row>
    <row r="7" spans="1:5" s="125" customFormat="1">
      <c r="A7" s="143"/>
      <c r="B7" s="143"/>
      <c r="C7" s="144" t="s">
        <v>115</v>
      </c>
      <c r="D7" s="186">
        <f>D20</f>
        <v>0</v>
      </c>
      <c r="E7" s="143"/>
    </row>
    <row r="8" spans="1:5" s="125" customFormat="1" ht="12.75" customHeight="1">
      <c r="A8" s="188" t="s">
        <v>99</v>
      </c>
      <c r="B8" s="190" t="s">
        <v>111</v>
      </c>
      <c r="C8" s="188" t="s">
        <v>110</v>
      </c>
      <c r="D8" s="191" t="s">
        <v>100</v>
      </c>
    </row>
    <row r="9" spans="1:5" s="125" customFormat="1" ht="29.25" customHeight="1">
      <c r="A9" s="189"/>
      <c r="B9" s="189"/>
      <c r="C9" s="189"/>
      <c r="D9" s="192"/>
    </row>
    <row r="10" spans="1:5" s="125" customFormat="1" ht="12.75" customHeight="1">
      <c r="A10" s="126" t="s">
        <v>45</v>
      </c>
      <c r="B10" s="126" t="s">
        <v>46</v>
      </c>
      <c r="C10" s="126" t="s">
        <v>47</v>
      </c>
      <c r="D10" s="126" t="s">
        <v>48</v>
      </c>
    </row>
    <row r="11" spans="1:5" s="125" customFormat="1" ht="12.75" customHeight="1">
      <c r="A11" s="127"/>
      <c r="B11" s="128"/>
      <c r="C11" s="123" t="s">
        <v>98</v>
      </c>
      <c r="D11" s="127"/>
    </row>
    <row r="12" spans="1:5" s="125" customFormat="1" ht="12.75" customHeight="1">
      <c r="A12" s="123">
        <v>1</v>
      </c>
      <c r="B12" s="123" t="s">
        <v>112</v>
      </c>
      <c r="C12" s="128" t="s">
        <v>103</v>
      </c>
      <c r="D12" s="129">
        <f>samSeneblo!M268</f>
        <v>0</v>
      </c>
    </row>
    <row r="13" spans="1:5" s="125" customFormat="1" ht="12.75" customHeight="1">
      <c r="A13" s="123">
        <v>2</v>
      </c>
      <c r="B13" s="123" t="s">
        <v>116</v>
      </c>
      <c r="C13" s="128" t="s">
        <v>104</v>
      </c>
      <c r="D13" s="129">
        <f>'wyalsaden-kanalizacia'!M81</f>
        <v>0</v>
      </c>
    </row>
    <row r="14" spans="1:5" s="125" customFormat="1" ht="12.75" customHeight="1">
      <c r="A14" s="123">
        <v>3</v>
      </c>
      <c r="B14" s="123" t="s">
        <v>113</v>
      </c>
      <c r="C14" s="128" t="s">
        <v>105</v>
      </c>
      <c r="D14" s="129">
        <f>gatbobaa!M60</f>
        <v>0</v>
      </c>
    </row>
    <row r="15" spans="1:5" s="125" customFormat="1" ht="12.75" customHeight="1">
      <c r="A15" s="123">
        <v>4</v>
      </c>
      <c r="B15" s="123" t="s">
        <v>114</v>
      </c>
      <c r="C15" s="128" t="s">
        <v>106</v>
      </c>
      <c r="D15" s="130">
        <f>eleqtroba!M64</f>
        <v>0</v>
      </c>
    </row>
    <row r="16" spans="1:5" s="125" customFormat="1" ht="12.75" customHeight="1">
      <c r="A16" s="123"/>
      <c r="B16" s="123"/>
      <c r="C16" s="135" t="s">
        <v>55</v>
      </c>
      <c r="D16" s="129">
        <f>SUM(D12:D15)</f>
        <v>0</v>
      </c>
    </row>
    <row r="17" spans="1:7" s="125" customFormat="1" ht="33" customHeight="1">
      <c r="A17" s="123"/>
      <c r="B17" s="123"/>
      <c r="C17" s="135" t="s">
        <v>107</v>
      </c>
      <c r="D17" s="129">
        <f>D16*0.03</f>
        <v>0</v>
      </c>
    </row>
    <row r="18" spans="1:7" s="125" customFormat="1" ht="12.75" customHeight="1">
      <c r="A18" s="123"/>
      <c r="B18" s="123"/>
      <c r="C18" s="135" t="s">
        <v>97</v>
      </c>
      <c r="D18" s="129">
        <f>SUM(D16:D17)</f>
        <v>0</v>
      </c>
    </row>
    <row r="19" spans="1:7" s="125" customFormat="1" ht="12.75" customHeight="1">
      <c r="A19" s="123"/>
      <c r="B19" s="123"/>
      <c r="C19" s="135" t="s">
        <v>96</v>
      </c>
      <c r="D19" s="129">
        <f>D18*0.18</f>
        <v>0</v>
      </c>
    </row>
    <row r="20" spans="1:7" s="125" customFormat="1" ht="13.5">
      <c r="A20" s="145"/>
      <c r="B20" s="145"/>
      <c r="C20" s="146" t="s">
        <v>101</v>
      </c>
      <c r="D20" s="185">
        <f>SUM(D18:D19)</f>
        <v>0</v>
      </c>
      <c r="E20" s="131"/>
      <c r="F20" s="131"/>
      <c r="G20" s="132"/>
    </row>
    <row r="27" spans="1:7">
      <c r="F27" s="45" t="s">
        <v>63</v>
      </c>
    </row>
  </sheetData>
  <mergeCells count="7">
    <mergeCell ref="A1:D1"/>
    <mergeCell ref="A8:A9"/>
    <mergeCell ref="B8:B9"/>
    <mergeCell ref="C8:C9"/>
    <mergeCell ref="D8:D9"/>
    <mergeCell ref="A3:D3"/>
    <mergeCell ref="A5:D5"/>
  </mergeCells>
  <printOptions horizontalCentered="1"/>
  <pageMargins left="0.51181102362204722" right="0.11811023622047245" top="0.35433070866141736" bottom="0.35433070866141736" header="0.31496062992125984" footer="0.31496062992125984"/>
  <pageSetup paperSize="9" scale="125" orientation="landscape" r:id="rId1"/>
  <headerFooter>
    <oddFooter>Page &amp;P of &amp;N</oddFooter>
  </headerFooter>
  <ignoredErrors>
    <ignoredError sqref="A10:D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4"/>
  <sheetViews>
    <sheetView view="pageBreakPreview" topLeftCell="A258" zoomScaleNormal="130" zoomScaleSheetLayoutView="100" workbookViewId="0">
      <selection activeCell="O191" sqref="N191:O191"/>
    </sheetView>
  </sheetViews>
  <sheetFormatPr defaultRowHeight="15"/>
  <cols>
    <col min="2" max="2" width="11.42578125" bestFit="1" customWidth="1"/>
    <col min="3" max="3" width="44.85546875" bestFit="1" customWidth="1"/>
    <col min="11" max="12" width="7.42578125" customWidth="1"/>
    <col min="13" max="13" width="9.5703125" bestFit="1" customWidth="1"/>
  </cols>
  <sheetData>
    <row r="1" spans="1:13" s="125" customFormat="1" ht="15.75">
      <c r="A1" s="194" t="s">
        <v>254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s="125" customFormat="1" ht="13.5">
      <c r="A2" s="134"/>
      <c r="B2" s="134"/>
      <c r="C2" s="134"/>
      <c r="D2" s="134"/>
    </row>
    <row r="3" spans="1:13" s="125" customFormat="1" ht="16.5">
      <c r="A3" s="195" t="s">
        <v>119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 s="125" customFormat="1" ht="16.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3" s="125" customFormat="1" ht="16.5">
      <c r="A5" s="195" t="s">
        <v>120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13" s="125" customFormat="1" ht="13.5">
      <c r="A6" s="193" t="s">
        <v>109</v>
      </c>
      <c r="B6" s="193"/>
      <c r="C6" s="193"/>
      <c r="D6" s="193"/>
    </row>
    <row r="7" spans="1:13" s="125" customFormat="1" ht="13.5">
      <c r="A7" s="134"/>
      <c r="B7" s="134"/>
      <c r="C7" s="134"/>
      <c r="D7" s="134"/>
    </row>
    <row r="8" spans="1:13" s="125" customFormat="1" ht="13.5">
      <c r="A8" s="193" t="s">
        <v>117</v>
      </c>
      <c r="B8" s="193"/>
      <c r="C8" s="193"/>
      <c r="D8" s="193"/>
    </row>
    <row r="9" spans="1:13" s="125" customFormat="1" ht="13.5">
      <c r="A9" s="134"/>
      <c r="B9" s="134"/>
      <c r="C9" s="134"/>
      <c r="D9" s="134"/>
    </row>
    <row r="10" spans="1:13" s="125" customFormat="1" ht="24.75" customHeight="1">
      <c r="A10" s="143"/>
      <c r="B10" s="143"/>
      <c r="C10" s="144"/>
      <c r="E10" s="143"/>
      <c r="J10" s="199" t="s">
        <v>115</v>
      </c>
      <c r="K10" s="199"/>
      <c r="L10" s="199"/>
      <c r="M10" s="177">
        <f>M268</f>
        <v>0</v>
      </c>
    </row>
    <row r="11" spans="1:13" s="38" customFormat="1" ht="13.5">
      <c r="A11" s="196" t="s">
        <v>35</v>
      </c>
      <c r="B11" s="197" t="s">
        <v>118</v>
      </c>
      <c r="C11" s="197" t="s">
        <v>36</v>
      </c>
      <c r="D11" s="197" t="s">
        <v>37</v>
      </c>
      <c r="E11" s="197" t="s">
        <v>38</v>
      </c>
      <c r="F11" s="197"/>
      <c r="G11" s="198" t="s">
        <v>39</v>
      </c>
      <c r="H11" s="198"/>
      <c r="I11" s="200" t="s">
        <v>40</v>
      </c>
      <c r="J11" s="200"/>
      <c r="K11" s="200" t="s">
        <v>41</v>
      </c>
      <c r="L11" s="200"/>
      <c r="M11" s="198" t="s">
        <v>20</v>
      </c>
    </row>
    <row r="12" spans="1:13" s="38" customFormat="1" ht="27">
      <c r="A12" s="196"/>
      <c r="B12" s="197"/>
      <c r="C12" s="197"/>
      <c r="D12" s="197"/>
      <c r="E12" s="139" t="s">
        <v>42</v>
      </c>
      <c r="F12" s="139" t="s">
        <v>43</v>
      </c>
      <c r="G12" s="27" t="s">
        <v>44</v>
      </c>
      <c r="H12" s="137" t="s">
        <v>20</v>
      </c>
      <c r="I12" s="136" t="s">
        <v>44</v>
      </c>
      <c r="J12" s="137" t="s">
        <v>20</v>
      </c>
      <c r="K12" s="136" t="s">
        <v>253</v>
      </c>
      <c r="L12" s="137" t="s">
        <v>20</v>
      </c>
      <c r="M12" s="198"/>
    </row>
    <row r="13" spans="1:13" s="38" customFormat="1" ht="12.75">
      <c r="A13" s="39" t="s">
        <v>45</v>
      </c>
      <c r="B13" s="39">
        <v>2</v>
      </c>
      <c r="C13" s="39">
        <v>3</v>
      </c>
      <c r="D13" s="39">
        <v>4</v>
      </c>
      <c r="E13" s="39">
        <v>5</v>
      </c>
      <c r="F13" s="40">
        <v>6</v>
      </c>
      <c r="G13" s="41" t="s">
        <v>49</v>
      </c>
      <c r="H13" s="42">
        <v>8</v>
      </c>
      <c r="I13" s="40">
        <v>9</v>
      </c>
      <c r="J13" s="42">
        <v>10</v>
      </c>
      <c r="K13" s="40">
        <v>11</v>
      </c>
      <c r="L13" s="42">
        <v>12</v>
      </c>
      <c r="M13" s="42">
        <v>13</v>
      </c>
    </row>
    <row r="14" spans="1:13" s="38" customFormat="1" ht="14.25">
      <c r="A14" s="31"/>
      <c r="B14" s="31"/>
      <c r="C14" s="76" t="s">
        <v>89</v>
      </c>
      <c r="D14" s="31"/>
      <c r="E14" s="31"/>
      <c r="F14" s="32"/>
      <c r="G14" s="33"/>
      <c r="H14" s="34"/>
      <c r="I14" s="32"/>
      <c r="J14" s="34"/>
      <c r="K14" s="32"/>
      <c r="L14" s="34"/>
      <c r="M14" s="34"/>
    </row>
    <row r="15" spans="1:13" s="50" customFormat="1" ht="27">
      <c r="A15" s="6">
        <v>1</v>
      </c>
      <c r="B15" s="35" t="s">
        <v>122</v>
      </c>
      <c r="C15" s="5" t="s">
        <v>121</v>
      </c>
      <c r="D15" s="6" t="s">
        <v>31</v>
      </c>
      <c r="E15" s="7"/>
      <c r="F15" s="7">
        <v>0.6</v>
      </c>
      <c r="G15" s="7"/>
      <c r="H15" s="7"/>
      <c r="I15" s="7"/>
      <c r="J15" s="7"/>
      <c r="K15" s="7"/>
      <c r="L15" s="7"/>
      <c r="M15" s="137"/>
    </row>
    <row r="16" spans="1:13" s="43" customFormat="1" ht="13.5">
      <c r="A16" s="139"/>
      <c r="B16" s="8"/>
      <c r="C16" s="13" t="s">
        <v>9</v>
      </c>
      <c r="D16" s="137" t="s">
        <v>2</v>
      </c>
      <c r="E16" s="137">
        <v>15.6</v>
      </c>
      <c r="F16" s="137">
        <f>F15*E16</f>
        <v>9.36</v>
      </c>
      <c r="G16" s="137"/>
      <c r="H16" s="137"/>
      <c r="I16" s="137"/>
      <c r="J16" s="137"/>
      <c r="K16" s="137"/>
      <c r="L16" s="137"/>
      <c r="M16" s="137"/>
    </row>
    <row r="17" spans="1:13" s="44" customFormat="1" ht="13.5">
      <c r="A17" s="139"/>
      <c r="B17" s="8"/>
      <c r="C17" s="13" t="s">
        <v>3</v>
      </c>
      <c r="D17" s="137" t="s">
        <v>4</v>
      </c>
      <c r="E17" s="137">
        <v>1.55</v>
      </c>
      <c r="F17" s="137">
        <f>F15*E17</f>
        <v>0.92999999999999994</v>
      </c>
      <c r="G17" s="137"/>
      <c r="H17" s="137"/>
      <c r="I17" s="137"/>
      <c r="J17" s="137"/>
      <c r="K17" s="137"/>
      <c r="L17" s="137"/>
      <c r="M17" s="137"/>
    </row>
    <row r="18" spans="1:13" s="44" customFormat="1" ht="13.5">
      <c r="A18" s="139"/>
      <c r="B18" s="14"/>
      <c r="C18" s="13" t="s">
        <v>32</v>
      </c>
      <c r="D18" s="137" t="s">
        <v>11</v>
      </c>
      <c r="E18" s="137">
        <v>3.1</v>
      </c>
      <c r="F18" s="137">
        <f>F15*E18</f>
        <v>1.8599999999999999</v>
      </c>
      <c r="G18" s="137"/>
      <c r="H18" s="137"/>
      <c r="I18" s="137"/>
      <c r="J18" s="137"/>
      <c r="K18" s="137"/>
      <c r="L18" s="137"/>
      <c r="M18" s="137"/>
    </row>
    <row r="19" spans="1:13" s="44" customFormat="1" ht="13.5">
      <c r="A19" s="139"/>
      <c r="B19" s="8"/>
      <c r="C19" s="13" t="s">
        <v>5</v>
      </c>
      <c r="D19" s="137" t="s">
        <v>4</v>
      </c>
      <c r="E19" s="137">
        <v>2.78</v>
      </c>
      <c r="F19" s="137">
        <f>F15*E19</f>
        <v>1.6679999999999999</v>
      </c>
      <c r="G19" s="137"/>
      <c r="H19" s="137"/>
      <c r="I19" s="137"/>
      <c r="J19" s="137"/>
      <c r="K19" s="137"/>
      <c r="L19" s="137"/>
      <c r="M19" s="137"/>
    </row>
    <row r="20" spans="1:13" s="50" customFormat="1" ht="40.5">
      <c r="A20" s="6">
        <v>2</v>
      </c>
      <c r="B20" s="35" t="s">
        <v>123</v>
      </c>
      <c r="C20" s="5" t="s">
        <v>124</v>
      </c>
      <c r="D20" s="6" t="s">
        <v>125</v>
      </c>
      <c r="E20" s="7"/>
      <c r="F20" s="7">
        <v>88</v>
      </c>
      <c r="G20" s="7"/>
      <c r="H20" s="7"/>
      <c r="I20" s="7"/>
      <c r="J20" s="7"/>
      <c r="K20" s="7"/>
      <c r="L20" s="7"/>
      <c r="M20" s="137"/>
    </row>
    <row r="21" spans="1:13" s="43" customFormat="1" ht="13.5">
      <c r="A21" s="139"/>
      <c r="B21" s="8"/>
      <c r="C21" s="13" t="s">
        <v>9</v>
      </c>
      <c r="D21" s="137" t="s">
        <v>2</v>
      </c>
      <c r="E21" s="137">
        <v>0.14000000000000001</v>
      </c>
      <c r="F21" s="137">
        <f>F20*E21</f>
        <v>12.32</v>
      </c>
      <c r="G21" s="137"/>
      <c r="H21" s="137"/>
      <c r="I21" s="137"/>
      <c r="J21" s="137"/>
      <c r="K21" s="137"/>
      <c r="L21" s="137"/>
      <c r="M21" s="137"/>
    </row>
    <row r="22" spans="1:13" s="44" customFormat="1" ht="15" customHeight="1">
      <c r="A22" s="139"/>
      <c r="B22" s="8"/>
      <c r="C22" s="13" t="s">
        <v>3</v>
      </c>
      <c r="D22" s="137" t="s">
        <v>4</v>
      </c>
      <c r="E22" s="137">
        <v>2.4E-2</v>
      </c>
      <c r="F22" s="137">
        <f>F20*E22</f>
        <v>2.1120000000000001</v>
      </c>
      <c r="G22" s="137"/>
      <c r="H22" s="137"/>
      <c r="I22" s="137"/>
      <c r="J22" s="137"/>
      <c r="K22" s="137"/>
      <c r="L22" s="137"/>
      <c r="M22" s="137"/>
    </row>
    <row r="23" spans="1:13" s="50" customFormat="1" ht="27">
      <c r="A23" s="6">
        <v>3</v>
      </c>
      <c r="B23" s="35" t="s">
        <v>127</v>
      </c>
      <c r="C23" s="5" t="s">
        <v>126</v>
      </c>
      <c r="D23" s="6" t="s">
        <v>125</v>
      </c>
      <c r="E23" s="7"/>
      <c r="F23" s="7">
        <v>80</v>
      </c>
      <c r="G23" s="7"/>
      <c r="H23" s="7"/>
      <c r="I23" s="7"/>
      <c r="J23" s="7"/>
      <c r="K23" s="7"/>
      <c r="L23" s="7"/>
      <c r="M23" s="137"/>
    </row>
    <row r="24" spans="1:13" s="43" customFormat="1" ht="13.5">
      <c r="A24" s="139"/>
      <c r="B24" s="8"/>
      <c r="C24" s="13" t="s">
        <v>9</v>
      </c>
      <c r="D24" s="137" t="s">
        <v>2</v>
      </c>
      <c r="E24" s="137">
        <v>1.22</v>
      </c>
      <c r="F24" s="137">
        <f>F23*E24</f>
        <v>97.6</v>
      </c>
      <c r="G24" s="137"/>
      <c r="H24" s="137"/>
      <c r="I24" s="137"/>
      <c r="J24" s="137"/>
      <c r="K24" s="137"/>
      <c r="L24" s="137"/>
      <c r="M24" s="137"/>
    </row>
    <row r="25" spans="1:13" s="44" customFormat="1" ht="13.5">
      <c r="A25" s="139"/>
      <c r="B25" s="8"/>
      <c r="C25" s="13" t="s">
        <v>3</v>
      </c>
      <c r="D25" s="137" t="s">
        <v>4</v>
      </c>
      <c r="E25" s="137">
        <v>0.53</v>
      </c>
      <c r="F25" s="137">
        <f>F23*E25</f>
        <v>42.400000000000006</v>
      </c>
      <c r="G25" s="137"/>
      <c r="H25" s="137"/>
      <c r="I25" s="137"/>
      <c r="J25" s="137"/>
      <c r="K25" s="137"/>
      <c r="L25" s="137"/>
      <c r="M25" s="137"/>
    </row>
    <row r="26" spans="1:13" s="44" customFormat="1" ht="13.5">
      <c r="A26" s="139"/>
      <c r="B26" s="14"/>
      <c r="C26" s="13" t="s">
        <v>32</v>
      </c>
      <c r="D26" s="137" t="s">
        <v>11</v>
      </c>
      <c r="E26" s="137">
        <v>0.36</v>
      </c>
      <c r="F26" s="137">
        <f>F23*E26</f>
        <v>28.799999999999997</v>
      </c>
      <c r="G26" s="137"/>
      <c r="H26" s="137"/>
      <c r="I26" s="137"/>
      <c r="J26" s="137"/>
      <c r="K26" s="137"/>
      <c r="L26" s="137"/>
      <c r="M26" s="137"/>
    </row>
    <row r="27" spans="1:13" s="44" customFormat="1" ht="13.5">
      <c r="A27" s="139"/>
      <c r="B27" s="8"/>
      <c r="C27" s="13" t="s">
        <v>5</v>
      </c>
      <c r="D27" s="137" t="s">
        <v>4</v>
      </c>
      <c r="E27" s="137">
        <v>5.3999999999999999E-2</v>
      </c>
      <c r="F27" s="137">
        <f>F23*E27</f>
        <v>4.32</v>
      </c>
      <c r="G27" s="137"/>
      <c r="H27" s="137"/>
      <c r="I27" s="137"/>
      <c r="J27" s="137"/>
      <c r="K27" s="137"/>
      <c r="L27" s="137"/>
      <c r="M27" s="137"/>
    </row>
    <row r="28" spans="1:13" s="44" customFormat="1" ht="27">
      <c r="A28" s="6">
        <v>4</v>
      </c>
      <c r="B28" s="5" t="s">
        <v>6</v>
      </c>
      <c r="C28" s="5" t="s">
        <v>128</v>
      </c>
      <c r="D28" s="6" t="s">
        <v>125</v>
      </c>
      <c r="E28" s="7"/>
      <c r="F28" s="7">
        <v>4</v>
      </c>
      <c r="G28" s="7"/>
      <c r="H28" s="7"/>
      <c r="I28" s="7"/>
      <c r="J28" s="7"/>
      <c r="K28" s="7"/>
      <c r="L28" s="7"/>
      <c r="M28" s="7"/>
    </row>
    <row r="29" spans="1:13" s="44" customFormat="1" ht="13.5">
      <c r="A29" s="6"/>
      <c r="B29" s="5"/>
      <c r="C29" s="9" t="s">
        <v>1</v>
      </c>
      <c r="D29" s="139" t="s">
        <v>2</v>
      </c>
      <c r="E29" s="137">
        <f>88.7/100</f>
        <v>0.88700000000000001</v>
      </c>
      <c r="F29" s="137">
        <f>F28*E29</f>
        <v>3.548</v>
      </c>
      <c r="G29" s="137"/>
      <c r="H29" s="137"/>
      <c r="I29" s="137"/>
      <c r="J29" s="137"/>
      <c r="K29" s="137"/>
      <c r="L29" s="137"/>
      <c r="M29" s="137"/>
    </row>
    <row r="30" spans="1:13" s="47" customFormat="1" ht="13.5">
      <c r="A30" s="8"/>
      <c r="B30" s="5"/>
      <c r="C30" s="9" t="s">
        <v>3</v>
      </c>
      <c r="D30" s="139" t="s">
        <v>4</v>
      </c>
      <c r="E30" s="137">
        <v>9.8400000000000001E-2</v>
      </c>
      <c r="F30" s="137">
        <f>F28*E30</f>
        <v>0.39360000000000001</v>
      </c>
      <c r="G30" s="137"/>
      <c r="H30" s="137"/>
      <c r="I30" s="137"/>
      <c r="J30" s="137"/>
      <c r="K30" s="137"/>
      <c r="L30" s="137"/>
      <c r="M30" s="137"/>
    </row>
    <row r="31" spans="1:13" s="43" customFormat="1" ht="27">
      <c r="A31" s="6">
        <v>5</v>
      </c>
      <c r="B31" s="5" t="s">
        <v>7</v>
      </c>
      <c r="C31" s="5" t="s">
        <v>129</v>
      </c>
      <c r="D31" s="6" t="s">
        <v>125</v>
      </c>
      <c r="E31" s="7"/>
      <c r="F31" s="7">
        <v>110</v>
      </c>
      <c r="G31" s="7"/>
      <c r="H31" s="7"/>
      <c r="I31" s="7"/>
      <c r="J31" s="7"/>
      <c r="K31" s="7"/>
      <c r="L31" s="7"/>
      <c r="M31" s="7"/>
    </row>
    <row r="32" spans="1:13" s="44" customFormat="1" ht="13.5">
      <c r="A32" s="139"/>
      <c r="B32" s="8"/>
      <c r="C32" s="9" t="s">
        <v>1</v>
      </c>
      <c r="D32" s="139" t="s">
        <v>2</v>
      </c>
      <c r="E32" s="137">
        <f>18.6/100</f>
        <v>0.18600000000000003</v>
      </c>
      <c r="F32" s="137">
        <f>F31*E32</f>
        <v>20.460000000000004</v>
      </c>
      <c r="G32" s="137"/>
      <c r="H32" s="137"/>
      <c r="I32" s="137"/>
      <c r="J32" s="137"/>
      <c r="K32" s="137"/>
      <c r="L32" s="137"/>
      <c r="M32" s="137"/>
    </row>
    <row r="33" spans="1:13" s="44" customFormat="1" ht="13.5">
      <c r="A33" s="139"/>
      <c r="B33" s="8"/>
      <c r="C33" s="9" t="s">
        <v>3</v>
      </c>
      <c r="D33" s="139" t="s">
        <v>4</v>
      </c>
      <c r="E33" s="10">
        <f>0.16/100</f>
        <v>1.6000000000000001E-3</v>
      </c>
      <c r="F33" s="137">
        <f>F31*E33</f>
        <v>0.17600000000000002</v>
      </c>
      <c r="G33" s="137"/>
      <c r="H33" s="137"/>
      <c r="I33" s="137"/>
      <c r="J33" s="137"/>
      <c r="K33" s="137"/>
      <c r="L33" s="137"/>
      <c r="M33" s="137"/>
    </row>
    <row r="34" spans="1:13" s="43" customFormat="1" ht="27">
      <c r="A34" s="6">
        <v>6</v>
      </c>
      <c r="B34" s="5" t="s">
        <v>130</v>
      </c>
      <c r="C34" s="5" t="s">
        <v>131</v>
      </c>
      <c r="D34" s="6" t="s">
        <v>134</v>
      </c>
      <c r="E34" s="7"/>
      <c r="F34" s="7">
        <v>7.77</v>
      </c>
      <c r="G34" s="7"/>
      <c r="H34" s="7"/>
      <c r="I34" s="7"/>
      <c r="J34" s="7"/>
      <c r="K34" s="7"/>
      <c r="L34" s="7"/>
      <c r="M34" s="7"/>
    </row>
    <row r="35" spans="1:13" s="44" customFormat="1" ht="13.5">
      <c r="A35" s="139"/>
      <c r="B35" s="8"/>
      <c r="C35" s="9" t="s">
        <v>1</v>
      </c>
      <c r="D35" s="139" t="s">
        <v>2</v>
      </c>
      <c r="E35" s="137">
        <v>8.84</v>
      </c>
      <c r="F35" s="137">
        <f>F34*E35</f>
        <v>68.686799999999991</v>
      </c>
      <c r="G35" s="137"/>
      <c r="H35" s="137"/>
      <c r="I35" s="137"/>
      <c r="J35" s="137"/>
      <c r="K35" s="137"/>
      <c r="L35" s="137"/>
      <c r="M35" s="137"/>
    </row>
    <row r="36" spans="1:13" s="44" customFormat="1" ht="13.5">
      <c r="A36" s="139"/>
      <c r="B36" s="8"/>
      <c r="C36" s="9" t="s">
        <v>3</v>
      </c>
      <c r="D36" s="139" t="s">
        <v>4</v>
      </c>
      <c r="E36" s="137">
        <v>3.35</v>
      </c>
      <c r="F36" s="137">
        <f>F34*E36</f>
        <v>26.029499999999999</v>
      </c>
      <c r="G36" s="137"/>
      <c r="H36" s="137"/>
      <c r="I36" s="137"/>
      <c r="J36" s="137"/>
      <c r="K36" s="137"/>
      <c r="L36" s="137"/>
      <c r="M36" s="137"/>
    </row>
    <row r="37" spans="1:13" s="43" customFormat="1" ht="27">
      <c r="A37" s="6">
        <v>7</v>
      </c>
      <c r="B37" s="5" t="s">
        <v>132</v>
      </c>
      <c r="C37" s="5" t="s">
        <v>133</v>
      </c>
      <c r="D37" s="6" t="s">
        <v>125</v>
      </c>
      <c r="E37" s="7"/>
      <c r="F37" s="7">
        <v>96</v>
      </c>
      <c r="G37" s="7"/>
      <c r="H37" s="7"/>
      <c r="I37" s="7"/>
      <c r="J37" s="7"/>
      <c r="K37" s="7"/>
      <c r="L37" s="7"/>
      <c r="M37" s="7"/>
    </row>
    <row r="38" spans="1:13" s="44" customFormat="1" ht="13.5">
      <c r="A38" s="139"/>
      <c r="B38" s="8"/>
      <c r="C38" s="9" t="s">
        <v>1</v>
      </c>
      <c r="D38" s="139" t="s">
        <v>2</v>
      </c>
      <c r="E38" s="53">
        <v>7.2999999999999995E-2</v>
      </c>
      <c r="F38" s="137">
        <f>F37*E38</f>
        <v>7.0079999999999991</v>
      </c>
      <c r="G38" s="137"/>
      <c r="H38" s="137"/>
      <c r="I38" s="137"/>
      <c r="J38" s="137"/>
      <c r="K38" s="137"/>
      <c r="L38" s="137"/>
      <c r="M38" s="137"/>
    </row>
    <row r="39" spans="1:13" s="44" customFormat="1" ht="13.5">
      <c r="A39" s="139"/>
      <c r="B39" s="8"/>
      <c r="C39" s="9" t="s">
        <v>3</v>
      </c>
      <c r="D39" s="139" t="s">
        <v>4</v>
      </c>
      <c r="E39" s="53">
        <v>2.9000000000000001E-2</v>
      </c>
      <c r="F39" s="137">
        <f>F37*E39</f>
        <v>2.7840000000000003</v>
      </c>
      <c r="G39" s="137"/>
      <c r="H39" s="137"/>
      <c r="I39" s="137"/>
      <c r="J39" s="137"/>
      <c r="K39" s="137"/>
      <c r="L39" s="137"/>
      <c r="M39" s="137"/>
    </row>
    <row r="40" spans="1:13" s="50" customFormat="1" ht="27">
      <c r="A40" s="6">
        <v>8</v>
      </c>
      <c r="B40" s="35" t="s">
        <v>136</v>
      </c>
      <c r="C40" s="5" t="s">
        <v>135</v>
      </c>
      <c r="D40" s="6" t="s">
        <v>137</v>
      </c>
      <c r="E40" s="7"/>
      <c r="F40" s="7">
        <v>12</v>
      </c>
      <c r="G40" s="7"/>
      <c r="H40" s="7"/>
      <c r="I40" s="7"/>
      <c r="J40" s="7"/>
      <c r="K40" s="7"/>
      <c r="L40" s="7"/>
      <c r="M40" s="137"/>
    </row>
    <row r="41" spans="1:13" s="43" customFormat="1" ht="13.5">
      <c r="A41" s="139"/>
      <c r="B41" s="8"/>
      <c r="C41" s="13" t="s">
        <v>9</v>
      </c>
      <c r="D41" s="137" t="s">
        <v>2</v>
      </c>
      <c r="E41" s="10">
        <v>0.66300000000000003</v>
      </c>
      <c r="F41" s="137">
        <f>F40*E41</f>
        <v>7.9560000000000004</v>
      </c>
      <c r="G41" s="137"/>
      <c r="H41" s="137"/>
      <c r="I41" s="137"/>
      <c r="J41" s="137"/>
      <c r="K41" s="137"/>
      <c r="L41" s="137"/>
      <c r="M41" s="137"/>
    </row>
    <row r="42" spans="1:13" s="44" customFormat="1" ht="13.5">
      <c r="A42" s="139"/>
      <c r="B42" s="8"/>
      <c r="C42" s="13" t="s">
        <v>3</v>
      </c>
      <c r="D42" s="137" t="s">
        <v>4</v>
      </c>
      <c r="E42" s="10">
        <v>4.5999999999999999E-2</v>
      </c>
      <c r="F42" s="53">
        <f>F40*E42</f>
        <v>0.55200000000000005</v>
      </c>
      <c r="G42" s="137"/>
      <c r="H42" s="137"/>
      <c r="I42" s="137"/>
      <c r="J42" s="137"/>
      <c r="K42" s="137"/>
      <c r="L42" s="53"/>
      <c r="M42" s="137"/>
    </row>
    <row r="43" spans="1:13" s="44" customFormat="1" ht="13.5">
      <c r="A43" s="139"/>
      <c r="B43" s="8"/>
      <c r="C43" s="13" t="s">
        <v>5</v>
      </c>
      <c r="D43" s="137" t="s">
        <v>4</v>
      </c>
      <c r="E43" s="10">
        <v>2.8000000000000001E-2</v>
      </c>
      <c r="F43" s="137">
        <f>F40*E43</f>
        <v>0.33600000000000002</v>
      </c>
      <c r="G43" s="137"/>
      <c r="H43" s="137"/>
      <c r="I43" s="137"/>
      <c r="J43" s="137"/>
      <c r="K43" s="137"/>
      <c r="L43" s="137"/>
      <c r="M43" s="137"/>
    </row>
    <row r="44" spans="1:13" s="43" customFormat="1" ht="54">
      <c r="A44" s="6">
        <v>9</v>
      </c>
      <c r="B44" s="5" t="s">
        <v>139</v>
      </c>
      <c r="C44" s="5" t="s">
        <v>138</v>
      </c>
      <c r="D44" s="6" t="s">
        <v>50</v>
      </c>
      <c r="E44" s="7"/>
      <c r="F44" s="7">
        <v>1</v>
      </c>
      <c r="G44" s="7"/>
      <c r="H44" s="7"/>
      <c r="I44" s="7"/>
      <c r="J44" s="7"/>
      <c r="K44" s="7"/>
      <c r="L44" s="7"/>
      <c r="M44" s="7"/>
    </row>
    <row r="45" spans="1:13" s="44" customFormat="1" ht="13.5">
      <c r="A45" s="139"/>
      <c r="B45" s="8"/>
      <c r="C45" s="9" t="s">
        <v>1</v>
      </c>
      <c r="D45" s="139" t="s">
        <v>2</v>
      </c>
      <c r="E45" s="53">
        <v>1.51</v>
      </c>
      <c r="F45" s="137">
        <f>F44*E45</f>
        <v>1.51</v>
      </c>
      <c r="G45" s="137"/>
      <c r="H45" s="137"/>
      <c r="I45" s="137"/>
      <c r="J45" s="137"/>
      <c r="K45" s="137"/>
      <c r="L45" s="137"/>
      <c r="M45" s="137"/>
    </row>
    <row r="46" spans="1:13" s="44" customFormat="1" ht="13.5">
      <c r="A46" s="139"/>
      <c r="B46" s="8"/>
      <c r="C46" s="9" t="s">
        <v>3</v>
      </c>
      <c r="D46" s="139" t="s">
        <v>4</v>
      </c>
      <c r="E46" s="53">
        <v>0.47</v>
      </c>
      <c r="F46" s="137">
        <f>F44*E46</f>
        <v>0.47</v>
      </c>
      <c r="G46" s="137"/>
      <c r="H46" s="137"/>
      <c r="I46" s="137"/>
      <c r="J46" s="137"/>
      <c r="K46" s="137"/>
      <c r="L46" s="137"/>
      <c r="M46" s="137"/>
    </row>
    <row r="47" spans="1:13" s="43" customFormat="1" ht="54">
      <c r="A47" s="6">
        <v>10</v>
      </c>
      <c r="B47" s="5" t="s">
        <v>140</v>
      </c>
      <c r="C47" s="5" t="s">
        <v>138</v>
      </c>
      <c r="D47" s="6" t="s">
        <v>50</v>
      </c>
      <c r="E47" s="7"/>
      <c r="F47" s="7">
        <v>1</v>
      </c>
      <c r="G47" s="7"/>
      <c r="H47" s="7"/>
      <c r="I47" s="7"/>
      <c r="J47" s="7"/>
      <c r="K47" s="7"/>
      <c r="L47" s="7"/>
      <c r="M47" s="7"/>
    </row>
    <row r="48" spans="1:13" s="44" customFormat="1" ht="13.5">
      <c r="A48" s="139"/>
      <c r="B48" s="8"/>
      <c r="C48" s="9" t="s">
        <v>1</v>
      </c>
      <c r="D48" s="139" t="s">
        <v>2</v>
      </c>
      <c r="E48" s="53">
        <v>1.1000000000000001</v>
      </c>
      <c r="F48" s="137">
        <f>F47*E48</f>
        <v>1.1000000000000001</v>
      </c>
      <c r="G48" s="137"/>
      <c r="H48" s="137"/>
      <c r="I48" s="137"/>
      <c r="J48" s="137"/>
      <c r="K48" s="137"/>
      <c r="L48" s="137"/>
      <c r="M48" s="137"/>
    </row>
    <row r="49" spans="1:14" s="44" customFormat="1" ht="13.5">
      <c r="A49" s="139"/>
      <c r="B49" s="8"/>
      <c r="C49" s="9" t="s">
        <v>3</v>
      </c>
      <c r="D49" s="139" t="s">
        <v>4</v>
      </c>
      <c r="E49" s="53">
        <v>0.185</v>
      </c>
      <c r="F49" s="137">
        <f>F47*E49</f>
        <v>0.185</v>
      </c>
      <c r="G49" s="137"/>
      <c r="H49" s="137"/>
      <c r="I49" s="137"/>
      <c r="J49" s="137"/>
      <c r="K49" s="137"/>
      <c r="L49" s="137"/>
      <c r="M49" s="137"/>
    </row>
    <row r="50" spans="1:14" s="43" customFormat="1" ht="54">
      <c r="A50" s="6">
        <v>11</v>
      </c>
      <c r="B50" s="5" t="s">
        <v>141</v>
      </c>
      <c r="C50" s="5" t="s">
        <v>142</v>
      </c>
      <c r="D50" s="6" t="s">
        <v>50</v>
      </c>
      <c r="E50" s="7"/>
      <c r="F50" s="7">
        <v>1</v>
      </c>
      <c r="G50" s="7"/>
      <c r="H50" s="7"/>
      <c r="I50" s="7"/>
      <c r="J50" s="7"/>
      <c r="K50" s="7"/>
      <c r="L50" s="7"/>
      <c r="M50" s="7"/>
    </row>
    <row r="51" spans="1:14" s="44" customFormat="1" ht="13.5">
      <c r="A51" s="139"/>
      <c r="B51" s="8"/>
      <c r="C51" s="9" t="s">
        <v>1</v>
      </c>
      <c r="D51" s="139" t="s">
        <v>2</v>
      </c>
      <c r="E51" s="53">
        <v>1</v>
      </c>
      <c r="F51" s="137">
        <f>F50*E51</f>
        <v>1</v>
      </c>
      <c r="G51" s="137"/>
      <c r="H51" s="137"/>
      <c r="I51" s="137"/>
      <c r="J51" s="137"/>
      <c r="K51" s="137"/>
      <c r="L51" s="137"/>
      <c r="M51" s="137"/>
    </row>
    <row r="52" spans="1:14" s="44" customFormat="1" ht="13.5">
      <c r="A52" s="139"/>
      <c r="B52" s="8"/>
      <c r="C52" s="9" t="s">
        <v>3</v>
      </c>
      <c r="D52" s="139" t="s">
        <v>4</v>
      </c>
      <c r="E52" s="53">
        <v>1.175</v>
      </c>
      <c r="F52" s="137">
        <f>F50*E52</f>
        <v>1.175</v>
      </c>
      <c r="G52" s="137"/>
      <c r="H52" s="137"/>
      <c r="I52" s="137"/>
      <c r="J52" s="137"/>
      <c r="K52" s="137"/>
      <c r="L52" s="137"/>
      <c r="M52" s="137"/>
    </row>
    <row r="53" spans="1:14" s="43" customFormat="1" ht="27">
      <c r="A53" s="6">
        <v>12</v>
      </c>
      <c r="B53" s="5" t="s">
        <v>143</v>
      </c>
      <c r="C53" s="5" t="s">
        <v>144</v>
      </c>
      <c r="D53" s="6" t="s">
        <v>125</v>
      </c>
      <c r="E53" s="7"/>
      <c r="F53" s="7">
        <v>68</v>
      </c>
      <c r="G53" s="7"/>
      <c r="H53" s="7"/>
      <c r="I53" s="7"/>
      <c r="J53" s="7"/>
      <c r="K53" s="7"/>
      <c r="L53" s="7"/>
      <c r="M53" s="7"/>
    </row>
    <row r="54" spans="1:14" s="44" customFormat="1" ht="13.5">
      <c r="A54" s="139"/>
      <c r="B54" s="8"/>
      <c r="C54" s="9" t="s">
        <v>1</v>
      </c>
      <c r="D54" s="139" t="s">
        <v>2</v>
      </c>
      <c r="E54" s="137">
        <v>0.65800000000000003</v>
      </c>
      <c r="F54" s="137">
        <f>F53*E54</f>
        <v>44.744</v>
      </c>
      <c r="G54" s="137"/>
      <c r="H54" s="137"/>
      <c r="I54" s="137"/>
      <c r="J54" s="137"/>
      <c r="K54" s="137"/>
      <c r="L54" s="137"/>
      <c r="M54" s="137"/>
    </row>
    <row r="55" spans="1:14" s="44" customFormat="1" ht="13.5">
      <c r="A55" s="139"/>
      <c r="B55" s="8"/>
      <c r="C55" s="9" t="s">
        <v>3</v>
      </c>
      <c r="D55" s="139" t="s">
        <v>4</v>
      </c>
      <c r="E55" s="137">
        <v>0.497</v>
      </c>
      <c r="F55" s="137">
        <f>F53*E55</f>
        <v>33.795999999999999</v>
      </c>
      <c r="G55" s="137"/>
      <c r="H55" s="137"/>
      <c r="I55" s="137"/>
      <c r="J55" s="137"/>
      <c r="K55" s="137"/>
      <c r="L55" s="137"/>
      <c r="M55" s="137"/>
    </row>
    <row r="56" spans="1:14" s="43" customFormat="1" ht="27">
      <c r="A56" s="6">
        <v>13</v>
      </c>
      <c r="B56" s="5" t="s">
        <v>132</v>
      </c>
      <c r="C56" s="5" t="s">
        <v>145</v>
      </c>
      <c r="D56" s="6" t="s">
        <v>134</v>
      </c>
      <c r="E56" s="7"/>
      <c r="F56" s="7">
        <v>3</v>
      </c>
      <c r="G56" s="7"/>
      <c r="H56" s="7"/>
      <c r="I56" s="7"/>
      <c r="J56" s="7"/>
      <c r="K56" s="7"/>
      <c r="L56" s="7"/>
      <c r="M56" s="7"/>
    </row>
    <row r="57" spans="1:14" s="44" customFormat="1" ht="13.5">
      <c r="A57" s="139"/>
      <c r="B57" s="8"/>
      <c r="C57" s="9" t="s">
        <v>1</v>
      </c>
      <c r="D57" s="139" t="s">
        <v>2</v>
      </c>
      <c r="E57" s="53">
        <v>7.3</v>
      </c>
      <c r="F57" s="137">
        <f>F56*E57</f>
        <v>21.9</v>
      </c>
      <c r="G57" s="137"/>
      <c r="H57" s="137"/>
      <c r="I57" s="137"/>
      <c r="J57" s="137"/>
      <c r="K57" s="137"/>
      <c r="L57" s="137"/>
      <c r="M57" s="137"/>
    </row>
    <row r="58" spans="1:14" s="44" customFormat="1" ht="13.5">
      <c r="A58" s="139"/>
      <c r="B58" s="8"/>
      <c r="C58" s="9" t="s">
        <v>3</v>
      </c>
      <c r="D58" s="139" t="s">
        <v>4</v>
      </c>
      <c r="E58" s="53">
        <v>2.9</v>
      </c>
      <c r="F58" s="137">
        <f>F56*E58</f>
        <v>8.6999999999999993</v>
      </c>
      <c r="G58" s="137"/>
      <c r="H58" s="137"/>
      <c r="I58" s="137"/>
      <c r="J58" s="137"/>
      <c r="K58" s="137"/>
      <c r="L58" s="137"/>
      <c r="M58" s="137"/>
    </row>
    <row r="59" spans="1:14" s="43" customFormat="1" ht="27">
      <c r="A59" s="6">
        <v>14</v>
      </c>
      <c r="B59" s="5" t="s">
        <v>146</v>
      </c>
      <c r="C59" s="5" t="s">
        <v>147</v>
      </c>
      <c r="D59" s="6" t="s">
        <v>125</v>
      </c>
      <c r="E59" s="7"/>
      <c r="F59" s="7">
        <v>25</v>
      </c>
      <c r="G59" s="7"/>
      <c r="H59" s="7"/>
      <c r="I59" s="7"/>
      <c r="J59" s="7"/>
      <c r="K59" s="7"/>
      <c r="L59" s="7"/>
      <c r="M59" s="7"/>
    </row>
    <row r="60" spans="1:14" s="44" customFormat="1" ht="13.5">
      <c r="A60" s="139"/>
      <c r="B60" s="8"/>
      <c r="C60" s="9" t="s">
        <v>1</v>
      </c>
      <c r="D60" s="139" t="s">
        <v>2</v>
      </c>
      <c r="E60" s="53">
        <v>0.32300000000000001</v>
      </c>
      <c r="F60" s="137">
        <f>F59*E60</f>
        <v>8.0750000000000011</v>
      </c>
      <c r="G60" s="137"/>
      <c r="H60" s="137"/>
      <c r="I60" s="137"/>
      <c r="J60" s="137"/>
      <c r="K60" s="137"/>
      <c r="L60" s="137"/>
      <c r="M60" s="137"/>
    </row>
    <row r="61" spans="1:14" s="44" customFormat="1" ht="13.5">
      <c r="A61" s="139"/>
      <c r="B61" s="8"/>
      <c r="C61" s="9" t="s">
        <v>3</v>
      </c>
      <c r="D61" s="139" t="s">
        <v>4</v>
      </c>
      <c r="E61" s="53">
        <v>2.1499999999999998E-2</v>
      </c>
      <c r="F61" s="137">
        <f>F59*E61</f>
        <v>0.53749999999999998</v>
      </c>
      <c r="G61" s="137"/>
      <c r="H61" s="137"/>
      <c r="I61" s="137"/>
      <c r="J61" s="137"/>
      <c r="K61" s="137"/>
      <c r="L61" s="137"/>
      <c r="M61" s="137"/>
    </row>
    <row r="62" spans="1:14" s="43" customFormat="1" ht="27">
      <c r="A62" s="6">
        <v>15</v>
      </c>
      <c r="B62" s="5" t="s">
        <v>148</v>
      </c>
      <c r="C62" s="5" t="s">
        <v>149</v>
      </c>
      <c r="D62" s="6" t="s">
        <v>125</v>
      </c>
      <c r="E62" s="7"/>
      <c r="F62" s="7">
        <v>25</v>
      </c>
      <c r="G62" s="7"/>
      <c r="H62" s="7"/>
      <c r="I62" s="7"/>
      <c r="J62" s="7"/>
      <c r="K62" s="7"/>
      <c r="L62" s="7"/>
      <c r="M62" s="7"/>
    </row>
    <row r="63" spans="1:14" s="44" customFormat="1" ht="13.5">
      <c r="A63" s="139"/>
      <c r="B63" s="8"/>
      <c r="C63" s="9" t="s">
        <v>1</v>
      </c>
      <c r="D63" s="139" t="s">
        <v>2</v>
      </c>
      <c r="E63" s="53">
        <v>2.82</v>
      </c>
      <c r="F63" s="137">
        <f>F62*E63</f>
        <v>70.5</v>
      </c>
      <c r="G63" s="137"/>
      <c r="H63" s="137"/>
      <c r="I63" s="137"/>
      <c r="J63" s="137"/>
      <c r="K63" s="137"/>
      <c r="L63" s="137"/>
      <c r="M63" s="137"/>
    </row>
    <row r="64" spans="1:14" s="38" customFormat="1" ht="14.25">
      <c r="A64" s="31"/>
      <c r="B64" s="31"/>
      <c r="C64" s="76" t="s">
        <v>90</v>
      </c>
      <c r="D64" s="31"/>
      <c r="E64" s="31"/>
      <c r="F64" s="32"/>
      <c r="G64" s="33"/>
      <c r="H64" s="34"/>
      <c r="I64" s="32"/>
      <c r="J64" s="34"/>
      <c r="K64" s="32"/>
      <c r="L64" s="34"/>
      <c r="M64" s="34"/>
      <c r="N64" s="38">
        <v>2470</v>
      </c>
    </row>
    <row r="65" spans="1:13" s="148" customFormat="1" ht="16.5">
      <c r="A65" s="158"/>
      <c r="B65" s="159"/>
      <c r="C65" s="159" t="s">
        <v>150</v>
      </c>
      <c r="D65" s="159"/>
      <c r="E65" s="159"/>
      <c r="F65" s="159"/>
      <c r="G65" s="159"/>
      <c r="H65" s="159"/>
      <c r="I65" s="159"/>
      <c r="J65" s="159"/>
      <c r="K65" s="159"/>
      <c r="L65" s="159"/>
      <c r="M65" s="159"/>
    </row>
    <row r="66" spans="1:13" s="51" customFormat="1" ht="27">
      <c r="A66" s="6">
        <v>16</v>
      </c>
      <c r="B66" s="5" t="s">
        <v>26</v>
      </c>
      <c r="C66" s="5" t="s">
        <v>16</v>
      </c>
      <c r="D66" s="6" t="s">
        <v>0</v>
      </c>
      <c r="E66" s="7"/>
      <c r="F66" s="7">
        <v>190</v>
      </c>
      <c r="G66" s="7"/>
      <c r="H66" s="7"/>
      <c r="I66" s="7"/>
      <c r="J66" s="7"/>
      <c r="K66" s="7"/>
      <c r="L66" s="7"/>
      <c r="M66" s="137"/>
    </row>
    <row r="67" spans="1:13" s="52" customFormat="1" ht="13.5">
      <c r="A67" s="139"/>
      <c r="B67" s="8"/>
      <c r="C67" s="13" t="s">
        <v>9</v>
      </c>
      <c r="D67" s="137" t="s">
        <v>2</v>
      </c>
      <c r="E67" s="53">
        <v>1.01</v>
      </c>
      <c r="F67" s="137">
        <f>F66*E67</f>
        <v>191.9</v>
      </c>
      <c r="G67" s="137"/>
      <c r="H67" s="137"/>
      <c r="I67" s="137"/>
      <c r="J67" s="137"/>
      <c r="K67" s="137"/>
      <c r="L67" s="137"/>
      <c r="M67" s="137"/>
    </row>
    <row r="68" spans="1:13" s="51" customFormat="1" ht="13.5">
      <c r="A68" s="139"/>
      <c r="B68" s="8"/>
      <c r="C68" s="13" t="s">
        <v>3</v>
      </c>
      <c r="D68" s="137" t="s">
        <v>4</v>
      </c>
      <c r="E68" s="53">
        <v>2.7E-2</v>
      </c>
      <c r="F68" s="137">
        <f>F66*E68</f>
        <v>5.13</v>
      </c>
      <c r="G68" s="137"/>
      <c r="H68" s="137"/>
      <c r="I68" s="137"/>
      <c r="J68" s="137"/>
      <c r="K68" s="137"/>
      <c r="L68" s="137"/>
      <c r="M68" s="137"/>
    </row>
    <row r="69" spans="1:13" s="51" customFormat="1" ht="13.5">
      <c r="A69" s="139"/>
      <c r="B69" s="14"/>
      <c r="C69" s="13" t="s">
        <v>62</v>
      </c>
      <c r="D69" s="137" t="s">
        <v>13</v>
      </c>
      <c r="E69" s="53">
        <f>2.38/100</f>
        <v>2.3799999999999998E-2</v>
      </c>
      <c r="F69" s="137">
        <f>F66*E69</f>
        <v>4.5219999999999994</v>
      </c>
      <c r="G69" s="137"/>
      <c r="H69" s="137"/>
      <c r="I69" s="137"/>
      <c r="J69" s="137"/>
      <c r="K69" s="137"/>
      <c r="L69" s="137"/>
      <c r="M69" s="137"/>
    </row>
    <row r="70" spans="1:13" s="51" customFormat="1" ht="13.5">
      <c r="A70" s="139"/>
      <c r="B70" s="8"/>
      <c r="C70" s="13" t="s">
        <v>5</v>
      </c>
      <c r="D70" s="137" t="s">
        <v>4</v>
      </c>
      <c r="E70" s="53">
        <v>3.0000000000000001E-3</v>
      </c>
      <c r="F70" s="137">
        <f>F66*E70</f>
        <v>0.57000000000000006</v>
      </c>
      <c r="G70" s="137"/>
      <c r="H70" s="137"/>
      <c r="I70" s="137"/>
      <c r="J70" s="137"/>
      <c r="K70" s="137"/>
      <c r="L70" s="137"/>
      <c r="M70" s="137"/>
    </row>
    <row r="71" spans="1:13" s="51" customFormat="1" ht="27">
      <c r="A71" s="6">
        <v>17</v>
      </c>
      <c r="B71" s="5" t="s">
        <v>26</v>
      </c>
      <c r="C71" s="5" t="s">
        <v>14</v>
      </c>
      <c r="D71" s="6" t="s">
        <v>0</v>
      </c>
      <c r="E71" s="7"/>
      <c r="F71" s="7">
        <v>182</v>
      </c>
      <c r="G71" s="7"/>
      <c r="H71" s="7"/>
      <c r="I71" s="7"/>
      <c r="J71" s="7"/>
      <c r="K71" s="7"/>
      <c r="L71" s="7"/>
      <c r="M71" s="137"/>
    </row>
    <row r="72" spans="1:13" s="52" customFormat="1" ht="13.5">
      <c r="A72" s="139"/>
      <c r="B72" s="8"/>
      <c r="C72" s="13" t="s">
        <v>9</v>
      </c>
      <c r="D72" s="137" t="s">
        <v>2</v>
      </c>
      <c r="E72" s="53">
        <v>1.01</v>
      </c>
      <c r="F72" s="137">
        <f>F71*E72</f>
        <v>183.82</v>
      </c>
      <c r="G72" s="137"/>
      <c r="H72" s="137"/>
      <c r="I72" s="137"/>
      <c r="J72" s="137"/>
      <c r="K72" s="137"/>
      <c r="L72" s="137"/>
      <c r="M72" s="137"/>
    </row>
    <row r="73" spans="1:13" s="51" customFormat="1" ht="13.5">
      <c r="A73" s="139"/>
      <c r="B73" s="8"/>
      <c r="C73" s="13" t="s">
        <v>3</v>
      </c>
      <c r="D73" s="137" t="s">
        <v>4</v>
      </c>
      <c r="E73" s="53">
        <v>2.7E-2</v>
      </c>
      <c r="F73" s="137">
        <f>F71*E73</f>
        <v>4.9139999999999997</v>
      </c>
      <c r="G73" s="137"/>
      <c r="H73" s="137"/>
      <c r="I73" s="137"/>
      <c r="J73" s="137"/>
      <c r="K73" s="137"/>
      <c r="L73" s="137"/>
      <c r="M73" s="137"/>
    </row>
    <row r="74" spans="1:13" s="51" customFormat="1" ht="13.5">
      <c r="A74" s="139"/>
      <c r="B74" s="14"/>
      <c r="C74" s="13" t="s">
        <v>61</v>
      </c>
      <c r="D74" s="137" t="s">
        <v>11</v>
      </c>
      <c r="E74" s="53">
        <v>28</v>
      </c>
      <c r="F74" s="137">
        <f>F71*E74</f>
        <v>5096</v>
      </c>
      <c r="G74" s="137"/>
      <c r="H74" s="137"/>
      <c r="I74" s="137"/>
      <c r="J74" s="137"/>
      <c r="K74" s="137"/>
      <c r="L74" s="137"/>
      <c r="M74" s="137"/>
    </row>
    <row r="75" spans="1:13" s="51" customFormat="1" ht="13.5">
      <c r="A75" s="139"/>
      <c r="B75" s="8"/>
      <c r="C75" s="13" t="s">
        <v>5</v>
      </c>
      <c r="D75" s="137" t="s">
        <v>4</v>
      </c>
      <c r="E75" s="53">
        <v>3.0000000000000001E-3</v>
      </c>
      <c r="F75" s="137">
        <f>F71*E75</f>
        <v>0.54600000000000004</v>
      </c>
      <c r="G75" s="137"/>
      <c r="H75" s="137"/>
      <c r="I75" s="137"/>
      <c r="J75" s="137"/>
      <c r="K75" s="137"/>
      <c r="L75" s="137"/>
      <c r="M75" s="137"/>
    </row>
    <row r="76" spans="1:13" s="52" customFormat="1" ht="27">
      <c r="A76" s="6">
        <v>18</v>
      </c>
      <c r="B76" s="5" t="s">
        <v>27</v>
      </c>
      <c r="C76" s="5" t="s">
        <v>17</v>
      </c>
      <c r="D76" s="6" t="s">
        <v>0</v>
      </c>
      <c r="E76" s="7"/>
      <c r="F76" s="7">
        <v>72</v>
      </c>
      <c r="G76" s="7"/>
      <c r="H76" s="7"/>
      <c r="I76" s="7"/>
      <c r="J76" s="7"/>
      <c r="K76" s="7"/>
      <c r="L76" s="7"/>
      <c r="M76" s="137"/>
    </row>
    <row r="77" spans="1:13" s="43" customFormat="1" ht="13.5">
      <c r="A77" s="138"/>
      <c r="B77" s="139"/>
      <c r="C77" s="9" t="s">
        <v>9</v>
      </c>
      <c r="D77" s="137" t="s">
        <v>2</v>
      </c>
      <c r="E77" s="137">
        <v>1.7</v>
      </c>
      <c r="F77" s="137">
        <f>F76*E77</f>
        <v>122.39999999999999</v>
      </c>
      <c r="G77" s="137"/>
      <c r="H77" s="137"/>
      <c r="I77" s="137"/>
      <c r="J77" s="137"/>
      <c r="K77" s="137"/>
      <c r="L77" s="137"/>
      <c r="M77" s="137"/>
    </row>
    <row r="78" spans="1:13" s="51" customFormat="1" ht="13.5">
      <c r="A78" s="139"/>
      <c r="B78" s="8"/>
      <c r="C78" s="13" t="s">
        <v>3</v>
      </c>
      <c r="D78" s="137" t="s">
        <v>4</v>
      </c>
      <c r="E78" s="137">
        <v>0.02</v>
      </c>
      <c r="F78" s="137">
        <f>F76*E78</f>
        <v>1.44</v>
      </c>
      <c r="G78" s="137"/>
      <c r="H78" s="137"/>
      <c r="I78" s="137"/>
      <c r="J78" s="137"/>
      <c r="K78" s="137"/>
      <c r="L78" s="137"/>
      <c r="M78" s="137"/>
    </row>
    <row r="79" spans="1:13" s="44" customFormat="1" ht="13.5">
      <c r="A79" s="139"/>
      <c r="B79" s="14"/>
      <c r="C79" s="13" t="s">
        <v>10</v>
      </c>
      <c r="D79" s="137" t="s">
        <v>11</v>
      </c>
      <c r="E79" s="137">
        <v>6.2</v>
      </c>
      <c r="F79" s="137">
        <f>F76*E79</f>
        <v>446.40000000000003</v>
      </c>
      <c r="G79" s="137"/>
      <c r="H79" s="137"/>
      <c r="I79" s="137"/>
      <c r="J79" s="137"/>
      <c r="K79" s="137"/>
      <c r="L79" s="137"/>
      <c r="M79" s="137"/>
    </row>
    <row r="80" spans="1:13" s="44" customFormat="1" ht="13.5">
      <c r="A80" s="139"/>
      <c r="B80" s="14"/>
      <c r="C80" s="13" t="s">
        <v>12</v>
      </c>
      <c r="D80" s="137" t="s">
        <v>0</v>
      </c>
      <c r="E80" s="137">
        <v>1.02</v>
      </c>
      <c r="F80" s="137">
        <f>F76*E80</f>
        <v>73.44</v>
      </c>
      <c r="G80" s="137"/>
      <c r="H80" s="137"/>
      <c r="I80" s="137"/>
      <c r="J80" s="137"/>
      <c r="K80" s="137"/>
      <c r="L80" s="137"/>
      <c r="M80" s="137"/>
    </row>
    <row r="81" spans="1:13" s="44" customFormat="1" ht="13.5">
      <c r="A81" s="139"/>
      <c r="B81" s="8"/>
      <c r="C81" s="13" t="s">
        <v>5</v>
      </c>
      <c r="D81" s="137" t="s">
        <v>4</v>
      </c>
      <c r="E81" s="137">
        <v>7.0000000000000001E-3</v>
      </c>
      <c r="F81" s="137">
        <f>F76*E81</f>
        <v>0.504</v>
      </c>
      <c r="G81" s="137"/>
      <c r="H81" s="137"/>
      <c r="I81" s="137"/>
      <c r="J81" s="137"/>
      <c r="K81" s="137"/>
      <c r="L81" s="137"/>
      <c r="M81" s="137"/>
    </row>
    <row r="82" spans="1:13" s="52" customFormat="1" ht="27">
      <c r="A82" s="6">
        <v>19</v>
      </c>
      <c r="B82" s="5" t="s">
        <v>151</v>
      </c>
      <c r="C82" s="5" t="s">
        <v>153</v>
      </c>
      <c r="D82" s="6" t="s">
        <v>0</v>
      </c>
      <c r="E82" s="7"/>
      <c r="F82" s="7">
        <v>18</v>
      </c>
      <c r="G82" s="7"/>
      <c r="H82" s="7"/>
      <c r="I82" s="7"/>
      <c r="J82" s="7"/>
      <c r="K82" s="7"/>
      <c r="L82" s="7"/>
      <c r="M82" s="137"/>
    </row>
    <row r="83" spans="1:13" s="43" customFormat="1" ht="13.5">
      <c r="A83" s="138"/>
      <c r="B83" s="139"/>
      <c r="C83" s="9" t="s">
        <v>9</v>
      </c>
      <c r="D83" s="137" t="s">
        <v>2</v>
      </c>
      <c r="E83" s="137">
        <v>3.18</v>
      </c>
      <c r="F83" s="137">
        <f>F82*E83</f>
        <v>57.24</v>
      </c>
      <c r="G83" s="137"/>
      <c r="H83" s="137"/>
      <c r="I83" s="137"/>
      <c r="J83" s="137"/>
      <c r="K83" s="137"/>
      <c r="L83" s="137"/>
      <c r="M83" s="137"/>
    </row>
    <row r="84" spans="1:13" s="51" customFormat="1" ht="13.5">
      <c r="A84" s="139"/>
      <c r="B84" s="8"/>
      <c r="C84" s="13" t="s">
        <v>3</v>
      </c>
      <c r="D84" s="137" t="s">
        <v>4</v>
      </c>
      <c r="E84" s="137">
        <v>3.3599999999999998E-2</v>
      </c>
      <c r="F84" s="137">
        <f>F82*E84</f>
        <v>0.6048</v>
      </c>
      <c r="G84" s="137"/>
      <c r="H84" s="137"/>
      <c r="I84" s="137"/>
      <c r="J84" s="137"/>
      <c r="K84" s="137"/>
      <c r="L84" s="137"/>
      <c r="M84" s="137"/>
    </row>
    <row r="85" spans="1:13" s="44" customFormat="1" ht="15.75">
      <c r="A85" s="139"/>
      <c r="B85" s="14"/>
      <c r="C85" s="13" t="s">
        <v>152</v>
      </c>
      <c r="D85" s="6" t="s">
        <v>125</v>
      </c>
      <c r="E85" s="137">
        <v>1.01</v>
      </c>
      <c r="F85" s="137">
        <f>F82*E85</f>
        <v>18.18</v>
      </c>
      <c r="G85" s="137"/>
      <c r="H85" s="137"/>
      <c r="I85" s="137"/>
      <c r="J85" s="137"/>
      <c r="K85" s="137"/>
      <c r="L85" s="137"/>
      <c r="M85" s="137"/>
    </row>
    <row r="86" spans="1:13" s="44" customFormat="1" ht="13.5">
      <c r="A86" s="139"/>
      <c r="B86" s="8"/>
      <c r="C86" s="13" t="s">
        <v>5</v>
      </c>
      <c r="D86" s="137" t="s">
        <v>4</v>
      </c>
      <c r="E86" s="137">
        <v>0.29399999999999998</v>
      </c>
      <c r="F86" s="137">
        <f>F82*E86</f>
        <v>5.2919999999999998</v>
      </c>
      <c r="G86" s="137"/>
      <c r="H86" s="137"/>
      <c r="I86" s="137"/>
      <c r="J86" s="137"/>
      <c r="K86" s="137"/>
      <c r="L86" s="137"/>
      <c r="M86" s="137"/>
    </row>
    <row r="87" spans="1:13" s="52" customFormat="1" ht="27">
      <c r="A87" s="6">
        <v>20</v>
      </c>
      <c r="B87" s="5" t="s">
        <v>157</v>
      </c>
      <c r="C87" s="5" t="s">
        <v>154</v>
      </c>
      <c r="D87" s="6" t="s">
        <v>125</v>
      </c>
      <c r="E87" s="7"/>
      <c r="F87" s="7">
        <v>74</v>
      </c>
      <c r="G87" s="7"/>
      <c r="H87" s="7"/>
      <c r="I87" s="7"/>
      <c r="J87" s="7"/>
      <c r="K87" s="7"/>
      <c r="L87" s="7"/>
      <c r="M87" s="137"/>
    </row>
    <row r="88" spans="1:13" s="43" customFormat="1" ht="13.5">
      <c r="A88" s="138"/>
      <c r="B88" s="139"/>
      <c r="C88" s="9" t="s">
        <v>9</v>
      </c>
      <c r="D88" s="137" t="s">
        <v>2</v>
      </c>
      <c r="E88" s="137">
        <v>2.4300000000000002</v>
      </c>
      <c r="F88" s="137">
        <f>F87*E88</f>
        <v>179.82000000000002</v>
      </c>
      <c r="G88" s="137"/>
      <c r="H88" s="137"/>
      <c r="I88" s="137"/>
      <c r="J88" s="137"/>
      <c r="K88" s="137"/>
      <c r="L88" s="137"/>
      <c r="M88" s="137"/>
    </row>
    <row r="89" spans="1:13" s="51" customFormat="1" ht="13.5">
      <c r="A89" s="139"/>
      <c r="B89" s="8"/>
      <c r="C89" s="13" t="s">
        <v>3</v>
      </c>
      <c r="D89" s="137" t="s">
        <v>4</v>
      </c>
      <c r="E89" s="137">
        <v>3.1E-2</v>
      </c>
      <c r="F89" s="137">
        <f>F87*E89</f>
        <v>2.294</v>
      </c>
      <c r="G89" s="137"/>
      <c r="H89" s="137"/>
      <c r="I89" s="137"/>
      <c r="J89" s="137"/>
      <c r="K89" s="137"/>
      <c r="L89" s="137"/>
      <c r="M89" s="137"/>
    </row>
    <row r="90" spans="1:13" s="44" customFormat="1" ht="13.5">
      <c r="A90" s="139"/>
      <c r="B90" s="14"/>
      <c r="C90" s="13" t="s">
        <v>155</v>
      </c>
      <c r="D90" s="137" t="s">
        <v>11</v>
      </c>
      <c r="E90" s="137">
        <v>0.32</v>
      </c>
      <c r="F90" s="137">
        <f>F87*E90</f>
        <v>23.68</v>
      </c>
      <c r="G90" s="137"/>
      <c r="H90" s="137"/>
      <c r="I90" s="137"/>
      <c r="J90" s="137"/>
      <c r="K90" s="137"/>
      <c r="L90" s="137"/>
      <c r="M90" s="137"/>
    </row>
    <row r="91" spans="1:13" s="44" customFormat="1" ht="13.5">
      <c r="A91" s="139"/>
      <c r="B91" s="14"/>
      <c r="C91" s="13" t="s">
        <v>156</v>
      </c>
      <c r="D91" s="137" t="s">
        <v>11</v>
      </c>
      <c r="E91" s="137">
        <v>0.124</v>
      </c>
      <c r="F91" s="137">
        <f>F87*E91</f>
        <v>9.1760000000000002</v>
      </c>
      <c r="G91" s="137"/>
      <c r="H91" s="137"/>
      <c r="I91" s="137"/>
      <c r="J91" s="137"/>
      <c r="K91" s="137"/>
      <c r="L91" s="137"/>
      <c r="M91" s="137"/>
    </row>
    <row r="92" spans="1:13" s="44" customFormat="1" ht="13.5">
      <c r="A92" s="139"/>
      <c r="B92" s="8"/>
      <c r="C92" s="13" t="s">
        <v>5</v>
      </c>
      <c r="D92" s="137" t="s">
        <v>4</v>
      </c>
      <c r="E92" s="137">
        <v>3.4000000000000002E-2</v>
      </c>
      <c r="F92" s="137">
        <f>F87*E92</f>
        <v>2.516</v>
      </c>
      <c r="G92" s="137"/>
      <c r="H92" s="137"/>
      <c r="I92" s="137"/>
      <c r="J92" s="137"/>
      <c r="K92" s="137"/>
      <c r="L92" s="137"/>
      <c r="M92" s="137"/>
    </row>
    <row r="93" spans="1:13" s="12" customFormat="1" ht="40.5">
      <c r="A93" s="6">
        <v>21</v>
      </c>
      <c r="B93" s="55" t="s">
        <v>158</v>
      </c>
      <c r="C93" s="5" t="s">
        <v>217</v>
      </c>
      <c r="D93" s="6" t="s">
        <v>125</v>
      </c>
      <c r="E93" s="58"/>
      <c r="F93" s="58">
        <v>550</v>
      </c>
      <c r="G93" s="58"/>
      <c r="H93" s="58"/>
      <c r="I93" s="58"/>
      <c r="J93" s="58"/>
      <c r="K93" s="58"/>
      <c r="L93" s="58"/>
      <c r="M93" s="137"/>
    </row>
    <row r="94" spans="1:13" s="12" customFormat="1" ht="13.5">
      <c r="A94" s="139"/>
      <c r="B94" s="139"/>
      <c r="C94" s="13" t="s">
        <v>91</v>
      </c>
      <c r="D94" s="133" t="s">
        <v>2</v>
      </c>
      <c r="E94" s="74">
        <v>0.61</v>
      </c>
      <c r="F94" s="74">
        <f>F93*E94</f>
        <v>335.5</v>
      </c>
      <c r="G94" s="21"/>
      <c r="H94" s="137"/>
      <c r="I94" s="137"/>
      <c r="J94" s="137"/>
      <c r="K94" s="137"/>
      <c r="L94" s="137"/>
      <c r="M94" s="137"/>
    </row>
    <row r="95" spans="1:13" s="12" customFormat="1" ht="13.5">
      <c r="A95" s="139"/>
      <c r="B95" s="80"/>
      <c r="C95" s="13" t="s">
        <v>18</v>
      </c>
      <c r="D95" s="139" t="s">
        <v>4</v>
      </c>
      <c r="E95" s="74">
        <f>1.1*0.01</f>
        <v>1.1000000000000001E-2</v>
      </c>
      <c r="F95" s="74">
        <f>F93*E95</f>
        <v>6.0500000000000007</v>
      </c>
      <c r="G95" s="74"/>
      <c r="H95" s="137"/>
      <c r="I95" s="137"/>
      <c r="J95" s="137"/>
      <c r="K95" s="137"/>
      <c r="L95" s="137"/>
      <c r="M95" s="137"/>
    </row>
    <row r="96" spans="1:13" s="11" customFormat="1" ht="13.5">
      <c r="A96" s="22"/>
      <c r="B96" s="14"/>
      <c r="C96" s="13" t="s">
        <v>92</v>
      </c>
      <c r="D96" s="68" t="s">
        <v>11</v>
      </c>
      <c r="E96" s="74">
        <v>0.63</v>
      </c>
      <c r="F96" s="74">
        <f>E96*F93</f>
        <v>346.5</v>
      </c>
      <c r="G96" s="74"/>
      <c r="H96" s="137"/>
      <c r="I96" s="137"/>
      <c r="J96" s="137"/>
      <c r="K96" s="137"/>
      <c r="L96" s="137"/>
      <c r="M96" s="137"/>
    </row>
    <row r="97" spans="1:13" s="12" customFormat="1" ht="17.25" customHeight="1">
      <c r="A97" s="20"/>
      <c r="B97" s="139"/>
      <c r="C97" s="13" t="s">
        <v>93</v>
      </c>
      <c r="D97" s="68" t="s">
        <v>11</v>
      </c>
      <c r="E97" s="74">
        <v>0.79</v>
      </c>
      <c r="F97" s="74">
        <f>E97*F93</f>
        <v>434.5</v>
      </c>
      <c r="G97" s="74"/>
      <c r="H97" s="137"/>
      <c r="I97" s="137"/>
      <c r="J97" s="137"/>
      <c r="K97" s="137"/>
      <c r="L97" s="137"/>
      <c r="M97" s="137"/>
    </row>
    <row r="98" spans="1:13" s="12" customFormat="1" ht="13.5">
      <c r="A98" s="20"/>
      <c r="B98" s="80"/>
      <c r="C98" s="13" t="s">
        <v>94</v>
      </c>
      <c r="D98" s="139" t="s">
        <v>4</v>
      </c>
      <c r="E98" s="74">
        <v>1.6E-2</v>
      </c>
      <c r="F98" s="74">
        <f>E98*F93</f>
        <v>8.8000000000000007</v>
      </c>
      <c r="G98" s="74"/>
      <c r="H98" s="137"/>
      <c r="I98" s="137"/>
      <c r="J98" s="137"/>
      <c r="K98" s="137"/>
      <c r="L98" s="137"/>
      <c r="M98" s="137"/>
    </row>
    <row r="99" spans="1:13" s="52" customFormat="1" ht="27">
      <c r="A99" s="6">
        <v>22</v>
      </c>
      <c r="B99" s="46" t="s">
        <v>159</v>
      </c>
      <c r="C99" s="63" t="s">
        <v>84</v>
      </c>
      <c r="D99" s="6" t="s">
        <v>125</v>
      </c>
      <c r="E99" s="7"/>
      <c r="F99" s="7">
        <v>35</v>
      </c>
      <c r="G99" s="7"/>
      <c r="H99" s="7"/>
      <c r="I99" s="7"/>
      <c r="J99" s="7"/>
      <c r="K99" s="7"/>
      <c r="L99" s="7"/>
      <c r="M99" s="137"/>
    </row>
    <row r="100" spans="1:13" s="52" customFormat="1" ht="13.5">
      <c r="A100" s="138"/>
      <c r="B100" s="14"/>
      <c r="C100" s="13" t="s">
        <v>9</v>
      </c>
      <c r="D100" s="137" t="s">
        <v>2</v>
      </c>
      <c r="E100" s="137">
        <v>0.98499999999999999</v>
      </c>
      <c r="F100" s="137">
        <f>F99*E100</f>
        <v>34.475000000000001</v>
      </c>
      <c r="G100" s="137"/>
      <c r="H100" s="137"/>
      <c r="I100" s="137"/>
      <c r="J100" s="137"/>
      <c r="K100" s="137"/>
      <c r="L100" s="137"/>
      <c r="M100" s="137"/>
    </row>
    <row r="101" spans="1:13" s="51" customFormat="1" ht="13.5">
      <c r="A101" s="138"/>
      <c r="B101" s="8"/>
      <c r="C101" s="13" t="s">
        <v>3</v>
      </c>
      <c r="D101" s="137" t="s">
        <v>4</v>
      </c>
      <c r="E101" s="137">
        <v>1.6E-2</v>
      </c>
      <c r="F101" s="137">
        <f>F99*E101</f>
        <v>0.56000000000000005</v>
      </c>
      <c r="G101" s="137"/>
      <c r="H101" s="137"/>
      <c r="I101" s="137"/>
      <c r="J101" s="137"/>
      <c r="K101" s="137"/>
      <c r="L101" s="137"/>
      <c r="M101" s="137"/>
    </row>
    <row r="102" spans="1:13" s="51" customFormat="1" ht="13.5">
      <c r="A102" s="138"/>
      <c r="B102" s="14"/>
      <c r="C102" s="13" t="s">
        <v>160</v>
      </c>
      <c r="D102" s="137" t="s">
        <v>0</v>
      </c>
      <c r="E102" s="137">
        <v>1.05</v>
      </c>
      <c r="F102" s="137">
        <f>F99*E102</f>
        <v>36.75</v>
      </c>
      <c r="G102" s="137"/>
      <c r="H102" s="137"/>
      <c r="I102" s="137"/>
      <c r="J102" s="137"/>
      <c r="K102" s="137"/>
      <c r="L102" s="137"/>
      <c r="M102" s="137"/>
    </row>
    <row r="103" spans="1:13" s="44" customFormat="1" ht="13.5">
      <c r="A103" s="139"/>
      <c r="B103" s="14"/>
      <c r="C103" s="13" t="s">
        <v>155</v>
      </c>
      <c r="D103" s="137" t="s">
        <v>11</v>
      </c>
      <c r="E103" s="137">
        <v>0.32</v>
      </c>
      <c r="F103" s="137">
        <f>F99*E103</f>
        <v>11.200000000000001</v>
      </c>
      <c r="G103" s="137"/>
      <c r="H103" s="137"/>
      <c r="I103" s="137"/>
      <c r="J103" s="137"/>
      <c r="K103" s="137"/>
      <c r="L103" s="137"/>
      <c r="M103" s="137"/>
    </row>
    <row r="104" spans="1:13" s="12" customFormat="1" ht="13.5">
      <c r="A104" s="20"/>
      <c r="B104" s="80"/>
      <c r="C104" s="13" t="s">
        <v>94</v>
      </c>
      <c r="D104" s="139" t="s">
        <v>4</v>
      </c>
      <c r="E104" s="74">
        <v>1.6E-2</v>
      </c>
      <c r="F104" s="149">
        <f>E104*F99</f>
        <v>0.56000000000000005</v>
      </c>
      <c r="G104" s="74"/>
      <c r="H104" s="137"/>
      <c r="I104" s="137"/>
      <c r="J104" s="137"/>
      <c r="K104" s="137"/>
      <c r="L104" s="137"/>
      <c r="M104" s="137"/>
    </row>
    <row r="105" spans="1:13" s="23" customFormat="1" ht="27">
      <c r="A105" s="55" t="s">
        <v>161</v>
      </c>
      <c r="B105" s="35" t="s">
        <v>162</v>
      </c>
      <c r="C105" s="5" t="s">
        <v>163</v>
      </c>
      <c r="D105" s="6" t="s">
        <v>134</v>
      </c>
      <c r="E105" s="6"/>
      <c r="F105" s="37">
        <v>16.2</v>
      </c>
      <c r="G105" s="57"/>
      <c r="H105" s="57"/>
      <c r="I105" s="57"/>
      <c r="J105" s="58"/>
      <c r="K105" s="57"/>
      <c r="L105" s="58"/>
      <c r="M105" s="137"/>
    </row>
    <row r="106" spans="1:13" s="19" customFormat="1" ht="13.5">
      <c r="A106" s="27"/>
      <c r="B106" s="139"/>
      <c r="C106" s="9" t="s">
        <v>9</v>
      </c>
      <c r="D106" s="139" t="s">
        <v>2</v>
      </c>
      <c r="E106" s="139">
        <v>8.4</v>
      </c>
      <c r="F106" s="59">
        <f>F105*E106</f>
        <v>136.08000000000001</v>
      </c>
      <c r="G106" s="139"/>
      <c r="H106" s="139"/>
      <c r="I106" s="139"/>
      <c r="J106" s="137"/>
      <c r="K106" s="139"/>
      <c r="L106" s="137"/>
      <c r="M106" s="137"/>
    </row>
    <row r="107" spans="1:13" s="30" customFormat="1" ht="13.5">
      <c r="A107" s="27"/>
      <c r="B107" s="29"/>
      <c r="C107" s="28" t="s">
        <v>64</v>
      </c>
      <c r="D107" s="18" t="s">
        <v>4</v>
      </c>
      <c r="E107" s="18">
        <v>1.22</v>
      </c>
      <c r="F107" s="21">
        <f>E107*F105</f>
        <v>19.763999999999999</v>
      </c>
      <c r="G107" s="18"/>
      <c r="H107" s="18"/>
      <c r="I107" s="18"/>
      <c r="J107" s="18"/>
      <c r="K107" s="18"/>
      <c r="L107" s="21"/>
      <c r="M107" s="137"/>
    </row>
    <row r="108" spans="1:13" s="19" customFormat="1" ht="15.75">
      <c r="A108" s="20"/>
      <c r="B108" s="60"/>
      <c r="C108" s="9" t="s">
        <v>88</v>
      </c>
      <c r="D108" s="139" t="s">
        <v>165</v>
      </c>
      <c r="E108" s="139">
        <v>0.24</v>
      </c>
      <c r="F108" s="137">
        <f>F105*E108</f>
        <v>3.8879999999999999</v>
      </c>
      <c r="G108" s="137"/>
      <c r="H108" s="137"/>
      <c r="I108" s="139"/>
      <c r="J108" s="139"/>
      <c r="K108" s="139"/>
      <c r="L108" s="139"/>
      <c r="M108" s="137"/>
    </row>
    <row r="109" spans="1:13" s="19" customFormat="1" ht="15.75">
      <c r="A109" s="20"/>
      <c r="B109" s="60"/>
      <c r="C109" s="9" t="s">
        <v>164</v>
      </c>
      <c r="D109" s="139" t="s">
        <v>165</v>
      </c>
      <c r="E109" s="139">
        <v>0.92</v>
      </c>
      <c r="F109" s="59">
        <f>F105*E109</f>
        <v>14.904</v>
      </c>
      <c r="G109" s="139"/>
      <c r="H109" s="137"/>
      <c r="I109" s="139"/>
      <c r="J109" s="139"/>
      <c r="K109" s="139"/>
      <c r="L109" s="139"/>
      <c r="M109" s="137"/>
    </row>
    <row r="110" spans="1:13" s="44" customFormat="1" ht="13.5">
      <c r="A110" s="139"/>
      <c r="B110" s="14"/>
      <c r="C110" s="13" t="s">
        <v>166</v>
      </c>
      <c r="D110" s="137" t="s">
        <v>31</v>
      </c>
      <c r="E110" s="137">
        <v>7.7999999999999996E-3</v>
      </c>
      <c r="F110" s="53">
        <f>F105*E110</f>
        <v>0.12636</v>
      </c>
      <c r="G110" s="137"/>
      <c r="H110" s="137"/>
      <c r="I110" s="137"/>
      <c r="J110" s="137"/>
      <c r="K110" s="137"/>
      <c r="L110" s="137"/>
      <c r="M110" s="137"/>
    </row>
    <row r="111" spans="1:13" s="19" customFormat="1" ht="13.5">
      <c r="A111" s="20"/>
      <c r="B111" s="14"/>
      <c r="C111" s="9" t="s">
        <v>87</v>
      </c>
      <c r="D111" s="139" t="s">
        <v>4</v>
      </c>
      <c r="E111" s="139">
        <f>0.12/100</f>
        <v>1.1999999999999999E-3</v>
      </c>
      <c r="F111" s="137">
        <f>F105*E111</f>
        <v>1.9439999999999999E-2</v>
      </c>
      <c r="G111" s="139"/>
      <c r="H111" s="137"/>
      <c r="I111" s="139"/>
      <c r="J111" s="139"/>
      <c r="K111" s="139"/>
      <c r="L111" s="139"/>
      <c r="M111" s="137"/>
    </row>
    <row r="112" spans="1:13" s="56" customFormat="1" ht="27">
      <c r="A112" s="55" t="s">
        <v>170</v>
      </c>
      <c r="B112" s="6" t="s">
        <v>168</v>
      </c>
      <c r="C112" s="5" t="s">
        <v>167</v>
      </c>
      <c r="D112" s="6" t="s">
        <v>125</v>
      </c>
      <c r="E112" s="7"/>
      <c r="F112" s="7">
        <v>74</v>
      </c>
      <c r="G112" s="7"/>
      <c r="H112" s="7"/>
      <c r="I112" s="7"/>
      <c r="J112" s="7"/>
      <c r="K112" s="7"/>
      <c r="L112" s="7"/>
      <c r="M112" s="137"/>
    </row>
    <row r="113" spans="1:13" s="30" customFormat="1" ht="13.5">
      <c r="A113" s="27"/>
      <c r="B113" s="14"/>
      <c r="C113" s="9" t="s">
        <v>9</v>
      </c>
      <c r="D113" s="139" t="s">
        <v>2</v>
      </c>
      <c r="E113" s="137">
        <v>0.94899999999999995</v>
      </c>
      <c r="F113" s="137">
        <f>E113*F112</f>
        <v>70.225999999999999</v>
      </c>
      <c r="G113" s="137"/>
      <c r="H113" s="137"/>
      <c r="I113" s="137"/>
      <c r="J113" s="137"/>
      <c r="K113" s="137"/>
      <c r="L113" s="137"/>
      <c r="M113" s="137"/>
    </row>
    <row r="114" spans="1:13" s="30" customFormat="1" ht="13.5">
      <c r="A114" s="27"/>
      <c r="B114" s="14"/>
      <c r="C114" s="9" t="s">
        <v>64</v>
      </c>
      <c r="D114" s="139" t="s">
        <v>4</v>
      </c>
      <c r="E114" s="53">
        <v>5.4999999999999997E-3</v>
      </c>
      <c r="F114" s="137">
        <f>E114*F112</f>
        <v>0.40699999999999997</v>
      </c>
      <c r="G114" s="137"/>
      <c r="H114" s="137"/>
      <c r="I114" s="137"/>
      <c r="J114" s="137"/>
      <c r="K114" s="137"/>
      <c r="L114" s="137"/>
      <c r="M114" s="137"/>
    </row>
    <row r="115" spans="1:13" s="30" customFormat="1" ht="15.75">
      <c r="A115" s="27"/>
      <c r="B115" s="14"/>
      <c r="C115" s="9" t="s">
        <v>85</v>
      </c>
      <c r="D115" s="139" t="s">
        <v>188</v>
      </c>
      <c r="E115" s="137">
        <v>3.2</v>
      </c>
      <c r="F115" s="137">
        <f>E115*F112</f>
        <v>236.8</v>
      </c>
      <c r="G115" s="137"/>
      <c r="H115" s="137"/>
      <c r="I115" s="13"/>
      <c r="J115" s="13"/>
      <c r="K115" s="137"/>
      <c r="L115" s="137"/>
      <c r="M115" s="137"/>
    </row>
    <row r="116" spans="1:13" s="30" customFormat="1" ht="15.75">
      <c r="A116" s="27"/>
      <c r="B116" s="14"/>
      <c r="C116" s="9" t="s">
        <v>169</v>
      </c>
      <c r="D116" s="139" t="s">
        <v>188</v>
      </c>
      <c r="E116" s="137">
        <v>1.01</v>
      </c>
      <c r="F116" s="137">
        <f>E116*F112</f>
        <v>74.739999999999995</v>
      </c>
      <c r="G116" s="137"/>
      <c r="H116" s="137"/>
      <c r="I116" s="13"/>
      <c r="J116" s="13"/>
      <c r="K116" s="137"/>
      <c r="L116" s="137"/>
      <c r="M116" s="137"/>
    </row>
    <row r="117" spans="1:13" s="30" customFormat="1" ht="13.5">
      <c r="A117" s="27"/>
      <c r="B117" s="14"/>
      <c r="C117" s="9" t="s">
        <v>5</v>
      </c>
      <c r="D117" s="139" t="s">
        <v>4</v>
      </c>
      <c r="E117" s="137">
        <v>3.61E-2</v>
      </c>
      <c r="F117" s="137">
        <f>E117*F112</f>
        <v>2.6714000000000002</v>
      </c>
      <c r="G117" s="137"/>
      <c r="H117" s="137"/>
      <c r="I117" s="13"/>
      <c r="J117" s="13"/>
      <c r="K117" s="137"/>
      <c r="L117" s="137"/>
      <c r="M117" s="137"/>
    </row>
    <row r="118" spans="1:13" s="54" customFormat="1" ht="27">
      <c r="A118" s="6">
        <v>25</v>
      </c>
      <c r="B118" s="46" t="s">
        <v>171</v>
      </c>
      <c r="C118" s="63" t="s">
        <v>172</v>
      </c>
      <c r="D118" s="6" t="s">
        <v>125</v>
      </c>
      <c r="E118" s="7"/>
      <c r="F118" s="7">
        <v>175</v>
      </c>
      <c r="G118" s="7"/>
      <c r="H118" s="7"/>
      <c r="I118" s="7"/>
      <c r="J118" s="7"/>
      <c r="K118" s="7"/>
      <c r="L118" s="7"/>
      <c r="M118" s="137"/>
    </row>
    <row r="119" spans="1:13" s="52" customFormat="1" ht="13.5">
      <c r="A119" s="138"/>
      <c r="B119" s="14"/>
      <c r="C119" s="13" t="s">
        <v>9</v>
      </c>
      <c r="D119" s="137" t="s">
        <v>2</v>
      </c>
      <c r="E119" s="137">
        <v>0.91500000000000004</v>
      </c>
      <c r="F119" s="137">
        <f>F118*E119</f>
        <v>160.125</v>
      </c>
      <c r="G119" s="137"/>
      <c r="H119" s="137"/>
      <c r="I119" s="137"/>
      <c r="J119" s="137"/>
      <c r="K119" s="137"/>
      <c r="L119" s="137"/>
      <c r="M119" s="137"/>
    </row>
    <row r="120" spans="1:13" s="51" customFormat="1" ht="13.5">
      <c r="A120" s="138"/>
      <c r="B120" s="8"/>
      <c r="C120" s="13" t="s">
        <v>3</v>
      </c>
      <c r="D120" s="137" t="s">
        <v>4</v>
      </c>
      <c r="E120" s="137">
        <v>2.4400000000000002E-2</v>
      </c>
      <c r="F120" s="137">
        <f>F118*E120</f>
        <v>4.2700000000000005</v>
      </c>
      <c r="G120" s="137"/>
      <c r="H120" s="137"/>
      <c r="I120" s="137"/>
      <c r="J120" s="137"/>
      <c r="K120" s="137"/>
      <c r="L120" s="137"/>
      <c r="M120" s="137"/>
    </row>
    <row r="121" spans="1:13" s="44" customFormat="1" ht="13.5">
      <c r="A121" s="139"/>
      <c r="B121" s="14"/>
      <c r="C121" s="13" t="s">
        <v>155</v>
      </c>
      <c r="D121" s="137" t="s">
        <v>11</v>
      </c>
      <c r="E121" s="137">
        <v>0.30499999999999999</v>
      </c>
      <c r="F121" s="137">
        <f>F118*E121</f>
        <v>53.375</v>
      </c>
      <c r="G121" s="137"/>
      <c r="H121" s="137"/>
      <c r="I121" s="137"/>
      <c r="J121" s="137"/>
      <c r="K121" s="137"/>
      <c r="L121" s="137"/>
      <c r="M121" s="137"/>
    </row>
    <row r="122" spans="1:13" s="51" customFormat="1" ht="13.5">
      <c r="A122" s="138"/>
      <c r="B122" s="14"/>
      <c r="C122" s="13" t="s">
        <v>34</v>
      </c>
      <c r="D122" s="137" t="s">
        <v>0</v>
      </c>
      <c r="E122" s="137">
        <v>1.01</v>
      </c>
      <c r="F122" s="137">
        <f>F118*E122</f>
        <v>176.75</v>
      </c>
      <c r="G122" s="137"/>
      <c r="H122" s="137"/>
      <c r="I122" s="137"/>
      <c r="J122" s="137"/>
      <c r="K122" s="137"/>
      <c r="L122" s="137"/>
      <c r="M122" s="137"/>
    </row>
    <row r="123" spans="1:13" s="19" customFormat="1" ht="13.5">
      <c r="A123" s="20"/>
      <c r="B123" s="14"/>
      <c r="C123" s="9" t="s">
        <v>87</v>
      </c>
      <c r="D123" s="139" t="s">
        <v>4</v>
      </c>
      <c r="E123" s="139">
        <v>0.128</v>
      </c>
      <c r="F123" s="137">
        <f>F118*E123</f>
        <v>22.400000000000002</v>
      </c>
      <c r="G123" s="139"/>
      <c r="H123" s="137"/>
      <c r="I123" s="139"/>
      <c r="J123" s="139"/>
      <c r="K123" s="139"/>
      <c r="L123" s="139"/>
      <c r="M123" s="137"/>
    </row>
    <row r="124" spans="1:13" s="54" customFormat="1" ht="27">
      <c r="A124" s="6">
        <v>26</v>
      </c>
      <c r="B124" s="46" t="s">
        <v>173</v>
      </c>
      <c r="C124" s="63" t="s">
        <v>174</v>
      </c>
      <c r="D124" s="6" t="s">
        <v>31</v>
      </c>
      <c r="E124" s="7"/>
      <c r="F124" s="7">
        <v>0.222</v>
      </c>
      <c r="G124" s="7"/>
      <c r="H124" s="7"/>
      <c r="I124" s="7"/>
      <c r="J124" s="7"/>
      <c r="K124" s="7"/>
      <c r="L124" s="7"/>
      <c r="M124" s="137"/>
    </row>
    <row r="125" spans="1:13" s="52" customFormat="1" ht="13.5">
      <c r="A125" s="138"/>
      <c r="B125" s="14"/>
      <c r="C125" s="13" t="s">
        <v>9</v>
      </c>
      <c r="D125" s="137" t="s">
        <v>2</v>
      </c>
      <c r="E125" s="137">
        <v>142</v>
      </c>
      <c r="F125" s="137">
        <f>F124*E125</f>
        <v>31.524000000000001</v>
      </c>
      <c r="G125" s="137"/>
      <c r="H125" s="137"/>
      <c r="I125" s="137"/>
      <c r="J125" s="137"/>
      <c r="K125" s="137"/>
      <c r="L125" s="137"/>
      <c r="M125" s="137"/>
    </row>
    <row r="126" spans="1:13" s="51" customFormat="1" ht="13.5">
      <c r="A126" s="138"/>
      <c r="B126" s="8"/>
      <c r="C126" s="13" t="s">
        <v>3</v>
      </c>
      <c r="D126" s="137" t="s">
        <v>4</v>
      </c>
      <c r="E126" s="137">
        <v>0.28999999999999998</v>
      </c>
      <c r="F126" s="137">
        <f>F124*E126</f>
        <v>6.4379999999999993E-2</v>
      </c>
      <c r="G126" s="137"/>
      <c r="H126" s="137"/>
      <c r="I126" s="137"/>
      <c r="J126" s="137"/>
      <c r="K126" s="137"/>
      <c r="L126" s="137"/>
      <c r="M126" s="137"/>
    </row>
    <row r="127" spans="1:13" s="44" customFormat="1" ht="13.5">
      <c r="A127" s="139"/>
      <c r="B127" s="14"/>
      <c r="C127" s="13" t="s">
        <v>176</v>
      </c>
      <c r="D127" s="137" t="s">
        <v>31</v>
      </c>
      <c r="E127" s="137" t="s">
        <v>175</v>
      </c>
      <c r="F127" s="137">
        <v>0.2</v>
      </c>
      <c r="G127" s="137"/>
      <c r="H127" s="137"/>
      <c r="I127" s="137"/>
      <c r="J127" s="137"/>
      <c r="K127" s="137"/>
      <c r="L127" s="137"/>
      <c r="M127" s="137"/>
    </row>
    <row r="128" spans="1:13" s="44" customFormat="1" ht="13.5">
      <c r="A128" s="139"/>
      <c r="B128" s="14"/>
      <c r="C128" s="13" t="s">
        <v>177</v>
      </c>
      <c r="D128" s="137" t="s">
        <v>31</v>
      </c>
      <c r="E128" s="137" t="s">
        <v>175</v>
      </c>
      <c r="F128" s="137">
        <v>0.01</v>
      </c>
      <c r="G128" s="137"/>
      <c r="H128" s="137"/>
      <c r="I128" s="137"/>
      <c r="J128" s="137"/>
      <c r="K128" s="137"/>
      <c r="L128" s="137"/>
      <c r="M128" s="137"/>
    </row>
    <row r="129" spans="1:14" s="44" customFormat="1" ht="13.5">
      <c r="A129" s="139"/>
      <c r="B129" s="14"/>
      <c r="C129" s="13" t="s">
        <v>178</v>
      </c>
      <c r="D129" s="137" t="s">
        <v>31</v>
      </c>
      <c r="E129" s="137" t="s">
        <v>175</v>
      </c>
      <c r="F129" s="53">
        <v>0.01</v>
      </c>
      <c r="G129" s="137"/>
      <c r="H129" s="137"/>
      <c r="I129" s="137"/>
      <c r="J129" s="137"/>
      <c r="K129" s="137"/>
      <c r="L129" s="137"/>
      <c r="M129" s="137"/>
    </row>
    <row r="130" spans="1:14" s="51" customFormat="1" ht="15.75">
      <c r="A130" s="138"/>
      <c r="B130" s="14"/>
      <c r="C130" s="13" t="s">
        <v>179</v>
      </c>
      <c r="D130" s="139" t="s">
        <v>165</v>
      </c>
      <c r="E130" s="137" t="s">
        <v>175</v>
      </c>
      <c r="F130" s="137">
        <v>0.08</v>
      </c>
      <c r="G130" s="137"/>
      <c r="H130" s="137"/>
      <c r="I130" s="137"/>
      <c r="J130" s="137"/>
      <c r="K130" s="137"/>
      <c r="L130" s="137"/>
      <c r="M130" s="137"/>
    </row>
    <row r="131" spans="1:14" s="51" customFormat="1" ht="13.5">
      <c r="A131" s="138"/>
      <c r="B131" s="14"/>
      <c r="C131" s="13" t="s">
        <v>180</v>
      </c>
      <c r="D131" s="139" t="s">
        <v>11</v>
      </c>
      <c r="E131" s="137" t="s">
        <v>175</v>
      </c>
      <c r="F131" s="137">
        <v>3</v>
      </c>
      <c r="G131" s="137"/>
      <c r="H131" s="137"/>
      <c r="I131" s="137"/>
      <c r="J131" s="137"/>
      <c r="K131" s="137"/>
      <c r="L131" s="137"/>
      <c r="M131" s="137"/>
    </row>
    <row r="132" spans="1:14" s="19" customFormat="1" ht="13.5">
      <c r="A132" s="20"/>
      <c r="B132" s="14"/>
      <c r="C132" s="9" t="s">
        <v>87</v>
      </c>
      <c r="D132" s="139" t="s">
        <v>4</v>
      </c>
      <c r="E132" s="139">
        <v>14.5</v>
      </c>
      <c r="F132" s="137">
        <f>F124*E132</f>
        <v>3.2189999999999999</v>
      </c>
      <c r="G132" s="139"/>
      <c r="H132" s="137"/>
      <c r="I132" s="139"/>
      <c r="J132" s="139"/>
      <c r="K132" s="139"/>
      <c r="L132" s="139"/>
      <c r="M132" s="137"/>
      <c r="N132" s="167"/>
    </row>
    <row r="133" spans="1:14" s="148" customFormat="1" ht="16.5">
      <c r="A133" s="158"/>
      <c r="B133" s="159"/>
      <c r="C133" s="159" t="s">
        <v>181</v>
      </c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</row>
    <row r="134" spans="1:14" s="54" customFormat="1" ht="27">
      <c r="A134" s="6">
        <v>27</v>
      </c>
      <c r="B134" s="5" t="s">
        <v>28</v>
      </c>
      <c r="C134" s="5" t="s">
        <v>182</v>
      </c>
      <c r="D134" s="6" t="s">
        <v>125</v>
      </c>
      <c r="E134" s="7"/>
      <c r="F134" s="7">
        <v>185</v>
      </c>
      <c r="G134" s="7"/>
      <c r="H134" s="7"/>
      <c r="I134" s="7"/>
      <c r="J134" s="7"/>
      <c r="K134" s="7"/>
      <c r="L134" s="7"/>
      <c r="M134" s="137"/>
    </row>
    <row r="135" spans="1:14" s="52" customFormat="1" ht="15.75">
      <c r="A135" s="139"/>
      <c r="B135" s="8"/>
      <c r="C135" s="13" t="s">
        <v>183</v>
      </c>
      <c r="D135" s="139" t="s">
        <v>188</v>
      </c>
      <c r="E135" s="53">
        <f>(18.8+0.34*2)/100</f>
        <v>0.1948</v>
      </c>
      <c r="F135" s="137">
        <f>F134*E135</f>
        <v>36.037999999999997</v>
      </c>
      <c r="G135" s="137"/>
      <c r="H135" s="137"/>
      <c r="I135" s="137"/>
      <c r="J135" s="137"/>
      <c r="K135" s="137"/>
      <c r="L135" s="137"/>
      <c r="M135" s="137"/>
    </row>
    <row r="136" spans="1:14" s="51" customFormat="1" ht="13.5">
      <c r="A136" s="139"/>
      <c r="B136" s="8"/>
      <c r="C136" s="13" t="s">
        <v>184</v>
      </c>
      <c r="D136" s="137" t="s">
        <v>4</v>
      </c>
      <c r="E136" s="53">
        <f>(0.95+0.23*2)/100</f>
        <v>1.41E-2</v>
      </c>
      <c r="F136" s="137">
        <f>F134*E136</f>
        <v>2.6084999999999998</v>
      </c>
      <c r="G136" s="137"/>
      <c r="H136" s="137"/>
      <c r="I136" s="137"/>
      <c r="J136" s="137"/>
      <c r="K136" s="137"/>
      <c r="L136" s="137"/>
      <c r="M136" s="137"/>
    </row>
    <row r="137" spans="1:14" s="51" customFormat="1" ht="13.5">
      <c r="A137" s="139"/>
      <c r="B137" s="14"/>
      <c r="C137" s="13" t="s">
        <v>185</v>
      </c>
      <c r="D137" s="137" t="s">
        <v>13</v>
      </c>
      <c r="E137" s="10">
        <f>(2.04+0.51*2)/100</f>
        <v>3.0600000000000002E-2</v>
      </c>
      <c r="F137" s="137">
        <f>F134*E137</f>
        <v>5.6610000000000005</v>
      </c>
      <c r="G137" s="137"/>
      <c r="H137" s="137"/>
      <c r="I137" s="137"/>
      <c r="J137" s="137"/>
      <c r="K137" s="137"/>
      <c r="L137" s="137"/>
      <c r="M137" s="137"/>
    </row>
    <row r="138" spans="1:14" s="51" customFormat="1" ht="13.5">
      <c r="A138" s="139"/>
      <c r="B138" s="8"/>
      <c r="C138" s="13" t="s">
        <v>5</v>
      </c>
      <c r="D138" s="137" t="s">
        <v>4</v>
      </c>
      <c r="E138" s="10">
        <v>6.3600000000000004E-2</v>
      </c>
      <c r="F138" s="137">
        <f>F134*E138</f>
        <v>11.766</v>
      </c>
      <c r="G138" s="137"/>
      <c r="H138" s="137"/>
      <c r="I138" s="137"/>
      <c r="J138" s="137"/>
      <c r="K138" s="137"/>
      <c r="L138" s="137"/>
      <c r="M138" s="137"/>
    </row>
    <row r="139" spans="1:14" s="51" customFormat="1" ht="27">
      <c r="A139" s="6">
        <v>28</v>
      </c>
      <c r="B139" s="5" t="s">
        <v>186</v>
      </c>
      <c r="C139" s="5" t="s">
        <v>187</v>
      </c>
      <c r="D139" s="6" t="s">
        <v>125</v>
      </c>
      <c r="E139" s="7"/>
      <c r="F139" s="7">
        <v>60</v>
      </c>
      <c r="G139" s="7"/>
      <c r="H139" s="7"/>
      <c r="I139" s="7"/>
      <c r="J139" s="7"/>
      <c r="K139" s="7"/>
      <c r="L139" s="7"/>
      <c r="M139" s="137"/>
    </row>
    <row r="140" spans="1:14" s="50" customFormat="1" ht="13.5">
      <c r="A140" s="139"/>
      <c r="B140" s="139"/>
      <c r="C140" s="13" t="s">
        <v>9</v>
      </c>
      <c r="D140" s="137" t="s">
        <v>2</v>
      </c>
      <c r="E140" s="137">
        <v>1.08</v>
      </c>
      <c r="F140" s="137">
        <f>F139*E140</f>
        <v>64.800000000000011</v>
      </c>
      <c r="G140" s="137"/>
      <c r="H140" s="137"/>
      <c r="I140" s="137"/>
      <c r="J140" s="137"/>
      <c r="K140" s="137"/>
      <c r="L140" s="137"/>
      <c r="M140" s="137"/>
    </row>
    <row r="141" spans="1:14" s="54" customFormat="1" ht="13.5">
      <c r="A141" s="139"/>
      <c r="B141" s="46"/>
      <c r="C141" s="13" t="s">
        <v>3</v>
      </c>
      <c r="D141" s="137" t="s">
        <v>4</v>
      </c>
      <c r="E141" s="137">
        <v>4.5199999999999997E-2</v>
      </c>
      <c r="F141" s="137">
        <f>F139*E141</f>
        <v>2.7119999999999997</v>
      </c>
      <c r="G141" s="137"/>
      <c r="H141" s="137"/>
      <c r="I141" s="137"/>
      <c r="J141" s="137"/>
      <c r="K141" s="137"/>
      <c r="L141" s="137"/>
      <c r="M141" s="137"/>
    </row>
    <row r="142" spans="1:14" s="54" customFormat="1" ht="13.5">
      <c r="A142" s="139"/>
      <c r="B142" s="14"/>
      <c r="C142" s="13" t="s">
        <v>10</v>
      </c>
      <c r="D142" s="137" t="s">
        <v>11</v>
      </c>
      <c r="E142" s="137">
        <v>6.2</v>
      </c>
      <c r="F142" s="137">
        <f>F139*E142</f>
        <v>372</v>
      </c>
      <c r="G142" s="137"/>
      <c r="H142" s="137"/>
      <c r="I142" s="137"/>
      <c r="J142" s="137"/>
      <c r="K142" s="137"/>
      <c r="L142" s="137"/>
      <c r="M142" s="137"/>
    </row>
    <row r="143" spans="1:14" s="54" customFormat="1" ht="15.75">
      <c r="A143" s="139"/>
      <c r="B143" s="14"/>
      <c r="C143" s="13" t="s">
        <v>189</v>
      </c>
      <c r="D143" s="139" t="s">
        <v>188</v>
      </c>
      <c r="E143" s="137">
        <v>1.02</v>
      </c>
      <c r="F143" s="137">
        <f>F139*E143</f>
        <v>61.2</v>
      </c>
      <c r="G143" s="137"/>
      <c r="H143" s="137"/>
      <c r="I143" s="137"/>
      <c r="J143" s="137"/>
      <c r="K143" s="137"/>
      <c r="L143" s="137"/>
      <c r="M143" s="137"/>
    </row>
    <row r="144" spans="1:14" s="54" customFormat="1" ht="13.5">
      <c r="A144" s="139"/>
      <c r="B144" s="46"/>
      <c r="C144" s="13" t="s">
        <v>5</v>
      </c>
      <c r="D144" s="137" t="s">
        <v>4</v>
      </c>
      <c r="E144" s="137">
        <v>4.6600000000000003E-2</v>
      </c>
      <c r="F144" s="137">
        <f>F139*E144</f>
        <v>2.7960000000000003</v>
      </c>
      <c r="G144" s="137"/>
      <c r="H144" s="137"/>
      <c r="I144" s="137"/>
      <c r="J144" s="137"/>
      <c r="K144" s="137"/>
      <c r="L144" s="137"/>
      <c r="M144" s="137"/>
    </row>
    <row r="145" spans="1:14" s="51" customFormat="1" ht="27">
      <c r="A145" s="6">
        <v>29</v>
      </c>
      <c r="B145" s="61" t="s">
        <v>191</v>
      </c>
      <c r="C145" s="64" t="s">
        <v>190</v>
      </c>
      <c r="D145" s="61" t="s">
        <v>0</v>
      </c>
      <c r="E145" s="62"/>
      <c r="F145" s="62">
        <v>165</v>
      </c>
      <c r="G145" s="62"/>
      <c r="H145" s="62"/>
      <c r="I145" s="62"/>
      <c r="J145" s="62"/>
      <c r="K145" s="62"/>
      <c r="L145" s="62"/>
      <c r="M145" s="137"/>
    </row>
    <row r="146" spans="1:14" s="51" customFormat="1" ht="13.5">
      <c r="A146" s="65"/>
      <c r="B146" s="66"/>
      <c r="C146" s="67" t="s">
        <v>9</v>
      </c>
      <c r="D146" s="68" t="s">
        <v>2</v>
      </c>
      <c r="E146" s="69">
        <v>0.54</v>
      </c>
      <c r="F146" s="69">
        <f>F145*E146</f>
        <v>89.100000000000009</v>
      </c>
      <c r="G146" s="69"/>
      <c r="H146" s="69"/>
      <c r="I146" s="137"/>
      <c r="J146" s="137"/>
      <c r="K146" s="69"/>
      <c r="L146" s="69"/>
      <c r="M146" s="137"/>
    </row>
    <row r="147" spans="1:14" s="51" customFormat="1" ht="13.5">
      <c r="A147" s="39"/>
      <c r="B147" s="70"/>
      <c r="C147" s="67" t="s">
        <v>15</v>
      </c>
      <c r="D147" s="66" t="s">
        <v>4</v>
      </c>
      <c r="E147" s="69">
        <v>0.04</v>
      </c>
      <c r="F147" s="69">
        <f>F145*E147</f>
        <v>6.6000000000000005</v>
      </c>
      <c r="G147" s="69"/>
      <c r="H147" s="69"/>
      <c r="I147" s="69"/>
      <c r="J147" s="69"/>
      <c r="K147" s="69"/>
      <c r="L147" s="69"/>
      <c r="M147" s="137"/>
    </row>
    <row r="148" spans="1:14" s="51" customFormat="1" ht="13.5">
      <c r="A148" s="61"/>
      <c r="B148" s="14"/>
      <c r="C148" s="67" t="s">
        <v>22</v>
      </c>
      <c r="D148" s="66" t="s">
        <v>0</v>
      </c>
      <c r="E148" s="69">
        <v>1.01</v>
      </c>
      <c r="F148" s="69">
        <f>F145*E148</f>
        <v>166.65</v>
      </c>
      <c r="G148" s="137"/>
      <c r="H148" s="137"/>
      <c r="I148" s="69"/>
      <c r="J148" s="69"/>
      <c r="K148" s="69"/>
      <c r="L148" s="69"/>
      <c r="M148" s="137"/>
    </row>
    <row r="149" spans="1:14" s="50" customFormat="1" ht="13.5">
      <c r="A149" s="66"/>
      <c r="B149" s="14"/>
      <c r="C149" s="67" t="s">
        <v>23</v>
      </c>
      <c r="D149" s="66" t="s">
        <v>24</v>
      </c>
      <c r="E149" s="69">
        <v>1.07</v>
      </c>
      <c r="F149" s="69">
        <f>F145*E149</f>
        <v>176.55</v>
      </c>
      <c r="G149" s="137"/>
      <c r="H149" s="137"/>
      <c r="I149" s="69"/>
      <c r="J149" s="69"/>
      <c r="K149" s="69"/>
      <c r="L149" s="69"/>
      <c r="M149" s="137"/>
    </row>
    <row r="150" spans="1:14" s="54" customFormat="1" ht="15.75">
      <c r="A150" s="66"/>
      <c r="B150" s="14"/>
      <c r="C150" s="67" t="s">
        <v>25</v>
      </c>
      <c r="D150" s="139" t="s">
        <v>188</v>
      </c>
      <c r="E150" s="69">
        <v>1.01</v>
      </c>
      <c r="F150" s="69">
        <f>F145*E150</f>
        <v>166.65</v>
      </c>
      <c r="G150" s="137"/>
      <c r="H150" s="137"/>
      <c r="I150" s="69"/>
      <c r="J150" s="69"/>
      <c r="K150" s="69"/>
      <c r="L150" s="69"/>
      <c r="M150" s="137"/>
    </row>
    <row r="151" spans="1:14" s="54" customFormat="1" ht="13.5">
      <c r="A151" s="66"/>
      <c r="B151" s="70"/>
      <c r="C151" s="67" t="s">
        <v>5</v>
      </c>
      <c r="D151" s="66" t="s">
        <v>4</v>
      </c>
      <c r="E151" s="71">
        <v>0.05</v>
      </c>
      <c r="F151" s="69">
        <f>F145*E151</f>
        <v>8.25</v>
      </c>
      <c r="G151" s="137"/>
      <c r="H151" s="137"/>
      <c r="I151" s="69"/>
      <c r="J151" s="69"/>
      <c r="K151" s="69"/>
      <c r="L151" s="69"/>
      <c r="M151" s="137"/>
    </row>
    <row r="152" spans="1:14" s="54" customFormat="1" ht="27">
      <c r="A152" s="6">
        <v>30</v>
      </c>
      <c r="B152" s="5" t="s">
        <v>192</v>
      </c>
      <c r="C152" s="5" t="s">
        <v>193</v>
      </c>
      <c r="D152" s="6" t="s">
        <v>134</v>
      </c>
      <c r="E152" s="7"/>
      <c r="F152" s="7">
        <v>0.75</v>
      </c>
      <c r="G152" s="7"/>
      <c r="H152" s="7"/>
      <c r="I152" s="7"/>
      <c r="J152" s="7"/>
      <c r="K152" s="7"/>
      <c r="L152" s="7"/>
      <c r="M152" s="137"/>
    </row>
    <row r="153" spans="1:14" s="52" customFormat="1" ht="13.5">
      <c r="A153" s="139"/>
      <c r="B153" s="8"/>
      <c r="C153" s="13" t="s">
        <v>60</v>
      </c>
      <c r="D153" s="139" t="s">
        <v>2</v>
      </c>
      <c r="E153" s="53">
        <v>54.9</v>
      </c>
      <c r="F153" s="137">
        <f>F152*E153</f>
        <v>41.174999999999997</v>
      </c>
      <c r="G153" s="137"/>
      <c r="H153" s="137"/>
      <c r="I153" s="137"/>
      <c r="J153" s="137"/>
      <c r="K153" s="137"/>
      <c r="L153" s="137"/>
      <c r="M153" s="137"/>
    </row>
    <row r="154" spans="1:14" s="51" customFormat="1" ht="13.5">
      <c r="A154" s="139"/>
      <c r="B154" s="8"/>
      <c r="C154" s="13" t="s">
        <v>3</v>
      </c>
      <c r="D154" s="137" t="s">
        <v>4</v>
      </c>
      <c r="E154" s="53">
        <v>0.8</v>
      </c>
      <c r="F154" s="137">
        <f>F152*E154</f>
        <v>0.60000000000000009</v>
      </c>
      <c r="G154" s="137"/>
      <c r="H154" s="137"/>
      <c r="I154" s="137"/>
      <c r="J154" s="137"/>
      <c r="K154" s="137"/>
      <c r="L154" s="137"/>
      <c r="M154" s="137"/>
    </row>
    <row r="155" spans="1:14" s="44" customFormat="1" ht="13.5">
      <c r="A155" s="139"/>
      <c r="B155" s="14"/>
      <c r="C155" s="13" t="s">
        <v>178</v>
      </c>
      <c r="D155" s="137" t="s">
        <v>31</v>
      </c>
      <c r="E155" s="137">
        <v>7.0000000000000007E-2</v>
      </c>
      <c r="F155" s="53">
        <f>E155*F152</f>
        <v>5.2500000000000005E-2</v>
      </c>
      <c r="G155" s="137"/>
      <c r="H155" s="137"/>
      <c r="I155" s="137"/>
      <c r="J155" s="137"/>
      <c r="K155" s="137"/>
      <c r="L155" s="137"/>
      <c r="M155" s="137"/>
    </row>
    <row r="156" spans="1:14" s="51" customFormat="1" ht="15.75">
      <c r="A156" s="139"/>
      <c r="B156" s="14"/>
      <c r="C156" s="13" t="s">
        <v>194</v>
      </c>
      <c r="D156" s="137" t="s">
        <v>165</v>
      </c>
      <c r="E156" s="10">
        <v>1.04</v>
      </c>
      <c r="F156" s="137">
        <f>F152*E156</f>
        <v>0.78</v>
      </c>
      <c r="G156" s="137"/>
      <c r="H156" s="137"/>
      <c r="I156" s="137"/>
      <c r="J156" s="137"/>
      <c r="K156" s="137"/>
      <c r="L156" s="137"/>
      <c r="M156" s="137"/>
    </row>
    <row r="157" spans="1:14" s="51" customFormat="1" ht="15.75">
      <c r="A157" s="139"/>
      <c r="B157" s="14"/>
      <c r="C157" s="13" t="s">
        <v>195</v>
      </c>
      <c r="D157" s="137" t="s">
        <v>165</v>
      </c>
      <c r="E157" s="10">
        <v>0.9</v>
      </c>
      <c r="F157" s="137">
        <f>E157*F152</f>
        <v>0.67500000000000004</v>
      </c>
      <c r="G157" s="137"/>
      <c r="H157" s="137"/>
      <c r="I157" s="137"/>
      <c r="J157" s="137"/>
      <c r="K157" s="137"/>
      <c r="L157" s="137"/>
      <c r="M157" s="137"/>
    </row>
    <row r="158" spans="1:14" s="51" customFormat="1" ht="13.5">
      <c r="A158" s="139"/>
      <c r="B158" s="8"/>
      <c r="C158" s="13" t="s">
        <v>5</v>
      </c>
      <c r="D158" s="137" t="s">
        <v>4</v>
      </c>
      <c r="E158" s="10">
        <v>3.9</v>
      </c>
      <c r="F158" s="137">
        <f>F152*E158</f>
        <v>2.9249999999999998</v>
      </c>
      <c r="G158" s="137"/>
      <c r="H158" s="137"/>
      <c r="I158" s="137"/>
      <c r="J158" s="137"/>
      <c r="K158" s="137"/>
      <c r="L158" s="137"/>
      <c r="M158" s="137"/>
      <c r="N158" s="168"/>
    </row>
    <row r="159" spans="1:14" s="148" customFormat="1" ht="16.5">
      <c r="A159" s="158"/>
      <c r="B159" s="159"/>
      <c r="C159" s="159" t="s">
        <v>196</v>
      </c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</row>
    <row r="160" spans="1:14" s="50" customFormat="1" ht="27">
      <c r="A160" s="6">
        <v>31</v>
      </c>
      <c r="B160" s="5" t="s">
        <v>198</v>
      </c>
      <c r="C160" s="5" t="s">
        <v>197</v>
      </c>
      <c r="D160" s="6" t="s">
        <v>125</v>
      </c>
      <c r="E160" s="7"/>
      <c r="F160" s="7">
        <v>5.4</v>
      </c>
      <c r="G160" s="7"/>
      <c r="H160" s="7"/>
      <c r="I160" s="7"/>
      <c r="J160" s="7"/>
      <c r="K160" s="7"/>
      <c r="L160" s="7"/>
      <c r="M160" s="137"/>
    </row>
    <row r="161" spans="1:13" s="43" customFormat="1" ht="13.5">
      <c r="A161" s="139"/>
      <c r="B161" s="8"/>
      <c r="C161" s="13" t="s">
        <v>9</v>
      </c>
      <c r="D161" s="137" t="s">
        <v>2</v>
      </c>
      <c r="E161" s="137">
        <v>1.1100000000000001</v>
      </c>
      <c r="F161" s="137">
        <f>F160*E161</f>
        <v>5.9940000000000007</v>
      </c>
      <c r="G161" s="137"/>
      <c r="H161" s="137"/>
      <c r="I161" s="137"/>
      <c r="J161" s="137"/>
      <c r="K161" s="137"/>
      <c r="L161" s="137"/>
      <c r="M161" s="137"/>
    </row>
    <row r="162" spans="1:13" s="44" customFormat="1" ht="13.5">
      <c r="A162" s="139"/>
      <c r="B162" s="8"/>
      <c r="C162" s="13" t="s">
        <v>3</v>
      </c>
      <c r="D162" s="137" t="s">
        <v>4</v>
      </c>
      <c r="E162" s="53">
        <f>51.6/100</f>
        <v>0.51600000000000001</v>
      </c>
      <c r="F162" s="137">
        <f>F160*E162</f>
        <v>2.7864000000000004</v>
      </c>
      <c r="G162" s="137"/>
      <c r="H162" s="137"/>
      <c r="I162" s="137"/>
      <c r="J162" s="137"/>
      <c r="K162" s="137"/>
      <c r="L162" s="137"/>
      <c r="M162" s="137"/>
    </row>
    <row r="163" spans="1:13" s="44" customFormat="1" ht="15.75">
      <c r="A163" s="139"/>
      <c r="B163" s="14"/>
      <c r="C163" s="13" t="s">
        <v>66</v>
      </c>
      <c r="D163" s="139" t="s">
        <v>188</v>
      </c>
      <c r="E163" s="137">
        <v>1</v>
      </c>
      <c r="F163" s="137">
        <f>F160*E163</f>
        <v>5.4</v>
      </c>
      <c r="G163" s="137"/>
      <c r="H163" s="137"/>
      <c r="I163" s="137"/>
      <c r="J163" s="137"/>
      <c r="K163" s="137"/>
      <c r="L163" s="137"/>
      <c r="M163" s="137"/>
    </row>
    <row r="164" spans="1:13" s="44" customFormat="1" ht="13.5">
      <c r="A164" s="139"/>
      <c r="B164" s="14"/>
      <c r="C164" s="13" t="s">
        <v>67</v>
      </c>
      <c r="D164" s="137" t="s">
        <v>11</v>
      </c>
      <c r="E164" s="137">
        <v>0.06</v>
      </c>
      <c r="F164" s="137">
        <f>F160*E164</f>
        <v>0.32400000000000001</v>
      </c>
      <c r="G164" s="137"/>
      <c r="H164" s="137"/>
      <c r="I164" s="137"/>
      <c r="J164" s="137"/>
      <c r="K164" s="137"/>
      <c r="L164" s="137"/>
      <c r="M164" s="137"/>
    </row>
    <row r="165" spans="1:13" s="44" customFormat="1" ht="13.5">
      <c r="A165" s="139"/>
      <c r="B165" s="14"/>
      <c r="C165" s="13" t="s">
        <v>32</v>
      </c>
      <c r="D165" s="137" t="s">
        <v>11</v>
      </c>
      <c r="E165" s="137">
        <v>4.8000000000000001E-2</v>
      </c>
      <c r="F165" s="137">
        <f>F160*E165</f>
        <v>0.25920000000000004</v>
      </c>
      <c r="G165" s="137"/>
      <c r="H165" s="137"/>
      <c r="I165" s="137"/>
      <c r="J165" s="137"/>
      <c r="K165" s="137"/>
      <c r="L165" s="137"/>
      <c r="M165" s="137"/>
    </row>
    <row r="166" spans="1:13" s="44" customFormat="1" ht="13.5">
      <c r="A166" s="139"/>
      <c r="B166" s="8"/>
      <c r="C166" s="13" t="s">
        <v>5</v>
      </c>
      <c r="D166" s="137" t="s">
        <v>4</v>
      </c>
      <c r="E166" s="137">
        <v>5.3999999999999999E-2</v>
      </c>
      <c r="F166" s="137">
        <f>F160*E166</f>
        <v>0.29160000000000003</v>
      </c>
      <c r="G166" s="137"/>
      <c r="H166" s="137"/>
      <c r="I166" s="137"/>
      <c r="J166" s="137"/>
      <c r="K166" s="137"/>
      <c r="L166" s="137"/>
      <c r="M166" s="137"/>
    </row>
    <row r="167" spans="1:13" s="50" customFormat="1" ht="40.5">
      <c r="A167" s="6">
        <v>32</v>
      </c>
      <c r="B167" s="5" t="s">
        <v>199</v>
      </c>
      <c r="C167" s="5" t="s">
        <v>200</v>
      </c>
      <c r="D167" s="6" t="s">
        <v>125</v>
      </c>
      <c r="E167" s="7"/>
      <c r="F167" s="7">
        <v>11.4</v>
      </c>
      <c r="G167" s="7"/>
      <c r="H167" s="7"/>
      <c r="I167" s="7"/>
      <c r="J167" s="7"/>
      <c r="K167" s="7"/>
      <c r="L167" s="7"/>
      <c r="M167" s="137"/>
    </row>
    <row r="168" spans="1:13" s="43" customFormat="1" ht="13.5">
      <c r="A168" s="139"/>
      <c r="B168" s="8"/>
      <c r="C168" s="13" t="s">
        <v>9</v>
      </c>
      <c r="D168" s="137" t="s">
        <v>2</v>
      </c>
      <c r="E168" s="137">
        <v>1.1100000000000001</v>
      </c>
      <c r="F168" s="137">
        <f>F167*E168</f>
        <v>12.654000000000002</v>
      </c>
      <c r="G168" s="137"/>
      <c r="H168" s="137"/>
      <c r="I168" s="137"/>
      <c r="J168" s="137"/>
      <c r="K168" s="137"/>
      <c r="L168" s="137"/>
      <c r="M168" s="137"/>
    </row>
    <row r="169" spans="1:13" s="44" customFormat="1" ht="13.5">
      <c r="A169" s="139"/>
      <c r="B169" s="8"/>
      <c r="C169" s="13" t="s">
        <v>3</v>
      </c>
      <c r="D169" s="137" t="s">
        <v>4</v>
      </c>
      <c r="E169" s="53">
        <f>51.6/100</f>
        <v>0.51600000000000001</v>
      </c>
      <c r="F169" s="137">
        <f>F167*E169</f>
        <v>5.8824000000000005</v>
      </c>
      <c r="G169" s="137"/>
      <c r="H169" s="137"/>
      <c r="I169" s="137"/>
      <c r="J169" s="137"/>
      <c r="K169" s="137"/>
      <c r="L169" s="137"/>
      <c r="M169" s="137"/>
    </row>
    <row r="170" spans="1:13" s="44" customFormat="1" ht="15.75">
      <c r="A170" s="139"/>
      <c r="B170" s="14"/>
      <c r="C170" s="13" t="s">
        <v>201</v>
      </c>
      <c r="D170" s="139" t="s">
        <v>188</v>
      </c>
      <c r="E170" s="137">
        <v>1</v>
      </c>
      <c r="F170" s="137">
        <f>F167*E170</f>
        <v>11.4</v>
      </c>
      <c r="G170" s="137"/>
      <c r="H170" s="137"/>
      <c r="I170" s="137"/>
      <c r="J170" s="137"/>
      <c r="K170" s="137"/>
      <c r="L170" s="137"/>
      <c r="M170" s="137"/>
    </row>
    <row r="171" spans="1:13" s="44" customFormat="1" ht="13.5">
      <c r="A171" s="139"/>
      <c r="B171" s="8"/>
      <c r="C171" s="13" t="s">
        <v>5</v>
      </c>
      <c r="D171" s="137" t="s">
        <v>4</v>
      </c>
      <c r="E171" s="137">
        <v>5.3999999999999999E-2</v>
      </c>
      <c r="F171" s="137">
        <f>F167*E171</f>
        <v>0.61560000000000004</v>
      </c>
      <c r="G171" s="137"/>
      <c r="H171" s="137"/>
      <c r="I171" s="137"/>
      <c r="J171" s="137"/>
      <c r="K171" s="137"/>
      <c r="L171" s="137"/>
      <c r="M171" s="137"/>
    </row>
    <row r="172" spans="1:13" s="51" customFormat="1" ht="27">
      <c r="A172" s="6">
        <v>33</v>
      </c>
      <c r="B172" s="46" t="s">
        <v>33</v>
      </c>
      <c r="C172" s="5" t="s">
        <v>204</v>
      </c>
      <c r="D172" s="6" t="s">
        <v>125</v>
      </c>
      <c r="E172" s="7"/>
      <c r="F172" s="7">
        <v>8</v>
      </c>
      <c r="G172" s="7"/>
      <c r="H172" s="7"/>
      <c r="I172" s="7"/>
      <c r="J172" s="7"/>
      <c r="K172" s="7"/>
      <c r="L172" s="7"/>
      <c r="M172" s="137"/>
    </row>
    <row r="173" spans="1:13" s="51" customFormat="1" ht="13.5">
      <c r="A173" s="139"/>
      <c r="B173" s="72"/>
      <c r="C173" s="13" t="s">
        <v>9</v>
      </c>
      <c r="D173" s="139" t="s">
        <v>2</v>
      </c>
      <c r="E173" s="137">
        <v>1.1599999999999999</v>
      </c>
      <c r="F173" s="137">
        <f>F172*E173</f>
        <v>9.2799999999999994</v>
      </c>
      <c r="G173" s="137"/>
      <c r="H173" s="137"/>
      <c r="I173" s="137"/>
      <c r="J173" s="137"/>
      <c r="K173" s="137"/>
      <c r="L173" s="137"/>
      <c r="M173" s="137"/>
    </row>
    <row r="174" spans="1:13" s="51" customFormat="1" ht="13.5">
      <c r="A174" s="139"/>
      <c r="B174" s="24"/>
      <c r="C174" s="13" t="s">
        <v>15</v>
      </c>
      <c r="D174" s="139" t="s">
        <v>4</v>
      </c>
      <c r="E174" s="137">
        <v>0.13</v>
      </c>
      <c r="F174" s="137">
        <f>F172*E174</f>
        <v>1.04</v>
      </c>
      <c r="G174" s="137"/>
      <c r="H174" s="137"/>
      <c r="I174" s="137"/>
      <c r="J174" s="137"/>
      <c r="K174" s="137"/>
      <c r="L174" s="137"/>
      <c r="M174" s="137"/>
    </row>
    <row r="175" spans="1:13" s="51" customFormat="1" ht="15.75">
      <c r="A175" s="139"/>
      <c r="B175" s="14"/>
      <c r="C175" s="13" t="s">
        <v>203</v>
      </c>
      <c r="D175" s="139" t="s">
        <v>188</v>
      </c>
      <c r="E175" s="137">
        <v>1</v>
      </c>
      <c r="F175" s="137">
        <f>F172*E175</f>
        <v>8</v>
      </c>
      <c r="G175" s="137"/>
      <c r="H175" s="137"/>
      <c r="I175" s="137"/>
      <c r="J175" s="137"/>
      <c r="K175" s="137"/>
      <c r="L175" s="137"/>
      <c r="M175" s="137"/>
    </row>
    <row r="176" spans="1:13" s="52" customFormat="1" ht="13.5">
      <c r="A176" s="6"/>
      <c r="B176" s="24"/>
      <c r="C176" s="13" t="s">
        <v>5</v>
      </c>
      <c r="D176" s="139" t="s">
        <v>4</v>
      </c>
      <c r="E176" s="137">
        <v>2.06E-2</v>
      </c>
      <c r="F176" s="137">
        <f>F172*E176</f>
        <v>0.1648</v>
      </c>
      <c r="G176" s="137"/>
      <c r="H176" s="137"/>
      <c r="I176" s="137"/>
      <c r="J176" s="137"/>
      <c r="K176" s="137"/>
      <c r="L176" s="137"/>
      <c r="M176" s="137"/>
    </row>
    <row r="177" spans="1:13" s="50" customFormat="1" ht="40.5">
      <c r="A177" s="6">
        <v>34</v>
      </c>
      <c r="B177" s="5" t="s">
        <v>199</v>
      </c>
      <c r="C177" s="5" t="s">
        <v>202</v>
      </c>
      <c r="D177" s="6" t="s">
        <v>125</v>
      </c>
      <c r="E177" s="7"/>
      <c r="F177" s="7">
        <v>10.5</v>
      </c>
      <c r="G177" s="7"/>
      <c r="H177" s="7"/>
      <c r="I177" s="7"/>
      <c r="J177" s="7"/>
      <c r="K177" s="7"/>
      <c r="L177" s="7"/>
      <c r="M177" s="137"/>
    </row>
    <row r="178" spans="1:13" s="43" customFormat="1" ht="13.5">
      <c r="A178" s="139"/>
      <c r="B178" s="8"/>
      <c r="C178" s="13" t="s">
        <v>9</v>
      </c>
      <c r="D178" s="137" t="s">
        <v>2</v>
      </c>
      <c r="E178" s="137">
        <v>1.1100000000000001</v>
      </c>
      <c r="F178" s="137">
        <f>F177*E178</f>
        <v>11.655000000000001</v>
      </c>
      <c r="G178" s="137"/>
      <c r="H178" s="137"/>
      <c r="I178" s="137"/>
      <c r="J178" s="137"/>
      <c r="K178" s="137"/>
      <c r="L178" s="137"/>
      <c r="M178" s="137"/>
    </row>
    <row r="179" spans="1:13" s="44" customFormat="1" ht="13.5">
      <c r="A179" s="139"/>
      <c r="B179" s="8"/>
      <c r="C179" s="13" t="s">
        <v>3</v>
      </c>
      <c r="D179" s="137" t="s">
        <v>4</v>
      </c>
      <c r="E179" s="53">
        <f>51.6/100</f>
        <v>0.51600000000000001</v>
      </c>
      <c r="F179" s="137">
        <f>F177*E179</f>
        <v>5.4180000000000001</v>
      </c>
      <c r="G179" s="137"/>
      <c r="H179" s="137"/>
      <c r="I179" s="137"/>
      <c r="J179" s="137"/>
      <c r="K179" s="137"/>
      <c r="L179" s="137"/>
      <c r="M179" s="137"/>
    </row>
    <row r="180" spans="1:13" s="44" customFormat="1" ht="15.75">
      <c r="A180" s="139"/>
      <c r="B180" s="14"/>
      <c r="C180" s="13" t="s">
        <v>201</v>
      </c>
      <c r="D180" s="139" t="s">
        <v>188</v>
      </c>
      <c r="E180" s="137">
        <v>1</v>
      </c>
      <c r="F180" s="137">
        <f>F177*E180</f>
        <v>10.5</v>
      </c>
      <c r="G180" s="137"/>
      <c r="H180" s="137"/>
      <c r="I180" s="137"/>
      <c r="J180" s="137"/>
      <c r="K180" s="137"/>
      <c r="L180" s="137"/>
      <c r="M180" s="137"/>
    </row>
    <row r="181" spans="1:13" s="44" customFormat="1" ht="13.5">
      <c r="A181" s="139"/>
      <c r="B181" s="8"/>
      <c r="C181" s="13" t="s">
        <v>5</v>
      </c>
      <c r="D181" s="137" t="s">
        <v>4</v>
      </c>
      <c r="E181" s="137">
        <v>5.3999999999999999E-2</v>
      </c>
      <c r="F181" s="137">
        <f>F177*E181</f>
        <v>0.56699999999999995</v>
      </c>
      <c r="G181" s="137"/>
      <c r="H181" s="137"/>
      <c r="I181" s="137"/>
      <c r="J181" s="137"/>
      <c r="K181" s="137"/>
      <c r="L181" s="137"/>
      <c r="M181" s="137"/>
    </row>
    <row r="182" spans="1:13" s="50" customFormat="1" ht="40.5">
      <c r="A182" s="6">
        <v>35</v>
      </c>
      <c r="B182" s="5" t="s">
        <v>199</v>
      </c>
      <c r="C182" s="5" t="s">
        <v>205</v>
      </c>
      <c r="D182" s="6" t="s">
        <v>125</v>
      </c>
      <c r="E182" s="7"/>
      <c r="F182" s="7">
        <v>5.2</v>
      </c>
      <c r="G182" s="7"/>
      <c r="H182" s="7"/>
      <c r="I182" s="7"/>
      <c r="J182" s="7"/>
      <c r="K182" s="7"/>
      <c r="L182" s="7"/>
      <c r="M182" s="137"/>
    </row>
    <row r="183" spans="1:13" s="43" customFormat="1" ht="13.5">
      <c r="A183" s="139"/>
      <c r="B183" s="8"/>
      <c r="C183" s="13" t="s">
        <v>9</v>
      </c>
      <c r="D183" s="137" t="s">
        <v>2</v>
      </c>
      <c r="E183" s="137">
        <v>1.1100000000000001</v>
      </c>
      <c r="F183" s="137">
        <f>F182*E183</f>
        <v>5.7720000000000011</v>
      </c>
      <c r="G183" s="137"/>
      <c r="H183" s="137"/>
      <c r="I183" s="137"/>
      <c r="J183" s="137"/>
      <c r="K183" s="137"/>
      <c r="L183" s="137"/>
      <c r="M183" s="137"/>
    </row>
    <row r="184" spans="1:13" s="44" customFormat="1" ht="13.5">
      <c r="A184" s="139"/>
      <c r="B184" s="8"/>
      <c r="C184" s="13" t="s">
        <v>3</v>
      </c>
      <c r="D184" s="137" t="s">
        <v>4</v>
      </c>
      <c r="E184" s="53">
        <f>51.6/100</f>
        <v>0.51600000000000001</v>
      </c>
      <c r="F184" s="137">
        <f>F182*E184</f>
        <v>2.6832000000000003</v>
      </c>
      <c r="G184" s="137"/>
      <c r="H184" s="137"/>
      <c r="I184" s="137"/>
      <c r="J184" s="137"/>
      <c r="K184" s="137"/>
      <c r="L184" s="137"/>
      <c r="M184" s="137"/>
    </row>
    <row r="185" spans="1:13" s="44" customFormat="1" ht="15.75">
      <c r="A185" s="139"/>
      <c r="B185" s="14"/>
      <c r="C185" s="13" t="s">
        <v>208</v>
      </c>
      <c r="D185" s="139" t="s">
        <v>188</v>
      </c>
      <c r="E185" s="137">
        <v>1</v>
      </c>
      <c r="F185" s="137">
        <f>F182*E185</f>
        <v>5.2</v>
      </c>
      <c r="G185" s="137"/>
      <c r="H185" s="137"/>
      <c r="I185" s="137"/>
      <c r="J185" s="137"/>
      <c r="K185" s="137"/>
      <c r="L185" s="137"/>
      <c r="M185" s="137"/>
    </row>
    <row r="186" spans="1:13" s="44" customFormat="1" ht="15.75">
      <c r="A186" s="139"/>
      <c r="B186" s="14"/>
      <c r="C186" s="13" t="s">
        <v>206</v>
      </c>
      <c r="D186" s="139" t="s">
        <v>188</v>
      </c>
      <c r="E186" s="137" t="s">
        <v>175</v>
      </c>
      <c r="F186" s="137">
        <v>4.2</v>
      </c>
      <c r="G186" s="137"/>
      <c r="H186" s="137"/>
      <c r="I186" s="137"/>
      <c r="J186" s="137"/>
      <c r="K186" s="137"/>
      <c r="L186" s="137"/>
      <c r="M186" s="137"/>
    </row>
    <row r="187" spans="1:13" s="44" customFormat="1" ht="13.5">
      <c r="A187" s="139"/>
      <c r="B187" s="8"/>
      <c r="C187" s="13" t="s">
        <v>5</v>
      </c>
      <c r="D187" s="137" t="s">
        <v>4</v>
      </c>
      <c r="E187" s="137">
        <v>5.3999999999999999E-2</v>
      </c>
      <c r="F187" s="137">
        <f>F182*E187</f>
        <v>0.28079999999999999</v>
      </c>
      <c r="G187" s="137"/>
      <c r="H187" s="137"/>
      <c r="I187" s="137"/>
      <c r="J187" s="137"/>
      <c r="K187" s="137"/>
      <c r="L187" s="137"/>
      <c r="M187" s="137"/>
    </row>
    <row r="188" spans="1:13" s="50" customFormat="1" ht="40.5">
      <c r="A188" s="6">
        <v>36</v>
      </c>
      <c r="B188" s="5" t="s">
        <v>199</v>
      </c>
      <c r="C188" s="5" t="s">
        <v>342</v>
      </c>
      <c r="D188" s="6" t="s">
        <v>125</v>
      </c>
      <c r="E188" s="7"/>
      <c r="F188" s="7">
        <v>78</v>
      </c>
      <c r="G188" s="7"/>
      <c r="H188" s="7"/>
      <c r="I188" s="7"/>
      <c r="J188" s="7"/>
      <c r="K188" s="7"/>
      <c r="L188" s="7"/>
      <c r="M188" s="137"/>
    </row>
    <row r="189" spans="1:13" s="43" customFormat="1" ht="13.5">
      <c r="A189" s="139"/>
      <c r="B189" s="8"/>
      <c r="C189" s="13" t="s">
        <v>9</v>
      </c>
      <c r="D189" s="137" t="s">
        <v>2</v>
      </c>
      <c r="E189" s="137">
        <v>1.1100000000000001</v>
      </c>
      <c r="F189" s="137">
        <f>F188*E189</f>
        <v>86.580000000000013</v>
      </c>
      <c r="G189" s="137"/>
      <c r="H189" s="137"/>
      <c r="I189" s="137"/>
      <c r="J189" s="137"/>
      <c r="K189" s="137"/>
      <c r="L189" s="137"/>
      <c r="M189" s="137"/>
    </row>
    <row r="190" spans="1:13" s="44" customFormat="1" ht="13.5">
      <c r="A190" s="139"/>
      <c r="B190" s="8"/>
      <c r="C190" s="13" t="s">
        <v>3</v>
      </c>
      <c r="D190" s="137" t="s">
        <v>4</v>
      </c>
      <c r="E190" s="53">
        <f>51.6/100</f>
        <v>0.51600000000000001</v>
      </c>
      <c r="F190" s="137">
        <f>F188*E190</f>
        <v>40.248000000000005</v>
      </c>
      <c r="G190" s="137"/>
      <c r="H190" s="137"/>
      <c r="I190" s="137"/>
      <c r="J190" s="137"/>
      <c r="K190" s="137"/>
      <c r="L190" s="137"/>
      <c r="M190" s="137"/>
    </row>
    <row r="191" spans="1:13" s="44" customFormat="1" ht="15.75">
      <c r="A191" s="139"/>
      <c r="B191" s="14"/>
      <c r="C191" s="13" t="s">
        <v>209</v>
      </c>
      <c r="D191" s="139" t="s">
        <v>188</v>
      </c>
      <c r="E191" s="137">
        <v>1</v>
      </c>
      <c r="F191" s="137">
        <f>F188*E191</f>
        <v>78</v>
      </c>
      <c r="G191" s="137"/>
      <c r="H191" s="137"/>
      <c r="I191" s="137"/>
      <c r="J191" s="137"/>
      <c r="K191" s="137"/>
      <c r="L191" s="137"/>
      <c r="M191" s="137"/>
    </row>
    <row r="192" spans="1:13" s="44" customFormat="1" ht="15.75">
      <c r="A192" s="139"/>
      <c r="B192" s="14"/>
      <c r="C192" s="13" t="s">
        <v>206</v>
      </c>
      <c r="D192" s="139" t="s">
        <v>188</v>
      </c>
      <c r="E192" s="137" t="s">
        <v>175</v>
      </c>
      <c r="F192" s="137">
        <v>74</v>
      </c>
      <c r="G192" s="137"/>
      <c r="H192" s="137"/>
      <c r="I192" s="137"/>
      <c r="J192" s="137"/>
      <c r="K192" s="137"/>
      <c r="L192" s="137"/>
      <c r="M192" s="137"/>
    </row>
    <row r="193" spans="1:13" s="44" customFormat="1" ht="13.5">
      <c r="A193" s="139"/>
      <c r="B193" s="8"/>
      <c r="C193" s="13" t="s">
        <v>5</v>
      </c>
      <c r="D193" s="137" t="s">
        <v>4</v>
      </c>
      <c r="E193" s="137">
        <v>5.3999999999999999E-2</v>
      </c>
      <c r="F193" s="137">
        <f>F188*E193</f>
        <v>4.2119999999999997</v>
      </c>
      <c r="G193" s="137"/>
      <c r="H193" s="137"/>
      <c r="I193" s="137"/>
      <c r="J193" s="137"/>
      <c r="K193" s="137"/>
      <c r="L193" s="137"/>
      <c r="M193" s="137"/>
    </row>
    <row r="194" spans="1:13" s="50" customFormat="1" ht="15.75">
      <c r="A194" s="6">
        <v>37</v>
      </c>
      <c r="B194" s="5" t="s">
        <v>8</v>
      </c>
      <c r="C194" s="5" t="s">
        <v>207</v>
      </c>
      <c r="D194" s="6" t="s">
        <v>125</v>
      </c>
      <c r="E194" s="7"/>
      <c r="F194" s="7">
        <v>94</v>
      </c>
      <c r="G194" s="7"/>
      <c r="H194" s="7"/>
      <c r="I194" s="7"/>
      <c r="J194" s="7"/>
      <c r="K194" s="7"/>
      <c r="L194" s="7"/>
      <c r="M194" s="137"/>
    </row>
    <row r="195" spans="1:13" s="43" customFormat="1" ht="15.75">
      <c r="A195" s="139"/>
      <c r="B195" s="8"/>
      <c r="C195" s="13" t="s">
        <v>9</v>
      </c>
      <c r="D195" s="6" t="s">
        <v>125</v>
      </c>
      <c r="E195" s="137">
        <v>1</v>
      </c>
      <c r="F195" s="137">
        <f>F194*E195</f>
        <v>94</v>
      </c>
      <c r="G195" s="137"/>
      <c r="H195" s="137"/>
      <c r="I195" s="137"/>
      <c r="J195" s="137"/>
      <c r="K195" s="137"/>
      <c r="L195" s="137"/>
      <c r="M195" s="137"/>
    </row>
    <row r="196" spans="1:13" s="44" customFormat="1" ht="15.75">
      <c r="A196" s="139"/>
      <c r="B196" s="14"/>
      <c r="C196" s="13" t="s">
        <v>210</v>
      </c>
      <c r="D196" s="139" t="s">
        <v>188</v>
      </c>
      <c r="E196" s="137">
        <v>1</v>
      </c>
      <c r="F196" s="137">
        <f>F194*E196</f>
        <v>94</v>
      </c>
      <c r="G196" s="137"/>
      <c r="H196" s="137"/>
      <c r="I196" s="137"/>
      <c r="J196" s="137"/>
      <c r="K196" s="137"/>
      <c r="L196" s="137"/>
      <c r="M196" s="137"/>
    </row>
    <row r="197" spans="1:13" s="51" customFormat="1" ht="27">
      <c r="A197" s="6">
        <v>38</v>
      </c>
      <c r="B197" s="5" t="s">
        <v>212</v>
      </c>
      <c r="C197" s="5" t="s">
        <v>211</v>
      </c>
      <c r="D197" s="6" t="s">
        <v>0</v>
      </c>
      <c r="E197" s="7"/>
      <c r="F197" s="7">
        <v>94</v>
      </c>
      <c r="G197" s="7"/>
      <c r="H197" s="7"/>
      <c r="I197" s="7"/>
      <c r="J197" s="7"/>
      <c r="K197" s="7"/>
      <c r="L197" s="7"/>
      <c r="M197" s="137"/>
    </row>
    <row r="198" spans="1:13" s="52" customFormat="1" ht="13.5">
      <c r="A198" s="139"/>
      <c r="B198" s="8"/>
      <c r="C198" s="13" t="s">
        <v>9</v>
      </c>
      <c r="D198" s="137" t="s">
        <v>0</v>
      </c>
      <c r="E198" s="137">
        <v>1</v>
      </c>
      <c r="F198" s="137">
        <f>F197*E198</f>
        <v>94</v>
      </c>
      <c r="G198" s="137"/>
      <c r="H198" s="137"/>
      <c r="I198" s="137"/>
      <c r="J198" s="137"/>
      <c r="K198" s="137"/>
      <c r="L198" s="137"/>
      <c r="M198" s="137"/>
    </row>
    <row r="199" spans="1:13" s="51" customFormat="1" ht="13.5">
      <c r="A199" s="139"/>
      <c r="B199" s="8"/>
      <c r="C199" s="13" t="s">
        <v>3</v>
      </c>
      <c r="D199" s="137" t="s">
        <v>4</v>
      </c>
      <c r="E199" s="53">
        <f>0.7/100</f>
        <v>6.9999999999999993E-3</v>
      </c>
      <c r="F199" s="137">
        <f>F197*E199</f>
        <v>0.65799999999999992</v>
      </c>
      <c r="G199" s="137"/>
      <c r="H199" s="137"/>
      <c r="I199" s="137"/>
      <c r="J199" s="137"/>
      <c r="K199" s="137"/>
      <c r="L199" s="137"/>
      <c r="M199" s="137"/>
    </row>
    <row r="200" spans="1:13" s="51" customFormat="1" ht="13.5">
      <c r="A200" s="139"/>
      <c r="B200" s="14"/>
      <c r="C200" s="13" t="s">
        <v>213</v>
      </c>
      <c r="D200" s="137" t="s">
        <v>11</v>
      </c>
      <c r="E200" s="137">
        <f>28.1/100</f>
        <v>0.28100000000000003</v>
      </c>
      <c r="F200" s="137">
        <f>F197*E200</f>
        <v>26.414000000000001</v>
      </c>
      <c r="G200" s="137"/>
      <c r="H200" s="137"/>
      <c r="I200" s="137"/>
      <c r="J200" s="137"/>
      <c r="K200" s="137"/>
      <c r="L200" s="137"/>
      <c r="M200" s="137"/>
    </row>
    <row r="201" spans="1:13" s="51" customFormat="1" ht="13.5">
      <c r="A201" s="139"/>
      <c r="B201" s="46"/>
      <c r="C201" s="13" t="s">
        <v>5</v>
      </c>
      <c r="D201" s="137" t="s">
        <v>4</v>
      </c>
      <c r="E201" s="53">
        <f>0.06/100</f>
        <v>5.9999999999999995E-4</v>
      </c>
      <c r="F201" s="137">
        <f>F197*E201</f>
        <v>5.6399999999999992E-2</v>
      </c>
      <c r="G201" s="137"/>
      <c r="H201" s="137"/>
      <c r="I201" s="137"/>
      <c r="J201" s="137"/>
      <c r="K201" s="137"/>
      <c r="L201" s="137"/>
      <c r="M201" s="137"/>
    </row>
    <row r="202" spans="1:13" s="51" customFormat="1" ht="27">
      <c r="A202" s="6">
        <v>39</v>
      </c>
      <c r="B202" s="5" t="s">
        <v>216</v>
      </c>
      <c r="C202" s="5" t="s">
        <v>214</v>
      </c>
      <c r="D202" s="6" t="s">
        <v>125</v>
      </c>
      <c r="E202" s="7"/>
      <c r="F202" s="7">
        <v>20</v>
      </c>
      <c r="G202" s="7"/>
      <c r="H202" s="7"/>
      <c r="I202" s="7"/>
      <c r="J202" s="7"/>
      <c r="K202" s="7"/>
      <c r="L202" s="7"/>
      <c r="M202" s="137"/>
    </row>
    <row r="203" spans="1:13" s="52" customFormat="1" ht="13.5">
      <c r="A203" s="139"/>
      <c r="B203" s="8"/>
      <c r="C203" s="13" t="s">
        <v>9</v>
      </c>
      <c r="D203" s="137" t="s">
        <v>2</v>
      </c>
      <c r="E203" s="53">
        <v>1.79</v>
      </c>
      <c r="F203" s="137">
        <f>F202*E203</f>
        <v>35.799999999999997</v>
      </c>
      <c r="G203" s="137"/>
      <c r="H203" s="137"/>
      <c r="I203" s="137"/>
      <c r="J203" s="137"/>
      <c r="K203" s="137"/>
      <c r="L203" s="137"/>
      <c r="M203" s="137"/>
    </row>
    <row r="204" spans="1:13" s="51" customFormat="1" ht="13.5">
      <c r="A204" s="139"/>
      <c r="B204" s="14"/>
      <c r="C204" s="13" t="s">
        <v>62</v>
      </c>
      <c r="D204" s="137" t="s">
        <v>13</v>
      </c>
      <c r="E204" s="53">
        <v>0.01</v>
      </c>
      <c r="F204" s="137">
        <f>F202*E204</f>
        <v>0.2</v>
      </c>
      <c r="G204" s="137"/>
      <c r="H204" s="137"/>
      <c r="I204" s="137"/>
      <c r="J204" s="137"/>
      <c r="K204" s="137"/>
      <c r="L204" s="137"/>
      <c r="M204" s="137"/>
    </row>
    <row r="205" spans="1:13" s="51" customFormat="1" ht="27">
      <c r="A205" s="6">
        <v>40</v>
      </c>
      <c r="B205" s="5" t="s">
        <v>216</v>
      </c>
      <c r="C205" s="5" t="s">
        <v>215</v>
      </c>
      <c r="D205" s="6" t="s">
        <v>125</v>
      </c>
      <c r="E205" s="7"/>
      <c r="F205" s="7">
        <v>38</v>
      </c>
      <c r="G205" s="7"/>
      <c r="H205" s="7"/>
      <c r="I205" s="7"/>
      <c r="J205" s="7"/>
      <c r="K205" s="7"/>
      <c r="L205" s="7"/>
      <c r="M205" s="137"/>
    </row>
    <row r="206" spans="1:13" s="52" customFormat="1" ht="13.5">
      <c r="A206" s="139"/>
      <c r="B206" s="8"/>
      <c r="C206" s="13" t="s">
        <v>9</v>
      </c>
      <c r="D206" s="137" t="s">
        <v>2</v>
      </c>
      <c r="E206" s="53">
        <v>1.79</v>
      </c>
      <c r="F206" s="137">
        <f>F205*E206</f>
        <v>68.02</v>
      </c>
      <c r="G206" s="137"/>
      <c r="H206" s="137"/>
      <c r="I206" s="137"/>
      <c r="J206" s="137"/>
      <c r="K206" s="137"/>
      <c r="L206" s="137"/>
      <c r="M206" s="137"/>
    </row>
    <row r="207" spans="1:13" s="51" customFormat="1" ht="13.5">
      <c r="A207" s="139"/>
      <c r="B207" s="14"/>
      <c r="C207" s="13" t="s">
        <v>61</v>
      </c>
      <c r="D207" s="137" t="s">
        <v>11</v>
      </c>
      <c r="E207" s="53">
        <v>28</v>
      </c>
      <c r="F207" s="137">
        <f>F205*E207</f>
        <v>1064</v>
      </c>
      <c r="G207" s="137"/>
      <c r="H207" s="137"/>
      <c r="I207" s="137"/>
      <c r="J207" s="137"/>
      <c r="K207" s="137"/>
      <c r="L207" s="137"/>
      <c r="M207" s="137"/>
    </row>
    <row r="208" spans="1:13" s="148" customFormat="1" ht="16.5">
      <c r="A208" s="160"/>
      <c r="B208" s="158"/>
      <c r="C208" s="159" t="s">
        <v>218</v>
      </c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</row>
    <row r="209" spans="1:13" s="12" customFormat="1" ht="40.5">
      <c r="A209" s="6">
        <v>41</v>
      </c>
      <c r="B209" s="55" t="s">
        <v>219</v>
      </c>
      <c r="C209" s="5" t="s">
        <v>220</v>
      </c>
      <c r="D209" s="6" t="s">
        <v>125</v>
      </c>
      <c r="E209" s="58"/>
      <c r="F209" s="58">
        <v>90</v>
      </c>
      <c r="G209" s="58"/>
      <c r="H209" s="58"/>
      <c r="I209" s="58"/>
      <c r="J209" s="58"/>
      <c r="K209" s="58"/>
      <c r="L209" s="58"/>
      <c r="M209" s="140"/>
    </row>
    <row r="210" spans="1:13" s="12" customFormat="1" ht="13.5">
      <c r="A210" s="142"/>
      <c r="B210" s="142"/>
      <c r="C210" s="13" t="s">
        <v>91</v>
      </c>
      <c r="D210" s="133" t="s">
        <v>2</v>
      </c>
      <c r="E210" s="74">
        <v>0.93</v>
      </c>
      <c r="F210" s="74">
        <f>F209*E210</f>
        <v>83.7</v>
      </c>
      <c r="G210" s="21"/>
      <c r="H210" s="140"/>
      <c r="I210" s="140"/>
      <c r="J210" s="140"/>
      <c r="K210" s="140"/>
      <c r="L210" s="140"/>
      <c r="M210" s="140"/>
    </row>
    <row r="211" spans="1:13" s="12" customFormat="1" ht="13.5">
      <c r="A211" s="142"/>
      <c r="B211" s="80"/>
      <c r="C211" s="13" t="s">
        <v>18</v>
      </c>
      <c r="D211" s="142" t="s">
        <v>4</v>
      </c>
      <c r="E211" s="74">
        <v>7.0000000000000001E-3</v>
      </c>
      <c r="F211" s="74">
        <f>F209*E211</f>
        <v>0.63</v>
      </c>
      <c r="G211" s="74"/>
      <c r="H211" s="140"/>
      <c r="I211" s="140"/>
      <c r="J211" s="140"/>
      <c r="K211" s="140"/>
      <c r="L211" s="140"/>
      <c r="M211" s="140"/>
    </row>
    <row r="212" spans="1:13" s="11" customFormat="1" ht="13.5">
      <c r="A212" s="22"/>
      <c r="B212" s="14"/>
      <c r="C212" s="13" t="s">
        <v>221</v>
      </c>
      <c r="D212" s="68" t="s">
        <v>11</v>
      </c>
      <c r="E212" s="74">
        <v>0.59</v>
      </c>
      <c r="F212" s="74">
        <f>E212*F209</f>
        <v>53.099999999999994</v>
      </c>
      <c r="G212" s="74"/>
      <c r="H212" s="140"/>
      <c r="I212" s="140"/>
      <c r="J212" s="140"/>
      <c r="K212" s="140"/>
      <c r="L212" s="140"/>
      <c r="M212" s="140"/>
    </row>
    <row r="213" spans="1:13" s="11" customFormat="1" ht="13.5">
      <c r="A213" s="22"/>
      <c r="B213" s="14"/>
      <c r="C213" s="13" t="s">
        <v>222</v>
      </c>
      <c r="D213" s="68" t="s">
        <v>11</v>
      </c>
      <c r="E213" s="74">
        <v>0.45</v>
      </c>
      <c r="F213" s="74">
        <f>E213*F209</f>
        <v>40.5</v>
      </c>
      <c r="G213" s="74"/>
      <c r="H213" s="140"/>
      <c r="I213" s="140"/>
      <c r="J213" s="140"/>
      <c r="K213" s="140"/>
      <c r="L213" s="140"/>
      <c r="M213" s="140"/>
    </row>
    <row r="214" spans="1:13" s="12" customFormat="1" ht="17.25" customHeight="1">
      <c r="A214" s="20"/>
      <c r="B214" s="142"/>
      <c r="C214" s="13" t="s">
        <v>93</v>
      </c>
      <c r="D214" s="68" t="s">
        <v>11</v>
      </c>
      <c r="E214" s="74">
        <v>0.8</v>
      </c>
      <c r="F214" s="74">
        <f>E214*F209</f>
        <v>72</v>
      </c>
      <c r="G214" s="74"/>
      <c r="H214" s="140"/>
      <c r="I214" s="140"/>
      <c r="J214" s="140"/>
      <c r="K214" s="140"/>
      <c r="L214" s="140"/>
      <c r="M214" s="140"/>
    </row>
    <row r="215" spans="1:13" s="12" customFormat="1" ht="13.5">
      <c r="A215" s="20"/>
      <c r="B215" s="80"/>
      <c r="C215" s="13" t="s">
        <v>94</v>
      </c>
      <c r="D215" s="142" t="s">
        <v>4</v>
      </c>
      <c r="E215" s="74">
        <v>3.4000000000000002E-2</v>
      </c>
      <c r="F215" s="74">
        <f>E215*F209</f>
        <v>3.06</v>
      </c>
      <c r="G215" s="74"/>
      <c r="H215" s="140"/>
      <c r="I215" s="140"/>
      <c r="J215" s="140"/>
      <c r="K215" s="140"/>
      <c r="L215" s="140"/>
      <c r="M215" s="140"/>
    </row>
    <row r="216" spans="1:13" s="148" customFormat="1" ht="16.5">
      <c r="A216" s="160"/>
      <c r="B216" s="158"/>
      <c r="C216" s="159" t="s">
        <v>223</v>
      </c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</row>
    <row r="217" spans="1:13" s="50" customFormat="1" ht="27">
      <c r="A217" s="6">
        <v>42</v>
      </c>
      <c r="B217" s="35" t="s">
        <v>226</v>
      </c>
      <c r="C217" s="5" t="s">
        <v>227</v>
      </c>
      <c r="D217" s="6" t="s">
        <v>24</v>
      </c>
      <c r="E217" s="7"/>
      <c r="F217" s="7">
        <v>12</v>
      </c>
      <c r="G217" s="7"/>
      <c r="H217" s="7"/>
      <c r="I217" s="7"/>
      <c r="J217" s="7"/>
      <c r="K217" s="7"/>
      <c r="L217" s="7"/>
      <c r="M217" s="140"/>
    </row>
    <row r="218" spans="1:13" s="43" customFormat="1" ht="13.5">
      <c r="A218" s="142"/>
      <c r="B218" s="8"/>
      <c r="C218" s="13" t="s">
        <v>9</v>
      </c>
      <c r="D218" s="140" t="s">
        <v>2</v>
      </c>
      <c r="E218" s="140">
        <v>0.51</v>
      </c>
      <c r="F218" s="140">
        <f>F217*E218</f>
        <v>6.12</v>
      </c>
      <c r="G218" s="140"/>
      <c r="H218" s="140"/>
      <c r="I218" s="140"/>
      <c r="J218" s="140"/>
      <c r="K218" s="140"/>
      <c r="L218" s="140"/>
      <c r="M218" s="140"/>
    </row>
    <row r="219" spans="1:13" s="44" customFormat="1" ht="15" customHeight="1">
      <c r="A219" s="142"/>
      <c r="B219" s="8"/>
      <c r="C219" s="13" t="s">
        <v>3</v>
      </c>
      <c r="D219" s="140" t="s">
        <v>4</v>
      </c>
      <c r="E219" s="140">
        <v>0.4</v>
      </c>
      <c r="F219" s="140">
        <f>F217*E219</f>
        <v>4.8000000000000007</v>
      </c>
      <c r="G219" s="140"/>
      <c r="H219" s="140"/>
      <c r="I219" s="140"/>
      <c r="J219" s="140"/>
      <c r="K219" s="140"/>
      <c r="L219" s="140"/>
      <c r="M219" s="140"/>
    </row>
    <row r="220" spans="1:13" s="44" customFormat="1" ht="27">
      <c r="A220" s="6">
        <v>43</v>
      </c>
      <c r="B220" s="48"/>
      <c r="C220" s="5" t="s">
        <v>224</v>
      </c>
      <c r="D220" s="36" t="s">
        <v>31</v>
      </c>
      <c r="E220" s="6"/>
      <c r="F220" s="37">
        <v>1.4239999999999999</v>
      </c>
      <c r="G220" s="140"/>
      <c r="H220" s="140"/>
      <c r="I220" s="142"/>
      <c r="J220" s="140"/>
      <c r="K220" s="140"/>
      <c r="L220" s="140"/>
      <c r="M220" s="21"/>
    </row>
    <row r="221" spans="1:13" s="44" customFormat="1" ht="15.75">
      <c r="A221" s="6"/>
      <c r="B221" s="48"/>
      <c r="C221" s="13" t="s">
        <v>60</v>
      </c>
      <c r="D221" s="18" t="s">
        <v>31</v>
      </c>
      <c r="E221" s="49">
        <v>1</v>
      </c>
      <c r="F221" s="37">
        <f>E221*F220</f>
        <v>1.4239999999999999</v>
      </c>
      <c r="G221" s="140"/>
      <c r="H221" s="140"/>
      <c r="I221" s="140"/>
      <c r="J221" s="21"/>
      <c r="K221" s="21"/>
      <c r="L221" s="140"/>
      <c r="M221" s="21"/>
    </row>
    <row r="222" spans="1:13" s="44" customFormat="1" ht="13.5">
      <c r="A222" s="6">
        <v>44</v>
      </c>
      <c r="B222" s="35"/>
      <c r="C222" s="5" t="s">
        <v>225</v>
      </c>
      <c r="D222" s="36" t="s">
        <v>31</v>
      </c>
      <c r="E222" s="6"/>
      <c r="F222" s="37">
        <v>1.4239999999999999</v>
      </c>
      <c r="G222" s="140"/>
      <c r="H222" s="140"/>
      <c r="I222" s="142"/>
      <c r="J222" s="140"/>
      <c r="K222" s="140"/>
      <c r="L222" s="140"/>
      <c r="M222" s="21"/>
    </row>
    <row r="223" spans="1:13" s="54" customFormat="1" ht="27">
      <c r="A223" s="6">
        <v>45</v>
      </c>
      <c r="B223" s="5" t="s">
        <v>235</v>
      </c>
      <c r="C223" s="5" t="s">
        <v>228</v>
      </c>
      <c r="D223" s="6" t="s">
        <v>134</v>
      </c>
      <c r="E223" s="7"/>
      <c r="F223" s="7">
        <v>0.89</v>
      </c>
      <c r="G223" s="7"/>
      <c r="H223" s="7"/>
      <c r="I223" s="7"/>
      <c r="J223" s="7"/>
      <c r="K223" s="7"/>
      <c r="L223" s="7"/>
      <c r="M223" s="140"/>
    </row>
    <row r="224" spans="1:13" s="52" customFormat="1" ht="15.75">
      <c r="A224" s="142"/>
      <c r="B224" s="8"/>
      <c r="C224" s="13" t="s">
        <v>60</v>
      </c>
      <c r="D224" s="6" t="s">
        <v>134</v>
      </c>
      <c r="E224" s="53">
        <v>1</v>
      </c>
      <c r="F224" s="140">
        <f>F223*E224</f>
        <v>0.89</v>
      </c>
      <c r="G224" s="140"/>
      <c r="H224" s="140"/>
      <c r="I224" s="140"/>
      <c r="J224" s="140"/>
      <c r="K224" s="140"/>
      <c r="L224" s="140"/>
      <c r="M224" s="140"/>
    </row>
    <row r="225" spans="1:13" s="51" customFormat="1" ht="15.75">
      <c r="A225" s="142"/>
      <c r="B225" s="14"/>
      <c r="C225" s="13" t="s">
        <v>194</v>
      </c>
      <c r="D225" s="140" t="s">
        <v>165</v>
      </c>
      <c r="E225" s="10">
        <v>1.0149999999999999</v>
      </c>
      <c r="F225" s="140">
        <f>F223*E225</f>
        <v>0.90334999999999988</v>
      </c>
      <c r="G225" s="140"/>
      <c r="H225" s="140"/>
      <c r="I225" s="140"/>
      <c r="J225" s="140"/>
      <c r="K225" s="140"/>
      <c r="L225" s="140"/>
      <c r="M225" s="140"/>
    </row>
    <row r="226" spans="1:13" s="44" customFormat="1" ht="13.5">
      <c r="A226" s="142"/>
      <c r="B226" s="14"/>
      <c r="C226" s="13" t="s">
        <v>178</v>
      </c>
      <c r="D226" s="140" t="s">
        <v>31</v>
      </c>
      <c r="E226" s="140" t="s">
        <v>175</v>
      </c>
      <c r="F226" s="53">
        <v>0.159</v>
      </c>
      <c r="G226" s="140"/>
      <c r="H226" s="140"/>
      <c r="I226" s="140"/>
      <c r="J226" s="140"/>
      <c r="K226" s="140"/>
      <c r="L226" s="140"/>
      <c r="M226" s="140"/>
    </row>
    <row r="227" spans="1:13" s="51" customFormat="1" ht="15.75">
      <c r="A227" s="142"/>
      <c r="B227" s="14"/>
      <c r="C227" s="13" t="s">
        <v>30</v>
      </c>
      <c r="D227" s="140" t="s">
        <v>188</v>
      </c>
      <c r="E227" s="10">
        <v>2.42</v>
      </c>
      <c r="F227" s="140">
        <f>E227*F223</f>
        <v>2.1537999999999999</v>
      </c>
      <c r="G227" s="140"/>
      <c r="H227" s="140"/>
      <c r="I227" s="140"/>
      <c r="J227" s="140"/>
      <c r="K227" s="140"/>
      <c r="L227" s="140"/>
      <c r="M227" s="140"/>
    </row>
    <row r="228" spans="1:13" s="51" customFormat="1" ht="15.75">
      <c r="A228" s="142"/>
      <c r="B228" s="8"/>
      <c r="C228" s="13" t="s">
        <v>195</v>
      </c>
      <c r="D228" s="140" t="s">
        <v>165</v>
      </c>
      <c r="E228" s="10">
        <v>7.0000000000000007E-2</v>
      </c>
      <c r="F228" s="140">
        <f>F223*E228</f>
        <v>6.2300000000000008E-2</v>
      </c>
      <c r="G228" s="140"/>
      <c r="H228" s="140"/>
      <c r="I228" s="140"/>
      <c r="J228" s="140"/>
      <c r="K228" s="140"/>
      <c r="L228" s="140"/>
      <c r="M228" s="140"/>
    </row>
    <row r="229" spans="1:13" s="54" customFormat="1" ht="27">
      <c r="A229" s="6">
        <v>46</v>
      </c>
      <c r="B229" s="5" t="s">
        <v>236</v>
      </c>
      <c r="C229" s="63" t="s">
        <v>229</v>
      </c>
      <c r="D229" s="6" t="s">
        <v>31</v>
      </c>
      <c r="E229" s="7"/>
      <c r="F229" s="7">
        <v>0.5</v>
      </c>
      <c r="G229" s="7"/>
      <c r="H229" s="7"/>
      <c r="I229" s="7"/>
      <c r="J229" s="7"/>
      <c r="K229" s="7"/>
      <c r="L229" s="7"/>
      <c r="M229" s="140"/>
    </row>
    <row r="230" spans="1:13" s="52" customFormat="1" ht="13.5">
      <c r="A230" s="141"/>
      <c r="B230" s="14"/>
      <c r="C230" s="13" t="s">
        <v>9</v>
      </c>
      <c r="D230" s="140" t="s">
        <v>2</v>
      </c>
      <c r="E230" s="140">
        <v>30.1</v>
      </c>
      <c r="F230" s="140">
        <f>F229*E230</f>
        <v>15.05</v>
      </c>
      <c r="G230" s="140"/>
      <c r="H230" s="140"/>
      <c r="I230" s="140"/>
      <c r="J230" s="140"/>
      <c r="K230" s="140"/>
      <c r="L230" s="140"/>
      <c r="M230" s="140"/>
    </row>
    <row r="231" spans="1:13" s="52" customFormat="1" ht="13.5">
      <c r="A231" s="141"/>
      <c r="B231" s="14"/>
      <c r="C231" s="13" t="s">
        <v>230</v>
      </c>
      <c r="D231" s="140" t="s">
        <v>231</v>
      </c>
      <c r="E231" s="140">
        <v>2.79</v>
      </c>
      <c r="F231" s="140">
        <f>E231*F229</f>
        <v>1.395</v>
      </c>
      <c r="G231" s="140"/>
      <c r="H231" s="140"/>
      <c r="I231" s="140"/>
      <c r="J231" s="140"/>
      <c r="K231" s="140"/>
      <c r="L231" s="140"/>
      <c r="M231" s="140"/>
    </row>
    <row r="232" spans="1:13" s="51" customFormat="1" ht="13.5">
      <c r="A232" s="141"/>
      <c r="B232" s="8"/>
      <c r="C232" s="13" t="s">
        <v>3</v>
      </c>
      <c r="D232" s="140" t="s">
        <v>4</v>
      </c>
      <c r="E232" s="140">
        <v>6.46</v>
      </c>
      <c r="F232" s="140">
        <f>F229*E232</f>
        <v>3.23</v>
      </c>
      <c r="G232" s="140"/>
      <c r="H232" s="140"/>
      <c r="I232" s="140"/>
      <c r="J232" s="140"/>
      <c r="K232" s="140"/>
      <c r="L232" s="140"/>
      <c r="M232" s="140"/>
    </row>
    <row r="233" spans="1:13" s="44" customFormat="1" ht="13.5">
      <c r="A233" s="142"/>
      <c r="B233" s="14"/>
      <c r="C233" s="13" t="s">
        <v>232</v>
      </c>
      <c r="D233" s="140" t="s">
        <v>24</v>
      </c>
      <c r="E233" s="140" t="s">
        <v>175</v>
      </c>
      <c r="F233" s="140">
        <v>2.9</v>
      </c>
      <c r="G233" s="140"/>
      <c r="H233" s="140"/>
      <c r="I233" s="140"/>
      <c r="J233" s="140"/>
      <c r="K233" s="140"/>
      <c r="L233" s="140"/>
      <c r="M233" s="140"/>
    </row>
    <row r="234" spans="1:13" s="44" customFormat="1" ht="13.5">
      <c r="A234" s="142"/>
      <c r="B234" s="14"/>
      <c r="C234" s="13" t="s">
        <v>233</v>
      </c>
      <c r="D234" s="140" t="s">
        <v>24</v>
      </c>
      <c r="E234" s="140" t="s">
        <v>175</v>
      </c>
      <c r="F234" s="140">
        <v>28.1</v>
      </c>
      <c r="G234" s="140"/>
      <c r="H234" s="140"/>
      <c r="I234" s="140"/>
      <c r="J234" s="140"/>
      <c r="K234" s="140"/>
      <c r="L234" s="140"/>
      <c r="M234" s="140"/>
    </row>
    <row r="235" spans="1:13" s="44" customFormat="1" ht="13.5">
      <c r="A235" s="142"/>
      <c r="B235" s="14"/>
      <c r="C235" s="13" t="s">
        <v>234</v>
      </c>
      <c r="D235" s="140" t="s">
        <v>24</v>
      </c>
      <c r="E235" s="140" t="s">
        <v>175</v>
      </c>
      <c r="F235" s="140">
        <v>48.5</v>
      </c>
      <c r="G235" s="140"/>
      <c r="H235" s="140"/>
      <c r="I235" s="140"/>
      <c r="J235" s="140"/>
      <c r="K235" s="140"/>
      <c r="L235" s="140"/>
      <c r="M235" s="140"/>
    </row>
    <row r="236" spans="1:13" s="44" customFormat="1" ht="13.5">
      <c r="A236" s="142"/>
      <c r="B236" s="14"/>
      <c r="C236" s="13" t="s">
        <v>178</v>
      </c>
      <c r="D236" s="140" t="s">
        <v>31</v>
      </c>
      <c r="E236" s="140" t="s">
        <v>175</v>
      </c>
      <c r="F236" s="53">
        <v>0.15</v>
      </c>
      <c r="G236" s="140"/>
      <c r="H236" s="140"/>
      <c r="I236" s="140"/>
      <c r="J236" s="140"/>
      <c r="K236" s="140"/>
      <c r="L236" s="140"/>
      <c r="M236" s="140"/>
    </row>
    <row r="237" spans="1:13" s="51" customFormat="1" ht="13.5">
      <c r="A237" s="141"/>
      <c r="B237" s="14"/>
      <c r="C237" s="13" t="s">
        <v>32</v>
      </c>
      <c r="D237" s="142" t="s">
        <v>11</v>
      </c>
      <c r="E237" s="140" t="s">
        <v>175</v>
      </c>
      <c r="F237" s="140">
        <v>3</v>
      </c>
      <c r="G237" s="140"/>
      <c r="H237" s="140"/>
      <c r="I237" s="140"/>
      <c r="J237" s="140"/>
      <c r="K237" s="140"/>
      <c r="L237" s="140"/>
      <c r="M237" s="140"/>
    </row>
    <row r="238" spans="1:13" s="19" customFormat="1" ht="13.5">
      <c r="A238" s="20"/>
      <c r="B238" s="14"/>
      <c r="C238" s="9" t="s">
        <v>87</v>
      </c>
      <c r="D238" s="142" t="s">
        <v>4</v>
      </c>
      <c r="E238" s="142">
        <v>2.78</v>
      </c>
      <c r="F238" s="140">
        <f>F229*E238</f>
        <v>1.39</v>
      </c>
      <c r="G238" s="142"/>
      <c r="H238" s="140"/>
      <c r="I238" s="142"/>
      <c r="J238" s="142"/>
      <c r="K238" s="142"/>
      <c r="L238" s="142"/>
      <c r="M238" s="140"/>
    </row>
    <row r="239" spans="1:13" s="23" customFormat="1" ht="15.75">
      <c r="A239" s="55" t="s">
        <v>238</v>
      </c>
      <c r="B239" s="35" t="s">
        <v>237</v>
      </c>
      <c r="C239" s="5" t="s">
        <v>239</v>
      </c>
      <c r="D239" s="6" t="s">
        <v>125</v>
      </c>
      <c r="E239" s="6"/>
      <c r="F239" s="37">
        <v>7.5</v>
      </c>
      <c r="G239" s="57"/>
      <c r="H239" s="57"/>
      <c r="I239" s="57"/>
      <c r="J239" s="58"/>
      <c r="K239" s="57"/>
      <c r="L239" s="58"/>
      <c r="M239" s="140"/>
    </row>
    <row r="240" spans="1:13" s="19" customFormat="1" ht="13.5">
      <c r="A240" s="27"/>
      <c r="B240" s="142"/>
      <c r="C240" s="9" t="s">
        <v>9</v>
      </c>
      <c r="D240" s="142" t="s">
        <v>2</v>
      </c>
      <c r="E240" s="142">
        <v>0.129</v>
      </c>
      <c r="F240" s="59">
        <f>F239*E240</f>
        <v>0.96750000000000003</v>
      </c>
      <c r="G240" s="142"/>
      <c r="H240" s="142"/>
      <c r="I240" s="142"/>
      <c r="J240" s="140"/>
      <c r="K240" s="142"/>
      <c r="L240" s="140"/>
      <c r="M240" s="140"/>
    </row>
    <row r="241" spans="1:13" s="30" customFormat="1" ht="13.5">
      <c r="A241" s="27"/>
      <c r="B241" s="29"/>
      <c r="C241" s="28" t="s">
        <v>64</v>
      </c>
      <c r="D241" s="18" t="s">
        <v>4</v>
      </c>
      <c r="E241" s="18">
        <v>6.3E-3</v>
      </c>
      <c r="F241" s="21">
        <f>E241*F239</f>
        <v>4.725E-2</v>
      </c>
      <c r="G241" s="18"/>
      <c r="H241" s="18"/>
      <c r="I241" s="18"/>
      <c r="J241" s="18"/>
      <c r="K241" s="18"/>
      <c r="L241" s="21"/>
      <c r="M241" s="140"/>
    </row>
    <row r="242" spans="1:13" s="19" customFormat="1" ht="15.75">
      <c r="A242" s="20"/>
      <c r="B242" s="60"/>
      <c r="C242" s="9" t="s">
        <v>88</v>
      </c>
      <c r="D242" s="142" t="s">
        <v>165</v>
      </c>
      <c r="E242" s="142" t="s">
        <v>175</v>
      </c>
      <c r="F242" s="140">
        <v>0.15</v>
      </c>
      <c r="G242" s="140"/>
      <c r="H242" s="140"/>
      <c r="I242" s="142"/>
      <c r="J242" s="142"/>
      <c r="K242" s="142"/>
      <c r="L242" s="142"/>
      <c r="M242" s="140"/>
    </row>
    <row r="243" spans="1:13" s="19" customFormat="1" ht="13.5">
      <c r="A243" s="20"/>
      <c r="B243" s="60"/>
      <c r="C243" s="9" t="s">
        <v>240</v>
      </c>
      <c r="D243" s="142" t="s">
        <v>50</v>
      </c>
      <c r="E243" s="142" t="s">
        <v>175</v>
      </c>
      <c r="F243" s="59">
        <v>415</v>
      </c>
      <c r="G243" s="142"/>
      <c r="H243" s="140"/>
      <c r="I243" s="142"/>
      <c r="J243" s="142"/>
      <c r="K243" s="142"/>
      <c r="L243" s="142"/>
      <c r="M243" s="140"/>
    </row>
    <row r="244" spans="1:13" s="54" customFormat="1" ht="27">
      <c r="A244" s="6">
        <v>48</v>
      </c>
      <c r="B244" s="5" t="s">
        <v>246</v>
      </c>
      <c r="C244" s="63" t="s">
        <v>241</v>
      </c>
      <c r="D244" s="6" t="s">
        <v>125</v>
      </c>
      <c r="E244" s="7"/>
      <c r="F244" s="7">
        <v>18.2</v>
      </c>
      <c r="G244" s="7"/>
      <c r="H244" s="7"/>
      <c r="I244" s="7"/>
      <c r="J244" s="7"/>
      <c r="K244" s="7"/>
      <c r="L244" s="7"/>
      <c r="M244" s="140"/>
    </row>
    <row r="245" spans="1:13" s="52" customFormat="1" ht="13.5">
      <c r="A245" s="141"/>
      <c r="B245" s="14"/>
      <c r="C245" s="13" t="s">
        <v>9</v>
      </c>
      <c r="D245" s="140" t="s">
        <v>2</v>
      </c>
      <c r="E245" s="140">
        <v>0.439</v>
      </c>
      <c r="F245" s="140">
        <f>F244*E245</f>
        <v>7.9897999999999998</v>
      </c>
      <c r="G245" s="140"/>
      <c r="H245" s="140"/>
      <c r="I245" s="140"/>
      <c r="J245" s="140"/>
      <c r="K245" s="140"/>
      <c r="L245" s="140"/>
      <c r="M245" s="140"/>
    </row>
    <row r="246" spans="1:13" s="51" customFormat="1" ht="13.5">
      <c r="A246" s="141"/>
      <c r="B246" s="8"/>
      <c r="C246" s="13" t="s">
        <v>3</v>
      </c>
      <c r="D246" s="140" t="s">
        <v>4</v>
      </c>
      <c r="E246" s="140">
        <v>3.5400000000000001E-2</v>
      </c>
      <c r="F246" s="140">
        <f>F244*E246</f>
        <v>0.64427999999999996</v>
      </c>
      <c r="G246" s="140"/>
      <c r="H246" s="140"/>
      <c r="I246" s="140"/>
      <c r="J246" s="140"/>
      <c r="K246" s="140"/>
      <c r="L246" s="140"/>
      <c r="M246" s="140"/>
    </row>
    <row r="247" spans="1:13" s="44" customFormat="1" ht="13.5">
      <c r="A247" s="142"/>
      <c r="B247" s="14"/>
      <c r="C247" s="13" t="s">
        <v>242</v>
      </c>
      <c r="D247" s="140" t="s">
        <v>24</v>
      </c>
      <c r="E247" s="140" t="s">
        <v>175</v>
      </c>
      <c r="F247" s="140">
        <v>29.2</v>
      </c>
      <c r="G247" s="140"/>
      <c r="H247" s="140"/>
      <c r="I247" s="140"/>
      <c r="J247" s="140"/>
      <c r="K247" s="140"/>
      <c r="L247" s="140"/>
      <c r="M247" s="140"/>
    </row>
    <row r="248" spans="1:13" s="44" customFormat="1" ht="15.75">
      <c r="A248" s="142"/>
      <c r="B248" s="14"/>
      <c r="C248" s="13" t="s">
        <v>243</v>
      </c>
      <c r="D248" s="142" t="s">
        <v>188</v>
      </c>
      <c r="E248" s="140">
        <v>1.02</v>
      </c>
      <c r="F248" s="140">
        <f>E248*F244</f>
        <v>18.564</v>
      </c>
      <c r="G248" s="140"/>
      <c r="H248" s="140"/>
      <c r="I248" s="140"/>
      <c r="J248" s="140"/>
      <c r="K248" s="140"/>
      <c r="L248" s="140"/>
      <c r="M248" s="140"/>
    </row>
    <row r="249" spans="1:13" s="44" customFormat="1" ht="13.5">
      <c r="A249" s="142"/>
      <c r="B249" s="14"/>
      <c r="C249" s="13" t="s">
        <v>244</v>
      </c>
      <c r="D249" s="140" t="s">
        <v>11</v>
      </c>
      <c r="E249" s="140" t="s">
        <v>175</v>
      </c>
      <c r="F249" s="140">
        <v>3</v>
      </c>
      <c r="G249" s="140"/>
      <c r="H249" s="140"/>
      <c r="I249" s="140"/>
      <c r="J249" s="140"/>
      <c r="K249" s="140"/>
      <c r="L249" s="140"/>
      <c r="M249" s="140"/>
    </row>
    <row r="250" spans="1:13" s="44" customFormat="1" ht="13.5">
      <c r="A250" s="142"/>
      <c r="B250" s="14"/>
      <c r="C250" s="13" t="s">
        <v>156</v>
      </c>
      <c r="D250" s="140" t="s">
        <v>11</v>
      </c>
      <c r="E250" s="140" t="s">
        <v>175</v>
      </c>
      <c r="F250" s="53">
        <v>5</v>
      </c>
      <c r="G250" s="140"/>
      <c r="H250" s="140"/>
      <c r="I250" s="140"/>
      <c r="J250" s="140"/>
      <c r="K250" s="140"/>
      <c r="L250" s="140"/>
      <c r="M250" s="140"/>
    </row>
    <row r="251" spans="1:13" s="51" customFormat="1" ht="13.5">
      <c r="A251" s="141"/>
      <c r="B251" s="14"/>
      <c r="C251" s="13" t="s">
        <v>245</v>
      </c>
      <c r="D251" s="142" t="s">
        <v>24</v>
      </c>
      <c r="E251" s="140" t="s">
        <v>175</v>
      </c>
      <c r="F251" s="140">
        <v>14</v>
      </c>
      <c r="G251" s="140"/>
      <c r="H251" s="140"/>
      <c r="I251" s="140"/>
      <c r="J251" s="140"/>
      <c r="K251" s="140"/>
      <c r="L251" s="140"/>
      <c r="M251" s="140"/>
    </row>
    <row r="252" spans="1:13" s="19" customFormat="1" ht="13.5">
      <c r="A252" s="20"/>
      <c r="B252" s="14"/>
      <c r="C252" s="9" t="s">
        <v>87</v>
      </c>
      <c r="D252" s="142" t="s">
        <v>4</v>
      </c>
      <c r="E252" s="142">
        <v>8.2799999999999999E-2</v>
      </c>
      <c r="F252" s="140">
        <f>F244*E252</f>
        <v>1.5069599999999999</v>
      </c>
      <c r="G252" s="142"/>
      <c r="H252" s="140"/>
      <c r="I252" s="142"/>
      <c r="J252" s="142"/>
      <c r="K252" s="142"/>
      <c r="L252" s="142"/>
      <c r="M252" s="140"/>
    </row>
    <row r="253" spans="1:13" s="51" customFormat="1" ht="40.5">
      <c r="A253" s="6">
        <v>49</v>
      </c>
      <c r="B253" s="5" t="s">
        <v>247</v>
      </c>
      <c r="C253" s="5" t="s">
        <v>248</v>
      </c>
      <c r="D253" s="6" t="s">
        <v>0</v>
      </c>
      <c r="E253" s="7"/>
      <c r="F253" s="7">
        <v>14</v>
      </c>
      <c r="G253" s="7"/>
      <c r="H253" s="7"/>
      <c r="I253" s="7"/>
      <c r="J253" s="7"/>
      <c r="K253" s="7"/>
      <c r="L253" s="7"/>
      <c r="M253" s="140"/>
    </row>
    <row r="254" spans="1:13" s="52" customFormat="1" ht="13.5">
      <c r="A254" s="142"/>
      <c r="B254" s="8"/>
      <c r="C254" s="13" t="s">
        <v>9</v>
      </c>
      <c r="D254" s="140" t="s">
        <v>2</v>
      </c>
      <c r="E254" s="140">
        <v>1.36</v>
      </c>
      <c r="F254" s="140">
        <f>F253*E254</f>
        <v>19.040000000000003</v>
      </c>
      <c r="G254" s="140"/>
      <c r="H254" s="140"/>
      <c r="I254" s="140"/>
      <c r="J254" s="140"/>
      <c r="K254" s="140"/>
      <c r="L254" s="140"/>
      <c r="M254" s="140"/>
    </row>
    <row r="255" spans="1:13" s="51" customFormat="1" ht="13.5">
      <c r="A255" s="142"/>
      <c r="B255" s="8"/>
      <c r="C255" s="13" t="s">
        <v>3</v>
      </c>
      <c r="D255" s="140" t="s">
        <v>4</v>
      </c>
      <c r="E255" s="53">
        <v>0.06</v>
      </c>
      <c r="F255" s="140">
        <f>F253*E255</f>
        <v>0.84</v>
      </c>
      <c r="G255" s="140"/>
      <c r="H255" s="140"/>
      <c r="I255" s="140"/>
      <c r="J255" s="140"/>
      <c r="K255" s="140"/>
      <c r="L255" s="140"/>
      <c r="M255" s="140"/>
    </row>
    <row r="256" spans="1:13" s="51" customFormat="1" ht="13.5">
      <c r="A256" s="142"/>
      <c r="B256" s="14"/>
      <c r="C256" s="13" t="s">
        <v>180</v>
      </c>
      <c r="D256" s="140" t="s">
        <v>11</v>
      </c>
      <c r="E256" s="140" t="s">
        <v>175</v>
      </c>
      <c r="F256" s="140">
        <v>5</v>
      </c>
      <c r="G256" s="140"/>
      <c r="H256" s="140"/>
      <c r="I256" s="140"/>
      <c r="J256" s="140"/>
      <c r="K256" s="140"/>
      <c r="L256" s="140"/>
      <c r="M256" s="140"/>
    </row>
    <row r="257" spans="1:13" s="51" customFormat="1" ht="13.5">
      <c r="A257" s="142"/>
      <c r="B257" s="14"/>
      <c r="C257" s="13" t="s">
        <v>68</v>
      </c>
      <c r="D257" s="140" t="s">
        <v>11</v>
      </c>
      <c r="E257" s="140">
        <v>0.38</v>
      </c>
      <c r="F257" s="140">
        <f>E257*F253</f>
        <v>5.32</v>
      </c>
      <c r="G257" s="140"/>
      <c r="H257" s="140"/>
      <c r="I257" s="140"/>
      <c r="J257" s="140"/>
      <c r="K257" s="140"/>
      <c r="L257" s="140"/>
      <c r="M257" s="140"/>
    </row>
    <row r="258" spans="1:13" s="51" customFormat="1" ht="13.5">
      <c r="A258" s="142"/>
      <c r="B258" s="46"/>
      <c r="C258" s="13" t="s">
        <v>5</v>
      </c>
      <c r="D258" s="140" t="s">
        <v>4</v>
      </c>
      <c r="E258" s="53">
        <v>0.38</v>
      </c>
      <c r="F258" s="140">
        <f>F253*E258</f>
        <v>5.32</v>
      </c>
      <c r="G258" s="140"/>
      <c r="H258" s="140"/>
      <c r="I258" s="140"/>
      <c r="J258" s="140"/>
      <c r="K258" s="140"/>
      <c r="L258" s="140"/>
      <c r="M258" s="140"/>
    </row>
    <row r="259" spans="1:13" s="51" customFormat="1" ht="45">
      <c r="A259" s="6">
        <v>50</v>
      </c>
      <c r="B259" s="16" t="s">
        <v>249</v>
      </c>
      <c r="C259" s="5" t="s">
        <v>250</v>
      </c>
      <c r="D259" s="6" t="s">
        <v>50</v>
      </c>
      <c r="E259" s="7"/>
      <c r="F259" s="7">
        <v>6</v>
      </c>
      <c r="G259" s="7"/>
      <c r="H259" s="7"/>
      <c r="I259" s="7"/>
      <c r="J259" s="7"/>
      <c r="K259" s="7"/>
      <c r="L259" s="7"/>
      <c r="M259" s="140"/>
    </row>
    <row r="260" spans="1:13" s="52" customFormat="1" ht="13.5">
      <c r="A260" s="142"/>
      <c r="B260" s="8"/>
      <c r="C260" s="13" t="s">
        <v>9</v>
      </c>
      <c r="D260" s="140" t="s">
        <v>2</v>
      </c>
      <c r="E260" s="140">
        <v>3.5</v>
      </c>
      <c r="F260" s="140">
        <f>F259*E260</f>
        <v>21</v>
      </c>
      <c r="G260" s="140"/>
      <c r="H260" s="140"/>
      <c r="I260" s="140"/>
      <c r="J260" s="140"/>
      <c r="K260" s="140"/>
      <c r="L260" s="140"/>
      <c r="M260" s="140"/>
    </row>
    <row r="261" spans="1:13" s="51" customFormat="1" ht="13.5">
      <c r="A261" s="142"/>
      <c r="B261" s="14"/>
      <c r="C261" s="13" t="s">
        <v>251</v>
      </c>
      <c r="D261" s="140" t="s">
        <v>50</v>
      </c>
      <c r="E261" s="140" t="s">
        <v>175</v>
      </c>
      <c r="F261" s="140">
        <v>6</v>
      </c>
      <c r="G261" s="140"/>
      <c r="H261" s="140"/>
      <c r="I261" s="140"/>
      <c r="J261" s="140"/>
      <c r="K261" s="140"/>
      <c r="L261" s="140"/>
      <c r="M261" s="140"/>
    </row>
    <row r="262" spans="1:13" s="51" customFormat="1" ht="13.5">
      <c r="A262" s="142"/>
      <c r="B262" s="8"/>
      <c r="C262" s="13" t="s">
        <v>5</v>
      </c>
      <c r="D262" s="140" t="s">
        <v>4</v>
      </c>
      <c r="E262" s="140">
        <v>0.93</v>
      </c>
      <c r="F262" s="140">
        <f>F259*E262</f>
        <v>5.58</v>
      </c>
      <c r="G262" s="140"/>
      <c r="H262" s="140"/>
      <c r="I262" s="140"/>
      <c r="J262" s="140"/>
      <c r="K262" s="140"/>
      <c r="L262" s="140"/>
      <c r="M262" s="140"/>
    </row>
    <row r="263" spans="1:13" s="44" customFormat="1" ht="27">
      <c r="A263" s="6">
        <v>51</v>
      </c>
      <c r="B263" s="35"/>
      <c r="C263" s="5" t="s">
        <v>252</v>
      </c>
      <c r="D263" s="36" t="s">
        <v>31</v>
      </c>
      <c r="E263" s="6"/>
      <c r="F263" s="37">
        <v>14.6</v>
      </c>
      <c r="G263" s="140"/>
      <c r="H263" s="140"/>
      <c r="I263" s="142"/>
      <c r="J263" s="140"/>
      <c r="K263" s="140"/>
      <c r="L263" s="140"/>
      <c r="M263" s="21"/>
    </row>
    <row r="264" spans="1:13" s="148" customFormat="1" ht="15.75">
      <c r="A264" s="179"/>
      <c r="B264" s="179"/>
      <c r="C264" s="180" t="s">
        <v>20</v>
      </c>
      <c r="D264" s="179"/>
      <c r="E264" s="179"/>
      <c r="F264" s="179"/>
      <c r="G264" s="179"/>
      <c r="H264" s="179"/>
      <c r="I264" s="179"/>
      <c r="J264" s="179"/>
      <c r="K264" s="179"/>
      <c r="L264" s="179"/>
      <c r="M264" s="181"/>
    </row>
    <row r="265" spans="1:13" s="19" customFormat="1" ht="14.25">
      <c r="A265" s="161"/>
      <c r="B265" s="162"/>
      <c r="C265" s="163" t="s">
        <v>19</v>
      </c>
      <c r="D265" s="164" t="s">
        <v>343</v>
      </c>
      <c r="E265" s="165"/>
      <c r="F265" s="165"/>
      <c r="G265" s="165"/>
      <c r="H265" s="165"/>
      <c r="I265" s="165"/>
      <c r="J265" s="165"/>
      <c r="K265" s="165"/>
      <c r="L265" s="165"/>
      <c r="M265" s="166"/>
    </row>
    <row r="266" spans="1:13" s="19" customFormat="1" ht="14.25">
      <c r="A266" s="161"/>
      <c r="B266" s="162"/>
      <c r="C266" s="163" t="s">
        <v>20</v>
      </c>
      <c r="D266" s="163"/>
      <c r="E266" s="165"/>
      <c r="F266" s="165"/>
      <c r="G266" s="165"/>
      <c r="H266" s="165"/>
      <c r="I266" s="165"/>
      <c r="J266" s="165"/>
      <c r="K266" s="165"/>
      <c r="L266" s="165"/>
      <c r="M266" s="166"/>
    </row>
    <row r="267" spans="1:13" s="19" customFormat="1" ht="14.25">
      <c r="A267" s="161"/>
      <c r="B267" s="162"/>
      <c r="C267" s="163" t="s">
        <v>21</v>
      </c>
      <c r="D267" s="164" t="s">
        <v>343</v>
      </c>
      <c r="E267" s="165"/>
      <c r="F267" s="165"/>
      <c r="G267" s="165"/>
      <c r="H267" s="165"/>
      <c r="I267" s="165"/>
      <c r="J267" s="165"/>
      <c r="K267" s="165"/>
      <c r="L267" s="165"/>
      <c r="M267" s="166"/>
    </row>
    <row r="268" spans="1:13" s="23" customFormat="1" ht="20.25" customHeight="1">
      <c r="A268" s="182"/>
      <c r="B268" s="183"/>
      <c r="C268" s="178" t="s">
        <v>20</v>
      </c>
      <c r="D268" s="178"/>
      <c r="E268" s="178"/>
      <c r="F268" s="178"/>
      <c r="G268" s="178"/>
      <c r="H268" s="184"/>
      <c r="I268" s="178"/>
      <c r="J268" s="184"/>
      <c r="K268" s="178"/>
      <c r="L268" s="184"/>
      <c r="M268" s="184"/>
    </row>
    <row r="269" spans="1:13" s="148" customFormat="1" ht="15.75"/>
    <row r="270" spans="1:13" s="148" customFormat="1" ht="15.75"/>
    <row r="271" spans="1:13" s="148" customFormat="1" ht="15.75"/>
    <row r="272" spans="1:13" s="148" customFormat="1" ht="15.75"/>
    <row r="273" s="148" customFormat="1" ht="15.75"/>
    <row r="274" s="148" customFormat="1" ht="15.75"/>
    <row r="275" s="148" customFormat="1" ht="15.75"/>
    <row r="276" s="148" customFormat="1" ht="15.75"/>
    <row r="277" s="148" customFormat="1" ht="15.75"/>
    <row r="278" s="148" customFormat="1" ht="15.75"/>
    <row r="279" s="148" customFormat="1" ht="15.75"/>
    <row r="280" s="148" customFormat="1" ht="15.75"/>
    <row r="281" s="148" customFormat="1" ht="15.75"/>
    <row r="282" s="148" customFormat="1" ht="15.75"/>
    <row r="283" s="148" customFormat="1" ht="15.75"/>
    <row r="284" s="148" customFormat="1" ht="15.75"/>
    <row r="285" s="148" customFormat="1" ht="15.75"/>
    <row r="286" s="148" customFormat="1" ht="15.75"/>
    <row r="287" s="148" customFormat="1" ht="15.75"/>
    <row r="288" s="148" customFormat="1" ht="15.75"/>
    <row r="289" s="148" customFormat="1" ht="15.75"/>
    <row r="290" s="148" customFormat="1" ht="15.75"/>
    <row r="291" s="148" customFormat="1" ht="15.75"/>
    <row r="292" s="148" customFormat="1" ht="15.75"/>
    <row r="293" s="148" customFormat="1" ht="15.75"/>
    <row r="294" s="148" customFormat="1" ht="15.75"/>
    <row r="295" s="148" customFormat="1" ht="15.75"/>
    <row r="296" s="148" customFormat="1" ht="15.75"/>
    <row r="297" s="148" customFormat="1" ht="15.75"/>
    <row r="298" s="148" customFormat="1" ht="15.75"/>
    <row r="299" s="148" customFormat="1" ht="15.75"/>
    <row r="300" s="148" customFormat="1" ht="15.75"/>
    <row r="301" s="148" customFormat="1" ht="15.75"/>
    <row r="302" s="148" customFormat="1" ht="15.75"/>
    <row r="303" s="148" customFormat="1" ht="15.75"/>
    <row r="304" s="148" customFormat="1" ht="15.75"/>
    <row r="305" s="148" customFormat="1" ht="15.75"/>
    <row r="306" s="148" customFormat="1" ht="15.75"/>
    <row r="307" s="148" customFormat="1" ht="15.75"/>
    <row r="308" s="148" customFormat="1" ht="15.75"/>
    <row r="309" s="148" customFormat="1" ht="15.75"/>
    <row r="310" s="148" customFormat="1" ht="15.75"/>
    <row r="311" s="148" customFormat="1" ht="15.75"/>
    <row r="312" s="148" customFormat="1" ht="15.75"/>
    <row r="313" s="148" customFormat="1" ht="15.75"/>
    <row r="314" s="148" customFormat="1" ht="15.75"/>
    <row r="315" s="148" customFormat="1" ht="15.75"/>
    <row r="316" s="148" customFormat="1" ht="15.75"/>
    <row r="317" s="148" customFormat="1" ht="15.75"/>
    <row r="318" s="148" customFormat="1" ht="15.75"/>
    <row r="319" s="148" customFormat="1" ht="15.75"/>
    <row r="320" s="148" customFormat="1" ht="15.75"/>
    <row r="321" s="148" customFormat="1" ht="15.75"/>
    <row r="322" s="148" customFormat="1" ht="15.75"/>
    <row r="323" s="148" customFormat="1" ht="15.75"/>
    <row r="324" s="148" customFormat="1" ht="15.75"/>
    <row r="325" s="148" customFormat="1" ht="15.75"/>
    <row r="326" s="148" customFormat="1" ht="15.75"/>
    <row r="327" s="148" customFormat="1" ht="15.75"/>
    <row r="328" s="148" customFormat="1" ht="15.75"/>
    <row r="329" s="148" customFormat="1" ht="15.75"/>
    <row r="330" s="148" customFormat="1" ht="15.75"/>
    <row r="331" s="148" customFormat="1" ht="15.75"/>
    <row r="332" s="148" customFormat="1" ht="15.75"/>
    <row r="333" s="148" customFormat="1" ht="15.75"/>
    <row r="334" s="148" customFormat="1" ht="15.75"/>
    <row r="335" s="148" customFormat="1" ht="15.75"/>
    <row r="336" s="148" customFormat="1" ht="15.75"/>
    <row r="337" s="148" customFormat="1" ht="15.75"/>
    <row r="338" s="148" customFormat="1" ht="15.75"/>
    <row r="339" s="148" customFormat="1" ht="15.75"/>
    <row r="340" s="148" customFormat="1" ht="15.75"/>
    <row r="341" s="148" customFormat="1" ht="15.75"/>
    <row r="342" s="148" customFormat="1" ht="15.75"/>
    <row r="343" s="148" customFormat="1" ht="15.75"/>
    <row r="344" s="148" customFormat="1" ht="15.75"/>
    <row r="345" s="148" customFormat="1" ht="15.75"/>
    <row r="346" s="148" customFormat="1" ht="15.75"/>
    <row r="347" s="148" customFormat="1" ht="15.75"/>
    <row r="348" s="148" customFormat="1" ht="15.75"/>
    <row r="349" s="148" customFormat="1" ht="15.75"/>
    <row r="350" s="148" customFormat="1" ht="15.75"/>
    <row r="351" s="148" customFormat="1" ht="15.75"/>
    <row r="352" s="148" customFormat="1" ht="15.75"/>
    <row r="353" s="148" customFormat="1" ht="15.75"/>
    <row r="354" s="148" customFormat="1" ht="15.75"/>
    <row r="355" s="148" customFormat="1" ht="15.75"/>
    <row r="356" s="148" customFormat="1" ht="15.75"/>
    <row r="357" s="148" customFormat="1" ht="15.75"/>
    <row r="358" s="148" customFormat="1" ht="15.75"/>
    <row r="359" s="148" customFormat="1" ht="15.75"/>
    <row r="360" s="148" customFormat="1" ht="15.75"/>
    <row r="361" s="148" customFormat="1" ht="15.75"/>
    <row r="362" s="148" customFormat="1" ht="15.75"/>
    <row r="363" s="148" customFormat="1" ht="15.75"/>
    <row r="364" s="148" customFormat="1" ht="15.75"/>
    <row r="365" s="148" customFormat="1" ht="15.75"/>
    <row r="366" s="148" customFormat="1" ht="15.75"/>
    <row r="367" s="148" customFormat="1" ht="15.75"/>
    <row r="368" s="148" customFormat="1" ht="15.75"/>
    <row r="369" s="148" customFormat="1" ht="15.75"/>
    <row r="370" s="148" customFormat="1" ht="15.75"/>
    <row r="371" s="148" customFormat="1" ht="15.75"/>
    <row r="372" s="148" customFormat="1" ht="15.75"/>
    <row r="373" s="148" customFormat="1" ht="15.75"/>
    <row r="374" s="148" customFormat="1" ht="15.75"/>
    <row r="375" s="148" customFormat="1" ht="15.75"/>
    <row r="376" s="148" customFormat="1" ht="15.75"/>
    <row r="377" s="148" customFormat="1" ht="15.75"/>
    <row r="378" s="148" customFormat="1" ht="15.75"/>
    <row r="379" s="148" customFormat="1" ht="15.75"/>
    <row r="380" s="148" customFormat="1" ht="15.75"/>
    <row r="381" s="148" customFormat="1" ht="15.75"/>
    <row r="382" s="148" customFormat="1" ht="15.75"/>
    <row r="383" s="148" customFormat="1" ht="15.75"/>
    <row r="384" s="148" customFormat="1" ht="15.75"/>
    <row r="385" s="148" customFormat="1" ht="15.75"/>
    <row r="386" s="148" customFormat="1" ht="15.75"/>
    <row r="387" s="148" customFormat="1" ht="15.75"/>
    <row r="388" s="148" customFormat="1" ht="15.75"/>
    <row r="389" s="148" customFormat="1" ht="15.75"/>
    <row r="390" s="148" customFormat="1" ht="15.75"/>
    <row r="391" s="148" customFormat="1" ht="15.75"/>
    <row r="392" s="148" customFormat="1" ht="15.75"/>
    <row r="393" s="148" customFormat="1" ht="15.75"/>
    <row r="394" s="148" customFormat="1" ht="15.75"/>
    <row r="395" s="148" customFormat="1" ht="15.75"/>
    <row r="396" s="148" customFormat="1" ht="15.75"/>
    <row r="397" s="148" customFormat="1" ht="15.75"/>
    <row r="398" s="148" customFormat="1" ht="15.75"/>
    <row r="399" s="148" customFormat="1" ht="15.75"/>
    <row r="400" s="148" customFormat="1" ht="15.75"/>
    <row r="401" s="148" customFormat="1" ht="15.75"/>
    <row r="402" s="148" customFormat="1" ht="15.75"/>
    <row r="403" s="148" customFormat="1" ht="15.75"/>
    <row r="404" s="148" customFormat="1" ht="15.75"/>
    <row r="405" s="148" customFormat="1" ht="15.75"/>
    <row r="406" s="148" customFormat="1" ht="15.75"/>
    <row r="407" s="148" customFormat="1" ht="15.75"/>
    <row r="408" s="148" customFormat="1" ht="15.75"/>
    <row r="409" s="148" customFormat="1" ht="15.75"/>
    <row r="410" s="148" customFormat="1" ht="15.75"/>
    <row r="411" s="148" customFormat="1" ht="15.75"/>
    <row r="412" s="148" customFormat="1" ht="15.75"/>
    <row r="413" s="148" customFormat="1" ht="15.75"/>
    <row r="414" s="148" customFormat="1" ht="15.75"/>
    <row r="415" s="148" customFormat="1" ht="15.75"/>
    <row r="416" s="148" customFormat="1" ht="15.75"/>
    <row r="417" s="148" customFormat="1" ht="15.75"/>
    <row r="418" s="148" customFormat="1" ht="15.75"/>
    <row r="419" s="148" customFormat="1" ht="15.75"/>
    <row r="420" s="148" customFormat="1" ht="15.75"/>
    <row r="421" s="148" customFormat="1" ht="15.75"/>
    <row r="422" s="148" customFormat="1" ht="15.75"/>
    <row r="423" s="148" customFormat="1" ht="15.75"/>
    <row r="424" s="148" customFormat="1" ht="15.75"/>
    <row r="425" s="148" customFormat="1" ht="15.75"/>
    <row r="426" s="148" customFormat="1" ht="15.75"/>
    <row r="427" s="148" customFormat="1" ht="15.75"/>
    <row r="428" s="148" customFormat="1" ht="15.75"/>
    <row r="429" s="148" customFormat="1" ht="15.75"/>
    <row r="430" s="148" customFormat="1" ht="15.75"/>
    <row r="431" s="148" customFormat="1" ht="15.75"/>
    <row r="432" s="148" customFormat="1" ht="15.75"/>
    <row r="433" s="148" customFormat="1" ht="15.75"/>
    <row r="434" s="148" customFormat="1" ht="15.75"/>
    <row r="435" s="148" customFormat="1" ht="15.75"/>
    <row r="436" s="148" customFormat="1" ht="15.75"/>
    <row r="437" s="148" customFormat="1" ht="15.75"/>
    <row r="438" s="148" customFormat="1" ht="15.75"/>
    <row r="439" s="148" customFormat="1" ht="15.75"/>
    <row r="440" s="148" customFormat="1" ht="15.75"/>
    <row r="441" s="148" customFormat="1" ht="15.75"/>
    <row r="442" s="148" customFormat="1" ht="15.75"/>
    <row r="443" s="148" customFormat="1" ht="15.75"/>
    <row r="444" s="148" customFormat="1" ht="15.75"/>
    <row r="445" s="148" customFormat="1" ht="15.75"/>
    <row r="446" s="148" customFormat="1" ht="15.75"/>
    <row r="447" s="148" customFormat="1" ht="15.75"/>
    <row r="448" s="148" customFormat="1" ht="15.75"/>
    <row r="449" s="148" customFormat="1" ht="15.75"/>
    <row r="450" s="148" customFormat="1" ht="15.75"/>
    <row r="451" s="148" customFormat="1" ht="15.75"/>
    <row r="452" s="148" customFormat="1" ht="15.75"/>
    <row r="453" s="148" customFormat="1" ht="15.75"/>
    <row r="454" s="148" customFormat="1" ht="15.75"/>
    <row r="455" s="148" customFormat="1" ht="15.75"/>
    <row r="456" s="148" customFormat="1" ht="15.75"/>
    <row r="457" s="148" customFormat="1" ht="15.75"/>
    <row r="458" s="148" customFormat="1" ht="15.75"/>
    <row r="459" s="148" customFormat="1" ht="15.75"/>
    <row r="460" s="148" customFormat="1" ht="15.75"/>
    <row r="461" s="148" customFormat="1" ht="15.75"/>
    <row r="462" s="148" customFormat="1" ht="15.75"/>
    <row r="463" s="148" customFormat="1" ht="15.75"/>
    <row r="464" s="148" customFormat="1" ht="15.75"/>
    <row r="465" s="148" customFormat="1" ht="15.75"/>
    <row r="466" s="148" customFormat="1" ht="15.75"/>
    <row r="467" s="148" customFormat="1" ht="15.75"/>
    <row r="468" s="148" customFormat="1" ht="15.75"/>
    <row r="469" s="148" customFormat="1" ht="15.75"/>
    <row r="470" s="148" customFormat="1" ht="15.75"/>
    <row r="471" s="148" customFormat="1" ht="15.75"/>
    <row r="472" s="148" customFormat="1" ht="15.75"/>
    <row r="473" s="148" customFormat="1" ht="15.75"/>
    <row r="474" s="148" customFormat="1" ht="15.75"/>
    <row r="475" s="148" customFormat="1" ht="15.75"/>
    <row r="476" s="148" customFormat="1" ht="15.75"/>
    <row r="477" s="148" customFormat="1" ht="15.75"/>
    <row r="478" s="148" customFormat="1" ht="15.75"/>
    <row r="479" s="148" customFormat="1" ht="15.75"/>
    <row r="480" s="148" customFormat="1" ht="15.75"/>
    <row r="481" s="148" customFormat="1" ht="15.75"/>
    <row r="482" s="148" customFormat="1" ht="15.75"/>
    <row r="483" s="148" customFormat="1" ht="15.75"/>
    <row r="484" s="148" customFormat="1" ht="15.75"/>
    <row r="485" s="148" customFormat="1" ht="15.75"/>
    <row r="486" s="148" customFormat="1" ht="15.75"/>
    <row r="487" s="148" customFormat="1" ht="15.75"/>
    <row r="488" s="148" customFormat="1" ht="15.75"/>
    <row r="489" s="148" customFormat="1" ht="15.75"/>
    <row r="490" s="148" customFormat="1" ht="15.75"/>
    <row r="491" s="148" customFormat="1" ht="15.75"/>
    <row r="492" s="148" customFormat="1" ht="15.75"/>
    <row r="493" s="148" customFormat="1" ht="15.75"/>
    <row r="494" s="148" customFormat="1" ht="15.75"/>
    <row r="495" s="148" customFormat="1" ht="15.75"/>
    <row r="496" s="148" customFormat="1" ht="15.75"/>
    <row r="497" s="148" customFormat="1" ht="15.75"/>
    <row r="498" s="148" customFormat="1" ht="15.75"/>
    <row r="499" s="148" customFormat="1" ht="15.75"/>
    <row r="500" s="148" customFormat="1" ht="15.75"/>
    <row r="501" s="148" customFormat="1" ht="15.75"/>
    <row r="502" s="148" customFormat="1" ht="15.75"/>
    <row r="503" s="148" customFormat="1" ht="15.75"/>
    <row r="504" s="148" customFormat="1" ht="15.75"/>
    <row r="505" s="148" customFormat="1" ht="15.75"/>
    <row r="506" s="148" customFormat="1" ht="15.75"/>
    <row r="507" s="148" customFormat="1" ht="15.75"/>
    <row r="508" s="148" customFormat="1" ht="15.75"/>
    <row r="509" s="148" customFormat="1" ht="15.75"/>
    <row r="510" s="148" customFormat="1" ht="15.75"/>
    <row r="511" s="148" customFormat="1" ht="15.75"/>
    <row r="512" s="148" customFormat="1" ht="15.75"/>
    <row r="513" s="148" customFormat="1" ht="15.75"/>
    <row r="514" s="148" customFormat="1" ht="15.75"/>
    <row r="515" s="148" customFormat="1" ht="15.75"/>
    <row r="516" s="148" customFormat="1" ht="15.75"/>
    <row r="517" s="148" customFormat="1" ht="15.75"/>
    <row r="518" s="148" customFormat="1" ht="15.75"/>
    <row r="519" s="148" customFormat="1" ht="15.75"/>
    <row r="520" s="148" customFormat="1" ht="15.75"/>
    <row r="521" s="148" customFormat="1" ht="15.75"/>
    <row r="522" s="148" customFormat="1" ht="15.75"/>
    <row r="523" s="148" customFormat="1" ht="15.75"/>
    <row r="524" s="148" customFormat="1" ht="15.75"/>
    <row r="525" s="148" customFormat="1" ht="15.75"/>
    <row r="526" s="148" customFormat="1" ht="15.75"/>
    <row r="527" s="148" customFormat="1" ht="15.75"/>
    <row r="528" s="148" customFormat="1" ht="15.75"/>
    <row r="529" s="148" customFormat="1" ht="15.75"/>
    <row r="530" s="148" customFormat="1" ht="15.75"/>
    <row r="531" s="148" customFormat="1" ht="15.75"/>
    <row r="532" s="148" customFormat="1" ht="15.75"/>
    <row r="533" s="148" customFormat="1" ht="15.75"/>
    <row r="534" s="148" customFormat="1" ht="15.75"/>
    <row r="535" s="148" customFormat="1" ht="15.75"/>
    <row r="536" s="148" customFormat="1" ht="15.75"/>
    <row r="537" s="148" customFormat="1" ht="15.75"/>
    <row r="538" s="148" customFormat="1" ht="15.75"/>
    <row r="539" s="148" customFormat="1" ht="15.75"/>
    <row r="540" s="148" customFormat="1" ht="15.75"/>
    <row r="541" s="148" customFormat="1" ht="15.75"/>
    <row r="542" s="148" customFormat="1" ht="15.75"/>
    <row r="543" s="148" customFormat="1" ht="15.75"/>
    <row r="544" s="148" customFormat="1" ht="15.75"/>
    <row r="545" s="148" customFormat="1" ht="15.75"/>
    <row r="546" s="148" customFormat="1" ht="15.75"/>
    <row r="547" s="148" customFormat="1" ht="15.75"/>
    <row r="548" s="148" customFormat="1" ht="15.75"/>
    <row r="549" s="148" customFormat="1" ht="15.75"/>
    <row r="550" s="148" customFormat="1" ht="15.75"/>
    <row r="551" s="148" customFormat="1" ht="15.75"/>
    <row r="552" s="148" customFormat="1" ht="15.75"/>
    <row r="553" s="148" customFormat="1" ht="15.75"/>
    <row r="554" s="148" customFormat="1" ht="15.75"/>
    <row r="555" s="148" customFormat="1" ht="15.75"/>
    <row r="556" s="148" customFormat="1" ht="15.75"/>
    <row r="557" s="148" customFormat="1" ht="15.75"/>
    <row r="558" s="148" customFormat="1" ht="15.75"/>
    <row r="559" s="148" customFormat="1" ht="15.75"/>
    <row r="560" s="148" customFormat="1" ht="15.75"/>
    <row r="561" s="148" customFormat="1" ht="15.75"/>
    <row r="562" s="148" customFormat="1" ht="15.75"/>
    <row r="563" s="148" customFormat="1" ht="15.75"/>
    <row r="564" s="148" customFormat="1" ht="15.75"/>
    <row r="565" s="148" customFormat="1" ht="15.75"/>
    <row r="566" s="148" customFormat="1" ht="15.75"/>
    <row r="567" s="148" customFormat="1" ht="15.75"/>
    <row r="568" s="148" customFormat="1" ht="15.75"/>
    <row r="569" s="148" customFormat="1" ht="15.75"/>
    <row r="570" s="148" customFormat="1" ht="15.75"/>
    <row r="571" s="148" customFormat="1" ht="15.75"/>
    <row r="572" s="148" customFormat="1" ht="15.75"/>
    <row r="573" s="148" customFormat="1" ht="15.75"/>
    <row r="574" s="148" customFormat="1" ht="15.75"/>
    <row r="575" s="148" customFormat="1" ht="15.75"/>
    <row r="576" s="148" customFormat="1" ht="15.75"/>
    <row r="577" s="148" customFormat="1" ht="15.75"/>
    <row r="578" s="148" customFormat="1" ht="15.75"/>
    <row r="579" s="148" customFormat="1" ht="15.75"/>
    <row r="580" s="148" customFormat="1" ht="15.75"/>
    <row r="581" s="148" customFormat="1" ht="15.75"/>
    <row r="582" s="148" customFormat="1" ht="15.75"/>
    <row r="583" s="148" customFormat="1" ht="15.75"/>
    <row r="584" s="148" customFormat="1" ht="15.75"/>
    <row r="585" s="148" customFormat="1" ht="15.75"/>
    <row r="586" s="148" customFormat="1" ht="15.75"/>
    <row r="587" s="148" customFormat="1" ht="15.75"/>
    <row r="588" s="148" customFormat="1" ht="15.75"/>
    <row r="589" s="148" customFormat="1" ht="15.75"/>
    <row r="590" s="148" customFormat="1" ht="15.75"/>
    <row r="591" s="148" customFormat="1" ht="15.75"/>
    <row r="592" s="148" customFormat="1" ht="15.75"/>
    <row r="593" s="148" customFormat="1" ht="15.75"/>
    <row r="594" s="148" customFormat="1" ht="15.75"/>
    <row r="595" s="148" customFormat="1" ht="15.75"/>
    <row r="596" s="148" customFormat="1" ht="15.75"/>
    <row r="597" s="148" customFormat="1" ht="15.75"/>
    <row r="598" s="148" customFormat="1" ht="15.75"/>
    <row r="599" s="148" customFormat="1" ht="15.75"/>
    <row r="600" s="148" customFormat="1" ht="15.75"/>
    <row r="601" s="148" customFormat="1" ht="15.75"/>
    <row r="602" s="148" customFormat="1" ht="15.75"/>
    <row r="603" s="148" customFormat="1" ht="15.75"/>
    <row r="604" s="148" customFormat="1" ht="15.75"/>
    <row r="605" s="148" customFormat="1" ht="15.75"/>
    <row r="606" s="148" customFormat="1" ht="15.75"/>
    <row r="607" s="148" customFormat="1" ht="15.75"/>
    <row r="608" s="148" customFormat="1" ht="15.75"/>
    <row r="609" s="148" customFormat="1" ht="15.75"/>
    <row r="610" s="148" customFormat="1" ht="15.75"/>
    <row r="611" s="148" customFormat="1" ht="15.75"/>
    <row r="612" s="148" customFormat="1" ht="15.75"/>
    <row r="613" s="148" customFormat="1" ht="15.75"/>
    <row r="614" s="148" customFormat="1" ht="15.75"/>
    <row r="615" s="148" customFormat="1" ht="15.75"/>
    <row r="616" s="148" customFormat="1" ht="15.75"/>
    <row r="617" s="148" customFormat="1" ht="15.75"/>
    <row r="618" s="148" customFormat="1" ht="15.75"/>
    <row r="619" s="148" customFormat="1" ht="15.75"/>
    <row r="620" s="148" customFormat="1" ht="15.75"/>
    <row r="621" s="148" customFormat="1" ht="15.75"/>
    <row r="622" s="148" customFormat="1" ht="15.75"/>
    <row r="623" s="148" customFormat="1" ht="15.75"/>
    <row r="624" s="148" customFormat="1" ht="15.75"/>
    <row r="625" s="148" customFormat="1" ht="15.75"/>
    <row r="626" s="148" customFormat="1" ht="15.75"/>
    <row r="627" s="148" customFormat="1" ht="15.75"/>
    <row r="628" s="148" customFormat="1" ht="15.75"/>
    <row r="629" s="148" customFormat="1" ht="15.75"/>
    <row r="630" s="148" customFormat="1" ht="15.75"/>
    <row r="631" s="148" customFormat="1" ht="15.75"/>
    <row r="632" s="148" customFormat="1" ht="15.75"/>
    <row r="633" s="148" customFormat="1" ht="15.75"/>
    <row r="634" s="148" customFormat="1" ht="15.75"/>
    <row r="635" s="148" customFormat="1" ht="15.75"/>
    <row r="636" s="148" customFormat="1" ht="15.75"/>
    <row r="637" s="148" customFormat="1" ht="15.75"/>
    <row r="638" s="148" customFormat="1" ht="15.75"/>
    <row r="639" s="148" customFormat="1" ht="15.75"/>
    <row r="640" s="148" customFormat="1" ht="15.75"/>
    <row r="641" s="148" customFormat="1" ht="15.75"/>
    <row r="642" s="148" customFormat="1" ht="15.75"/>
    <row r="643" s="148" customFormat="1" ht="15.75"/>
    <row r="644" s="148" customFormat="1" ht="15.75"/>
    <row r="645" s="148" customFormat="1" ht="15.75"/>
    <row r="646" s="148" customFormat="1" ht="15.75"/>
    <row r="647" s="148" customFormat="1" ht="15.75"/>
    <row r="648" s="148" customFormat="1" ht="15.75"/>
    <row r="649" s="148" customFormat="1" ht="15.75"/>
    <row r="650" s="148" customFormat="1" ht="15.75"/>
    <row r="651" s="148" customFormat="1" ht="15.75"/>
    <row r="652" s="148" customFormat="1" ht="15.75"/>
    <row r="653" s="148" customFormat="1" ht="15.75"/>
    <row r="654" s="148" customFormat="1" ht="15.75"/>
    <row r="655" s="148" customFormat="1" ht="15.75"/>
    <row r="656" s="148" customFormat="1" ht="15.75"/>
    <row r="657" s="148" customFormat="1" ht="15.75"/>
    <row r="658" s="148" customFormat="1" ht="15.75"/>
    <row r="659" s="148" customFormat="1" ht="15.75"/>
    <row r="660" s="148" customFormat="1" ht="15.75"/>
    <row r="661" s="148" customFormat="1" ht="15.75"/>
    <row r="662" s="148" customFormat="1" ht="15.75"/>
    <row r="663" s="148" customFormat="1" ht="15.75"/>
    <row r="664" s="148" customFormat="1" ht="15.75"/>
    <row r="665" s="148" customFormat="1" ht="15.75"/>
    <row r="666" s="148" customFormat="1" ht="15.75"/>
    <row r="667" s="148" customFormat="1" ht="15.75"/>
    <row r="668" s="148" customFormat="1" ht="15.75"/>
    <row r="669" s="148" customFormat="1" ht="15.75"/>
    <row r="670" s="148" customFormat="1" ht="15.75"/>
    <row r="671" s="148" customFormat="1" ht="15.75"/>
    <row r="672" s="148" customFormat="1" ht="15.75"/>
    <row r="673" s="148" customFormat="1" ht="15.75"/>
    <row r="674" s="148" customFormat="1" ht="15.75"/>
    <row r="675" s="148" customFormat="1" ht="15.75"/>
    <row r="676" s="148" customFormat="1" ht="15.75"/>
    <row r="677" s="148" customFormat="1" ht="15.75"/>
    <row r="678" s="148" customFormat="1" ht="15.75"/>
    <row r="679" s="148" customFormat="1" ht="15.75"/>
    <row r="680" s="148" customFormat="1" ht="15.75"/>
    <row r="681" s="148" customFormat="1" ht="15.75"/>
    <row r="682" s="148" customFormat="1" ht="15.75"/>
    <row r="683" s="148" customFormat="1" ht="15.75"/>
    <row r="684" s="148" customFormat="1" ht="15.75"/>
    <row r="685" s="148" customFormat="1" ht="15.75"/>
    <row r="686" s="148" customFormat="1" ht="15.75"/>
    <row r="687" s="148" customFormat="1" ht="15.75"/>
    <row r="688" s="148" customFormat="1" ht="15.75"/>
    <row r="689" s="148" customFormat="1" ht="15.75"/>
    <row r="690" s="148" customFormat="1" ht="15.75"/>
    <row r="691" s="148" customFormat="1" ht="15.75"/>
    <row r="692" s="148" customFormat="1" ht="15.75"/>
    <row r="693" s="148" customFormat="1" ht="15.75"/>
    <row r="694" s="148" customFormat="1" ht="15.75"/>
    <row r="695" s="148" customFormat="1" ht="15.75"/>
    <row r="696" s="148" customFormat="1" ht="15.75"/>
    <row r="697" s="148" customFormat="1" ht="15.75"/>
    <row r="698" s="148" customFormat="1" ht="15.75"/>
    <row r="699" s="148" customFormat="1" ht="15.75"/>
    <row r="700" s="148" customFormat="1" ht="15.75"/>
    <row r="701" s="148" customFormat="1" ht="15.75"/>
    <row r="702" s="148" customFormat="1" ht="15.75"/>
    <row r="703" s="148" customFormat="1" ht="15.75"/>
    <row r="704" s="148" customFormat="1" ht="15.75"/>
    <row r="705" s="148" customFormat="1" ht="15.75"/>
    <row r="706" s="148" customFormat="1" ht="15.75"/>
    <row r="707" s="148" customFormat="1" ht="15.75"/>
    <row r="708" s="148" customFormat="1" ht="15.75"/>
    <row r="709" s="148" customFormat="1" ht="15.75"/>
    <row r="710" s="148" customFormat="1" ht="15.75"/>
    <row r="711" s="148" customFormat="1" ht="15.75"/>
    <row r="712" s="148" customFormat="1" ht="15.75"/>
    <row r="713" s="148" customFormat="1" ht="15.75"/>
    <row r="714" s="148" customFormat="1" ht="15.75"/>
    <row r="715" s="148" customFormat="1" ht="15.75"/>
    <row r="716" s="148" customFormat="1" ht="15.75"/>
    <row r="717" s="148" customFormat="1" ht="15.75"/>
    <row r="718" s="148" customFormat="1" ht="15.75"/>
    <row r="719" s="148" customFormat="1" ht="15.75"/>
    <row r="720" s="148" customFormat="1" ht="15.75"/>
    <row r="721" s="148" customFormat="1" ht="15.75"/>
    <row r="722" s="148" customFormat="1" ht="15.75"/>
    <row r="723" s="148" customFormat="1" ht="15.75"/>
    <row r="724" s="148" customFormat="1" ht="15.75"/>
    <row r="725" s="148" customFormat="1" ht="15.75"/>
    <row r="726" s="148" customFormat="1" ht="15.75"/>
    <row r="727" s="148" customFormat="1" ht="15.75"/>
    <row r="728" s="148" customFormat="1" ht="15.75"/>
    <row r="729" s="148" customFormat="1" ht="15.75"/>
    <row r="730" s="148" customFormat="1" ht="15.75"/>
    <row r="731" s="148" customFormat="1" ht="15.75"/>
    <row r="732" s="148" customFormat="1" ht="15.75"/>
    <row r="733" s="148" customFormat="1" ht="15.75"/>
    <row r="734" s="148" customFormat="1" ht="15.75"/>
    <row r="735" s="148" customFormat="1" ht="15.75"/>
    <row r="736" s="148" customFormat="1" ht="15.75"/>
    <row r="737" s="148" customFormat="1" ht="15.75"/>
    <row r="738" s="148" customFormat="1" ht="15.75"/>
    <row r="739" s="148" customFormat="1" ht="15.75"/>
    <row r="740" s="148" customFormat="1" ht="15.75"/>
    <row r="741" s="148" customFormat="1" ht="15.75"/>
    <row r="742" s="148" customFormat="1" ht="15.75"/>
    <row r="743" s="148" customFormat="1" ht="15.75"/>
    <row r="744" s="148" customFormat="1" ht="15.75"/>
    <row r="745" s="148" customFormat="1" ht="15.75"/>
    <row r="746" s="148" customFormat="1" ht="15.75"/>
    <row r="747" s="148" customFormat="1" ht="15.75"/>
    <row r="748" s="148" customFormat="1" ht="15.75"/>
    <row r="749" s="148" customFormat="1" ht="15.75"/>
    <row r="750" s="148" customFormat="1" ht="15.75"/>
    <row r="751" s="148" customFormat="1" ht="15.75"/>
    <row r="752" s="148" customFormat="1" ht="15.75"/>
    <row r="753" s="148" customFormat="1" ht="15.75"/>
    <row r="754" s="148" customFormat="1" ht="15.75"/>
    <row r="755" s="148" customFormat="1" ht="15.75"/>
    <row r="756" s="148" customFormat="1" ht="15.75"/>
    <row r="757" s="148" customFormat="1" ht="15.75"/>
    <row r="758" s="148" customFormat="1" ht="15.75"/>
    <row r="759" s="148" customFormat="1" ht="15.75"/>
    <row r="760" s="148" customFormat="1" ht="15.75"/>
    <row r="761" s="148" customFormat="1" ht="15.75"/>
    <row r="762" s="148" customFormat="1" ht="15.75"/>
    <row r="763" s="148" customFormat="1" ht="15.75"/>
    <row r="764" s="148" customFormat="1" ht="15.75"/>
    <row r="765" s="148" customFormat="1" ht="15.75"/>
    <row r="766" s="148" customFormat="1" ht="15.75"/>
    <row r="767" s="148" customFormat="1" ht="15.75"/>
    <row r="768" s="148" customFormat="1" ht="15.75"/>
    <row r="769" s="148" customFormat="1" ht="15.75"/>
    <row r="770" s="148" customFormat="1" ht="15.75"/>
    <row r="771" s="148" customFormat="1" ht="15.75"/>
    <row r="772" s="148" customFormat="1" ht="15.75"/>
    <row r="773" s="148" customFormat="1" ht="15.75"/>
    <row r="774" s="148" customFormat="1" ht="15.75"/>
    <row r="775" s="148" customFormat="1" ht="15.75"/>
    <row r="776" s="148" customFormat="1" ht="15.75"/>
    <row r="777" s="148" customFormat="1" ht="15.75"/>
    <row r="778" s="148" customFormat="1" ht="15.75"/>
    <row r="779" s="148" customFormat="1" ht="15.75"/>
    <row r="780" s="148" customFormat="1" ht="15.75"/>
    <row r="781" s="148" customFormat="1" ht="15.75"/>
    <row r="782" s="148" customFormat="1" ht="15.75"/>
    <row r="783" s="148" customFormat="1" ht="15.75"/>
    <row r="784" s="148" customFormat="1" ht="15.75"/>
    <row r="785" s="148" customFormat="1" ht="15.75"/>
    <row r="786" s="148" customFormat="1" ht="15.75"/>
    <row r="787" s="148" customFormat="1" ht="15.75"/>
    <row r="788" s="148" customFormat="1" ht="15.75"/>
    <row r="789" s="148" customFormat="1" ht="15.75"/>
    <row r="790" s="148" customFormat="1" ht="15.75"/>
    <row r="791" s="148" customFormat="1" ht="15.75"/>
    <row r="792" s="148" customFormat="1" ht="15.75"/>
    <row r="793" s="148" customFormat="1" ht="15.75"/>
    <row r="794" s="148" customFormat="1" ht="15.75"/>
    <row r="795" s="148" customFormat="1" ht="15.75"/>
    <row r="796" s="148" customFormat="1" ht="15.75"/>
    <row r="797" s="148" customFormat="1" ht="15.75"/>
    <row r="798" s="148" customFormat="1" ht="15.75"/>
    <row r="799" s="148" customFormat="1" ht="15.75"/>
    <row r="800" s="148" customFormat="1" ht="15.75"/>
    <row r="801" s="148" customFormat="1" ht="15.75"/>
    <row r="802" s="148" customFormat="1" ht="15.75"/>
    <row r="803" s="148" customFormat="1" ht="15.75"/>
    <row r="804" s="148" customFormat="1" ht="15.75"/>
    <row r="805" s="148" customFormat="1" ht="15.75"/>
    <row r="806" s="148" customFormat="1" ht="15.75"/>
    <row r="807" s="148" customFormat="1" ht="15.75"/>
    <row r="808" s="148" customFormat="1" ht="15.75"/>
    <row r="809" s="148" customFormat="1" ht="15.75"/>
    <row r="810" s="148" customFormat="1" ht="15.75"/>
    <row r="811" s="148" customFormat="1" ht="15.75"/>
    <row r="812" s="148" customFormat="1" ht="15.75"/>
    <row r="813" s="148" customFormat="1" ht="15.75"/>
    <row r="814" s="148" customFormat="1" ht="15.75"/>
    <row r="815" s="148" customFormat="1" ht="15.75"/>
    <row r="816" s="148" customFormat="1" ht="15.75"/>
    <row r="817" s="148" customFormat="1" ht="15.75"/>
    <row r="818" s="148" customFormat="1" ht="15.75"/>
    <row r="819" s="148" customFormat="1" ht="15.75"/>
    <row r="820" s="148" customFormat="1" ht="15.75"/>
    <row r="821" s="148" customFormat="1" ht="15.75"/>
    <row r="822" s="148" customFormat="1" ht="15.75"/>
    <row r="823" s="148" customFormat="1" ht="15.75"/>
    <row r="824" s="148" customFormat="1" ht="15.75"/>
    <row r="825" s="148" customFormat="1" ht="15.75"/>
    <row r="826" s="148" customFormat="1" ht="15.75"/>
    <row r="827" s="148" customFormat="1" ht="15.75"/>
    <row r="828" s="148" customFormat="1" ht="15.75"/>
    <row r="829" s="148" customFormat="1" ht="15.75"/>
    <row r="830" s="148" customFormat="1" ht="15.75"/>
    <row r="831" s="148" customFormat="1" ht="15.75"/>
    <row r="832" s="148" customFormat="1" ht="15.75"/>
    <row r="833" s="148" customFormat="1" ht="15.75"/>
    <row r="834" s="148" customFormat="1" ht="15.75"/>
    <row r="835" s="148" customFormat="1" ht="15.75"/>
    <row r="836" s="148" customFormat="1" ht="15.75"/>
    <row r="837" s="148" customFormat="1" ht="15.75"/>
    <row r="838" s="148" customFormat="1" ht="15.75"/>
    <row r="839" s="148" customFormat="1" ht="15.75"/>
    <row r="840" s="148" customFormat="1" ht="15.75"/>
    <row r="841" s="148" customFormat="1" ht="15.75"/>
    <row r="842" s="148" customFormat="1" ht="15.75"/>
    <row r="843" s="148" customFormat="1" ht="15.75"/>
    <row r="844" s="148" customFormat="1" ht="15.75"/>
    <row r="845" s="148" customFormat="1" ht="15.75"/>
    <row r="846" s="148" customFormat="1" ht="15.75"/>
    <row r="847" s="148" customFormat="1" ht="15.75"/>
    <row r="848" s="148" customFormat="1" ht="15.75"/>
    <row r="849" s="148" customFormat="1" ht="15.75"/>
    <row r="850" s="148" customFormat="1" ht="15.75"/>
    <row r="851" s="148" customFormat="1" ht="15.75"/>
    <row r="852" s="148" customFormat="1" ht="15.75"/>
    <row r="853" s="148" customFormat="1" ht="15.75"/>
    <row r="854" s="148" customFormat="1" ht="15.75"/>
    <row r="855" s="148" customFormat="1" ht="15.75"/>
    <row r="856" s="148" customFormat="1" ht="15.75"/>
    <row r="857" s="148" customFormat="1" ht="15.75"/>
    <row r="858" s="148" customFormat="1" ht="15.75"/>
    <row r="859" s="148" customFormat="1" ht="15.75"/>
    <row r="860" s="148" customFormat="1" ht="15.75"/>
    <row r="861" s="148" customFormat="1" ht="15.75"/>
    <row r="862" s="148" customFormat="1" ht="15.75"/>
    <row r="863" s="148" customFormat="1" ht="15.75"/>
    <row r="864" s="148" customFormat="1" ht="15.75"/>
    <row r="865" s="148" customFormat="1" ht="15.75"/>
    <row r="866" s="148" customFormat="1" ht="15.75"/>
    <row r="867" s="148" customFormat="1" ht="15.75"/>
    <row r="868" s="148" customFormat="1" ht="15.75"/>
    <row r="869" s="148" customFormat="1" ht="15.75"/>
    <row r="870" s="148" customFormat="1" ht="15.75"/>
    <row r="871" s="148" customFormat="1" ht="15.75"/>
    <row r="872" s="148" customFormat="1" ht="15.75"/>
    <row r="873" s="148" customFormat="1" ht="15.75"/>
    <row r="874" s="148" customFormat="1" ht="15.75"/>
    <row r="875" s="148" customFormat="1" ht="15.75"/>
    <row r="876" s="148" customFormat="1" ht="15.75"/>
    <row r="877" s="148" customFormat="1" ht="15.75"/>
    <row r="878" s="148" customFormat="1" ht="15.75"/>
    <row r="879" s="148" customFormat="1" ht="15.75"/>
    <row r="880" s="148" customFormat="1" ht="15.75"/>
    <row r="881" s="148" customFormat="1" ht="15.75"/>
    <row r="882" s="148" customFormat="1" ht="15.75"/>
    <row r="883" s="148" customFormat="1" ht="15.75"/>
    <row r="884" s="148" customFormat="1" ht="15.75"/>
    <row r="885" s="148" customFormat="1" ht="15.75"/>
    <row r="886" s="148" customFormat="1" ht="15.75"/>
    <row r="887" s="148" customFormat="1" ht="15.75"/>
    <row r="888" s="148" customFormat="1" ht="15.75"/>
    <row r="889" s="148" customFormat="1" ht="15.75"/>
    <row r="890" s="148" customFormat="1" ht="15.75"/>
    <row r="891" s="148" customFormat="1" ht="15.75"/>
    <row r="892" s="148" customFormat="1" ht="15.75"/>
    <row r="893" s="148" customFormat="1" ht="15.75"/>
    <row r="894" s="148" customFormat="1" ht="15.75"/>
    <row r="895" s="148" customFormat="1" ht="15.75"/>
    <row r="896" s="148" customFormat="1" ht="15.75"/>
    <row r="897" s="148" customFormat="1" ht="15.75"/>
    <row r="898" s="148" customFormat="1" ht="15.75"/>
    <row r="899" s="148" customFormat="1" ht="15.75"/>
    <row r="900" s="148" customFormat="1" ht="15.75"/>
    <row r="901" s="148" customFormat="1" ht="15.75"/>
    <row r="902" s="148" customFormat="1" ht="15.75"/>
    <row r="903" s="148" customFormat="1" ht="15.75"/>
    <row r="904" s="148" customFormat="1" ht="15.75"/>
    <row r="905" s="148" customFormat="1" ht="15.75"/>
    <row r="906" s="148" customFormat="1" ht="15.75"/>
    <row r="907" s="148" customFormat="1" ht="15.75"/>
    <row r="908" s="148" customFormat="1" ht="15.75"/>
    <row r="909" s="148" customFormat="1" ht="15.75"/>
    <row r="910" s="148" customFormat="1" ht="15.75"/>
    <row r="911" s="148" customFormat="1" ht="15.75"/>
    <row r="912" s="148" customFormat="1" ht="15.75"/>
    <row r="913" s="148" customFormat="1" ht="15.75"/>
    <row r="914" s="148" customFormat="1" ht="15.75"/>
    <row r="915" s="148" customFormat="1" ht="15.75"/>
    <row r="916" s="148" customFormat="1" ht="15.75"/>
    <row r="917" s="148" customFormat="1" ht="15.75"/>
    <row r="918" s="148" customFormat="1" ht="15.75"/>
    <row r="919" s="148" customFormat="1" ht="15.75"/>
    <row r="920" s="148" customFormat="1" ht="15.75"/>
    <row r="921" s="148" customFormat="1" ht="15.75"/>
    <row r="922" s="148" customFormat="1" ht="15.75"/>
    <row r="923" s="148" customFormat="1" ht="15.75"/>
    <row r="924" s="148" customFormat="1" ht="15.75"/>
    <row r="925" s="148" customFormat="1" ht="15.75"/>
    <row r="926" s="148" customFormat="1" ht="15.75"/>
    <row r="927" s="148" customFormat="1" ht="15.75"/>
    <row r="928" s="148" customFormat="1" ht="15.75"/>
    <row r="929" s="148" customFormat="1" ht="15.75"/>
    <row r="930" s="148" customFormat="1" ht="15.75"/>
    <row r="931" s="148" customFormat="1" ht="15.75"/>
    <row r="932" s="148" customFormat="1" ht="15.75"/>
    <row r="933" s="148" customFormat="1" ht="15.75"/>
    <row r="934" s="148" customFormat="1" ht="15.75"/>
    <row r="935" s="148" customFormat="1" ht="15.75"/>
    <row r="936" s="148" customFormat="1" ht="15.75"/>
    <row r="937" s="148" customFormat="1" ht="15.75"/>
    <row r="938" s="148" customFormat="1" ht="15.75"/>
    <row r="939" s="148" customFormat="1" ht="15.75"/>
    <row r="940" s="148" customFormat="1" ht="15.75"/>
    <row r="941" s="148" customFormat="1" ht="15.75"/>
    <row r="942" s="148" customFormat="1" ht="15.75"/>
    <row r="943" s="148" customFormat="1" ht="15.75"/>
    <row r="944" s="148" customFormat="1" ht="15.75"/>
    <row r="945" s="148" customFormat="1" ht="15.75"/>
    <row r="946" s="148" customFormat="1" ht="15.75"/>
    <row r="947" s="148" customFormat="1" ht="15.75"/>
    <row r="948" s="148" customFormat="1" ht="15.75"/>
    <row r="949" s="148" customFormat="1" ht="15.75"/>
    <row r="950" s="148" customFormat="1" ht="15.75"/>
    <row r="951" s="148" customFormat="1" ht="15.75"/>
    <row r="952" s="148" customFormat="1" ht="15.75"/>
    <row r="953" s="148" customFormat="1" ht="15.75"/>
    <row r="954" s="148" customFormat="1" ht="15.75"/>
    <row r="955" s="148" customFormat="1" ht="15.75"/>
    <row r="956" s="148" customFormat="1" ht="15.75"/>
    <row r="957" s="148" customFormat="1" ht="15.75"/>
    <row r="958" s="148" customFormat="1" ht="15.75"/>
    <row r="959" s="148" customFormat="1" ht="15.75"/>
    <row r="960" s="148" customFormat="1" ht="15.75"/>
    <row r="961" s="148" customFormat="1" ht="15.75"/>
    <row r="962" s="148" customFormat="1" ht="15.75"/>
    <row r="963" s="148" customFormat="1" ht="15.75"/>
    <row r="964" s="148" customFormat="1" ht="15.75"/>
    <row r="965" s="148" customFormat="1" ht="15.75"/>
    <row r="966" s="148" customFormat="1" ht="15.75"/>
    <row r="967" s="148" customFormat="1" ht="15.75"/>
    <row r="968" s="148" customFormat="1" ht="15.75"/>
    <row r="969" s="148" customFormat="1" ht="15.75"/>
    <row r="970" s="148" customFormat="1" ht="15.75"/>
    <row r="971" s="148" customFormat="1" ht="15.75"/>
    <row r="972" s="148" customFormat="1" ht="15.75"/>
    <row r="973" s="148" customFormat="1" ht="15.75"/>
    <row r="974" s="148" customFormat="1" ht="15.75"/>
    <row r="975" s="148" customFormat="1" ht="15.75"/>
    <row r="976" s="148" customFormat="1" ht="15.75"/>
    <row r="977" s="148" customFormat="1" ht="15.75"/>
    <row r="978" s="148" customFormat="1" ht="15.75"/>
    <row r="979" s="148" customFormat="1" ht="15.75"/>
    <row r="980" s="148" customFormat="1" ht="15.75"/>
    <row r="981" s="148" customFormat="1" ht="15.75"/>
    <row r="982" s="148" customFormat="1" ht="15.75"/>
    <row r="983" s="148" customFormat="1" ht="15.75"/>
    <row r="984" s="148" customFormat="1" ht="15.75"/>
    <row r="985" s="148" customFormat="1" ht="15.75"/>
    <row r="986" s="148" customFormat="1" ht="15.75"/>
    <row r="987" s="148" customFormat="1" ht="15.75"/>
    <row r="988" s="148" customFormat="1" ht="15.75"/>
    <row r="989" s="148" customFormat="1" ht="15.75"/>
    <row r="990" s="148" customFormat="1" ht="15.75"/>
    <row r="991" s="148" customFormat="1" ht="15.75"/>
    <row r="992" s="148" customFormat="1" ht="15.75"/>
    <row r="993" s="148" customFormat="1" ht="15.75"/>
    <row r="994" s="148" customFormat="1" ht="15.75"/>
    <row r="995" s="148" customFormat="1" ht="15.75"/>
    <row r="996" s="148" customFormat="1" ht="15.75"/>
    <row r="997" s="148" customFormat="1" ht="15.75"/>
    <row r="998" s="148" customFormat="1" ht="15.75"/>
    <row r="999" s="148" customFormat="1" ht="15.75"/>
    <row r="1000" s="148" customFormat="1" ht="15.75"/>
    <row r="1001" s="148" customFormat="1" ht="15.75"/>
    <row r="1002" s="148" customFormat="1" ht="15.75"/>
    <row r="1003" s="148" customFormat="1" ht="15.75"/>
    <row r="1004" s="148" customFormat="1" ht="15.75"/>
    <row r="1005" s="148" customFormat="1" ht="15.75"/>
    <row r="1006" s="148" customFormat="1" ht="15.75"/>
    <row r="1007" s="148" customFormat="1" ht="15.75"/>
    <row r="1008" s="148" customFormat="1" ht="15.75"/>
    <row r="1009" s="148" customFormat="1" ht="15.75"/>
    <row r="1010" s="148" customFormat="1" ht="15.75"/>
    <row r="1011" s="148" customFormat="1" ht="15.75"/>
    <row r="1012" s="148" customFormat="1" ht="15.75"/>
    <row r="1013" s="148" customFormat="1" ht="15.75"/>
    <row r="1014" s="148" customFormat="1" ht="15.75"/>
    <row r="1015" s="148" customFormat="1" ht="15.75"/>
    <row r="1016" s="148" customFormat="1" ht="15.75"/>
    <row r="1017" s="148" customFormat="1" ht="15.75"/>
    <row r="1018" s="148" customFormat="1" ht="15.75"/>
    <row r="1019" s="148" customFormat="1" ht="15.75"/>
    <row r="1020" s="148" customFormat="1" ht="15.75"/>
    <row r="1021" s="148" customFormat="1" ht="15.75"/>
    <row r="1022" s="148" customFormat="1" ht="15.75"/>
    <row r="1023" s="148" customFormat="1" ht="15.75"/>
    <row r="1024" s="148" customFormat="1" ht="15.75"/>
    <row r="1025" s="148" customFormat="1" ht="15.75"/>
    <row r="1026" s="148" customFormat="1" ht="15.75"/>
    <row r="1027" s="148" customFormat="1" ht="15.75"/>
    <row r="1028" s="148" customFormat="1" ht="15.75"/>
    <row r="1029" s="148" customFormat="1" ht="15.75"/>
    <row r="1030" s="148" customFormat="1" ht="15.75"/>
    <row r="1031" s="148" customFormat="1" ht="15.75"/>
    <row r="1032" s="148" customFormat="1" ht="15.75"/>
    <row r="1033" s="148" customFormat="1" ht="15.75"/>
    <row r="1034" s="148" customFormat="1" ht="15.75"/>
    <row r="1035" s="148" customFormat="1" ht="15.75"/>
    <row r="1036" s="148" customFormat="1" ht="15.75"/>
    <row r="1037" s="148" customFormat="1" ht="15.75"/>
    <row r="1038" s="148" customFormat="1" ht="15.75"/>
    <row r="1039" s="148" customFormat="1" ht="15.75"/>
    <row r="1040" s="148" customFormat="1" ht="15.75"/>
    <row r="1041" s="148" customFormat="1" ht="15.75"/>
    <row r="1042" s="148" customFormat="1" ht="15.75"/>
    <row r="1043" s="148" customFormat="1" ht="15.75"/>
    <row r="1044" s="148" customFormat="1" ht="15.75"/>
    <row r="1045" s="148" customFormat="1" ht="15.75"/>
    <row r="1046" s="148" customFormat="1" ht="15.75"/>
    <row r="1047" s="148" customFormat="1" ht="15.75"/>
    <row r="1048" s="148" customFormat="1" ht="15.75"/>
    <row r="1049" s="148" customFormat="1" ht="15.75"/>
    <row r="1050" s="148" customFormat="1" ht="15.75"/>
    <row r="1051" s="148" customFormat="1" ht="15.75"/>
    <row r="1052" s="148" customFormat="1" ht="15.75"/>
    <row r="1053" s="148" customFormat="1" ht="15.75"/>
    <row r="1054" s="148" customFormat="1" ht="15.75"/>
    <row r="1055" s="148" customFormat="1" ht="15.75"/>
    <row r="1056" s="148" customFormat="1" ht="15.75"/>
    <row r="1057" s="148" customFormat="1" ht="15.75"/>
    <row r="1058" s="148" customFormat="1" ht="15.75"/>
    <row r="1059" s="148" customFormat="1" ht="15.75"/>
    <row r="1060" s="148" customFormat="1" ht="15.75"/>
    <row r="1061" s="148" customFormat="1" ht="15.75"/>
    <row r="1062" s="148" customFormat="1" ht="15.75"/>
    <row r="1063" s="148" customFormat="1" ht="15.75"/>
    <row r="1064" s="148" customFormat="1" ht="15.75"/>
    <row r="1065" s="148" customFormat="1" ht="15.75"/>
    <row r="1066" s="148" customFormat="1" ht="15.75"/>
    <row r="1067" s="148" customFormat="1" ht="15.75"/>
    <row r="1068" s="148" customFormat="1" ht="15.75"/>
    <row r="1069" s="148" customFormat="1" ht="15.75"/>
    <row r="1070" s="148" customFormat="1" ht="15.75"/>
    <row r="1071" s="148" customFormat="1" ht="15.75"/>
    <row r="1072" s="148" customFormat="1" ht="15.75"/>
    <row r="1073" s="148" customFormat="1" ht="15.75"/>
    <row r="1074" s="148" customFormat="1" ht="15.75"/>
    <row r="1075" s="148" customFormat="1" ht="15.75"/>
    <row r="1076" s="148" customFormat="1" ht="15.75"/>
    <row r="1077" s="148" customFormat="1" ht="15.75"/>
    <row r="1078" s="148" customFormat="1" ht="15.75"/>
    <row r="1079" s="148" customFormat="1" ht="15.75"/>
    <row r="1080" s="148" customFormat="1" ht="15.75"/>
    <row r="1081" s="148" customFormat="1" ht="15.75"/>
    <row r="1082" s="148" customFormat="1" ht="15.75"/>
    <row r="1083" s="148" customFormat="1" ht="15.75"/>
    <row r="1084" s="148" customFormat="1" ht="15.75"/>
    <row r="1085" s="148" customFormat="1" ht="15.75"/>
    <row r="1086" s="148" customFormat="1" ht="15.75"/>
    <row r="1087" s="148" customFormat="1" ht="15.75"/>
    <row r="1088" s="148" customFormat="1" ht="15.75"/>
    <row r="1089" s="148" customFormat="1" ht="15.75"/>
    <row r="1090" s="148" customFormat="1" ht="15.75"/>
    <row r="1091" s="148" customFormat="1" ht="15.75"/>
    <row r="1092" s="148" customFormat="1" ht="15.75"/>
    <row r="1093" s="148" customFormat="1" ht="15.75"/>
    <row r="1094" s="148" customFormat="1" ht="15.75"/>
    <row r="1095" s="148" customFormat="1" ht="15.75"/>
    <row r="1096" s="148" customFormat="1" ht="15.75"/>
    <row r="1097" s="148" customFormat="1" ht="15.75"/>
    <row r="1098" s="148" customFormat="1" ht="15.75"/>
    <row r="1099" s="148" customFormat="1" ht="15.75"/>
    <row r="1100" s="148" customFormat="1" ht="15.75"/>
    <row r="1101" s="148" customFormat="1" ht="15.75"/>
    <row r="1102" s="148" customFormat="1" ht="15.75"/>
    <row r="1103" s="148" customFormat="1" ht="15.75"/>
    <row r="1104" s="148" customFormat="1" ht="15.75"/>
    <row r="1105" s="148" customFormat="1" ht="15.75"/>
    <row r="1106" s="148" customFormat="1" ht="15.75"/>
    <row r="1107" s="148" customFormat="1" ht="15.75"/>
    <row r="1108" s="148" customFormat="1" ht="15.75"/>
    <row r="1109" s="148" customFormat="1" ht="15.75"/>
    <row r="1110" s="148" customFormat="1" ht="15.75"/>
    <row r="1111" s="148" customFormat="1" ht="15.75"/>
    <row r="1112" s="148" customFormat="1" ht="15.75"/>
    <row r="1113" s="148" customFormat="1" ht="15.75"/>
    <row r="1114" s="148" customFormat="1" ht="15.75"/>
    <row r="1115" s="148" customFormat="1" ht="15.75"/>
    <row r="1116" s="148" customFormat="1" ht="15.75"/>
    <row r="1117" s="148" customFormat="1" ht="15.75"/>
    <row r="1118" s="148" customFormat="1" ht="15.75"/>
    <row r="1119" s="148" customFormat="1" ht="15.75"/>
    <row r="1120" s="148" customFormat="1" ht="15.75"/>
    <row r="1121" s="148" customFormat="1" ht="15.75"/>
    <row r="1122" s="148" customFormat="1" ht="15.75"/>
    <row r="1123" s="148" customFormat="1" ht="15.75"/>
    <row r="1124" s="148" customFormat="1" ht="15.75"/>
    <row r="1125" s="148" customFormat="1" ht="15.75"/>
    <row r="1126" s="148" customFormat="1" ht="15.75"/>
    <row r="1127" s="148" customFormat="1" ht="15.75"/>
    <row r="1128" s="148" customFormat="1" ht="15.75"/>
    <row r="1129" s="148" customFormat="1" ht="15.75"/>
    <row r="1130" s="148" customFormat="1" ht="15.75"/>
    <row r="1131" s="148" customFormat="1" ht="15.75"/>
    <row r="1132" s="148" customFormat="1" ht="15.75"/>
    <row r="1133" s="148" customFormat="1" ht="15.75"/>
    <row r="1134" s="148" customFormat="1" ht="15.75"/>
    <row r="1135" s="148" customFormat="1" ht="15.75"/>
    <row r="1136" s="148" customFormat="1" ht="15.75"/>
    <row r="1137" s="148" customFormat="1" ht="15.75"/>
    <row r="1138" s="148" customFormat="1" ht="15.75"/>
    <row r="1139" s="148" customFormat="1" ht="15.75"/>
    <row r="1140" s="148" customFormat="1" ht="15.75"/>
    <row r="1141" s="148" customFormat="1" ht="15.75"/>
    <row r="1142" s="148" customFormat="1" ht="15.75"/>
    <row r="1143" s="148" customFormat="1" ht="15.75"/>
    <row r="1144" s="148" customFormat="1" ht="15.75"/>
    <row r="1145" s="148" customFormat="1" ht="15.75"/>
    <row r="1146" s="148" customFormat="1" ht="15.75"/>
    <row r="1147" s="148" customFormat="1" ht="15.75"/>
    <row r="1148" s="148" customFormat="1" ht="15.75"/>
    <row r="1149" s="148" customFormat="1" ht="15.75"/>
    <row r="1150" s="148" customFormat="1" ht="15.75"/>
    <row r="1151" s="148" customFormat="1" ht="15.75"/>
    <row r="1152" s="148" customFormat="1" ht="15.75"/>
    <row r="1153" s="148" customFormat="1" ht="15.75"/>
    <row r="1154" s="148" customFormat="1" ht="15.75"/>
    <row r="1155" s="148" customFormat="1" ht="15.75"/>
    <row r="1156" s="148" customFormat="1" ht="15.75"/>
    <row r="1157" s="148" customFormat="1" ht="15.75"/>
    <row r="1158" s="148" customFormat="1" ht="15.75"/>
    <row r="1159" s="148" customFormat="1" ht="15.75"/>
    <row r="1160" s="148" customFormat="1" ht="15.75"/>
    <row r="1161" s="148" customFormat="1" ht="15.75"/>
    <row r="1162" s="148" customFormat="1" ht="15.75"/>
    <row r="1163" s="148" customFormat="1" ht="15.75"/>
    <row r="1164" s="148" customFormat="1" ht="15.75"/>
    <row r="1165" s="148" customFormat="1" ht="15.75"/>
    <row r="1166" s="148" customFormat="1" ht="15.75"/>
    <row r="1167" s="148" customFormat="1" ht="15.75"/>
    <row r="1168" s="148" customFormat="1" ht="15.75"/>
    <row r="1169" s="148" customFormat="1" ht="15.75"/>
    <row r="1170" s="148" customFormat="1" ht="15.75"/>
    <row r="1171" s="148" customFormat="1" ht="15.75"/>
    <row r="1172" s="148" customFormat="1" ht="15.75"/>
    <row r="1173" s="148" customFormat="1" ht="15.75"/>
    <row r="1174" s="148" customFormat="1" ht="15.75"/>
    <row r="1175" s="148" customFormat="1" ht="15.75"/>
    <row r="1176" s="148" customFormat="1" ht="15.75"/>
    <row r="1177" s="148" customFormat="1" ht="15.75"/>
    <row r="1178" s="148" customFormat="1" ht="15.75"/>
    <row r="1179" s="148" customFormat="1" ht="15.75"/>
    <row r="1180" s="148" customFormat="1" ht="15.75"/>
    <row r="1181" s="148" customFormat="1" ht="15.75"/>
    <row r="1182" s="148" customFormat="1" ht="15.75"/>
    <row r="1183" s="148" customFormat="1" ht="15.75"/>
    <row r="1184" s="148" customFormat="1" ht="15.75"/>
    <row r="1185" s="148" customFormat="1" ht="15.75"/>
    <row r="1186" s="148" customFormat="1" ht="15.75"/>
    <row r="1187" s="148" customFormat="1" ht="15.75"/>
    <row r="1188" s="148" customFormat="1" ht="15.75"/>
    <row r="1189" s="148" customFormat="1" ht="15.75"/>
    <row r="1190" s="148" customFormat="1" ht="15.75"/>
    <row r="1191" s="148" customFormat="1" ht="15.75"/>
    <row r="1192" s="148" customFormat="1" ht="15.75"/>
    <row r="1193" s="148" customFormat="1" ht="15.75"/>
    <row r="1194" s="148" customFormat="1" ht="15.75"/>
    <row r="1195" s="148" customFormat="1" ht="15.75"/>
    <row r="1196" s="148" customFormat="1" ht="15.75"/>
    <row r="1197" s="148" customFormat="1" ht="15.75"/>
    <row r="1198" s="148" customFormat="1" ht="15.75"/>
    <row r="1199" s="148" customFormat="1" ht="15.75"/>
    <row r="1200" s="148" customFormat="1" ht="15.75"/>
    <row r="1201" s="148" customFormat="1" ht="15.75"/>
    <row r="1202" s="148" customFormat="1" ht="15.75"/>
    <row r="1203" s="148" customFormat="1" ht="15.75"/>
    <row r="1204" s="148" customFormat="1" ht="15.75"/>
    <row r="1205" s="148" customFormat="1" ht="15.75"/>
    <row r="1206" s="148" customFormat="1" ht="15.75"/>
    <row r="1207" s="148" customFormat="1" ht="15.75"/>
    <row r="1208" s="148" customFormat="1" ht="15.75"/>
    <row r="1209" s="148" customFormat="1" ht="15.75"/>
    <row r="1210" s="148" customFormat="1" ht="15.75"/>
    <row r="1211" s="148" customFormat="1" ht="15.75"/>
    <row r="1212" s="148" customFormat="1" ht="15.75"/>
    <row r="1213" s="148" customFormat="1" ht="15.75"/>
    <row r="1214" s="148" customFormat="1" ht="15.75"/>
    <row r="1215" s="148" customFormat="1" ht="15.75"/>
    <row r="1216" s="148" customFormat="1" ht="15.75"/>
    <row r="1217" s="148" customFormat="1" ht="15.75"/>
    <row r="1218" s="148" customFormat="1" ht="15.75"/>
    <row r="1219" s="148" customFormat="1" ht="15.75"/>
    <row r="1220" s="148" customFormat="1" ht="15.75"/>
    <row r="1221" s="148" customFormat="1" ht="15.75"/>
    <row r="1222" s="148" customFormat="1" ht="15.75"/>
    <row r="1223" s="148" customFormat="1" ht="15.75"/>
    <row r="1224" s="148" customFormat="1" ht="15.75"/>
    <row r="1225" s="148" customFormat="1" ht="15.75"/>
    <row r="1226" s="148" customFormat="1" ht="15.75"/>
    <row r="1227" s="148" customFormat="1" ht="15.75"/>
    <row r="1228" s="148" customFormat="1" ht="15.75"/>
    <row r="1229" s="148" customFormat="1" ht="15.75"/>
    <row r="1230" s="148" customFormat="1" ht="15.75"/>
    <row r="1231" s="148" customFormat="1" ht="15.75"/>
    <row r="1232" s="148" customFormat="1" ht="15.75"/>
    <row r="1233" s="148" customFormat="1" ht="15.75"/>
    <row r="1234" s="148" customFormat="1" ht="15.75"/>
    <row r="1235" s="148" customFormat="1" ht="15.75"/>
    <row r="1236" s="148" customFormat="1" ht="15.75"/>
    <row r="1237" s="148" customFormat="1" ht="15.75"/>
    <row r="1238" s="148" customFormat="1" ht="15.75"/>
    <row r="1239" s="148" customFormat="1" ht="15.75"/>
    <row r="1240" s="148" customFormat="1" ht="15.75"/>
    <row r="1241" s="148" customFormat="1" ht="15.75"/>
    <row r="1242" s="148" customFormat="1" ht="15.75"/>
    <row r="1243" s="148" customFormat="1" ht="15.75"/>
    <row r="1244" s="148" customFormat="1" ht="15.75"/>
    <row r="1245" s="148" customFormat="1" ht="15.75"/>
    <row r="1246" s="148" customFormat="1" ht="15.75"/>
    <row r="1247" s="148" customFormat="1" ht="15.75"/>
    <row r="1248" s="148" customFormat="1" ht="15.75"/>
    <row r="1249" s="148" customFormat="1" ht="15.75"/>
    <row r="1250" s="148" customFormat="1" ht="15.75"/>
    <row r="1251" s="148" customFormat="1" ht="15.75"/>
    <row r="1252" s="148" customFormat="1" ht="15.75"/>
    <row r="1253" s="148" customFormat="1" ht="15.75"/>
    <row r="1254" s="148" customFormat="1" ht="15.75"/>
    <row r="1255" s="148" customFormat="1" ht="15.75"/>
    <row r="1256" s="148" customFormat="1" ht="15.75"/>
    <row r="1257" s="148" customFormat="1" ht="15.75"/>
    <row r="1258" s="148" customFormat="1" ht="15.75"/>
    <row r="1259" s="148" customFormat="1" ht="15.75"/>
    <row r="1260" s="148" customFormat="1" ht="15.75"/>
    <row r="1261" s="148" customFormat="1" ht="15.75"/>
    <row r="1262" s="148" customFormat="1" ht="15.75"/>
    <row r="1263" s="148" customFormat="1" ht="15.75"/>
    <row r="1264" s="148" customFormat="1" ht="15.75"/>
    <row r="1265" s="148" customFormat="1" ht="15.75"/>
    <row r="1266" s="148" customFormat="1" ht="15.75"/>
    <row r="1267" s="148" customFormat="1" ht="15.75"/>
    <row r="1268" s="148" customFormat="1" ht="15.75"/>
    <row r="1269" s="148" customFormat="1" ht="15.75"/>
    <row r="1270" s="148" customFormat="1" ht="15.75"/>
    <row r="1271" s="148" customFormat="1" ht="15.75"/>
    <row r="1272" s="148" customFormat="1" ht="15.75"/>
    <row r="1273" s="148" customFormat="1" ht="15.75"/>
    <row r="1274" s="148" customFormat="1" ht="15.75"/>
    <row r="1275" s="148" customFormat="1" ht="15.75"/>
    <row r="1276" s="148" customFormat="1" ht="15.75"/>
    <row r="1277" s="148" customFormat="1" ht="15.75"/>
    <row r="1278" s="148" customFormat="1" ht="15.75"/>
    <row r="1279" s="148" customFormat="1" ht="15.75"/>
    <row r="1280" s="148" customFormat="1" ht="15.75"/>
    <row r="1281" s="148" customFormat="1" ht="15.75"/>
    <row r="1282" s="148" customFormat="1" ht="15.75"/>
    <row r="1283" s="148" customFormat="1" ht="15.75"/>
    <row r="1284" s="148" customFormat="1" ht="15.75"/>
    <row r="1285" s="148" customFormat="1" ht="15.75"/>
    <row r="1286" s="148" customFormat="1" ht="15.75"/>
    <row r="1287" s="148" customFormat="1" ht="15.75"/>
    <row r="1288" s="148" customFormat="1" ht="15.75"/>
    <row r="1289" s="148" customFormat="1" ht="15.75"/>
    <row r="1290" s="148" customFormat="1" ht="15.75"/>
    <row r="1291" s="148" customFormat="1" ht="15.75"/>
    <row r="1292" s="148" customFormat="1" ht="15.75"/>
    <row r="1293" s="148" customFormat="1" ht="15.75"/>
    <row r="1294" s="148" customFormat="1" ht="15.75"/>
    <row r="1295" s="148" customFormat="1" ht="15.75"/>
    <row r="1296" s="148" customFormat="1" ht="15.75"/>
    <row r="1297" s="148" customFormat="1" ht="15.75"/>
    <row r="1298" s="148" customFormat="1" ht="15.75"/>
    <row r="1299" s="148" customFormat="1" ht="15.75"/>
    <row r="1300" s="148" customFormat="1" ht="15.75"/>
    <row r="1301" s="148" customFormat="1" ht="15.75"/>
    <row r="1302" s="148" customFormat="1" ht="15.75"/>
    <row r="1303" s="148" customFormat="1" ht="15.75"/>
    <row r="1304" s="148" customFormat="1" ht="15.75"/>
    <row r="1305" s="148" customFormat="1" ht="15.75"/>
    <row r="1306" s="148" customFormat="1" ht="15.75"/>
    <row r="1307" s="148" customFormat="1" ht="15.75"/>
    <row r="1308" s="148" customFormat="1" ht="15.75"/>
    <row r="1309" s="148" customFormat="1" ht="15.75"/>
    <row r="1310" s="148" customFormat="1" ht="15.75"/>
    <row r="1311" s="148" customFormat="1" ht="15.75"/>
    <row r="1312" s="148" customFormat="1" ht="15.75"/>
    <row r="1313" s="148" customFormat="1" ht="15.75"/>
    <row r="1314" s="148" customFormat="1" ht="15.75"/>
    <row r="1315" s="148" customFormat="1" ht="15.75"/>
    <row r="1316" s="148" customFormat="1" ht="15.75"/>
    <row r="1317" s="148" customFormat="1" ht="15.75"/>
    <row r="1318" s="148" customFormat="1" ht="15.75"/>
    <row r="1319" s="148" customFormat="1" ht="15.75"/>
    <row r="1320" s="148" customFormat="1" ht="15.75"/>
    <row r="1321" s="148" customFormat="1" ht="15.75"/>
    <row r="1322" s="148" customFormat="1" ht="15.75"/>
    <row r="1323" s="148" customFormat="1" ht="15.75"/>
    <row r="1324" s="148" customFormat="1" ht="15.75"/>
    <row r="1325" s="148" customFormat="1" ht="15.75"/>
    <row r="1326" s="148" customFormat="1" ht="15.75"/>
    <row r="1327" s="148" customFormat="1" ht="15.75"/>
    <row r="1328" s="148" customFormat="1" ht="15.75"/>
    <row r="1329" s="148" customFormat="1" ht="15.75"/>
    <row r="1330" s="148" customFormat="1" ht="15.75"/>
    <row r="1331" s="148" customFormat="1" ht="15.75"/>
    <row r="1332" s="148" customFormat="1" ht="15.75"/>
    <row r="1333" s="148" customFormat="1" ht="15.75"/>
    <row r="1334" s="148" customFormat="1" ht="15.75"/>
    <row r="1335" s="148" customFormat="1" ht="15.75"/>
    <row r="1336" s="148" customFormat="1" ht="15.75"/>
    <row r="1337" s="148" customFormat="1" ht="15.75"/>
    <row r="1338" s="148" customFormat="1" ht="15.75"/>
    <row r="1339" s="148" customFormat="1" ht="15.75"/>
    <row r="1340" s="148" customFormat="1" ht="15.75"/>
    <row r="1341" s="148" customFormat="1" ht="15.75"/>
    <row r="1342" s="148" customFormat="1" ht="15.75"/>
    <row r="1343" s="148" customFormat="1" ht="15.75"/>
    <row r="1344" s="148" customFormat="1" ht="15.75"/>
    <row r="1345" s="148" customFormat="1" ht="15.75"/>
    <row r="1346" s="148" customFormat="1" ht="15.75"/>
    <row r="1347" s="148" customFormat="1" ht="15.75"/>
    <row r="1348" s="148" customFormat="1" ht="15.75"/>
    <row r="1349" s="148" customFormat="1" ht="15.75"/>
    <row r="1350" s="148" customFormat="1" ht="15.75"/>
    <row r="1351" s="148" customFormat="1" ht="15.75"/>
    <row r="1352" s="148" customFormat="1" ht="15.75"/>
    <row r="1353" s="148" customFormat="1" ht="15.75"/>
    <row r="1354" s="148" customFormat="1" ht="15.75"/>
    <row r="1355" s="148" customFormat="1" ht="15.75"/>
    <row r="1356" s="148" customFormat="1" ht="15.75"/>
    <row r="1357" s="148" customFormat="1" ht="15.75"/>
    <row r="1358" s="148" customFormat="1" ht="15.75"/>
    <row r="1359" s="148" customFormat="1" ht="15.75"/>
    <row r="1360" s="148" customFormat="1" ht="15.75"/>
    <row r="1361" s="148" customFormat="1" ht="15.75"/>
    <row r="1362" s="148" customFormat="1" ht="15.75"/>
    <row r="1363" s="148" customFormat="1" ht="15.75"/>
    <row r="1364" s="148" customFormat="1" ht="15.75"/>
    <row r="1365" s="148" customFormat="1" ht="15.75"/>
    <row r="1366" s="148" customFormat="1" ht="15.75"/>
    <row r="1367" s="148" customFormat="1" ht="15.75"/>
    <row r="1368" s="148" customFormat="1" ht="15.75"/>
    <row r="1369" s="148" customFormat="1" ht="15.75"/>
    <row r="1370" s="148" customFormat="1" ht="15.75"/>
    <row r="1371" s="148" customFormat="1" ht="15.75"/>
    <row r="1372" s="148" customFormat="1" ht="15.75"/>
    <row r="1373" s="148" customFormat="1" ht="15.75"/>
    <row r="1374" s="148" customFormat="1" ht="15.75"/>
    <row r="1375" s="148" customFormat="1" ht="15.75"/>
    <row r="1376" s="148" customFormat="1" ht="15.75"/>
    <row r="1377" s="148" customFormat="1" ht="15.75"/>
    <row r="1378" s="148" customFormat="1" ht="15.75"/>
    <row r="1379" s="148" customFormat="1" ht="15.75"/>
    <row r="1380" s="148" customFormat="1" ht="15.75"/>
    <row r="1381" s="148" customFormat="1" ht="15.75"/>
    <row r="1382" s="148" customFormat="1" ht="15.75"/>
    <row r="1383" s="148" customFormat="1" ht="15.75"/>
    <row r="1384" s="148" customFormat="1" ht="15.75"/>
    <row r="1385" s="148" customFormat="1" ht="15.75"/>
    <row r="1386" s="148" customFormat="1" ht="15.75"/>
    <row r="1387" s="148" customFormat="1" ht="15.75"/>
    <row r="1388" s="148" customFormat="1" ht="15.75"/>
    <row r="1389" s="148" customFormat="1" ht="15.75"/>
    <row r="1390" s="148" customFormat="1" ht="15.75"/>
    <row r="1391" s="148" customFormat="1" ht="15.75"/>
    <row r="1392" s="148" customFormat="1" ht="15.75"/>
    <row r="1393" s="148" customFormat="1" ht="15.75"/>
    <row r="1394" s="148" customFormat="1" ht="15.75"/>
    <row r="1395" s="148" customFormat="1" ht="15.75"/>
    <row r="1396" s="148" customFormat="1" ht="15.75"/>
    <row r="1397" s="148" customFormat="1" ht="15.75"/>
    <row r="1398" s="148" customFormat="1" ht="15.75"/>
    <row r="1399" s="148" customFormat="1" ht="15.75"/>
    <row r="1400" s="148" customFormat="1" ht="15.75"/>
    <row r="1401" s="148" customFormat="1" ht="15.75"/>
    <row r="1402" s="148" customFormat="1" ht="15.75"/>
    <row r="1403" s="148" customFormat="1" ht="15.75"/>
    <row r="1404" s="148" customFormat="1" ht="15.75"/>
    <row r="1405" s="148" customFormat="1" ht="15.75"/>
    <row r="1406" s="148" customFormat="1" ht="15.75"/>
    <row r="1407" s="148" customFormat="1" ht="15.75"/>
    <row r="1408" s="148" customFormat="1" ht="15.75"/>
    <row r="1409" s="148" customFormat="1" ht="15.75"/>
    <row r="1410" s="148" customFormat="1" ht="15.75"/>
    <row r="1411" s="148" customFormat="1" ht="15.75"/>
    <row r="1412" s="148" customFormat="1" ht="15.75"/>
    <row r="1413" s="148" customFormat="1" ht="15.75"/>
    <row r="1414" s="148" customFormat="1" ht="15.75"/>
    <row r="1415" s="148" customFormat="1" ht="15.75"/>
    <row r="1416" s="148" customFormat="1" ht="15.75"/>
    <row r="1417" s="148" customFormat="1" ht="15.75"/>
    <row r="1418" s="148" customFormat="1" ht="15.75"/>
    <row r="1419" s="148" customFormat="1" ht="15.75"/>
    <row r="1420" s="148" customFormat="1" ht="15.75"/>
    <row r="1421" s="148" customFormat="1" ht="15.75"/>
    <row r="1422" s="148" customFormat="1" ht="15.75"/>
    <row r="1423" s="148" customFormat="1" ht="15.75"/>
    <row r="1424" s="148" customFormat="1" ht="15.75"/>
    <row r="1425" s="148" customFormat="1" ht="15.75"/>
    <row r="1426" s="148" customFormat="1" ht="15.75"/>
    <row r="1427" s="148" customFormat="1" ht="15.75"/>
    <row r="1428" s="148" customFormat="1" ht="15.75"/>
    <row r="1429" s="148" customFormat="1" ht="15.75"/>
    <row r="1430" s="148" customFormat="1" ht="15.75"/>
    <row r="1431" s="148" customFormat="1" ht="15.75"/>
    <row r="1432" s="148" customFormat="1" ht="15.75"/>
    <row r="1433" s="148" customFormat="1" ht="15.75"/>
    <row r="1434" s="148" customFormat="1" ht="15.75"/>
  </sheetData>
  <mergeCells count="15">
    <mergeCell ref="A1:M1"/>
    <mergeCell ref="A3:M3"/>
    <mergeCell ref="A5:M5"/>
    <mergeCell ref="A11:A12"/>
    <mergeCell ref="B11:B12"/>
    <mergeCell ref="C11:C12"/>
    <mergeCell ref="D11:D12"/>
    <mergeCell ref="E11:F11"/>
    <mergeCell ref="G11:H11"/>
    <mergeCell ref="J10:L10"/>
    <mergeCell ref="I11:J11"/>
    <mergeCell ref="K11:L11"/>
    <mergeCell ref="M11:M12"/>
    <mergeCell ref="A6:D6"/>
    <mergeCell ref="A8:D8"/>
  </mergeCells>
  <pageMargins left="0.7" right="0.7" top="0.75" bottom="0.75" header="0.3" footer="0.3"/>
  <pageSetup paperSize="9" scale="84" orientation="landscape" r:id="rId1"/>
  <ignoredErrors>
    <ignoredError sqref="A105:A1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1"/>
  <sheetViews>
    <sheetView view="pageBreakPreview" zoomScale="85" zoomScaleNormal="100" zoomScaleSheetLayoutView="85" workbookViewId="0">
      <selection activeCell="F87" sqref="F87"/>
    </sheetView>
  </sheetViews>
  <sheetFormatPr defaultRowHeight="15"/>
  <cols>
    <col min="3" max="3" width="58" bestFit="1" customWidth="1"/>
    <col min="13" max="13" width="14.42578125" customWidth="1"/>
  </cols>
  <sheetData>
    <row r="1" spans="1:13" s="125" customFormat="1" ht="15.75">
      <c r="A1" s="194" t="s">
        <v>254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s="125" customFormat="1" ht="13.5">
      <c r="A2" s="150"/>
      <c r="B2" s="150"/>
      <c r="C2" s="150"/>
      <c r="D2" s="150"/>
    </row>
    <row r="3" spans="1:13" s="125" customFormat="1" ht="16.5">
      <c r="A3" s="195" t="s">
        <v>256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 s="125" customFormat="1" ht="16.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3" s="125" customFormat="1" ht="16.5">
      <c r="A5" s="195" t="s">
        <v>255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13" s="125" customFormat="1" ht="13.5">
      <c r="A6" s="193" t="s">
        <v>109</v>
      </c>
      <c r="B6" s="193"/>
      <c r="C6" s="193"/>
      <c r="D6" s="193"/>
    </row>
    <row r="7" spans="1:13" s="125" customFormat="1" ht="13.5">
      <c r="A7" s="150"/>
      <c r="B7" s="150"/>
      <c r="C7" s="150"/>
      <c r="D7" s="150"/>
    </row>
    <row r="8" spans="1:13" s="125" customFormat="1" ht="13.5">
      <c r="A8" s="193" t="s">
        <v>117</v>
      </c>
      <c r="B8" s="193"/>
      <c r="C8" s="193"/>
      <c r="D8" s="193"/>
    </row>
    <row r="9" spans="1:13" s="125" customFormat="1" ht="13.5">
      <c r="A9" s="150"/>
      <c r="B9" s="150"/>
      <c r="C9" s="150"/>
      <c r="D9" s="150"/>
    </row>
    <row r="10" spans="1:13" s="125" customFormat="1" ht="24.75" customHeight="1">
      <c r="A10" s="143"/>
      <c r="B10" s="143"/>
      <c r="C10" s="144"/>
      <c r="E10" s="143"/>
      <c r="J10" s="199" t="s">
        <v>115</v>
      </c>
      <c r="K10" s="199"/>
      <c r="L10" s="199"/>
      <c r="M10" s="177">
        <f>M81</f>
        <v>0</v>
      </c>
    </row>
    <row r="11" spans="1:13" s="38" customFormat="1" ht="13.5">
      <c r="A11" s="196" t="s">
        <v>35</v>
      </c>
      <c r="B11" s="197" t="s">
        <v>118</v>
      </c>
      <c r="C11" s="197" t="s">
        <v>36</v>
      </c>
      <c r="D11" s="197" t="s">
        <v>37</v>
      </c>
      <c r="E11" s="197" t="s">
        <v>38</v>
      </c>
      <c r="F11" s="197"/>
      <c r="G11" s="198" t="s">
        <v>39</v>
      </c>
      <c r="H11" s="198"/>
      <c r="I11" s="200" t="s">
        <v>40</v>
      </c>
      <c r="J11" s="200"/>
      <c r="K11" s="200" t="s">
        <v>41</v>
      </c>
      <c r="L11" s="200"/>
      <c r="M11" s="198" t="s">
        <v>20</v>
      </c>
    </row>
    <row r="12" spans="1:13" s="38" customFormat="1" ht="27">
      <c r="A12" s="196"/>
      <c r="B12" s="197"/>
      <c r="C12" s="197"/>
      <c r="D12" s="197"/>
      <c r="E12" s="155" t="s">
        <v>42</v>
      </c>
      <c r="F12" s="155" t="s">
        <v>43</v>
      </c>
      <c r="G12" s="27" t="s">
        <v>44</v>
      </c>
      <c r="H12" s="154" t="s">
        <v>20</v>
      </c>
      <c r="I12" s="153" t="s">
        <v>44</v>
      </c>
      <c r="J12" s="154" t="s">
        <v>20</v>
      </c>
      <c r="K12" s="153" t="s">
        <v>253</v>
      </c>
      <c r="L12" s="154" t="s">
        <v>20</v>
      </c>
      <c r="M12" s="198"/>
    </row>
    <row r="13" spans="1:13" s="38" customFormat="1" ht="12.75">
      <c r="A13" s="39" t="s">
        <v>45</v>
      </c>
      <c r="B13" s="39">
        <v>2</v>
      </c>
      <c r="C13" s="39">
        <v>3</v>
      </c>
      <c r="D13" s="39">
        <v>4</v>
      </c>
      <c r="E13" s="39">
        <v>5</v>
      </c>
      <c r="F13" s="40">
        <v>6</v>
      </c>
      <c r="G13" s="41" t="s">
        <v>49</v>
      </c>
      <c r="H13" s="42">
        <v>8</v>
      </c>
      <c r="I13" s="40">
        <v>9</v>
      </c>
      <c r="J13" s="42">
        <v>10</v>
      </c>
      <c r="K13" s="40">
        <v>11</v>
      </c>
      <c r="L13" s="42">
        <v>12</v>
      </c>
      <c r="M13" s="42">
        <v>13</v>
      </c>
    </row>
    <row r="14" spans="1:13" s="38" customFormat="1" ht="14.25">
      <c r="A14" s="31"/>
      <c r="B14" s="31"/>
      <c r="C14" s="76" t="s">
        <v>257</v>
      </c>
      <c r="D14" s="31"/>
      <c r="E14" s="31"/>
      <c r="F14" s="32"/>
      <c r="G14" s="33"/>
      <c r="H14" s="34"/>
      <c r="I14" s="32"/>
      <c r="J14" s="34"/>
      <c r="K14" s="32"/>
      <c r="L14" s="34"/>
      <c r="M14" s="34"/>
    </row>
    <row r="15" spans="1:13" s="94" customFormat="1" ht="13.5">
      <c r="A15" s="88">
        <v>1</v>
      </c>
      <c r="B15" s="89" t="s">
        <v>258</v>
      </c>
      <c r="C15" s="90" t="s">
        <v>259</v>
      </c>
      <c r="D15" s="88" t="s">
        <v>24</v>
      </c>
      <c r="E15" s="91"/>
      <c r="F15" s="91">
        <v>35</v>
      </c>
      <c r="G15" s="92"/>
      <c r="H15" s="93"/>
      <c r="I15" s="91"/>
      <c r="J15" s="91"/>
      <c r="K15" s="91"/>
      <c r="L15" s="91"/>
      <c r="M15" s="91"/>
    </row>
    <row r="16" spans="1:13" s="97" customFormat="1" ht="13.5">
      <c r="A16" s="151"/>
      <c r="B16" s="87"/>
      <c r="C16" s="95" t="s">
        <v>9</v>
      </c>
      <c r="D16" s="151" t="s">
        <v>2</v>
      </c>
      <c r="E16" s="157">
        <v>0.66300000000000003</v>
      </c>
      <c r="F16" s="157">
        <f>F15*E16</f>
        <v>23.205000000000002</v>
      </c>
      <c r="G16" s="157"/>
      <c r="H16" s="96"/>
      <c r="I16" s="157"/>
      <c r="J16" s="157"/>
      <c r="K16" s="157"/>
      <c r="L16" s="157"/>
      <c r="M16" s="157"/>
    </row>
    <row r="17" spans="1:16" s="97" customFormat="1" ht="13.5">
      <c r="A17" s="151"/>
      <c r="B17" s="151"/>
      <c r="C17" s="95" t="s">
        <v>59</v>
      </c>
      <c r="D17" s="151" t="s">
        <v>24</v>
      </c>
      <c r="E17" s="157" t="s">
        <v>175</v>
      </c>
      <c r="F17" s="157">
        <v>4</v>
      </c>
      <c r="G17" s="157"/>
      <c r="H17" s="157"/>
      <c r="I17" s="157"/>
      <c r="J17" s="157"/>
      <c r="K17" s="157"/>
      <c r="L17" s="157"/>
      <c r="M17" s="157"/>
    </row>
    <row r="18" spans="1:16" s="97" customFormat="1" ht="13.5">
      <c r="A18" s="151"/>
      <c r="B18" s="151"/>
      <c r="C18" s="95" t="s">
        <v>260</v>
      </c>
      <c r="D18" s="151" t="s">
        <v>24</v>
      </c>
      <c r="E18" s="157" t="s">
        <v>175</v>
      </c>
      <c r="F18" s="157">
        <v>20</v>
      </c>
      <c r="G18" s="157"/>
      <c r="H18" s="157"/>
      <c r="I18" s="157"/>
      <c r="J18" s="157"/>
      <c r="K18" s="157"/>
      <c r="L18" s="157"/>
      <c r="M18" s="157"/>
    </row>
    <row r="19" spans="1:16" s="97" customFormat="1" ht="13.5">
      <c r="A19" s="151"/>
      <c r="B19" s="151"/>
      <c r="C19" s="95" t="s">
        <v>69</v>
      </c>
      <c r="D19" s="151" t="s">
        <v>24</v>
      </c>
      <c r="E19" s="157" t="s">
        <v>175</v>
      </c>
      <c r="F19" s="157">
        <v>15</v>
      </c>
      <c r="G19" s="157"/>
      <c r="H19" s="157"/>
      <c r="I19" s="157"/>
      <c r="J19" s="157"/>
      <c r="K19" s="157"/>
      <c r="L19" s="157"/>
      <c r="M19" s="157"/>
    </row>
    <row r="20" spans="1:16" s="97" customFormat="1" ht="13.5">
      <c r="A20" s="151"/>
      <c r="B20" s="151"/>
      <c r="C20" s="95" t="s">
        <v>261</v>
      </c>
      <c r="D20" s="151" t="s">
        <v>58</v>
      </c>
      <c r="E20" s="157" t="s">
        <v>175</v>
      </c>
      <c r="F20" s="157">
        <v>2</v>
      </c>
      <c r="G20" s="157"/>
      <c r="H20" s="157"/>
      <c r="I20" s="157"/>
      <c r="J20" s="157"/>
      <c r="K20" s="157"/>
      <c r="L20" s="157"/>
      <c r="M20" s="157"/>
    </row>
    <row r="21" spans="1:16" s="97" customFormat="1" ht="13.5">
      <c r="A21" s="151"/>
      <c r="B21" s="151"/>
      <c r="C21" s="95" t="s">
        <v>262</v>
      </c>
      <c r="D21" s="151" t="s">
        <v>58</v>
      </c>
      <c r="E21" s="157" t="s">
        <v>175</v>
      </c>
      <c r="F21" s="157">
        <v>2</v>
      </c>
      <c r="G21" s="157"/>
      <c r="H21" s="157"/>
      <c r="I21" s="157"/>
      <c r="J21" s="157"/>
      <c r="K21" s="157"/>
      <c r="L21" s="157"/>
      <c r="M21" s="157"/>
    </row>
    <row r="22" spans="1:16" s="97" customFormat="1" ht="13.5">
      <c r="A22" s="151"/>
      <c r="B22" s="151"/>
      <c r="C22" s="95" t="s">
        <v>263</v>
      </c>
      <c r="D22" s="151" t="s">
        <v>58</v>
      </c>
      <c r="E22" s="157" t="s">
        <v>175</v>
      </c>
      <c r="F22" s="157">
        <v>3</v>
      </c>
      <c r="G22" s="157"/>
      <c r="H22" s="157"/>
      <c r="I22" s="157"/>
      <c r="J22" s="157"/>
      <c r="K22" s="157"/>
      <c r="L22" s="157"/>
      <c r="M22" s="157"/>
    </row>
    <row r="23" spans="1:16" s="97" customFormat="1" ht="13.5">
      <c r="A23" s="151"/>
      <c r="B23" s="152"/>
      <c r="C23" s="95" t="s">
        <v>5</v>
      </c>
      <c r="D23" s="151" t="s">
        <v>4</v>
      </c>
      <c r="E23" s="157">
        <v>2.8000000000000001E-2</v>
      </c>
      <c r="F23" s="157">
        <f>F15*E23</f>
        <v>0.98</v>
      </c>
      <c r="G23" s="157"/>
      <c r="H23" s="157"/>
      <c r="I23" s="157"/>
      <c r="J23" s="157"/>
      <c r="K23" s="157"/>
      <c r="L23" s="157"/>
      <c r="M23" s="157"/>
    </row>
    <row r="24" spans="1:16" s="94" customFormat="1" ht="27">
      <c r="A24" s="88">
        <v>2</v>
      </c>
      <c r="B24" s="89" t="s">
        <v>57</v>
      </c>
      <c r="C24" s="90" t="s">
        <v>264</v>
      </c>
      <c r="D24" s="88" t="s">
        <v>50</v>
      </c>
      <c r="E24" s="91"/>
      <c r="F24" s="91">
        <v>7</v>
      </c>
      <c r="G24" s="91"/>
      <c r="H24" s="100"/>
      <c r="I24" s="91"/>
      <c r="J24" s="91"/>
      <c r="K24" s="91"/>
      <c r="L24" s="91"/>
      <c r="M24" s="91"/>
    </row>
    <row r="25" spans="1:16" s="97" customFormat="1" ht="13.5">
      <c r="A25" s="151"/>
      <c r="B25" s="87"/>
      <c r="C25" s="95" t="s">
        <v>9</v>
      </c>
      <c r="D25" s="151" t="s">
        <v>2</v>
      </c>
      <c r="E25" s="157">
        <v>1.51</v>
      </c>
      <c r="F25" s="157">
        <f>F24*E25</f>
        <v>10.57</v>
      </c>
      <c r="G25" s="157"/>
      <c r="H25" s="96"/>
      <c r="I25" s="157"/>
      <c r="J25" s="157"/>
      <c r="K25" s="157"/>
      <c r="L25" s="157"/>
      <c r="M25" s="157"/>
    </row>
    <row r="26" spans="1:16" s="97" customFormat="1" ht="13.5">
      <c r="A26" s="151"/>
      <c r="B26" s="99"/>
      <c r="C26" s="95" t="s">
        <v>51</v>
      </c>
      <c r="D26" s="151" t="s">
        <v>4</v>
      </c>
      <c r="E26" s="157">
        <v>0.13</v>
      </c>
      <c r="F26" s="157">
        <f>F24*E26</f>
        <v>0.91</v>
      </c>
      <c r="G26" s="157"/>
      <c r="H26" s="157"/>
      <c r="I26" s="157"/>
      <c r="J26" s="157"/>
      <c r="K26" s="157"/>
      <c r="L26" s="157"/>
      <c r="M26" s="157"/>
    </row>
    <row r="27" spans="1:16" s="97" customFormat="1" ht="13.5">
      <c r="A27" s="151"/>
      <c r="B27" s="151"/>
      <c r="C27" s="95" t="s">
        <v>70</v>
      </c>
      <c r="D27" s="151" t="s">
        <v>50</v>
      </c>
      <c r="E27" s="157" t="s">
        <v>175</v>
      </c>
      <c r="F27" s="157">
        <v>4</v>
      </c>
      <c r="G27" s="157"/>
      <c r="H27" s="157"/>
      <c r="I27" s="157"/>
      <c r="J27" s="157"/>
      <c r="K27" s="157"/>
      <c r="L27" s="157"/>
      <c r="M27" s="157"/>
    </row>
    <row r="28" spans="1:16" s="97" customFormat="1" ht="13.5">
      <c r="A28" s="151"/>
      <c r="B28" s="151"/>
      <c r="C28" s="95" t="s">
        <v>75</v>
      </c>
      <c r="D28" s="151" t="s">
        <v>50</v>
      </c>
      <c r="E28" s="157" t="s">
        <v>175</v>
      </c>
      <c r="F28" s="157">
        <v>3</v>
      </c>
      <c r="G28" s="157"/>
      <c r="H28" s="157"/>
      <c r="I28" s="157"/>
      <c r="J28" s="157"/>
      <c r="K28" s="157"/>
      <c r="L28" s="157"/>
      <c r="M28" s="157"/>
    </row>
    <row r="29" spans="1:16" s="97" customFormat="1" ht="13.5">
      <c r="A29" s="151"/>
      <c r="B29" s="151"/>
      <c r="C29" s="95" t="s">
        <v>265</v>
      </c>
      <c r="D29" s="151" t="s">
        <v>50</v>
      </c>
      <c r="E29" s="157" t="s">
        <v>175</v>
      </c>
      <c r="F29" s="157">
        <v>30</v>
      </c>
      <c r="G29" s="157"/>
      <c r="H29" s="157"/>
      <c r="I29" s="157"/>
      <c r="J29" s="157"/>
      <c r="K29" s="157"/>
      <c r="L29" s="157"/>
      <c r="M29" s="157"/>
    </row>
    <row r="30" spans="1:16" s="97" customFormat="1" ht="13.5">
      <c r="A30" s="151"/>
      <c r="B30" s="99"/>
      <c r="C30" s="95" t="s">
        <v>5</v>
      </c>
      <c r="D30" s="151" t="s">
        <v>4</v>
      </c>
      <c r="E30" s="157">
        <v>7.0000000000000007E-2</v>
      </c>
      <c r="F30" s="157">
        <f>F24*E30</f>
        <v>0.49000000000000005</v>
      </c>
      <c r="G30" s="157"/>
      <c r="H30" s="157"/>
      <c r="I30" s="157"/>
      <c r="J30" s="157"/>
      <c r="K30" s="157"/>
      <c r="L30" s="157"/>
      <c r="M30" s="157"/>
    </row>
    <row r="31" spans="1:16" s="94" customFormat="1" ht="13.5">
      <c r="A31" s="88">
        <v>3</v>
      </c>
      <c r="B31" s="89" t="s">
        <v>73</v>
      </c>
      <c r="C31" s="101" t="s">
        <v>266</v>
      </c>
      <c r="D31" s="88" t="s">
        <v>50</v>
      </c>
      <c r="E31" s="91"/>
      <c r="F31" s="91">
        <v>3</v>
      </c>
      <c r="G31" s="91"/>
      <c r="H31" s="91"/>
      <c r="I31" s="91"/>
      <c r="J31" s="91"/>
      <c r="K31" s="91"/>
      <c r="L31" s="91"/>
      <c r="M31" s="91"/>
    </row>
    <row r="32" spans="1:16" s="97" customFormat="1" ht="13.5">
      <c r="A32" s="170"/>
      <c r="B32" s="87"/>
      <c r="C32" s="95" t="s">
        <v>9</v>
      </c>
      <c r="D32" s="170" t="s">
        <v>2</v>
      </c>
      <c r="E32" s="176">
        <v>2.19</v>
      </c>
      <c r="F32" s="176">
        <f>F31*E32</f>
        <v>6.57</v>
      </c>
      <c r="G32" s="176"/>
      <c r="H32" s="96"/>
      <c r="I32" s="176"/>
      <c r="J32" s="176"/>
      <c r="K32" s="176"/>
      <c r="L32" s="176"/>
      <c r="M32" s="176"/>
      <c r="N32" s="98"/>
      <c r="O32" s="98"/>
      <c r="P32" s="98"/>
    </row>
    <row r="33" spans="1:16" s="97" customFormat="1" ht="13.5">
      <c r="A33" s="170"/>
      <c r="B33" s="99"/>
      <c r="C33" s="95" t="s">
        <v>15</v>
      </c>
      <c r="D33" s="170" t="s">
        <v>4</v>
      </c>
      <c r="E33" s="176">
        <v>7.0000000000000007E-2</v>
      </c>
      <c r="F33" s="176">
        <f>F31*E33</f>
        <v>0.21000000000000002</v>
      </c>
      <c r="G33" s="176"/>
      <c r="H33" s="176"/>
      <c r="I33" s="176"/>
      <c r="J33" s="176"/>
      <c r="K33" s="176"/>
      <c r="L33" s="176"/>
      <c r="M33" s="176"/>
      <c r="N33" s="98"/>
      <c r="O33" s="98"/>
      <c r="P33" s="98"/>
    </row>
    <row r="34" spans="1:16" s="97" customFormat="1" ht="13.5">
      <c r="A34" s="170"/>
      <c r="B34" s="171"/>
      <c r="C34" s="95" t="s">
        <v>74</v>
      </c>
      <c r="D34" s="170" t="s">
        <v>50</v>
      </c>
      <c r="E34" s="176">
        <v>1</v>
      </c>
      <c r="F34" s="176">
        <f>F31*E34</f>
        <v>3</v>
      </c>
      <c r="G34" s="176"/>
      <c r="H34" s="176"/>
      <c r="I34" s="176"/>
      <c r="J34" s="176"/>
      <c r="K34" s="176"/>
      <c r="L34" s="176"/>
      <c r="M34" s="176"/>
      <c r="N34" s="98"/>
      <c r="O34" s="98"/>
      <c r="P34" s="98"/>
    </row>
    <row r="35" spans="1:16" s="97" customFormat="1" ht="13.5">
      <c r="A35" s="170"/>
      <c r="B35" s="99"/>
      <c r="C35" s="95" t="s">
        <v>5</v>
      </c>
      <c r="D35" s="170" t="s">
        <v>4</v>
      </c>
      <c r="E35" s="176">
        <v>0.37</v>
      </c>
      <c r="F35" s="176">
        <f>F31*E35</f>
        <v>1.1099999999999999</v>
      </c>
      <c r="G35" s="176"/>
      <c r="H35" s="176"/>
      <c r="I35" s="176"/>
      <c r="J35" s="176"/>
      <c r="K35" s="176"/>
      <c r="L35" s="176"/>
      <c r="M35" s="176"/>
      <c r="N35" s="98"/>
      <c r="O35" s="98"/>
      <c r="P35" s="98"/>
    </row>
    <row r="36" spans="1:16" s="94" customFormat="1" ht="13.5">
      <c r="A36" s="88">
        <v>4</v>
      </c>
      <c r="B36" s="89" t="s">
        <v>71</v>
      </c>
      <c r="C36" s="101" t="s">
        <v>267</v>
      </c>
      <c r="D36" s="88" t="s">
        <v>50</v>
      </c>
      <c r="E36" s="91"/>
      <c r="F36" s="91">
        <v>3</v>
      </c>
      <c r="G36" s="91"/>
      <c r="H36" s="91"/>
      <c r="I36" s="91"/>
      <c r="J36" s="91"/>
      <c r="K36" s="91"/>
      <c r="L36" s="91"/>
      <c r="M36" s="91"/>
    </row>
    <row r="37" spans="1:16" s="97" customFormat="1" ht="13.5">
      <c r="A37" s="170"/>
      <c r="B37" s="87"/>
      <c r="C37" s="95" t="s">
        <v>9</v>
      </c>
      <c r="D37" s="170" t="s">
        <v>2</v>
      </c>
      <c r="E37" s="176">
        <v>0.82</v>
      </c>
      <c r="F37" s="176">
        <f>F36*E37</f>
        <v>2.46</v>
      </c>
      <c r="G37" s="176"/>
      <c r="H37" s="96"/>
      <c r="I37" s="176"/>
      <c r="J37" s="176"/>
      <c r="K37" s="176"/>
      <c r="L37" s="176"/>
      <c r="M37" s="176"/>
    </row>
    <row r="38" spans="1:16" s="97" customFormat="1" ht="13.5">
      <c r="A38" s="170"/>
      <c r="B38" s="99"/>
      <c r="C38" s="95" t="s">
        <v>15</v>
      </c>
      <c r="D38" s="170" t="s">
        <v>4</v>
      </c>
      <c r="E38" s="176">
        <v>0.01</v>
      </c>
      <c r="F38" s="176">
        <f>F36*E38</f>
        <v>0.03</v>
      </c>
      <c r="G38" s="176"/>
      <c r="H38" s="176"/>
      <c r="I38" s="176"/>
      <c r="J38" s="176"/>
      <c r="K38" s="176"/>
      <c r="L38" s="176"/>
      <c r="M38" s="176"/>
    </row>
    <row r="39" spans="1:16" s="97" customFormat="1" ht="13.5">
      <c r="A39" s="170"/>
      <c r="B39" s="171"/>
      <c r="C39" s="95" t="s">
        <v>268</v>
      </c>
      <c r="D39" s="170" t="s">
        <v>50</v>
      </c>
      <c r="E39" s="176">
        <v>1</v>
      </c>
      <c r="F39" s="176">
        <f>E39*F36</f>
        <v>3</v>
      </c>
      <c r="G39" s="176"/>
      <c r="H39" s="176"/>
      <c r="I39" s="176"/>
      <c r="J39" s="176"/>
      <c r="K39" s="176"/>
      <c r="L39" s="176"/>
      <c r="M39" s="176"/>
    </row>
    <row r="40" spans="1:16" s="97" customFormat="1" ht="13.5">
      <c r="A40" s="170"/>
      <c r="B40" s="171"/>
      <c r="C40" s="95" t="s">
        <v>269</v>
      </c>
      <c r="D40" s="170" t="s">
        <v>50</v>
      </c>
      <c r="E40" s="176">
        <v>2</v>
      </c>
      <c r="F40" s="176">
        <f>E40*F36</f>
        <v>6</v>
      </c>
      <c r="G40" s="176"/>
      <c r="H40" s="176"/>
      <c r="I40" s="176"/>
      <c r="J40" s="176"/>
      <c r="K40" s="176"/>
      <c r="L40" s="176"/>
      <c r="M40" s="176"/>
    </row>
    <row r="41" spans="1:16" s="97" customFormat="1" ht="13.5">
      <c r="A41" s="170"/>
      <c r="B41" s="99"/>
      <c r="C41" s="95" t="s">
        <v>5</v>
      </c>
      <c r="D41" s="170" t="s">
        <v>4</v>
      </c>
      <c r="E41" s="176">
        <v>7.0000000000000007E-2</v>
      </c>
      <c r="F41" s="176">
        <f>F36*E41</f>
        <v>0.21000000000000002</v>
      </c>
      <c r="G41" s="176"/>
      <c r="H41" s="176"/>
      <c r="I41" s="176"/>
      <c r="J41" s="176"/>
      <c r="K41" s="176"/>
      <c r="L41" s="176"/>
      <c r="M41" s="176"/>
    </row>
    <row r="42" spans="1:16" s="94" customFormat="1" ht="13.5">
      <c r="A42" s="88">
        <v>5</v>
      </c>
      <c r="B42" s="89" t="s">
        <v>72</v>
      </c>
      <c r="C42" s="101" t="s">
        <v>86</v>
      </c>
      <c r="D42" s="88" t="s">
        <v>29</v>
      </c>
      <c r="E42" s="91"/>
      <c r="F42" s="91">
        <v>3</v>
      </c>
      <c r="G42" s="91"/>
      <c r="H42" s="91"/>
      <c r="I42" s="91"/>
      <c r="J42" s="91"/>
      <c r="K42" s="91"/>
      <c r="L42" s="91"/>
      <c r="M42" s="91"/>
    </row>
    <row r="43" spans="1:16" s="97" customFormat="1" ht="13.5">
      <c r="A43" s="170"/>
      <c r="B43" s="87"/>
      <c r="C43" s="95" t="s">
        <v>9</v>
      </c>
      <c r="D43" s="170" t="s">
        <v>2</v>
      </c>
      <c r="E43" s="176">
        <v>3.02</v>
      </c>
      <c r="F43" s="176">
        <f>F42*E43</f>
        <v>9.06</v>
      </c>
      <c r="G43" s="176"/>
      <c r="H43" s="96"/>
      <c r="I43" s="176"/>
      <c r="J43" s="176"/>
      <c r="K43" s="176"/>
      <c r="L43" s="176"/>
      <c r="M43" s="176"/>
      <c r="N43" s="98"/>
      <c r="O43" s="98"/>
    </row>
    <row r="44" spans="1:16" s="97" customFormat="1" ht="13.5">
      <c r="A44" s="170"/>
      <c r="B44" s="99"/>
      <c r="C44" s="95" t="s">
        <v>51</v>
      </c>
      <c r="D44" s="170" t="s">
        <v>4</v>
      </c>
      <c r="E44" s="176">
        <v>0.13</v>
      </c>
      <c r="F44" s="176">
        <f>F42*E44</f>
        <v>0.39</v>
      </c>
      <c r="G44" s="176"/>
      <c r="H44" s="176"/>
      <c r="I44" s="176"/>
      <c r="J44" s="176"/>
      <c r="K44" s="176"/>
      <c r="L44" s="176"/>
      <c r="M44" s="176"/>
      <c r="N44" s="98"/>
      <c r="O44" s="98"/>
    </row>
    <row r="45" spans="1:16" s="97" customFormat="1" ht="14.25" customHeight="1">
      <c r="A45" s="170"/>
      <c r="B45" s="171"/>
      <c r="C45" s="95" t="s">
        <v>95</v>
      </c>
      <c r="D45" s="170" t="s">
        <v>29</v>
      </c>
      <c r="E45" s="176">
        <v>1</v>
      </c>
      <c r="F45" s="176">
        <f>E45*F42</f>
        <v>3</v>
      </c>
      <c r="G45" s="176"/>
      <c r="H45" s="176"/>
      <c r="I45" s="176"/>
      <c r="J45" s="176"/>
      <c r="K45" s="176"/>
      <c r="L45" s="176"/>
      <c r="M45" s="176"/>
      <c r="N45" s="98"/>
      <c r="O45" s="98"/>
    </row>
    <row r="46" spans="1:16" s="97" customFormat="1" ht="14.25" customHeight="1">
      <c r="A46" s="170"/>
      <c r="B46" s="171"/>
      <c r="C46" s="95" t="s">
        <v>270</v>
      </c>
      <c r="D46" s="170" t="s">
        <v>50</v>
      </c>
      <c r="E46" s="176">
        <v>1</v>
      </c>
      <c r="F46" s="176">
        <f>E46*F42</f>
        <v>3</v>
      </c>
      <c r="G46" s="176"/>
      <c r="H46" s="176"/>
      <c r="I46" s="176"/>
      <c r="J46" s="176"/>
      <c r="K46" s="176"/>
      <c r="L46" s="176"/>
      <c r="M46" s="176"/>
      <c r="N46" s="98"/>
      <c r="O46" s="98"/>
    </row>
    <row r="47" spans="1:16" s="97" customFormat="1" ht="14.25" customHeight="1">
      <c r="A47" s="170"/>
      <c r="B47" s="171"/>
      <c r="C47" s="95" t="s">
        <v>271</v>
      </c>
      <c r="D47" s="170" t="s">
        <v>50</v>
      </c>
      <c r="E47" s="176">
        <v>1</v>
      </c>
      <c r="F47" s="176">
        <f>E47*F42</f>
        <v>3</v>
      </c>
      <c r="G47" s="176"/>
      <c r="H47" s="176"/>
      <c r="I47" s="176"/>
      <c r="J47" s="176"/>
      <c r="K47" s="176"/>
      <c r="L47" s="176"/>
      <c r="M47" s="176"/>
      <c r="N47" s="98"/>
      <c r="O47" s="98"/>
    </row>
    <row r="48" spans="1:16" s="97" customFormat="1" ht="13.5">
      <c r="A48" s="170"/>
      <c r="B48" s="99"/>
      <c r="C48" s="95" t="s">
        <v>5</v>
      </c>
      <c r="D48" s="170" t="s">
        <v>4</v>
      </c>
      <c r="E48" s="176">
        <v>0.94</v>
      </c>
      <c r="F48" s="176">
        <f>F42*E48</f>
        <v>2.82</v>
      </c>
      <c r="G48" s="176"/>
      <c r="H48" s="176"/>
      <c r="I48" s="176"/>
      <c r="J48" s="176"/>
      <c r="K48" s="176"/>
      <c r="L48" s="176"/>
      <c r="M48" s="176"/>
      <c r="N48" s="98"/>
      <c r="O48" s="98"/>
    </row>
    <row r="49" spans="1:19" s="94" customFormat="1" ht="27">
      <c r="A49" s="88">
        <v>6</v>
      </c>
      <c r="B49" s="89" t="s">
        <v>76</v>
      </c>
      <c r="C49" s="101" t="s">
        <v>272</v>
      </c>
      <c r="D49" s="88" t="s">
        <v>24</v>
      </c>
      <c r="E49" s="91"/>
      <c r="F49" s="91">
        <v>22</v>
      </c>
      <c r="G49" s="91"/>
      <c r="H49" s="91"/>
      <c r="I49" s="91"/>
      <c r="J49" s="91"/>
      <c r="K49" s="91"/>
      <c r="L49" s="91"/>
      <c r="M49" s="91"/>
    </row>
    <row r="50" spans="1:19" s="97" customFormat="1" ht="13.5">
      <c r="A50" s="170"/>
      <c r="B50" s="87"/>
      <c r="C50" s="95" t="s">
        <v>9</v>
      </c>
      <c r="D50" s="170" t="s">
        <v>2</v>
      </c>
      <c r="E50" s="176">
        <f>0.583</f>
        <v>0.58299999999999996</v>
      </c>
      <c r="F50" s="176">
        <f>F49*E50</f>
        <v>12.825999999999999</v>
      </c>
      <c r="G50" s="176"/>
      <c r="H50" s="96"/>
      <c r="I50" s="176"/>
      <c r="J50" s="176"/>
      <c r="K50" s="176"/>
      <c r="L50" s="176"/>
      <c r="M50" s="176"/>
      <c r="N50" s="98"/>
      <c r="O50" s="98"/>
    </row>
    <row r="51" spans="1:19" s="97" customFormat="1" ht="13.5">
      <c r="A51" s="170"/>
      <c r="B51" s="99"/>
      <c r="C51" s="95" t="s">
        <v>3</v>
      </c>
      <c r="D51" s="170" t="s">
        <v>4</v>
      </c>
      <c r="E51" s="113">
        <v>4.5999999999999999E-3</v>
      </c>
      <c r="F51" s="176">
        <f>F49*E51</f>
        <v>0.1012</v>
      </c>
      <c r="G51" s="176"/>
      <c r="H51" s="176"/>
      <c r="I51" s="176"/>
      <c r="J51" s="176"/>
      <c r="K51" s="176"/>
      <c r="L51" s="176"/>
      <c r="M51" s="176"/>
      <c r="N51" s="98"/>
      <c r="O51" s="98"/>
    </row>
    <row r="52" spans="1:19" s="97" customFormat="1" ht="13.5">
      <c r="A52" s="170"/>
      <c r="B52" s="171"/>
      <c r="C52" s="95" t="s">
        <v>77</v>
      </c>
      <c r="D52" s="170" t="s">
        <v>24</v>
      </c>
      <c r="E52" s="113" t="s">
        <v>175</v>
      </c>
      <c r="F52" s="176">
        <v>12</v>
      </c>
      <c r="G52" s="176"/>
      <c r="H52" s="176"/>
      <c r="I52" s="176"/>
      <c r="J52" s="176"/>
      <c r="K52" s="176"/>
      <c r="L52" s="176"/>
      <c r="M52" s="176"/>
      <c r="N52" s="98"/>
      <c r="O52" s="98"/>
    </row>
    <row r="53" spans="1:19" s="97" customFormat="1" ht="13.5">
      <c r="A53" s="170"/>
      <c r="B53" s="171"/>
      <c r="C53" s="95" t="s">
        <v>273</v>
      </c>
      <c r="D53" s="170" t="s">
        <v>24</v>
      </c>
      <c r="E53" s="113" t="s">
        <v>175</v>
      </c>
      <c r="F53" s="176">
        <v>10</v>
      </c>
      <c r="G53" s="176"/>
      <c r="H53" s="176"/>
      <c r="I53" s="176"/>
      <c r="J53" s="176"/>
      <c r="K53" s="176"/>
      <c r="L53" s="176"/>
      <c r="M53" s="176"/>
      <c r="N53" s="98"/>
      <c r="O53" s="98"/>
    </row>
    <row r="54" spans="1:19" s="97" customFormat="1" ht="13.5">
      <c r="A54" s="170"/>
      <c r="B54" s="99"/>
      <c r="C54" s="95" t="s">
        <v>5</v>
      </c>
      <c r="D54" s="170" t="s">
        <v>4</v>
      </c>
      <c r="E54" s="113">
        <f>20.8/100</f>
        <v>0.20800000000000002</v>
      </c>
      <c r="F54" s="176">
        <f>F49*E54</f>
        <v>4.5760000000000005</v>
      </c>
      <c r="G54" s="176"/>
      <c r="H54" s="176"/>
      <c r="I54" s="176"/>
      <c r="J54" s="176"/>
      <c r="K54" s="176"/>
      <c r="L54" s="176"/>
      <c r="M54" s="176"/>
      <c r="N54" s="98"/>
      <c r="O54" s="98"/>
    </row>
    <row r="55" spans="1:19" s="97" customFormat="1" ht="15.75">
      <c r="A55" s="170"/>
      <c r="B55" s="171"/>
      <c r="C55" s="95" t="s">
        <v>78</v>
      </c>
      <c r="D55" s="170" t="s">
        <v>50</v>
      </c>
      <c r="E55" s="176" t="s">
        <v>175</v>
      </c>
      <c r="F55" s="176">
        <v>3</v>
      </c>
      <c r="G55" s="176"/>
      <c r="H55" s="176"/>
      <c r="I55" s="176"/>
      <c r="J55" s="176"/>
      <c r="K55" s="176"/>
      <c r="L55" s="176"/>
      <c r="M55" s="176"/>
      <c r="N55" s="98"/>
      <c r="O55" s="98"/>
    </row>
    <row r="56" spans="1:19" s="121" customFormat="1" ht="13.5">
      <c r="A56" s="114"/>
      <c r="B56" s="115"/>
      <c r="C56" s="116" t="s">
        <v>79</v>
      </c>
      <c r="D56" s="115" t="s">
        <v>50</v>
      </c>
      <c r="E56" s="117" t="s">
        <v>175</v>
      </c>
      <c r="F56" s="118">
        <v>2</v>
      </c>
      <c r="G56" s="119"/>
      <c r="H56" s="120"/>
      <c r="K56" s="119"/>
      <c r="L56" s="120"/>
      <c r="M56" s="119"/>
      <c r="N56" s="122"/>
      <c r="O56" s="122"/>
      <c r="P56" s="122"/>
      <c r="Q56" s="122"/>
      <c r="R56" s="122"/>
      <c r="S56" s="122"/>
    </row>
    <row r="57" spans="1:19" s="97" customFormat="1" ht="13.5">
      <c r="A57" s="170"/>
      <c r="B57" s="171"/>
      <c r="C57" s="95" t="s">
        <v>80</v>
      </c>
      <c r="D57" s="170" t="s">
        <v>50</v>
      </c>
      <c r="E57" s="176" t="s">
        <v>175</v>
      </c>
      <c r="F57" s="176">
        <v>2</v>
      </c>
      <c r="G57" s="176"/>
      <c r="H57" s="176"/>
      <c r="I57" s="176"/>
      <c r="J57" s="176"/>
      <c r="K57" s="176"/>
      <c r="L57" s="176"/>
      <c r="M57" s="176"/>
      <c r="N57" s="98"/>
      <c r="O57" s="98"/>
    </row>
    <row r="58" spans="1:19" s="97" customFormat="1" ht="13.5">
      <c r="A58" s="170"/>
      <c r="B58" s="171"/>
      <c r="C58" s="95" t="s">
        <v>274</v>
      </c>
      <c r="D58" s="170" t="s">
        <v>50</v>
      </c>
      <c r="E58" s="176" t="s">
        <v>175</v>
      </c>
      <c r="F58" s="176">
        <v>13</v>
      </c>
      <c r="G58" s="176"/>
      <c r="H58" s="176"/>
      <c r="I58" s="176"/>
      <c r="J58" s="176"/>
      <c r="K58" s="176"/>
      <c r="L58" s="176"/>
      <c r="M58" s="176"/>
      <c r="N58" s="98"/>
      <c r="O58" s="98"/>
    </row>
    <row r="59" spans="1:19" s="97" customFormat="1" ht="13.5">
      <c r="A59" s="170"/>
      <c r="B59" s="171"/>
      <c r="C59" s="95" t="s">
        <v>5</v>
      </c>
      <c r="D59" s="170" t="s">
        <v>4</v>
      </c>
      <c r="E59" s="176">
        <v>0.156</v>
      </c>
      <c r="F59" s="176">
        <f>E59*F49</f>
        <v>3.4319999999999999</v>
      </c>
      <c r="G59" s="176"/>
      <c r="H59" s="176"/>
      <c r="I59" s="176"/>
      <c r="J59" s="176"/>
      <c r="K59" s="176"/>
      <c r="L59" s="176"/>
      <c r="M59" s="176"/>
      <c r="N59" s="98"/>
      <c r="O59" s="98"/>
    </row>
    <row r="60" spans="1:19" s="97" customFormat="1" ht="13.5">
      <c r="A60" s="88">
        <v>7</v>
      </c>
      <c r="B60" s="89" t="s">
        <v>81</v>
      </c>
      <c r="C60" s="101" t="s">
        <v>82</v>
      </c>
      <c r="D60" s="170" t="s">
        <v>29</v>
      </c>
      <c r="E60" s="176"/>
      <c r="F60" s="176">
        <v>3</v>
      </c>
      <c r="G60" s="176"/>
      <c r="H60" s="176"/>
      <c r="I60" s="176"/>
      <c r="J60" s="176"/>
      <c r="K60" s="176"/>
      <c r="L60" s="176"/>
      <c r="M60" s="176"/>
    </row>
    <row r="61" spans="1:19" s="97" customFormat="1" ht="13.5">
      <c r="A61" s="170"/>
      <c r="B61" s="87"/>
      <c r="C61" s="95" t="s">
        <v>9</v>
      </c>
      <c r="D61" s="170" t="s">
        <v>2</v>
      </c>
      <c r="E61" s="176">
        <v>0.46</v>
      </c>
      <c r="F61" s="176">
        <f>F60*E61</f>
        <v>1.3800000000000001</v>
      </c>
      <c r="G61" s="176"/>
      <c r="H61" s="96"/>
      <c r="I61" s="176"/>
      <c r="J61" s="176"/>
      <c r="K61" s="176"/>
      <c r="L61" s="176"/>
      <c r="M61" s="176"/>
      <c r="N61" s="98"/>
      <c r="O61" s="98"/>
    </row>
    <row r="62" spans="1:19" s="97" customFormat="1" ht="13.5">
      <c r="A62" s="170"/>
      <c r="B62" s="99"/>
      <c r="C62" s="95" t="s">
        <v>15</v>
      </c>
      <c r="D62" s="170" t="s">
        <v>4</v>
      </c>
      <c r="E62" s="176">
        <v>0.02</v>
      </c>
      <c r="F62" s="176">
        <f>F60*E62</f>
        <v>0.06</v>
      </c>
      <c r="G62" s="176"/>
      <c r="H62" s="176"/>
      <c r="I62" s="176"/>
      <c r="J62" s="176"/>
      <c r="K62" s="176"/>
      <c r="L62" s="176"/>
      <c r="M62" s="176"/>
      <c r="N62" s="98"/>
      <c r="O62" s="98"/>
    </row>
    <row r="63" spans="1:19" s="97" customFormat="1" ht="13.5">
      <c r="A63" s="170"/>
      <c r="B63" s="171"/>
      <c r="C63" s="95" t="s">
        <v>83</v>
      </c>
      <c r="D63" s="170" t="s">
        <v>29</v>
      </c>
      <c r="E63" s="176">
        <v>1</v>
      </c>
      <c r="F63" s="176">
        <f>F60*E63</f>
        <v>3</v>
      </c>
      <c r="G63" s="176"/>
      <c r="H63" s="176"/>
      <c r="I63" s="176"/>
      <c r="J63" s="176"/>
      <c r="K63" s="176"/>
      <c r="L63" s="176"/>
      <c r="M63" s="176"/>
      <c r="N63" s="98"/>
      <c r="O63" s="98"/>
    </row>
    <row r="64" spans="1:19" s="97" customFormat="1" ht="13.5">
      <c r="A64" s="170"/>
      <c r="B64" s="99"/>
      <c r="C64" s="95" t="s">
        <v>5</v>
      </c>
      <c r="D64" s="170" t="s">
        <v>4</v>
      </c>
      <c r="E64" s="176">
        <v>0.11</v>
      </c>
      <c r="F64" s="176">
        <f>F60*E64</f>
        <v>0.33</v>
      </c>
      <c r="G64" s="176"/>
      <c r="H64" s="176"/>
      <c r="I64" s="176"/>
      <c r="J64" s="176"/>
      <c r="K64" s="176"/>
      <c r="L64" s="176"/>
      <c r="M64" s="176"/>
      <c r="N64" s="98"/>
      <c r="O64" s="98"/>
    </row>
    <row r="65" spans="1:13" s="26" customFormat="1" ht="13.5">
      <c r="A65" s="1">
        <v>8</v>
      </c>
      <c r="B65" s="102" t="s">
        <v>102</v>
      </c>
      <c r="C65" s="103" t="s">
        <v>275</v>
      </c>
      <c r="D65" s="1" t="s">
        <v>50</v>
      </c>
      <c r="E65" s="2"/>
      <c r="F65" s="2">
        <v>1</v>
      </c>
      <c r="G65" s="2"/>
      <c r="H65" s="2"/>
      <c r="I65" s="2"/>
      <c r="J65" s="2"/>
      <c r="K65" s="2"/>
      <c r="L65" s="2"/>
      <c r="M65" s="2"/>
    </row>
    <row r="66" spans="1:13" s="25" customFormat="1" ht="13.5">
      <c r="A66" s="3"/>
      <c r="B66" s="79"/>
      <c r="C66" s="77" t="s">
        <v>9</v>
      </c>
      <c r="D66" s="3" t="s">
        <v>2</v>
      </c>
      <c r="E66" s="4">
        <v>11.1</v>
      </c>
      <c r="F66" s="4">
        <f>F65*E66</f>
        <v>11.1</v>
      </c>
      <c r="G66" s="104"/>
      <c r="H66" s="4"/>
      <c r="I66" s="4"/>
      <c r="J66" s="4"/>
      <c r="K66" s="4"/>
      <c r="L66" s="4"/>
      <c r="M66" s="4"/>
    </row>
    <row r="67" spans="1:13" s="25" customFormat="1" ht="13.5">
      <c r="A67" s="3"/>
      <c r="B67" s="78"/>
      <c r="C67" s="77" t="s">
        <v>15</v>
      </c>
      <c r="D67" s="3" t="s">
        <v>4</v>
      </c>
      <c r="E67" s="4">
        <v>0.63</v>
      </c>
      <c r="F67" s="4">
        <f>F65*E67</f>
        <v>0.63</v>
      </c>
      <c r="G67" s="4"/>
      <c r="H67" s="4"/>
      <c r="I67" s="4"/>
      <c r="J67" s="4"/>
      <c r="K67" s="4"/>
      <c r="L67" s="4"/>
      <c r="M67" s="4"/>
    </row>
    <row r="68" spans="1:13" s="25" customFormat="1" ht="13.5">
      <c r="A68" s="3"/>
      <c r="B68" s="3"/>
      <c r="C68" s="77" t="s">
        <v>276</v>
      </c>
      <c r="D68" s="3" t="s">
        <v>50</v>
      </c>
      <c r="E68" s="4">
        <v>1</v>
      </c>
      <c r="F68" s="4">
        <f>F65*E68</f>
        <v>1</v>
      </c>
      <c r="G68" s="4"/>
      <c r="H68" s="4"/>
      <c r="I68" s="4"/>
      <c r="J68" s="4"/>
      <c r="K68" s="4"/>
      <c r="L68" s="4"/>
      <c r="M68" s="4"/>
    </row>
    <row r="69" spans="1:13" s="25" customFormat="1" ht="13.5">
      <c r="A69" s="3"/>
      <c r="B69" s="78"/>
      <c r="C69" s="77" t="s">
        <v>5</v>
      </c>
      <c r="D69" s="3" t="s">
        <v>4</v>
      </c>
      <c r="E69" s="4">
        <v>1.66</v>
      </c>
      <c r="F69" s="4">
        <f>F65*E69</f>
        <v>1.66</v>
      </c>
      <c r="G69" s="4"/>
      <c r="H69" s="4"/>
      <c r="I69" s="4"/>
      <c r="J69" s="4"/>
      <c r="K69" s="4"/>
      <c r="L69" s="4"/>
      <c r="M69" s="4"/>
    </row>
    <row r="70" spans="1:13" s="26" customFormat="1" ht="13.5">
      <c r="A70" s="1">
        <v>9</v>
      </c>
      <c r="B70" s="102" t="s">
        <v>277</v>
      </c>
      <c r="C70" s="103" t="s">
        <v>278</v>
      </c>
      <c r="D70" s="1" t="s">
        <v>279</v>
      </c>
      <c r="E70" s="2"/>
      <c r="F70" s="2">
        <v>5</v>
      </c>
      <c r="G70" s="2"/>
      <c r="H70" s="2"/>
      <c r="I70" s="2"/>
      <c r="J70" s="2"/>
      <c r="K70" s="2"/>
      <c r="L70" s="2"/>
      <c r="M70" s="2"/>
    </row>
    <row r="71" spans="1:13" s="25" customFormat="1" ht="13.5">
      <c r="A71" s="3"/>
      <c r="B71" s="79"/>
      <c r="C71" s="77" t="s">
        <v>9</v>
      </c>
      <c r="D71" s="3" t="s">
        <v>2</v>
      </c>
      <c r="E71" s="4">
        <v>0.13800000000000001</v>
      </c>
      <c r="F71" s="4">
        <f>F70*E71</f>
        <v>0.69000000000000006</v>
      </c>
      <c r="G71" s="104"/>
      <c r="H71" s="4"/>
      <c r="I71" s="4"/>
      <c r="J71" s="4"/>
      <c r="K71" s="4"/>
      <c r="L71" s="4"/>
      <c r="M71" s="4"/>
    </row>
    <row r="72" spans="1:13" s="25" customFormat="1" ht="13.5">
      <c r="A72" s="3"/>
      <c r="B72" s="78"/>
      <c r="C72" s="77" t="s">
        <v>15</v>
      </c>
      <c r="D72" s="3" t="s">
        <v>4</v>
      </c>
      <c r="E72" s="4">
        <v>6.88E-2</v>
      </c>
      <c r="F72" s="4">
        <f>F70*E72</f>
        <v>0.34399999999999997</v>
      </c>
      <c r="G72" s="4"/>
      <c r="H72" s="4"/>
      <c r="I72" s="4"/>
      <c r="J72" s="4"/>
      <c r="K72" s="4"/>
      <c r="L72" s="4"/>
      <c r="M72" s="4"/>
    </row>
    <row r="73" spans="1:13" s="26" customFormat="1" ht="27">
      <c r="A73" s="1">
        <v>10</v>
      </c>
      <c r="B73" s="102" t="s">
        <v>280</v>
      </c>
      <c r="C73" s="103" t="s">
        <v>281</v>
      </c>
      <c r="D73" s="1" t="s">
        <v>134</v>
      </c>
      <c r="E73" s="2"/>
      <c r="F73" s="2">
        <v>0.125</v>
      </c>
      <c r="G73" s="2"/>
      <c r="H73" s="2"/>
      <c r="I73" s="2"/>
      <c r="J73" s="2"/>
      <c r="K73" s="2"/>
      <c r="L73" s="2"/>
      <c r="M73" s="2"/>
    </row>
    <row r="74" spans="1:13" s="25" customFormat="1" ht="13.5">
      <c r="A74" s="3"/>
      <c r="B74" s="79"/>
      <c r="C74" s="77" t="s">
        <v>9</v>
      </c>
      <c r="D74" s="3" t="s">
        <v>2</v>
      </c>
      <c r="E74" s="4">
        <v>74.2</v>
      </c>
      <c r="F74" s="4">
        <f>F73*E74</f>
        <v>9.2750000000000004</v>
      </c>
      <c r="G74" s="104"/>
      <c r="H74" s="4"/>
      <c r="I74" s="4"/>
      <c r="J74" s="4"/>
      <c r="K74" s="4"/>
      <c r="L74" s="4"/>
      <c r="M74" s="4"/>
    </row>
    <row r="75" spans="1:13" s="25" customFormat="1" ht="13.5">
      <c r="A75" s="3"/>
      <c r="B75" s="78"/>
      <c r="C75" s="77" t="s">
        <v>15</v>
      </c>
      <c r="D75" s="3" t="s">
        <v>4</v>
      </c>
      <c r="E75" s="4">
        <v>1.1000000000000001</v>
      </c>
      <c r="F75" s="4">
        <f>F73*E75</f>
        <v>0.13750000000000001</v>
      </c>
      <c r="G75" s="4"/>
      <c r="H75" s="4"/>
      <c r="I75" s="4"/>
      <c r="J75" s="4"/>
      <c r="K75" s="4"/>
      <c r="L75" s="4"/>
      <c r="M75" s="4"/>
    </row>
    <row r="76" spans="1:13" s="25" customFormat="1" ht="15.75">
      <c r="A76" s="3"/>
      <c r="B76" s="78"/>
      <c r="C76" s="77" t="s">
        <v>282</v>
      </c>
      <c r="D76" s="3" t="s">
        <v>165</v>
      </c>
      <c r="E76" s="4">
        <v>1.04</v>
      </c>
      <c r="F76" s="4">
        <f>F73*E76</f>
        <v>0.13</v>
      </c>
      <c r="G76" s="4"/>
      <c r="H76" s="4"/>
      <c r="I76" s="4"/>
      <c r="J76" s="4"/>
      <c r="K76" s="4"/>
      <c r="L76" s="4"/>
      <c r="M76" s="4"/>
    </row>
    <row r="77" spans="1:13" s="148" customFormat="1" ht="15.75">
      <c r="A77" s="179"/>
      <c r="B77" s="179"/>
      <c r="C77" s="180" t="s">
        <v>20</v>
      </c>
      <c r="D77" s="179"/>
      <c r="E77" s="179"/>
      <c r="F77" s="179"/>
      <c r="G77" s="179"/>
      <c r="H77" s="179"/>
      <c r="I77" s="179"/>
      <c r="J77" s="179"/>
      <c r="K77" s="179"/>
      <c r="L77" s="179"/>
      <c r="M77" s="181"/>
    </row>
    <row r="78" spans="1:13" s="19" customFormat="1" ht="14.25">
      <c r="A78" s="161"/>
      <c r="B78" s="162"/>
      <c r="C78" s="163" t="s">
        <v>19</v>
      </c>
      <c r="D78" s="164" t="s">
        <v>343</v>
      </c>
      <c r="E78" s="165"/>
      <c r="F78" s="165"/>
      <c r="G78" s="165"/>
      <c r="H78" s="165"/>
      <c r="I78" s="165"/>
      <c r="J78" s="165"/>
      <c r="K78" s="165"/>
      <c r="L78" s="165"/>
      <c r="M78" s="166"/>
    </row>
    <row r="79" spans="1:13" s="19" customFormat="1" ht="14.25">
      <c r="A79" s="161"/>
      <c r="B79" s="162"/>
      <c r="C79" s="163" t="s">
        <v>20</v>
      </c>
      <c r="D79" s="163"/>
      <c r="E79" s="165"/>
      <c r="F79" s="165"/>
      <c r="G79" s="165"/>
      <c r="H79" s="165"/>
      <c r="I79" s="165"/>
      <c r="J79" s="165"/>
      <c r="K79" s="165"/>
      <c r="L79" s="165"/>
      <c r="M79" s="166"/>
    </row>
    <row r="80" spans="1:13" s="19" customFormat="1" ht="14.25">
      <c r="A80" s="161"/>
      <c r="B80" s="162"/>
      <c r="C80" s="163" t="s">
        <v>21</v>
      </c>
      <c r="D80" s="164" t="s">
        <v>343</v>
      </c>
      <c r="E80" s="165"/>
      <c r="F80" s="165"/>
      <c r="G80" s="165"/>
      <c r="H80" s="165"/>
      <c r="I80" s="165"/>
      <c r="J80" s="165"/>
      <c r="K80" s="165"/>
      <c r="L80" s="165"/>
      <c r="M80" s="166"/>
    </row>
    <row r="81" spans="1:13" s="23" customFormat="1" ht="20.25" customHeight="1">
      <c r="A81" s="182"/>
      <c r="B81" s="183"/>
      <c r="C81" s="178" t="s">
        <v>20</v>
      </c>
      <c r="D81" s="178"/>
      <c r="E81" s="178"/>
      <c r="F81" s="178"/>
      <c r="G81" s="178"/>
      <c r="H81" s="184"/>
      <c r="I81" s="178"/>
      <c r="J81" s="184"/>
      <c r="K81" s="178"/>
      <c r="L81" s="184"/>
      <c r="M81" s="184"/>
    </row>
    <row r="82" spans="1:13" s="148" customFormat="1" ht="15.75"/>
    <row r="83" spans="1:13" s="148" customFormat="1" ht="15.75"/>
    <row r="84" spans="1:13" s="148" customFormat="1" ht="15.75"/>
    <row r="85" spans="1:13" s="148" customFormat="1" ht="15.75"/>
    <row r="86" spans="1:13" s="148" customFormat="1" ht="15.75"/>
    <row r="87" spans="1:13" s="148" customFormat="1" ht="15.75"/>
    <row r="88" spans="1:13" s="148" customFormat="1" ht="15.75"/>
    <row r="89" spans="1:13" s="148" customFormat="1" ht="15.75"/>
    <row r="90" spans="1:13" s="148" customFormat="1" ht="15.75"/>
    <row r="91" spans="1:13" s="148" customFormat="1" ht="15.75"/>
    <row r="92" spans="1:13" s="148" customFormat="1" ht="15.75"/>
    <row r="93" spans="1:13" s="148" customFormat="1" ht="15.75"/>
    <row r="94" spans="1:13" s="148" customFormat="1" ht="15.75"/>
    <row r="95" spans="1:13" s="148" customFormat="1" ht="15.75"/>
    <row r="96" spans="1:13" s="148" customFormat="1" ht="15.75"/>
    <row r="97" s="148" customFormat="1" ht="15.75"/>
    <row r="98" s="148" customFormat="1" ht="15.75"/>
    <row r="99" s="148" customFormat="1" ht="15.75"/>
    <row r="100" s="148" customFormat="1" ht="15.75"/>
    <row r="101" s="148" customFormat="1" ht="15.75"/>
    <row r="102" s="148" customFormat="1" ht="15.75"/>
    <row r="103" s="148" customFormat="1" ht="15.75"/>
    <row r="104" s="148" customFormat="1" ht="15.75"/>
    <row r="105" s="148" customFormat="1" ht="15.75"/>
    <row r="106" s="148" customFormat="1" ht="15.75"/>
    <row r="107" s="148" customFormat="1" ht="15.75"/>
    <row r="108" s="148" customFormat="1" ht="15.75"/>
    <row r="109" s="148" customFormat="1" ht="15.75"/>
    <row r="110" s="148" customFormat="1" ht="15.75"/>
    <row r="111" s="148" customFormat="1" ht="15.75"/>
    <row r="112" s="148" customFormat="1" ht="15.75"/>
    <row r="113" s="148" customFormat="1" ht="15.75"/>
    <row r="114" s="148" customFormat="1" ht="15.75"/>
    <row r="115" s="148" customFormat="1" ht="15.75"/>
    <row r="116" s="148" customFormat="1" ht="15.75"/>
    <row r="117" s="148" customFormat="1" ht="15.75"/>
    <row r="118" s="148" customFormat="1" ht="15.75"/>
    <row r="119" s="148" customFormat="1" ht="15.75"/>
    <row r="120" s="148" customFormat="1" ht="15.75"/>
    <row r="121" s="148" customFormat="1" ht="15.75"/>
    <row r="122" s="148" customFormat="1" ht="15.75"/>
    <row r="123" s="148" customFormat="1" ht="15.75"/>
    <row r="124" s="148" customFormat="1" ht="15.75"/>
    <row r="125" s="148" customFormat="1" ht="15.75"/>
    <row r="126" s="148" customFormat="1" ht="15.75"/>
    <row r="127" s="148" customFormat="1" ht="15.75"/>
    <row r="128" s="148" customFormat="1" ht="15.75"/>
    <row r="129" s="148" customFormat="1" ht="15.75"/>
    <row r="130" s="148" customFormat="1" ht="15.75"/>
    <row r="131" s="148" customFormat="1" ht="15.75"/>
    <row r="132" s="148" customFormat="1" ht="15.75"/>
    <row r="133" s="148" customFormat="1" ht="15.75"/>
    <row r="134" s="148" customFormat="1" ht="15.75"/>
    <row r="135" s="148" customFormat="1" ht="15.75"/>
    <row r="136" s="148" customFormat="1" ht="15.75"/>
    <row r="137" s="148" customFormat="1" ht="15.75"/>
    <row r="138" s="148" customFormat="1" ht="15.75"/>
    <row r="139" s="148" customFormat="1" ht="15.75"/>
    <row r="140" s="148" customFormat="1" ht="15.75"/>
    <row r="141" s="148" customFormat="1" ht="15.75"/>
    <row r="142" s="148" customFormat="1" ht="15.75"/>
    <row r="143" s="148" customFormat="1" ht="15.75"/>
    <row r="144" s="148" customFormat="1" ht="15.75"/>
    <row r="145" s="148" customFormat="1" ht="15.75"/>
    <row r="146" s="148" customFormat="1" ht="15.75"/>
    <row r="147" s="148" customFormat="1" ht="15.75"/>
    <row r="148" s="148" customFormat="1" ht="15.75"/>
    <row r="149" s="148" customFormat="1" ht="15.75"/>
    <row r="150" s="148" customFormat="1" ht="15.75"/>
    <row r="151" s="148" customFormat="1" ht="15.75"/>
    <row r="152" s="148" customFormat="1" ht="15.75"/>
    <row r="153" s="148" customFormat="1" ht="15.75"/>
    <row r="154" s="148" customFormat="1" ht="15.75"/>
    <row r="155" s="148" customFormat="1" ht="15.75"/>
    <row r="156" s="148" customFormat="1" ht="15.75"/>
    <row r="157" s="148" customFormat="1" ht="15.75"/>
    <row r="158" s="148" customFormat="1" ht="15.75"/>
    <row r="159" s="148" customFormat="1" ht="15.75"/>
    <row r="160" s="148" customFormat="1" ht="15.75"/>
    <row r="161" s="148" customFormat="1" ht="15.75"/>
    <row r="162" s="148" customFormat="1" ht="15.75"/>
    <row r="163" s="148" customFormat="1" ht="15.75"/>
    <row r="164" s="148" customFormat="1" ht="15.75"/>
    <row r="165" s="148" customFormat="1" ht="15.75"/>
    <row r="166" s="148" customFormat="1" ht="15.75"/>
    <row r="167" s="148" customFormat="1" ht="15.75"/>
    <row r="168" s="148" customFormat="1" ht="15.75"/>
    <row r="169" s="148" customFormat="1" ht="15.75"/>
    <row r="170" s="148" customFormat="1" ht="15.75"/>
    <row r="171" s="148" customFormat="1" ht="15.75"/>
    <row r="172" s="148" customFormat="1" ht="15.75"/>
    <row r="173" s="148" customFormat="1" ht="15.75"/>
    <row r="174" s="148" customFormat="1" ht="15.75"/>
    <row r="175" s="148" customFormat="1" ht="15.75"/>
    <row r="176" s="148" customFormat="1" ht="15.75"/>
    <row r="177" s="148" customFormat="1" ht="15.75"/>
    <row r="178" s="148" customFormat="1" ht="15.75"/>
    <row r="179" s="148" customFormat="1" ht="15.75"/>
    <row r="180" s="148" customFormat="1" ht="15.75"/>
    <row r="181" s="148" customFormat="1" ht="15.75"/>
    <row r="182" s="148" customFormat="1" ht="15.75"/>
    <row r="183" s="148" customFormat="1" ht="15.75"/>
    <row r="184" s="148" customFormat="1" ht="15.75"/>
    <row r="185" s="148" customFormat="1" ht="15.75"/>
    <row r="186" s="148" customFormat="1" ht="15.75"/>
    <row r="187" s="148" customFormat="1" ht="15.75"/>
    <row r="188" s="148" customFormat="1" ht="15.75"/>
    <row r="189" s="148" customFormat="1" ht="15.75"/>
    <row r="190" s="148" customFormat="1" ht="15.75"/>
    <row r="191" s="148" customFormat="1" ht="15.75"/>
    <row r="192" s="148" customFormat="1" ht="15.75"/>
    <row r="193" s="148" customFormat="1" ht="15.75"/>
    <row r="194" s="148" customFormat="1" ht="15.75"/>
    <row r="195" s="148" customFormat="1" ht="15.75"/>
    <row r="196" s="148" customFormat="1" ht="15.75"/>
    <row r="197" s="148" customFormat="1" ht="15.75"/>
    <row r="198" s="148" customFormat="1" ht="15.75"/>
    <row r="199" s="148" customFormat="1" ht="15.75"/>
    <row r="200" s="148" customFormat="1" ht="15.75"/>
    <row r="201" s="148" customFormat="1" ht="15.75"/>
  </sheetData>
  <mergeCells count="15">
    <mergeCell ref="I11:J11"/>
    <mergeCell ref="K11:L11"/>
    <mergeCell ref="M11:M12"/>
    <mergeCell ref="A11:A12"/>
    <mergeCell ref="B11:B12"/>
    <mergeCell ref="C11:C12"/>
    <mergeCell ref="D11:D12"/>
    <mergeCell ref="E11:F11"/>
    <mergeCell ref="G11:H11"/>
    <mergeCell ref="J10:L10"/>
    <mergeCell ref="A1:M1"/>
    <mergeCell ref="A3:M3"/>
    <mergeCell ref="A5:M5"/>
    <mergeCell ref="A6:D6"/>
    <mergeCell ref="A8:D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ignoredErrors>
    <ignoredError sqref="B15:B31 B36 B4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view="pageBreakPreview" topLeftCell="A46" zoomScale="130" zoomScaleNormal="100" zoomScaleSheetLayoutView="130" workbookViewId="0">
      <selection activeCell="E60" sqref="E60"/>
    </sheetView>
  </sheetViews>
  <sheetFormatPr defaultRowHeight="15.75"/>
  <cols>
    <col min="1" max="1" width="9.140625" style="148"/>
    <col min="2" max="2" width="11.140625" style="148" bestFit="1" customWidth="1"/>
    <col min="3" max="3" width="58" style="148" bestFit="1" customWidth="1"/>
    <col min="4" max="16384" width="9.140625" style="148"/>
  </cols>
  <sheetData>
    <row r="1" spans="1:13" s="125" customFormat="1">
      <c r="A1" s="194" t="s">
        <v>254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s="125" customFormat="1" ht="13.5">
      <c r="A2" s="169"/>
      <c r="B2" s="169"/>
      <c r="C2" s="169"/>
      <c r="D2" s="169"/>
    </row>
    <row r="3" spans="1:13" s="125" customFormat="1" ht="16.5">
      <c r="A3" s="195" t="s">
        <v>285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 s="125" customFormat="1" ht="16.5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1:13" s="125" customFormat="1" ht="16.5">
      <c r="A5" s="195" t="s">
        <v>284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13" s="125" customFormat="1" ht="13.5">
      <c r="A6" s="193" t="s">
        <v>109</v>
      </c>
      <c r="B6" s="193"/>
      <c r="C6" s="193"/>
      <c r="D6" s="193"/>
    </row>
    <row r="7" spans="1:13" s="125" customFormat="1" ht="13.5">
      <c r="A7" s="169"/>
      <c r="B7" s="169"/>
      <c r="C7" s="169"/>
      <c r="D7" s="169"/>
    </row>
    <row r="8" spans="1:13" s="125" customFormat="1" ht="13.5">
      <c r="A8" s="193" t="s">
        <v>117</v>
      </c>
      <c r="B8" s="193"/>
      <c r="C8" s="193"/>
      <c r="D8" s="193"/>
    </row>
    <row r="9" spans="1:13" s="125" customFormat="1" ht="13.5">
      <c r="A9" s="169"/>
      <c r="B9" s="169"/>
      <c r="C9" s="169"/>
      <c r="D9" s="169"/>
    </row>
    <row r="10" spans="1:13" s="125" customFormat="1" ht="24.75" customHeight="1">
      <c r="A10" s="143"/>
      <c r="B10" s="143"/>
      <c r="C10" s="144"/>
      <c r="E10" s="143"/>
      <c r="J10" s="199" t="s">
        <v>115</v>
      </c>
      <c r="K10" s="199"/>
      <c r="L10" s="199"/>
      <c r="M10" s="177">
        <f>M60</f>
        <v>0</v>
      </c>
    </row>
    <row r="11" spans="1:13" s="38" customFormat="1" ht="13.5">
      <c r="A11" s="196" t="s">
        <v>35</v>
      </c>
      <c r="B11" s="197" t="s">
        <v>118</v>
      </c>
      <c r="C11" s="197" t="s">
        <v>36</v>
      </c>
      <c r="D11" s="197" t="s">
        <v>37</v>
      </c>
      <c r="E11" s="197" t="s">
        <v>38</v>
      </c>
      <c r="F11" s="197"/>
      <c r="G11" s="198" t="s">
        <v>39</v>
      </c>
      <c r="H11" s="198"/>
      <c r="I11" s="200" t="s">
        <v>40</v>
      </c>
      <c r="J11" s="200"/>
      <c r="K11" s="200" t="s">
        <v>41</v>
      </c>
      <c r="L11" s="200"/>
      <c r="M11" s="198" t="s">
        <v>20</v>
      </c>
    </row>
    <row r="12" spans="1:13" s="38" customFormat="1" ht="27">
      <c r="A12" s="196"/>
      <c r="B12" s="197"/>
      <c r="C12" s="197"/>
      <c r="D12" s="197"/>
      <c r="E12" s="174" t="s">
        <v>42</v>
      </c>
      <c r="F12" s="174" t="s">
        <v>43</v>
      </c>
      <c r="G12" s="27" t="s">
        <v>44</v>
      </c>
      <c r="H12" s="173" t="s">
        <v>20</v>
      </c>
      <c r="I12" s="172" t="s">
        <v>44</v>
      </c>
      <c r="J12" s="173" t="s">
        <v>20</v>
      </c>
      <c r="K12" s="172" t="s">
        <v>253</v>
      </c>
      <c r="L12" s="173" t="s">
        <v>20</v>
      </c>
      <c r="M12" s="198"/>
    </row>
    <row r="13" spans="1:13" s="38" customFormat="1" ht="12.75">
      <c r="A13" s="39" t="s">
        <v>45</v>
      </c>
      <c r="B13" s="39">
        <v>2</v>
      </c>
      <c r="C13" s="39">
        <v>3</v>
      </c>
      <c r="D13" s="39">
        <v>4</v>
      </c>
      <c r="E13" s="39">
        <v>5</v>
      </c>
      <c r="F13" s="40">
        <v>6</v>
      </c>
      <c r="G13" s="41" t="s">
        <v>49</v>
      </c>
      <c r="H13" s="42">
        <v>8</v>
      </c>
      <c r="I13" s="40">
        <v>9</v>
      </c>
      <c r="J13" s="42">
        <v>10</v>
      </c>
      <c r="K13" s="40">
        <v>11</v>
      </c>
      <c r="L13" s="42">
        <v>12</v>
      </c>
      <c r="M13" s="42">
        <v>13</v>
      </c>
    </row>
    <row r="14" spans="1:13" s="38" customFormat="1" ht="14.25">
      <c r="A14" s="31"/>
      <c r="B14" s="31"/>
      <c r="C14" s="76" t="s">
        <v>283</v>
      </c>
      <c r="D14" s="31"/>
      <c r="E14" s="31"/>
      <c r="F14" s="32"/>
      <c r="G14" s="33"/>
      <c r="H14" s="34"/>
      <c r="I14" s="32"/>
      <c r="J14" s="34"/>
      <c r="K14" s="32"/>
      <c r="L14" s="34"/>
      <c r="M14" s="34"/>
    </row>
    <row r="15" spans="1:13" s="23" customFormat="1" ht="27">
      <c r="A15" s="6">
        <v>1</v>
      </c>
      <c r="B15" s="55" t="s">
        <v>286</v>
      </c>
      <c r="C15" s="5" t="s">
        <v>288</v>
      </c>
      <c r="D15" s="6" t="s">
        <v>29</v>
      </c>
      <c r="E15" s="7"/>
      <c r="F15" s="7">
        <v>1</v>
      </c>
      <c r="G15" s="7"/>
      <c r="H15" s="7"/>
      <c r="I15" s="81"/>
      <c r="J15" s="82"/>
      <c r="K15" s="7"/>
      <c r="L15" s="7"/>
      <c r="M15" s="7"/>
    </row>
    <row r="16" spans="1:13" s="112" customFormat="1" ht="13.5">
      <c r="A16" s="83"/>
      <c r="B16" s="84"/>
      <c r="C16" s="111" t="s">
        <v>9</v>
      </c>
      <c r="D16" s="174" t="s">
        <v>2</v>
      </c>
      <c r="E16" s="173">
        <v>26.1</v>
      </c>
      <c r="F16" s="173">
        <f>F15*E16</f>
        <v>26.1</v>
      </c>
      <c r="G16" s="173"/>
      <c r="H16" s="173"/>
      <c r="I16" s="173"/>
      <c r="J16" s="173"/>
      <c r="K16" s="173"/>
      <c r="L16" s="173"/>
      <c r="M16" s="173"/>
    </row>
    <row r="17" spans="1:13" s="112" customFormat="1" ht="13.5">
      <c r="A17" s="83"/>
      <c r="B17" s="110"/>
      <c r="C17" s="111" t="s">
        <v>15</v>
      </c>
      <c r="D17" s="174" t="s">
        <v>4</v>
      </c>
      <c r="E17" s="173">
        <v>2.9</v>
      </c>
      <c r="F17" s="173">
        <f>F15*E17</f>
        <v>2.9</v>
      </c>
      <c r="G17" s="173"/>
      <c r="H17" s="173"/>
      <c r="I17" s="173"/>
      <c r="J17" s="173"/>
      <c r="K17" s="173"/>
      <c r="L17" s="173"/>
      <c r="M17" s="173"/>
    </row>
    <row r="18" spans="1:13" s="112" customFormat="1" ht="13.5">
      <c r="A18" s="83"/>
      <c r="B18" s="83"/>
      <c r="C18" s="111" t="s">
        <v>287</v>
      </c>
      <c r="D18" s="174" t="s">
        <v>29</v>
      </c>
      <c r="E18" s="173">
        <v>1</v>
      </c>
      <c r="F18" s="173">
        <f>F15*E18</f>
        <v>1</v>
      </c>
      <c r="G18" s="173"/>
      <c r="H18" s="173"/>
      <c r="I18" s="173"/>
      <c r="J18" s="173"/>
      <c r="K18" s="173"/>
      <c r="L18" s="173"/>
      <c r="M18" s="173"/>
    </row>
    <row r="19" spans="1:13" s="97" customFormat="1" ht="13.5">
      <c r="A19" s="170"/>
      <c r="B19" s="171"/>
      <c r="C19" s="95" t="s">
        <v>5</v>
      </c>
      <c r="D19" s="170" t="s">
        <v>4</v>
      </c>
      <c r="E19" s="176">
        <v>9.1</v>
      </c>
      <c r="F19" s="176">
        <f>F15*E19</f>
        <v>9.1</v>
      </c>
      <c r="G19" s="176"/>
      <c r="H19" s="176"/>
      <c r="I19" s="176"/>
      <c r="J19" s="176"/>
      <c r="K19" s="176"/>
      <c r="L19" s="176"/>
      <c r="M19" s="176"/>
    </row>
    <row r="20" spans="1:13" s="45" customFormat="1" ht="15">
      <c r="A20" s="6">
        <v>2</v>
      </c>
      <c r="B20" s="55" t="s">
        <v>292</v>
      </c>
      <c r="C20" s="81" t="s">
        <v>289</v>
      </c>
      <c r="D20" s="7" t="s">
        <v>50</v>
      </c>
      <c r="E20" s="7"/>
      <c r="F20" s="7">
        <v>10</v>
      </c>
      <c r="G20" s="7"/>
      <c r="H20" s="82"/>
      <c r="I20" s="7"/>
      <c r="J20" s="7"/>
      <c r="K20" s="7"/>
      <c r="L20" s="7"/>
      <c r="M20" s="7"/>
    </row>
    <row r="21" spans="1:13" s="45" customFormat="1" ht="15">
      <c r="A21" s="83"/>
      <c r="B21" s="84"/>
      <c r="C21" s="108" t="s">
        <v>9</v>
      </c>
      <c r="D21" s="173" t="s">
        <v>2</v>
      </c>
      <c r="E21" s="173">
        <v>5.46</v>
      </c>
      <c r="F21" s="173">
        <f>E21*F20</f>
        <v>54.6</v>
      </c>
      <c r="G21" s="85"/>
      <c r="H21" s="86"/>
      <c r="I21" s="173"/>
      <c r="J21" s="173"/>
      <c r="K21" s="173"/>
      <c r="L21" s="173"/>
      <c r="M21" s="173"/>
    </row>
    <row r="22" spans="1:13" s="112" customFormat="1" ht="13.5">
      <c r="A22" s="83"/>
      <c r="B22" s="110"/>
      <c r="C22" s="111" t="s">
        <v>15</v>
      </c>
      <c r="D22" s="174" t="s">
        <v>4</v>
      </c>
      <c r="E22" s="173">
        <v>0.63300000000000001</v>
      </c>
      <c r="F22" s="173">
        <f>F20*E22</f>
        <v>6.33</v>
      </c>
      <c r="G22" s="173"/>
      <c r="H22" s="173"/>
      <c r="I22" s="173"/>
      <c r="J22" s="173"/>
      <c r="K22" s="173"/>
      <c r="L22" s="173"/>
      <c r="M22" s="173"/>
    </row>
    <row r="23" spans="1:13" s="45" customFormat="1" ht="15">
      <c r="A23" s="83"/>
      <c r="B23" s="14"/>
      <c r="C23" s="109" t="s">
        <v>290</v>
      </c>
      <c r="D23" s="173" t="s">
        <v>56</v>
      </c>
      <c r="E23" s="173">
        <v>1</v>
      </c>
      <c r="F23" s="173">
        <v>2</v>
      </c>
      <c r="G23" s="173"/>
      <c r="H23" s="173"/>
      <c r="I23" s="173"/>
      <c r="J23" s="173"/>
      <c r="K23" s="173"/>
      <c r="L23" s="173"/>
      <c r="M23" s="173"/>
    </row>
    <row r="24" spans="1:13" s="45" customFormat="1" ht="15">
      <c r="A24" s="83"/>
      <c r="B24" s="14"/>
      <c r="C24" s="109" t="s">
        <v>291</v>
      </c>
      <c r="D24" s="173" t="s">
        <v>56</v>
      </c>
      <c r="E24" s="173">
        <v>1</v>
      </c>
      <c r="F24" s="173">
        <v>8</v>
      </c>
      <c r="G24" s="173"/>
      <c r="H24" s="173"/>
      <c r="I24" s="173"/>
      <c r="J24" s="173"/>
      <c r="K24" s="173"/>
      <c r="L24" s="173"/>
      <c r="M24" s="173"/>
    </row>
    <row r="25" spans="1:13" s="97" customFormat="1" ht="13.5">
      <c r="A25" s="170"/>
      <c r="B25" s="171"/>
      <c r="C25" s="95" t="s">
        <v>5</v>
      </c>
      <c r="D25" s="170" t="s">
        <v>4</v>
      </c>
      <c r="E25" s="176">
        <v>2.8000000000000001E-2</v>
      </c>
      <c r="F25" s="176">
        <f>F20*E25</f>
        <v>0.28000000000000003</v>
      </c>
      <c r="G25" s="176"/>
      <c r="H25" s="176"/>
      <c r="I25" s="176"/>
      <c r="J25" s="176"/>
      <c r="K25" s="176"/>
      <c r="L25" s="176"/>
      <c r="M25" s="176"/>
    </row>
    <row r="26" spans="1:13" s="94" customFormat="1" ht="13.5">
      <c r="A26" s="88">
        <v>3</v>
      </c>
      <c r="B26" s="89" t="s">
        <v>293</v>
      </c>
      <c r="C26" s="90" t="s">
        <v>294</v>
      </c>
      <c r="D26" s="88" t="s">
        <v>50</v>
      </c>
      <c r="E26" s="91"/>
      <c r="F26" s="91">
        <v>10</v>
      </c>
      <c r="G26" s="91"/>
      <c r="H26" s="100"/>
      <c r="I26" s="91"/>
      <c r="J26" s="91"/>
      <c r="K26" s="91"/>
      <c r="L26" s="91"/>
      <c r="M26" s="91"/>
    </row>
    <row r="27" spans="1:13" s="97" customFormat="1" ht="13.5">
      <c r="A27" s="170"/>
      <c r="B27" s="87"/>
      <c r="C27" s="95" t="s">
        <v>9</v>
      </c>
      <c r="D27" s="170" t="s">
        <v>2</v>
      </c>
      <c r="E27" s="176">
        <v>0.31</v>
      </c>
      <c r="F27" s="176">
        <f>F26*E27</f>
        <v>3.1</v>
      </c>
      <c r="G27" s="176"/>
      <c r="H27" s="96"/>
      <c r="I27" s="176"/>
      <c r="J27" s="176"/>
      <c r="K27" s="176"/>
      <c r="L27" s="176"/>
      <c r="M27" s="176"/>
    </row>
    <row r="28" spans="1:13" s="97" customFormat="1" ht="13.5">
      <c r="A28" s="170"/>
      <c r="B28" s="99"/>
      <c r="C28" s="95" t="s">
        <v>51</v>
      </c>
      <c r="D28" s="170" t="s">
        <v>4</v>
      </c>
      <c r="E28" s="176">
        <v>0.01</v>
      </c>
      <c r="F28" s="176">
        <f>F26*E28</f>
        <v>0.1</v>
      </c>
      <c r="G28" s="176"/>
      <c r="H28" s="176"/>
      <c r="I28" s="176"/>
      <c r="J28" s="176"/>
      <c r="K28" s="176"/>
      <c r="L28" s="176"/>
      <c r="M28" s="176"/>
    </row>
    <row r="29" spans="1:13" s="97" customFormat="1" ht="13.5">
      <c r="A29" s="170"/>
      <c r="B29" s="170"/>
      <c r="C29" s="95" t="s">
        <v>295</v>
      </c>
      <c r="D29" s="170" t="s">
        <v>50</v>
      </c>
      <c r="E29" s="176" t="s">
        <v>175</v>
      </c>
      <c r="F29" s="176">
        <v>10</v>
      </c>
      <c r="G29" s="176"/>
      <c r="H29" s="176"/>
      <c r="I29" s="176"/>
      <c r="J29" s="176"/>
      <c r="K29" s="176"/>
      <c r="L29" s="176"/>
      <c r="M29" s="176"/>
    </row>
    <row r="30" spans="1:13" s="97" customFormat="1" ht="13.5">
      <c r="A30" s="170"/>
      <c r="B30" s="99"/>
      <c r="C30" s="95" t="s">
        <v>5</v>
      </c>
      <c r="D30" s="170" t="s">
        <v>4</v>
      </c>
      <c r="E30" s="176">
        <v>0.72</v>
      </c>
      <c r="F30" s="176">
        <f>F26*E30</f>
        <v>7.1999999999999993</v>
      </c>
      <c r="G30" s="176"/>
      <c r="H30" s="176"/>
      <c r="I30" s="176"/>
      <c r="J30" s="176"/>
      <c r="K30" s="176"/>
      <c r="L30" s="176"/>
      <c r="M30" s="176"/>
    </row>
    <row r="31" spans="1:13" s="94" customFormat="1" ht="27">
      <c r="A31" s="88">
        <v>4</v>
      </c>
      <c r="B31" s="89" t="s">
        <v>299</v>
      </c>
      <c r="C31" s="90" t="s">
        <v>296</v>
      </c>
      <c r="D31" s="88" t="s">
        <v>24</v>
      </c>
      <c r="E31" s="91"/>
      <c r="F31" s="91">
        <v>180</v>
      </c>
      <c r="G31" s="92"/>
      <c r="H31" s="93"/>
      <c r="I31" s="91"/>
      <c r="J31" s="91"/>
      <c r="K31" s="91"/>
      <c r="L31" s="91"/>
      <c r="M31" s="91"/>
    </row>
    <row r="32" spans="1:13" s="97" customFormat="1" ht="13.5">
      <c r="A32" s="170"/>
      <c r="B32" s="87"/>
      <c r="C32" s="95" t="s">
        <v>9</v>
      </c>
      <c r="D32" s="170" t="s">
        <v>2</v>
      </c>
      <c r="E32" s="176">
        <v>9.5899999999999999E-2</v>
      </c>
      <c r="F32" s="176">
        <f>F31*E32</f>
        <v>17.262</v>
      </c>
      <c r="G32" s="176"/>
      <c r="H32" s="96"/>
      <c r="I32" s="176"/>
      <c r="J32" s="176"/>
      <c r="K32" s="176"/>
      <c r="L32" s="176"/>
      <c r="M32" s="176"/>
    </row>
    <row r="33" spans="1:13" s="97" customFormat="1" ht="13.5">
      <c r="A33" s="170"/>
      <c r="B33" s="99"/>
      <c r="C33" s="95" t="s">
        <v>51</v>
      </c>
      <c r="D33" s="170" t="s">
        <v>4</v>
      </c>
      <c r="E33" s="176">
        <v>4.5199999999999997E-2</v>
      </c>
      <c r="F33" s="176">
        <f>F31*E33</f>
        <v>8.1359999999999992</v>
      </c>
      <c r="G33" s="176"/>
      <c r="H33" s="176"/>
      <c r="I33" s="176"/>
      <c r="J33" s="176"/>
      <c r="K33" s="176"/>
      <c r="L33" s="176"/>
      <c r="M33" s="176"/>
    </row>
    <row r="34" spans="1:13" s="97" customFormat="1" ht="13.5">
      <c r="A34" s="170"/>
      <c r="B34" s="170"/>
      <c r="C34" s="95" t="s">
        <v>297</v>
      </c>
      <c r="D34" s="170" t="s">
        <v>24</v>
      </c>
      <c r="E34" s="176">
        <v>1.01</v>
      </c>
      <c r="F34" s="176">
        <f>E34*F31</f>
        <v>181.8</v>
      </c>
      <c r="G34" s="176"/>
      <c r="H34" s="176"/>
      <c r="I34" s="176"/>
      <c r="J34" s="176"/>
      <c r="K34" s="176"/>
      <c r="L34" s="176"/>
      <c r="M34" s="176"/>
    </row>
    <row r="35" spans="1:13" s="97" customFormat="1" ht="13.5">
      <c r="A35" s="170"/>
      <c r="B35" s="170"/>
      <c r="C35" s="95" t="s">
        <v>298</v>
      </c>
      <c r="D35" s="170" t="s">
        <v>58</v>
      </c>
      <c r="E35" s="176" t="s">
        <v>175</v>
      </c>
      <c r="F35" s="176">
        <v>55</v>
      </c>
      <c r="G35" s="176"/>
      <c r="H35" s="176"/>
      <c r="I35" s="176"/>
      <c r="J35" s="176"/>
      <c r="K35" s="176"/>
      <c r="L35" s="176"/>
      <c r="M35" s="176"/>
    </row>
    <row r="36" spans="1:13" s="97" customFormat="1" ht="13.5">
      <c r="A36" s="170"/>
      <c r="B36" s="171"/>
      <c r="C36" s="95" t="s">
        <v>5</v>
      </c>
      <c r="D36" s="170" t="s">
        <v>4</v>
      </c>
      <c r="E36" s="176">
        <v>5.9999999999999995E-4</v>
      </c>
      <c r="F36" s="176">
        <f>F31*E36</f>
        <v>0.10799999999999998</v>
      </c>
      <c r="G36" s="176"/>
      <c r="H36" s="176"/>
      <c r="I36" s="176"/>
      <c r="J36" s="176"/>
      <c r="K36" s="176"/>
      <c r="L36" s="176"/>
      <c r="M36" s="176"/>
    </row>
    <row r="37" spans="1:13" s="94" customFormat="1" ht="27">
      <c r="A37" s="88">
        <v>5</v>
      </c>
      <c r="B37" s="89" t="s">
        <v>300</v>
      </c>
      <c r="C37" s="90" t="s">
        <v>301</v>
      </c>
      <c r="D37" s="88" t="s">
        <v>24</v>
      </c>
      <c r="E37" s="91"/>
      <c r="F37" s="91">
        <v>10</v>
      </c>
      <c r="G37" s="92"/>
      <c r="H37" s="93"/>
      <c r="I37" s="91"/>
      <c r="J37" s="91"/>
      <c r="K37" s="91"/>
      <c r="L37" s="91"/>
      <c r="M37" s="91"/>
    </row>
    <row r="38" spans="1:13" s="97" customFormat="1" ht="13.5">
      <c r="A38" s="170"/>
      <c r="B38" s="87"/>
      <c r="C38" s="95" t="s">
        <v>9</v>
      </c>
      <c r="D38" s="170" t="s">
        <v>2</v>
      </c>
      <c r="E38" s="176">
        <v>0.74</v>
      </c>
      <c r="F38" s="176">
        <f>F37*E38</f>
        <v>7.4</v>
      </c>
      <c r="G38" s="176"/>
      <c r="H38" s="96"/>
      <c r="I38" s="176"/>
      <c r="J38" s="176"/>
      <c r="K38" s="176"/>
      <c r="L38" s="176"/>
      <c r="M38" s="176"/>
    </row>
    <row r="39" spans="1:13" s="97" customFormat="1" ht="13.5">
      <c r="A39" s="170"/>
      <c r="B39" s="99"/>
      <c r="C39" s="95" t="s">
        <v>51</v>
      </c>
      <c r="D39" s="170" t="s">
        <v>4</v>
      </c>
      <c r="E39" s="176">
        <v>0.40799999999999997</v>
      </c>
      <c r="F39" s="176">
        <f>F37*E39</f>
        <v>4.08</v>
      </c>
      <c r="G39" s="176"/>
      <c r="H39" s="176"/>
      <c r="I39" s="176"/>
      <c r="J39" s="176"/>
      <c r="K39" s="176"/>
      <c r="L39" s="176"/>
      <c r="M39" s="176"/>
    </row>
    <row r="40" spans="1:13" s="97" customFormat="1" ht="13.5">
      <c r="A40" s="170"/>
      <c r="B40" s="170"/>
      <c r="C40" s="95" t="s">
        <v>302</v>
      </c>
      <c r="D40" s="170" t="s">
        <v>50</v>
      </c>
      <c r="E40" s="176" t="s">
        <v>175</v>
      </c>
      <c r="F40" s="176">
        <v>10</v>
      </c>
      <c r="G40" s="176"/>
      <c r="H40" s="176"/>
      <c r="I40" s="176"/>
      <c r="J40" s="176"/>
      <c r="K40" s="176"/>
      <c r="L40" s="176"/>
      <c r="M40" s="176"/>
    </row>
    <row r="41" spans="1:13" s="97" customFormat="1" ht="13.5">
      <c r="A41" s="170"/>
      <c r="B41" s="170"/>
      <c r="C41" s="95" t="s">
        <v>303</v>
      </c>
      <c r="D41" s="170" t="s">
        <v>58</v>
      </c>
      <c r="E41" s="176" t="s">
        <v>175</v>
      </c>
      <c r="F41" s="176">
        <v>2</v>
      </c>
      <c r="G41" s="176"/>
      <c r="H41" s="176"/>
      <c r="I41" s="176"/>
      <c r="J41" s="176"/>
      <c r="K41" s="176"/>
      <c r="L41" s="176"/>
      <c r="M41" s="176"/>
    </row>
    <row r="42" spans="1:13" s="97" customFormat="1" ht="13.5">
      <c r="A42" s="170"/>
      <c r="B42" s="170"/>
      <c r="C42" s="95" t="s">
        <v>304</v>
      </c>
      <c r="D42" s="170" t="s">
        <v>58</v>
      </c>
      <c r="E42" s="176" t="s">
        <v>175</v>
      </c>
      <c r="F42" s="176">
        <v>2</v>
      </c>
      <c r="G42" s="176"/>
      <c r="H42" s="176"/>
      <c r="I42" s="176"/>
      <c r="J42" s="176"/>
      <c r="K42" s="176"/>
      <c r="L42" s="176"/>
      <c r="M42" s="176"/>
    </row>
    <row r="43" spans="1:13" s="97" customFormat="1" ht="13.5">
      <c r="A43" s="170"/>
      <c r="B43" s="170"/>
      <c r="C43" s="95" t="s">
        <v>305</v>
      </c>
      <c r="D43" s="170" t="s">
        <v>58</v>
      </c>
      <c r="E43" s="176" t="s">
        <v>175</v>
      </c>
      <c r="F43" s="176">
        <v>20</v>
      </c>
      <c r="G43" s="176"/>
      <c r="H43" s="176"/>
      <c r="I43" s="176"/>
      <c r="J43" s="176"/>
      <c r="K43" s="176"/>
      <c r="L43" s="176"/>
      <c r="M43" s="176"/>
    </row>
    <row r="44" spans="1:13" s="97" customFormat="1" ht="13.5">
      <c r="A44" s="170"/>
      <c r="B44" s="171"/>
      <c r="C44" s="95" t="s">
        <v>5</v>
      </c>
      <c r="D44" s="170" t="s">
        <v>4</v>
      </c>
      <c r="E44" s="176">
        <v>0.13300000000000001</v>
      </c>
      <c r="F44" s="176">
        <f>F37*E44</f>
        <v>1.33</v>
      </c>
      <c r="G44" s="176"/>
      <c r="H44" s="176"/>
      <c r="I44" s="176"/>
      <c r="J44" s="176"/>
      <c r="K44" s="176"/>
      <c r="L44" s="176"/>
      <c r="M44" s="176"/>
    </row>
    <row r="45" spans="1:13" s="26" customFormat="1" ht="13.5">
      <c r="A45" s="1">
        <v>6</v>
      </c>
      <c r="B45" s="102" t="s">
        <v>277</v>
      </c>
      <c r="C45" s="103" t="s">
        <v>306</v>
      </c>
      <c r="D45" s="1" t="s">
        <v>279</v>
      </c>
      <c r="E45" s="2"/>
      <c r="F45" s="2">
        <v>3</v>
      </c>
      <c r="G45" s="2"/>
      <c r="H45" s="2"/>
      <c r="I45" s="2"/>
      <c r="J45" s="2"/>
      <c r="K45" s="2"/>
      <c r="L45" s="2"/>
      <c r="M45" s="2"/>
    </row>
    <row r="46" spans="1:13" s="25" customFormat="1" ht="13.5">
      <c r="A46" s="3"/>
      <c r="B46" s="79"/>
      <c r="C46" s="77" t="s">
        <v>9</v>
      </c>
      <c r="D46" s="3" t="s">
        <v>2</v>
      </c>
      <c r="E46" s="4">
        <v>0.13800000000000001</v>
      </c>
      <c r="F46" s="4">
        <f>F45*E46</f>
        <v>0.41400000000000003</v>
      </c>
      <c r="G46" s="104"/>
      <c r="H46" s="4"/>
      <c r="I46" s="4"/>
      <c r="J46" s="4"/>
      <c r="K46" s="4"/>
      <c r="L46" s="4"/>
      <c r="M46" s="4"/>
    </row>
    <row r="47" spans="1:13" s="25" customFormat="1" ht="13.5">
      <c r="A47" s="3"/>
      <c r="B47" s="78"/>
      <c r="C47" s="77" t="s">
        <v>15</v>
      </c>
      <c r="D47" s="3" t="s">
        <v>4</v>
      </c>
      <c r="E47" s="4">
        <v>6.88E-2</v>
      </c>
      <c r="F47" s="4">
        <f>F45*E47</f>
        <v>0.2064</v>
      </c>
      <c r="G47" s="4"/>
      <c r="H47" s="4"/>
      <c r="I47" s="4"/>
      <c r="J47" s="4"/>
      <c r="K47" s="4"/>
      <c r="L47" s="4"/>
      <c r="M47" s="4"/>
    </row>
    <row r="48" spans="1:13" s="94" customFormat="1" ht="13.5">
      <c r="A48" s="88">
        <v>7</v>
      </c>
      <c r="B48" s="89" t="s">
        <v>307</v>
      </c>
      <c r="C48" s="90" t="s">
        <v>308</v>
      </c>
      <c r="D48" s="88" t="s">
        <v>50</v>
      </c>
      <c r="E48" s="91"/>
      <c r="F48" s="91">
        <v>3</v>
      </c>
      <c r="G48" s="91"/>
      <c r="H48" s="100"/>
      <c r="I48" s="91"/>
      <c r="J48" s="91"/>
      <c r="K48" s="91"/>
      <c r="L48" s="91"/>
      <c r="M48" s="91"/>
    </row>
    <row r="49" spans="1:13" s="97" customFormat="1" ht="13.5">
      <c r="A49" s="170"/>
      <c r="B49" s="87"/>
      <c r="C49" s="95" t="s">
        <v>9</v>
      </c>
      <c r="D49" s="170" t="s">
        <v>2</v>
      </c>
      <c r="E49" s="176">
        <v>1.52</v>
      </c>
      <c r="F49" s="176">
        <f>F48*E49</f>
        <v>4.5600000000000005</v>
      </c>
      <c r="G49" s="176"/>
      <c r="H49" s="96"/>
      <c r="I49" s="176"/>
      <c r="J49" s="176"/>
      <c r="K49" s="176"/>
      <c r="L49" s="176"/>
      <c r="M49" s="176"/>
    </row>
    <row r="50" spans="1:13" s="97" customFormat="1" ht="13.5">
      <c r="A50" s="170"/>
      <c r="B50" s="170"/>
      <c r="C50" s="95" t="s">
        <v>309</v>
      </c>
      <c r="D50" s="170" t="s">
        <v>50</v>
      </c>
      <c r="E50" s="176">
        <v>1</v>
      </c>
      <c r="F50" s="176">
        <f>E50*F48</f>
        <v>3</v>
      </c>
      <c r="G50" s="176"/>
      <c r="H50" s="176"/>
      <c r="I50" s="176"/>
      <c r="J50" s="176"/>
      <c r="K50" s="176"/>
      <c r="L50" s="176"/>
      <c r="M50" s="176"/>
    </row>
    <row r="51" spans="1:13" s="97" customFormat="1" ht="13.5">
      <c r="A51" s="170"/>
      <c r="B51" s="99"/>
      <c r="C51" s="95" t="s">
        <v>5</v>
      </c>
      <c r="D51" s="170" t="s">
        <v>4</v>
      </c>
      <c r="E51" s="176">
        <v>0.82</v>
      </c>
      <c r="F51" s="176">
        <f>F48*E51</f>
        <v>2.46</v>
      </c>
      <c r="G51" s="176"/>
      <c r="H51" s="176"/>
      <c r="I51" s="176"/>
      <c r="J51" s="176"/>
      <c r="K51" s="176"/>
      <c r="L51" s="176"/>
      <c r="M51" s="176"/>
    </row>
    <row r="52" spans="1:13" s="26" customFormat="1" ht="27">
      <c r="A52" s="1">
        <v>8</v>
      </c>
      <c r="B52" s="102" t="s">
        <v>280</v>
      </c>
      <c r="C52" s="103" t="s">
        <v>281</v>
      </c>
      <c r="D52" s="1" t="s">
        <v>134</v>
      </c>
      <c r="E52" s="2"/>
      <c r="F52" s="2">
        <v>0.08</v>
      </c>
      <c r="G52" s="2"/>
      <c r="H52" s="2"/>
      <c r="I52" s="2"/>
      <c r="J52" s="2"/>
      <c r="K52" s="2"/>
      <c r="L52" s="2"/>
      <c r="M52" s="2"/>
    </row>
    <row r="53" spans="1:13" s="25" customFormat="1" ht="13.5">
      <c r="A53" s="3"/>
      <c r="B53" s="79"/>
      <c r="C53" s="77" t="s">
        <v>9</v>
      </c>
      <c r="D53" s="3" t="s">
        <v>2</v>
      </c>
      <c r="E53" s="4">
        <v>74.2</v>
      </c>
      <c r="F53" s="4">
        <f>F52*E53</f>
        <v>5.9359999999999999</v>
      </c>
      <c r="G53" s="104"/>
      <c r="H53" s="4"/>
      <c r="I53" s="4"/>
      <c r="J53" s="4"/>
      <c r="K53" s="4"/>
      <c r="L53" s="4"/>
      <c r="M53" s="4"/>
    </row>
    <row r="54" spans="1:13" s="25" customFormat="1" ht="13.5">
      <c r="A54" s="3"/>
      <c r="B54" s="78"/>
      <c r="C54" s="77" t="s">
        <v>15</v>
      </c>
      <c r="D54" s="3" t="s">
        <v>4</v>
      </c>
      <c r="E54" s="4">
        <v>1.1000000000000001</v>
      </c>
      <c r="F54" s="4">
        <f>F52*E54</f>
        <v>8.8000000000000009E-2</v>
      </c>
      <c r="G54" s="4"/>
      <c r="H54" s="4"/>
      <c r="I54" s="4"/>
      <c r="J54" s="4"/>
      <c r="K54" s="4"/>
      <c r="L54" s="4"/>
      <c r="M54" s="4"/>
    </row>
    <row r="55" spans="1:13" s="25" customFormat="1">
      <c r="A55" s="3"/>
      <c r="B55" s="78"/>
      <c r="C55" s="77" t="s">
        <v>282</v>
      </c>
      <c r="D55" s="3" t="s">
        <v>165</v>
      </c>
      <c r="E55" s="4">
        <v>1.04</v>
      </c>
      <c r="F55" s="4">
        <f>F52*E55</f>
        <v>8.320000000000001E-2</v>
      </c>
      <c r="G55" s="4"/>
      <c r="H55" s="4"/>
      <c r="I55" s="4"/>
      <c r="J55" s="4"/>
      <c r="K55" s="4"/>
      <c r="L55" s="4"/>
      <c r="M55" s="4"/>
    </row>
    <row r="56" spans="1:13">
      <c r="A56" s="179"/>
      <c r="B56" s="179"/>
      <c r="C56" s="180" t="s">
        <v>20</v>
      </c>
      <c r="D56" s="179"/>
      <c r="E56" s="179"/>
      <c r="F56" s="179"/>
      <c r="G56" s="179"/>
      <c r="H56" s="179"/>
      <c r="I56" s="179"/>
      <c r="J56" s="179"/>
      <c r="K56" s="179"/>
      <c r="L56" s="179"/>
      <c r="M56" s="181"/>
    </row>
    <row r="57" spans="1:13" s="19" customFormat="1" ht="14.25">
      <c r="A57" s="161"/>
      <c r="B57" s="162"/>
      <c r="C57" s="163" t="s">
        <v>19</v>
      </c>
      <c r="D57" s="164" t="s">
        <v>343</v>
      </c>
      <c r="E57" s="165"/>
      <c r="F57" s="165"/>
      <c r="G57" s="165"/>
      <c r="H57" s="165"/>
      <c r="I57" s="165"/>
      <c r="J57" s="165"/>
      <c r="K57" s="165"/>
      <c r="L57" s="165"/>
      <c r="M57" s="166"/>
    </row>
    <row r="58" spans="1:13" s="19" customFormat="1" ht="14.25">
      <c r="A58" s="161"/>
      <c r="B58" s="162"/>
      <c r="C58" s="163" t="s">
        <v>20</v>
      </c>
      <c r="D58" s="163"/>
      <c r="E58" s="165"/>
      <c r="F58" s="165"/>
      <c r="G58" s="165"/>
      <c r="H58" s="165"/>
      <c r="I58" s="165"/>
      <c r="J58" s="165"/>
      <c r="K58" s="165"/>
      <c r="L58" s="165"/>
      <c r="M58" s="166"/>
    </row>
    <row r="59" spans="1:13" s="19" customFormat="1" ht="14.25">
      <c r="A59" s="161"/>
      <c r="B59" s="162"/>
      <c r="C59" s="163" t="s">
        <v>21</v>
      </c>
      <c r="D59" s="164" t="s">
        <v>343</v>
      </c>
      <c r="E59" s="165"/>
      <c r="F59" s="165"/>
      <c r="G59" s="165"/>
      <c r="H59" s="165"/>
      <c r="I59" s="165"/>
      <c r="J59" s="165"/>
      <c r="K59" s="165"/>
      <c r="L59" s="165"/>
      <c r="M59" s="166"/>
    </row>
    <row r="60" spans="1:13" s="23" customFormat="1" ht="20.25" customHeight="1">
      <c r="A60" s="182"/>
      <c r="B60" s="183"/>
      <c r="C60" s="178" t="s">
        <v>20</v>
      </c>
      <c r="D60" s="178"/>
      <c r="E60" s="178"/>
      <c r="F60" s="178"/>
      <c r="G60" s="178"/>
      <c r="H60" s="184"/>
      <c r="I60" s="178"/>
      <c r="J60" s="184"/>
      <c r="K60" s="178"/>
      <c r="L60" s="184"/>
      <c r="M60" s="184"/>
    </row>
  </sheetData>
  <mergeCells count="15">
    <mergeCell ref="J10:L10"/>
    <mergeCell ref="A1:M1"/>
    <mergeCell ref="A3:M3"/>
    <mergeCell ref="A5:M5"/>
    <mergeCell ref="A6:D6"/>
    <mergeCell ref="A8:D8"/>
    <mergeCell ref="I11:J11"/>
    <mergeCell ref="K11:L11"/>
    <mergeCell ref="M11:M12"/>
    <mergeCell ref="A11:A12"/>
    <mergeCell ref="B11:B12"/>
    <mergeCell ref="C11:C12"/>
    <mergeCell ref="D11:D12"/>
    <mergeCell ref="E11:F11"/>
    <mergeCell ref="G11:H11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BreakPreview" topLeftCell="B1" zoomScaleNormal="100" zoomScaleSheetLayoutView="100" workbookViewId="0">
      <selection activeCell="P60" sqref="P60"/>
    </sheetView>
  </sheetViews>
  <sheetFormatPr defaultRowHeight="15.75"/>
  <cols>
    <col min="1" max="1" width="9.140625" style="148"/>
    <col min="2" max="2" width="10.7109375" style="148" bestFit="1" customWidth="1"/>
    <col min="3" max="3" width="54.28515625" style="148" bestFit="1" customWidth="1"/>
    <col min="4" max="16384" width="9.140625" style="148"/>
  </cols>
  <sheetData>
    <row r="1" spans="1:13" s="125" customFormat="1">
      <c r="A1" s="194" t="s">
        <v>254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s="125" customFormat="1" ht="13.5">
      <c r="A2" s="169"/>
      <c r="B2" s="169"/>
      <c r="C2" s="169"/>
      <c r="D2" s="169"/>
    </row>
    <row r="3" spans="1:13" s="125" customFormat="1" ht="16.5">
      <c r="A3" s="195" t="s">
        <v>311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 s="125" customFormat="1" ht="16.5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1:13" s="125" customFormat="1" ht="16.5">
      <c r="A5" s="195" t="s">
        <v>310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13" s="125" customFormat="1" ht="13.5">
      <c r="A6" s="193" t="s">
        <v>109</v>
      </c>
      <c r="B6" s="193"/>
      <c r="C6" s="193"/>
      <c r="D6" s="193"/>
    </row>
    <row r="7" spans="1:13" s="125" customFormat="1" ht="13.5">
      <c r="A7" s="169"/>
      <c r="B7" s="169"/>
      <c r="C7" s="169"/>
      <c r="D7" s="169"/>
    </row>
    <row r="8" spans="1:13" s="125" customFormat="1" ht="13.5">
      <c r="A8" s="193" t="s">
        <v>117</v>
      </c>
      <c r="B8" s="193"/>
      <c r="C8" s="193"/>
      <c r="D8" s="193"/>
    </row>
    <row r="9" spans="1:13" s="125" customFormat="1" ht="13.5">
      <c r="A9" s="169"/>
      <c r="B9" s="169"/>
      <c r="C9" s="169"/>
      <c r="D9" s="169"/>
    </row>
    <row r="10" spans="1:13" s="125" customFormat="1" ht="24.75" customHeight="1">
      <c r="A10" s="143"/>
      <c r="B10" s="143"/>
      <c r="C10" s="144"/>
      <c r="E10" s="143"/>
      <c r="J10" s="199" t="s">
        <v>115</v>
      </c>
      <c r="K10" s="199"/>
      <c r="L10" s="199"/>
      <c r="M10" s="177">
        <f>M64</f>
        <v>0</v>
      </c>
    </row>
    <row r="11" spans="1:13" s="38" customFormat="1" ht="13.5">
      <c r="A11" s="196" t="s">
        <v>35</v>
      </c>
      <c r="B11" s="197" t="s">
        <v>118</v>
      </c>
      <c r="C11" s="197" t="s">
        <v>36</v>
      </c>
      <c r="D11" s="197" t="s">
        <v>37</v>
      </c>
      <c r="E11" s="197" t="s">
        <v>38</v>
      </c>
      <c r="F11" s="197"/>
      <c r="G11" s="198" t="s">
        <v>39</v>
      </c>
      <c r="H11" s="198"/>
      <c r="I11" s="200" t="s">
        <v>40</v>
      </c>
      <c r="J11" s="200"/>
      <c r="K11" s="200" t="s">
        <v>41</v>
      </c>
      <c r="L11" s="200"/>
      <c r="M11" s="198" t="s">
        <v>20</v>
      </c>
    </row>
    <row r="12" spans="1:13" s="38" customFormat="1" ht="27">
      <c r="A12" s="196"/>
      <c r="B12" s="197"/>
      <c r="C12" s="197"/>
      <c r="D12" s="197"/>
      <c r="E12" s="174" t="s">
        <v>42</v>
      </c>
      <c r="F12" s="174" t="s">
        <v>43</v>
      </c>
      <c r="G12" s="27" t="s">
        <v>44</v>
      </c>
      <c r="H12" s="173" t="s">
        <v>20</v>
      </c>
      <c r="I12" s="172" t="s">
        <v>44</v>
      </c>
      <c r="J12" s="173" t="s">
        <v>20</v>
      </c>
      <c r="K12" s="172" t="s">
        <v>253</v>
      </c>
      <c r="L12" s="173" t="s">
        <v>20</v>
      </c>
      <c r="M12" s="198"/>
    </row>
    <row r="13" spans="1:13" s="38" customFormat="1" ht="12.75">
      <c r="A13" s="39" t="s">
        <v>45</v>
      </c>
      <c r="B13" s="39">
        <v>2</v>
      </c>
      <c r="C13" s="39">
        <v>3</v>
      </c>
      <c r="D13" s="39">
        <v>4</v>
      </c>
      <c r="E13" s="39">
        <v>5</v>
      </c>
      <c r="F13" s="40">
        <v>6</v>
      </c>
      <c r="G13" s="41" t="s">
        <v>49</v>
      </c>
      <c r="H13" s="42">
        <v>8</v>
      </c>
      <c r="I13" s="40">
        <v>9</v>
      </c>
      <c r="J13" s="42">
        <v>10</v>
      </c>
      <c r="K13" s="40">
        <v>11</v>
      </c>
      <c r="L13" s="42">
        <v>12</v>
      </c>
      <c r="M13" s="42">
        <v>13</v>
      </c>
    </row>
    <row r="14" spans="1:13" s="38" customFormat="1" ht="14.25">
      <c r="A14" s="31"/>
      <c r="B14" s="31"/>
      <c r="C14" s="76" t="s">
        <v>283</v>
      </c>
      <c r="D14" s="31"/>
      <c r="E14" s="31"/>
      <c r="F14" s="32"/>
      <c r="G14" s="33"/>
      <c r="H14" s="34"/>
      <c r="I14" s="32"/>
      <c r="J14" s="34"/>
      <c r="K14" s="32"/>
      <c r="L14" s="34"/>
      <c r="M14" s="34"/>
    </row>
    <row r="15" spans="1:13" s="52" customFormat="1" ht="13.5">
      <c r="A15" s="6">
        <v>1</v>
      </c>
      <c r="B15" s="6" t="s">
        <v>312</v>
      </c>
      <c r="C15" s="63" t="s">
        <v>313</v>
      </c>
      <c r="D15" s="6" t="s">
        <v>50</v>
      </c>
      <c r="E15" s="6"/>
      <c r="F15" s="107">
        <v>1</v>
      </c>
      <c r="G15" s="37"/>
      <c r="H15" s="7"/>
      <c r="I15" s="6"/>
      <c r="J15" s="7"/>
      <c r="K15" s="37"/>
      <c r="L15" s="7"/>
      <c r="M15" s="7"/>
    </row>
    <row r="16" spans="1:13" s="54" customFormat="1" ht="13.5">
      <c r="A16" s="174"/>
      <c r="B16" s="14"/>
      <c r="C16" s="13" t="s">
        <v>9</v>
      </c>
      <c r="D16" s="174" t="s">
        <v>2</v>
      </c>
      <c r="E16" s="174">
        <v>2.8</v>
      </c>
      <c r="F16" s="173">
        <f>F15*E16</f>
        <v>2.8</v>
      </c>
      <c r="G16" s="172"/>
      <c r="H16" s="173"/>
      <c r="I16" s="173"/>
      <c r="J16" s="173"/>
      <c r="K16" s="172"/>
      <c r="L16" s="173"/>
      <c r="M16" s="173"/>
    </row>
    <row r="17" spans="1:14" s="51" customFormat="1" ht="13.5">
      <c r="A17" s="174"/>
      <c r="B17" s="29"/>
      <c r="C17" s="9" t="s">
        <v>313</v>
      </c>
      <c r="D17" s="174" t="s">
        <v>50</v>
      </c>
      <c r="E17" s="174">
        <v>1</v>
      </c>
      <c r="F17" s="173">
        <f>F15*E17</f>
        <v>1</v>
      </c>
      <c r="G17" s="172"/>
      <c r="H17" s="173"/>
      <c r="I17" s="174"/>
      <c r="J17" s="173"/>
      <c r="K17" s="172"/>
      <c r="L17" s="173"/>
      <c r="M17" s="173"/>
    </row>
    <row r="18" spans="1:14" s="51" customFormat="1" ht="13.5">
      <c r="A18" s="174"/>
      <c r="C18" s="13" t="s">
        <v>5</v>
      </c>
      <c r="D18" s="174" t="s">
        <v>4</v>
      </c>
      <c r="E18" s="53">
        <v>2.35</v>
      </c>
      <c r="F18" s="173">
        <f>F15*E18</f>
        <v>2.35</v>
      </c>
      <c r="G18" s="172"/>
      <c r="H18" s="173"/>
      <c r="I18" s="174"/>
      <c r="J18" s="173"/>
      <c r="K18" s="172"/>
      <c r="L18" s="173"/>
      <c r="M18" s="173"/>
    </row>
    <row r="19" spans="1:14" s="17" customFormat="1">
      <c r="A19" s="15">
        <v>2</v>
      </c>
      <c r="B19" s="16" t="s">
        <v>65</v>
      </c>
      <c r="C19" s="105" t="s">
        <v>314</v>
      </c>
      <c r="D19" s="58"/>
      <c r="E19" s="58"/>
      <c r="F19" s="58">
        <v>7</v>
      </c>
      <c r="G19" s="106"/>
      <c r="H19" s="106"/>
      <c r="I19" s="106"/>
      <c r="J19" s="106"/>
      <c r="K19" s="106"/>
      <c r="L19" s="106"/>
      <c r="M19" s="173"/>
    </row>
    <row r="20" spans="1:14" s="17" customFormat="1">
      <c r="A20" s="15"/>
      <c r="B20" s="73"/>
      <c r="C20" s="13" t="s">
        <v>9</v>
      </c>
      <c r="D20" s="68" t="s">
        <v>2</v>
      </c>
      <c r="E20" s="75">
        <v>2.8</v>
      </c>
      <c r="F20" s="74">
        <f>E20*F19</f>
        <v>19.599999999999998</v>
      </c>
      <c r="G20" s="74"/>
      <c r="H20" s="74"/>
      <c r="I20" s="173"/>
      <c r="J20" s="74"/>
      <c r="K20" s="74"/>
      <c r="L20" s="74"/>
      <c r="M20" s="173"/>
    </row>
    <row r="21" spans="1:14" s="17" customFormat="1" ht="18.75" customHeight="1">
      <c r="A21" s="15"/>
      <c r="B21" s="29"/>
      <c r="C21" s="13" t="s">
        <v>315</v>
      </c>
      <c r="D21" s="68" t="s">
        <v>50</v>
      </c>
      <c r="E21" s="75" t="s">
        <v>175</v>
      </c>
      <c r="F21" s="74">
        <v>2</v>
      </c>
      <c r="G21" s="74"/>
      <c r="H21" s="74"/>
      <c r="I21" s="74"/>
      <c r="J21" s="74"/>
      <c r="K21" s="74"/>
      <c r="L21" s="74"/>
      <c r="M21" s="173"/>
    </row>
    <row r="22" spans="1:14" s="17" customFormat="1" ht="18.75" customHeight="1">
      <c r="A22" s="15"/>
      <c r="B22" s="29"/>
      <c r="C22" s="13" t="s">
        <v>316</v>
      </c>
      <c r="D22" s="68" t="s">
        <v>50</v>
      </c>
      <c r="E22" s="75" t="s">
        <v>175</v>
      </c>
      <c r="F22" s="74">
        <v>2</v>
      </c>
      <c r="G22" s="74"/>
      <c r="H22" s="74"/>
      <c r="I22" s="74"/>
      <c r="J22" s="74"/>
      <c r="K22" s="74"/>
      <c r="L22" s="74"/>
      <c r="M22" s="173"/>
    </row>
    <row r="23" spans="1:14" s="17" customFormat="1" ht="18.75" customHeight="1">
      <c r="A23" s="15"/>
      <c r="B23" s="29"/>
      <c r="C23" s="13" t="s">
        <v>317</v>
      </c>
      <c r="D23" s="68" t="s">
        <v>50</v>
      </c>
      <c r="E23" s="75" t="s">
        <v>175</v>
      </c>
      <c r="F23" s="74">
        <v>3</v>
      </c>
      <c r="G23" s="74"/>
      <c r="H23" s="74"/>
      <c r="I23" s="74"/>
      <c r="J23" s="74"/>
      <c r="K23" s="74"/>
      <c r="L23" s="74"/>
      <c r="M23" s="173"/>
    </row>
    <row r="24" spans="1:14" s="17" customFormat="1">
      <c r="A24" s="15"/>
      <c r="C24" s="13" t="s">
        <v>5</v>
      </c>
      <c r="D24" s="68" t="s">
        <v>4</v>
      </c>
      <c r="E24" s="75">
        <v>1.78</v>
      </c>
      <c r="F24" s="74">
        <f>E24*F19</f>
        <v>12.46</v>
      </c>
      <c r="G24" s="74"/>
      <c r="H24" s="74"/>
      <c r="I24" s="74"/>
      <c r="J24" s="74"/>
      <c r="K24" s="74"/>
      <c r="L24" s="74"/>
      <c r="M24" s="173"/>
    </row>
    <row r="25" spans="1:14" s="52" customFormat="1" ht="27">
      <c r="A25" s="6">
        <v>3</v>
      </c>
      <c r="B25" s="6" t="s">
        <v>318</v>
      </c>
      <c r="C25" s="63" t="s">
        <v>322</v>
      </c>
      <c r="D25" s="6" t="s">
        <v>50</v>
      </c>
      <c r="E25" s="7"/>
      <c r="F25" s="7">
        <v>22</v>
      </c>
      <c r="G25" s="7"/>
      <c r="H25" s="7"/>
      <c r="I25" s="7"/>
      <c r="J25" s="7"/>
      <c r="K25" s="7"/>
      <c r="L25" s="7"/>
      <c r="M25" s="7"/>
    </row>
    <row r="26" spans="1:14" s="44" customFormat="1" ht="13.5">
      <c r="A26" s="174"/>
      <c r="B26" s="174"/>
      <c r="C26" s="13" t="s">
        <v>9</v>
      </c>
      <c r="D26" s="174" t="s">
        <v>2</v>
      </c>
      <c r="E26" s="173">
        <v>1.32</v>
      </c>
      <c r="F26" s="173">
        <f>F25*E26</f>
        <v>29.040000000000003</v>
      </c>
      <c r="G26" s="173"/>
      <c r="H26" s="173"/>
      <c r="I26" s="173"/>
      <c r="J26" s="173"/>
      <c r="K26" s="173"/>
      <c r="L26" s="173"/>
      <c r="M26" s="173"/>
      <c r="N26" s="124"/>
    </row>
    <row r="27" spans="1:14" s="44" customFormat="1" ht="13.5">
      <c r="A27" s="174"/>
      <c r="B27" s="174"/>
      <c r="C27" s="9" t="s">
        <v>52</v>
      </c>
      <c r="D27" s="174" t="s">
        <v>50</v>
      </c>
      <c r="E27" s="173">
        <v>1</v>
      </c>
      <c r="F27" s="173">
        <f>F25*E27</f>
        <v>22</v>
      </c>
      <c r="G27" s="173"/>
      <c r="H27" s="173"/>
      <c r="I27" s="173"/>
      <c r="J27" s="173"/>
      <c r="K27" s="173"/>
      <c r="L27" s="173"/>
      <c r="M27" s="173"/>
    </row>
    <row r="28" spans="1:14" s="44" customFormat="1" ht="13.5">
      <c r="A28" s="174"/>
      <c r="B28" s="174"/>
      <c r="C28" s="9" t="s">
        <v>319</v>
      </c>
      <c r="D28" s="174" t="s">
        <v>50</v>
      </c>
      <c r="E28" s="173" t="s">
        <v>175</v>
      </c>
      <c r="F28" s="173">
        <v>22</v>
      </c>
      <c r="G28" s="173"/>
      <c r="H28" s="173"/>
      <c r="I28" s="173"/>
      <c r="J28" s="173"/>
      <c r="K28" s="173"/>
      <c r="L28" s="173"/>
      <c r="M28" s="173"/>
    </row>
    <row r="29" spans="1:14" s="44" customFormat="1" ht="13.5">
      <c r="A29" s="174"/>
      <c r="B29" s="174"/>
      <c r="C29" s="13" t="s">
        <v>5</v>
      </c>
      <c r="D29" s="174" t="s">
        <v>4</v>
      </c>
      <c r="E29" s="173">
        <v>0.126</v>
      </c>
      <c r="F29" s="173">
        <f>F25*E29</f>
        <v>2.7720000000000002</v>
      </c>
      <c r="G29" s="173"/>
      <c r="H29" s="173"/>
      <c r="I29" s="173"/>
      <c r="J29" s="173"/>
      <c r="K29" s="173"/>
      <c r="L29" s="173"/>
      <c r="M29" s="173"/>
    </row>
    <row r="30" spans="1:14" s="52" customFormat="1" ht="13.5">
      <c r="A30" s="6">
        <v>4</v>
      </c>
      <c r="B30" s="6" t="s">
        <v>320</v>
      </c>
      <c r="C30" s="63" t="s">
        <v>321</v>
      </c>
      <c r="D30" s="6" t="s">
        <v>50</v>
      </c>
      <c r="E30" s="7"/>
      <c r="F30" s="7">
        <v>10</v>
      </c>
      <c r="G30" s="7"/>
      <c r="H30" s="7"/>
      <c r="I30" s="7"/>
      <c r="J30" s="7"/>
      <c r="K30" s="7"/>
      <c r="L30" s="7"/>
      <c r="M30" s="7"/>
    </row>
    <row r="31" spans="1:14" s="44" customFormat="1" ht="13.5">
      <c r="A31" s="174"/>
      <c r="B31" s="174"/>
      <c r="C31" s="13" t="s">
        <v>9</v>
      </c>
      <c r="D31" s="174" t="s">
        <v>2</v>
      </c>
      <c r="E31" s="173">
        <v>0.56599999999999995</v>
      </c>
      <c r="F31" s="173">
        <f>F30*E31</f>
        <v>5.6599999999999993</v>
      </c>
      <c r="G31" s="173"/>
      <c r="H31" s="173"/>
      <c r="I31" s="173"/>
      <c r="J31" s="173"/>
      <c r="K31" s="173"/>
      <c r="L31" s="173"/>
      <c r="M31" s="173"/>
      <c r="N31" s="124"/>
    </row>
    <row r="32" spans="1:14" s="44" customFormat="1" ht="13.5">
      <c r="A32" s="174"/>
      <c r="B32" s="174"/>
      <c r="C32" s="9" t="s">
        <v>52</v>
      </c>
      <c r="D32" s="174" t="s">
        <v>50</v>
      </c>
      <c r="E32" s="173" t="s">
        <v>175</v>
      </c>
      <c r="F32" s="173">
        <v>10</v>
      </c>
      <c r="G32" s="173"/>
      <c r="H32" s="173"/>
      <c r="I32" s="173"/>
      <c r="J32" s="173"/>
      <c r="K32" s="173"/>
      <c r="L32" s="173"/>
      <c r="M32" s="173"/>
    </row>
    <row r="33" spans="1:13" s="44" customFormat="1" ht="13.5">
      <c r="A33" s="174"/>
      <c r="B33" s="174"/>
      <c r="C33" s="9" t="s">
        <v>319</v>
      </c>
      <c r="D33" s="174" t="s">
        <v>50</v>
      </c>
      <c r="E33" s="173" t="s">
        <v>175</v>
      </c>
      <c r="F33" s="173">
        <v>10</v>
      </c>
      <c r="G33" s="173"/>
      <c r="H33" s="173"/>
      <c r="I33" s="173"/>
      <c r="J33" s="173"/>
      <c r="K33" s="173"/>
      <c r="L33" s="173"/>
      <c r="M33" s="173"/>
    </row>
    <row r="34" spans="1:13" s="44" customFormat="1" ht="13.5">
      <c r="A34" s="174"/>
      <c r="B34" s="174"/>
      <c r="C34" s="13" t="s">
        <v>5</v>
      </c>
      <c r="D34" s="174" t="s">
        <v>4</v>
      </c>
      <c r="E34" s="173">
        <v>0.126</v>
      </c>
      <c r="F34" s="173">
        <f>F30*E34</f>
        <v>1.26</v>
      </c>
      <c r="G34" s="173"/>
      <c r="H34" s="173"/>
      <c r="I34" s="173"/>
      <c r="J34" s="173"/>
      <c r="K34" s="173"/>
      <c r="L34" s="173"/>
      <c r="M34" s="173"/>
    </row>
    <row r="35" spans="1:13" s="52" customFormat="1" ht="27">
      <c r="A35" s="6">
        <v>5</v>
      </c>
      <c r="B35" s="6" t="s">
        <v>324</v>
      </c>
      <c r="C35" s="5" t="s">
        <v>323</v>
      </c>
      <c r="D35" s="6" t="s">
        <v>24</v>
      </c>
      <c r="E35" s="7"/>
      <c r="F35" s="7">
        <f>SUM(F37:F38)</f>
        <v>42</v>
      </c>
      <c r="G35" s="7"/>
      <c r="H35" s="7"/>
      <c r="I35" s="7"/>
      <c r="J35" s="7"/>
      <c r="K35" s="7"/>
      <c r="L35" s="7"/>
      <c r="M35" s="7"/>
    </row>
    <row r="36" spans="1:13" s="51" customFormat="1" ht="13.5">
      <c r="A36" s="174"/>
      <c r="B36" s="14"/>
      <c r="C36" s="13" t="s">
        <v>9</v>
      </c>
      <c r="D36" s="174" t="s">
        <v>2</v>
      </c>
      <c r="E36" s="173">
        <v>0.34</v>
      </c>
      <c r="F36" s="173">
        <f>F35*E36</f>
        <v>14.280000000000001</v>
      </c>
      <c r="G36" s="173"/>
      <c r="H36" s="173"/>
      <c r="I36" s="173"/>
      <c r="J36" s="173"/>
      <c r="K36" s="173"/>
      <c r="L36" s="173"/>
      <c r="M36" s="173"/>
    </row>
    <row r="37" spans="1:13" s="51" customFormat="1" ht="27">
      <c r="A37" s="174"/>
      <c r="B37" s="14"/>
      <c r="C37" s="9" t="s">
        <v>325</v>
      </c>
      <c r="D37" s="174" t="s">
        <v>24</v>
      </c>
      <c r="E37" s="173"/>
      <c r="F37" s="173">
        <v>30</v>
      </c>
      <c r="G37" s="173"/>
      <c r="H37" s="173"/>
      <c r="I37" s="173"/>
      <c r="J37" s="173"/>
      <c r="K37" s="173"/>
      <c r="L37" s="173"/>
      <c r="M37" s="173"/>
    </row>
    <row r="38" spans="1:13" s="51" customFormat="1" ht="13.5">
      <c r="A38" s="174"/>
      <c r="B38" s="14"/>
      <c r="C38" s="9" t="s">
        <v>326</v>
      </c>
      <c r="D38" s="174" t="s">
        <v>24</v>
      </c>
      <c r="E38" s="173"/>
      <c r="F38" s="173">
        <v>12</v>
      </c>
      <c r="G38" s="173"/>
      <c r="H38" s="173"/>
      <c r="I38" s="173"/>
      <c r="J38" s="173"/>
      <c r="K38" s="173"/>
      <c r="L38" s="173"/>
      <c r="M38" s="173"/>
    </row>
    <row r="39" spans="1:13" s="52" customFormat="1" ht="27">
      <c r="A39" s="6">
        <v>6</v>
      </c>
      <c r="B39" s="6" t="s">
        <v>328</v>
      </c>
      <c r="C39" s="5" t="s">
        <v>327</v>
      </c>
      <c r="D39" s="6" t="s">
        <v>24</v>
      </c>
      <c r="E39" s="7"/>
      <c r="F39" s="7">
        <f>SUM(F41:F43)</f>
        <v>480</v>
      </c>
      <c r="G39" s="7"/>
      <c r="H39" s="7"/>
      <c r="I39" s="7"/>
      <c r="J39" s="7"/>
      <c r="K39" s="7"/>
      <c r="L39" s="7"/>
      <c r="M39" s="7"/>
    </row>
    <row r="40" spans="1:13" s="51" customFormat="1" ht="13.5">
      <c r="A40" s="174"/>
      <c r="B40" s="14"/>
      <c r="C40" s="13" t="s">
        <v>9</v>
      </c>
      <c r="D40" s="174" t="s">
        <v>2</v>
      </c>
      <c r="E40" s="173">
        <v>0.31</v>
      </c>
      <c r="F40" s="173">
        <f>F39*E40</f>
        <v>148.80000000000001</v>
      </c>
      <c r="G40" s="173"/>
      <c r="H40" s="173"/>
      <c r="I40" s="173"/>
      <c r="J40" s="173"/>
      <c r="K40" s="173"/>
      <c r="L40" s="173"/>
      <c r="M40" s="173"/>
    </row>
    <row r="41" spans="1:13" s="51" customFormat="1" ht="27">
      <c r="A41" s="174"/>
      <c r="B41" s="14"/>
      <c r="C41" s="9" t="s">
        <v>329</v>
      </c>
      <c r="D41" s="174" t="s">
        <v>24</v>
      </c>
      <c r="E41" s="173"/>
      <c r="F41" s="173">
        <v>220</v>
      </c>
      <c r="G41" s="173"/>
      <c r="H41" s="173"/>
      <c r="I41" s="173"/>
      <c r="J41" s="173"/>
      <c r="K41" s="173"/>
      <c r="L41" s="173"/>
      <c r="M41" s="173"/>
    </row>
    <row r="42" spans="1:13" s="51" customFormat="1" ht="27">
      <c r="A42" s="174"/>
      <c r="B42" s="14"/>
      <c r="C42" s="9" t="s">
        <v>54</v>
      </c>
      <c r="D42" s="174" t="s">
        <v>24</v>
      </c>
      <c r="E42" s="173"/>
      <c r="F42" s="173">
        <v>160</v>
      </c>
      <c r="G42" s="173"/>
      <c r="H42" s="173"/>
      <c r="I42" s="173"/>
      <c r="J42" s="173"/>
      <c r="K42" s="173"/>
      <c r="L42" s="173"/>
      <c r="M42" s="173"/>
    </row>
    <row r="43" spans="1:13" s="51" customFormat="1">
      <c r="A43" s="174"/>
      <c r="B43" s="14"/>
      <c r="C43" s="9" t="s">
        <v>330</v>
      </c>
      <c r="D43" s="174" t="s">
        <v>24</v>
      </c>
      <c r="E43" s="173"/>
      <c r="F43" s="173">
        <v>100</v>
      </c>
      <c r="G43" s="173"/>
      <c r="H43" s="173"/>
      <c r="I43" s="173"/>
      <c r="J43" s="173"/>
      <c r="K43" s="173"/>
      <c r="L43" s="173"/>
      <c r="M43" s="173"/>
    </row>
    <row r="44" spans="1:13" s="51" customFormat="1" ht="13.5">
      <c r="A44" s="174"/>
      <c r="B44" s="14"/>
      <c r="C44" s="13" t="s">
        <v>5</v>
      </c>
      <c r="D44" s="174" t="s">
        <v>4</v>
      </c>
      <c r="E44" s="173">
        <v>0.17199999999999999</v>
      </c>
      <c r="F44" s="173">
        <f>F39*E44</f>
        <v>82.559999999999988</v>
      </c>
      <c r="G44" s="173"/>
      <c r="H44" s="173"/>
      <c r="I44" s="173"/>
      <c r="J44" s="173"/>
      <c r="K44" s="173"/>
      <c r="L44" s="173"/>
      <c r="M44" s="173"/>
    </row>
    <row r="45" spans="1:13" s="52" customFormat="1" ht="13.5">
      <c r="A45" s="6">
        <v>7</v>
      </c>
      <c r="B45" s="6" t="s">
        <v>331</v>
      </c>
      <c r="C45" s="5" t="s">
        <v>332</v>
      </c>
      <c r="D45" s="6" t="s">
        <v>50</v>
      </c>
      <c r="E45" s="7"/>
      <c r="F45" s="7">
        <v>15</v>
      </c>
      <c r="G45" s="7"/>
      <c r="H45" s="7"/>
      <c r="I45" s="7"/>
      <c r="J45" s="7"/>
      <c r="K45" s="7"/>
      <c r="L45" s="7"/>
      <c r="M45" s="7"/>
    </row>
    <row r="46" spans="1:13" s="51" customFormat="1" ht="13.5">
      <c r="A46" s="174"/>
      <c r="B46" s="14"/>
      <c r="C46" s="13" t="s">
        <v>9</v>
      </c>
      <c r="D46" s="174" t="s">
        <v>2</v>
      </c>
      <c r="E46" s="173">
        <v>0.22</v>
      </c>
      <c r="F46" s="173">
        <f>F45*E46</f>
        <v>3.3</v>
      </c>
      <c r="G46" s="173"/>
      <c r="H46" s="173"/>
      <c r="I46" s="173"/>
      <c r="J46" s="173"/>
      <c r="K46" s="173"/>
      <c r="L46" s="173"/>
      <c r="M46" s="173"/>
    </row>
    <row r="47" spans="1:13" s="51" customFormat="1" ht="13.5">
      <c r="A47" s="174"/>
      <c r="B47" s="174"/>
      <c r="C47" s="9" t="s">
        <v>53</v>
      </c>
      <c r="D47" s="174" t="s">
        <v>50</v>
      </c>
      <c r="E47" s="173">
        <v>1</v>
      </c>
      <c r="F47" s="173">
        <f>F45*E47</f>
        <v>15</v>
      </c>
      <c r="G47" s="173"/>
      <c r="H47" s="173"/>
      <c r="I47" s="173"/>
      <c r="J47" s="173"/>
      <c r="K47" s="173"/>
      <c r="L47" s="173"/>
      <c r="M47" s="173"/>
    </row>
    <row r="48" spans="1:13" s="51" customFormat="1" ht="13.5">
      <c r="A48" s="174"/>
      <c r="B48" s="14"/>
      <c r="C48" s="13" t="s">
        <v>5</v>
      </c>
      <c r="D48" s="174" t="s">
        <v>4</v>
      </c>
      <c r="E48" s="53">
        <v>8.2000000000000003E-2</v>
      </c>
      <c r="F48" s="173">
        <f>F45*E48</f>
        <v>1.23</v>
      </c>
      <c r="G48" s="173"/>
      <c r="H48" s="173"/>
      <c r="I48" s="173"/>
      <c r="J48" s="173"/>
      <c r="K48" s="173"/>
      <c r="L48" s="173"/>
      <c r="M48" s="173"/>
    </row>
    <row r="49" spans="1:13" s="17" customFormat="1">
      <c r="A49" s="15">
        <v>8</v>
      </c>
      <c r="B49" s="16" t="s">
        <v>338</v>
      </c>
      <c r="C49" s="105" t="s">
        <v>333</v>
      </c>
      <c r="D49" s="58"/>
      <c r="E49" s="58"/>
      <c r="F49" s="58">
        <v>13</v>
      </c>
      <c r="G49" s="106"/>
      <c r="H49" s="106"/>
      <c r="I49" s="106"/>
      <c r="J49" s="106"/>
      <c r="K49" s="106"/>
      <c r="L49" s="106"/>
      <c r="M49" s="173"/>
    </row>
    <row r="50" spans="1:13" s="17" customFormat="1">
      <c r="A50" s="15"/>
      <c r="B50" s="73"/>
      <c r="C50" s="13" t="s">
        <v>9</v>
      </c>
      <c r="D50" s="68" t="s">
        <v>2</v>
      </c>
      <c r="E50" s="75">
        <v>0.23</v>
      </c>
      <c r="F50" s="74">
        <f>E50*F49</f>
        <v>2.99</v>
      </c>
      <c r="G50" s="74"/>
      <c r="H50" s="74"/>
      <c r="I50" s="173"/>
      <c r="J50" s="74"/>
      <c r="K50" s="74"/>
      <c r="L50" s="74"/>
      <c r="M50" s="173"/>
    </row>
    <row r="51" spans="1:13" s="17" customFormat="1" ht="18.75" customHeight="1">
      <c r="A51" s="15"/>
      <c r="B51" s="29"/>
      <c r="C51" s="13" t="s">
        <v>334</v>
      </c>
      <c r="D51" s="68" t="s">
        <v>50</v>
      </c>
      <c r="E51" s="75" t="s">
        <v>175</v>
      </c>
      <c r="F51" s="74">
        <v>6</v>
      </c>
      <c r="G51" s="74"/>
      <c r="H51" s="74"/>
      <c r="I51" s="74"/>
      <c r="J51" s="74"/>
      <c r="K51" s="74"/>
      <c r="L51" s="74"/>
      <c r="M51" s="173"/>
    </row>
    <row r="52" spans="1:13" s="17" customFormat="1" ht="18.75" customHeight="1">
      <c r="A52" s="15"/>
      <c r="B52" s="29"/>
      <c r="C52" s="13" t="s">
        <v>335</v>
      </c>
      <c r="D52" s="68" t="s">
        <v>50</v>
      </c>
      <c r="E52" s="75" t="s">
        <v>175</v>
      </c>
      <c r="F52" s="74">
        <v>7</v>
      </c>
      <c r="G52" s="74"/>
      <c r="H52" s="74"/>
      <c r="I52" s="74"/>
      <c r="J52" s="74"/>
      <c r="K52" s="74"/>
      <c r="L52" s="74"/>
      <c r="M52" s="173"/>
    </row>
    <row r="53" spans="1:13" s="17" customFormat="1" ht="18.75" customHeight="1">
      <c r="A53" s="15"/>
      <c r="B53" s="29"/>
      <c r="C53" s="13" t="s">
        <v>336</v>
      </c>
      <c r="D53" s="68" t="s">
        <v>50</v>
      </c>
      <c r="E53" s="75" t="s">
        <v>175</v>
      </c>
      <c r="F53" s="74">
        <v>20</v>
      </c>
      <c r="G53" s="74"/>
      <c r="H53" s="74"/>
      <c r="I53" s="74"/>
      <c r="J53" s="74"/>
      <c r="K53" s="74"/>
      <c r="L53" s="74"/>
      <c r="M53" s="173"/>
    </row>
    <row r="54" spans="1:13" s="17" customFormat="1">
      <c r="A54" s="15"/>
      <c r="C54" s="13" t="s">
        <v>5</v>
      </c>
      <c r="D54" s="68" t="s">
        <v>4</v>
      </c>
      <c r="E54" s="75">
        <v>0.08</v>
      </c>
      <c r="F54" s="74">
        <f>E54*F49</f>
        <v>1.04</v>
      </c>
      <c r="G54" s="74"/>
      <c r="H54" s="74"/>
      <c r="I54" s="74"/>
      <c r="J54" s="74"/>
      <c r="K54" s="74"/>
      <c r="L54" s="74"/>
      <c r="M54" s="173"/>
    </row>
    <row r="55" spans="1:13" s="17" customFormat="1">
      <c r="A55" s="15">
        <v>9</v>
      </c>
      <c r="B55" s="16" t="s">
        <v>337</v>
      </c>
      <c r="C55" s="105" t="s">
        <v>339</v>
      </c>
      <c r="D55" s="58"/>
      <c r="E55" s="58"/>
      <c r="F55" s="58">
        <v>1</v>
      </c>
      <c r="G55" s="106"/>
      <c r="H55" s="106"/>
      <c r="I55" s="106"/>
      <c r="J55" s="106"/>
      <c r="K55" s="106"/>
      <c r="L55" s="106"/>
      <c r="M55" s="173"/>
    </row>
    <row r="56" spans="1:13" s="17" customFormat="1">
      <c r="A56" s="15"/>
      <c r="B56" s="73"/>
      <c r="C56" s="13" t="s">
        <v>9</v>
      </c>
      <c r="D56" s="68" t="s">
        <v>2</v>
      </c>
      <c r="E56" s="75">
        <v>3</v>
      </c>
      <c r="F56" s="74">
        <f>E56*F55</f>
        <v>3</v>
      </c>
      <c r="G56" s="74"/>
      <c r="H56" s="74"/>
      <c r="I56" s="173"/>
      <c r="J56" s="74"/>
      <c r="K56" s="74"/>
      <c r="L56" s="74"/>
      <c r="M56" s="173"/>
    </row>
    <row r="57" spans="1:13" s="17" customFormat="1" ht="18.75" customHeight="1">
      <c r="A57" s="15"/>
      <c r="B57" s="29"/>
      <c r="C57" s="13" t="s">
        <v>340</v>
      </c>
      <c r="D57" s="68" t="s">
        <v>50</v>
      </c>
      <c r="E57" s="75" t="s">
        <v>175</v>
      </c>
      <c r="F57" s="74">
        <v>1</v>
      </c>
      <c r="G57" s="74"/>
      <c r="H57" s="74"/>
      <c r="I57" s="74"/>
      <c r="J57" s="74"/>
      <c r="K57" s="74"/>
      <c r="L57" s="74"/>
      <c r="M57" s="173"/>
    </row>
    <row r="58" spans="1:13" s="17" customFormat="1" ht="18.75" customHeight="1">
      <c r="A58" s="15"/>
      <c r="B58" s="29"/>
      <c r="C58" s="13" t="s">
        <v>341</v>
      </c>
      <c r="D58" s="68" t="s">
        <v>50</v>
      </c>
      <c r="E58" s="75" t="s">
        <v>175</v>
      </c>
      <c r="F58" s="74">
        <v>1</v>
      </c>
      <c r="G58" s="74"/>
      <c r="H58" s="74"/>
      <c r="I58" s="74"/>
      <c r="J58" s="74"/>
      <c r="K58" s="74"/>
      <c r="L58" s="74"/>
      <c r="M58" s="173"/>
    </row>
    <row r="59" spans="1:13" s="17" customFormat="1">
      <c r="A59" s="15"/>
      <c r="C59" s="13" t="s">
        <v>5</v>
      </c>
      <c r="D59" s="68" t="s">
        <v>4</v>
      </c>
      <c r="E59" s="75">
        <v>2.99</v>
      </c>
      <c r="F59" s="74">
        <f>E59*F55</f>
        <v>2.99</v>
      </c>
      <c r="G59" s="74"/>
      <c r="H59" s="74"/>
      <c r="I59" s="74"/>
      <c r="J59" s="74"/>
      <c r="K59" s="74"/>
      <c r="L59" s="74"/>
      <c r="M59" s="173"/>
    </row>
    <row r="60" spans="1:13">
      <c r="A60" s="179"/>
      <c r="B60" s="179"/>
      <c r="C60" s="180" t="s">
        <v>20</v>
      </c>
      <c r="D60" s="179"/>
      <c r="E60" s="179"/>
      <c r="F60" s="179"/>
      <c r="G60" s="179"/>
      <c r="H60" s="181"/>
      <c r="I60" s="179"/>
      <c r="J60" s="181"/>
      <c r="K60" s="179"/>
      <c r="L60" s="181"/>
      <c r="M60" s="181"/>
    </row>
    <row r="61" spans="1:13" s="19" customFormat="1" ht="14.25">
      <c r="A61" s="161"/>
      <c r="B61" s="162"/>
      <c r="C61" s="163" t="s">
        <v>19</v>
      </c>
      <c r="D61" s="164" t="s">
        <v>343</v>
      </c>
      <c r="E61" s="165"/>
      <c r="F61" s="165"/>
      <c r="G61" s="165"/>
      <c r="H61" s="165"/>
      <c r="I61" s="165"/>
      <c r="J61" s="165"/>
      <c r="K61" s="165"/>
      <c r="L61" s="165"/>
      <c r="M61" s="166"/>
    </row>
    <row r="62" spans="1:13" s="19" customFormat="1" ht="14.25">
      <c r="A62" s="161"/>
      <c r="B62" s="162"/>
      <c r="C62" s="163" t="s">
        <v>20</v>
      </c>
      <c r="D62" s="163"/>
      <c r="E62" s="165"/>
      <c r="F62" s="165"/>
      <c r="G62" s="165"/>
      <c r="H62" s="165"/>
      <c r="I62" s="165"/>
      <c r="J62" s="165"/>
      <c r="K62" s="165"/>
      <c r="L62" s="165"/>
      <c r="M62" s="166"/>
    </row>
    <row r="63" spans="1:13" s="19" customFormat="1" ht="14.25">
      <c r="A63" s="161"/>
      <c r="B63" s="162"/>
      <c r="C63" s="163" t="s">
        <v>21</v>
      </c>
      <c r="D63" s="164" t="s">
        <v>343</v>
      </c>
      <c r="E63" s="165"/>
      <c r="F63" s="165"/>
      <c r="G63" s="165"/>
      <c r="H63" s="165"/>
      <c r="I63" s="165"/>
      <c r="J63" s="165"/>
      <c r="K63" s="165"/>
      <c r="L63" s="165"/>
      <c r="M63" s="166"/>
    </row>
    <row r="64" spans="1:13" s="23" customFormat="1" ht="20.25" customHeight="1">
      <c r="A64" s="182"/>
      <c r="B64" s="183"/>
      <c r="C64" s="178" t="s">
        <v>20</v>
      </c>
      <c r="D64" s="178"/>
      <c r="E64" s="178"/>
      <c r="F64" s="178"/>
      <c r="G64" s="178"/>
      <c r="H64" s="184"/>
      <c r="I64" s="178"/>
      <c r="J64" s="184"/>
      <c r="K64" s="178"/>
      <c r="L64" s="184"/>
      <c r="M64" s="184"/>
    </row>
  </sheetData>
  <mergeCells count="15">
    <mergeCell ref="A1:M1"/>
    <mergeCell ref="A3:M3"/>
    <mergeCell ref="A5:M5"/>
    <mergeCell ref="A6:D6"/>
    <mergeCell ref="A8:D8"/>
    <mergeCell ref="M11:M12"/>
    <mergeCell ref="J10:L10"/>
    <mergeCell ref="A11:A12"/>
    <mergeCell ref="B11:B12"/>
    <mergeCell ref="C11:C12"/>
    <mergeCell ref="D11:D12"/>
    <mergeCell ref="E11:F11"/>
    <mergeCell ref="G11:H11"/>
    <mergeCell ref="I11:J11"/>
    <mergeCell ref="K11:L11"/>
  </mergeCells>
  <pageMargins left="0.7" right="0.7" top="0.75" bottom="0.75" header="0.3" footer="0.3"/>
  <pageSetup paperSize="9" scale="79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krebsiti</vt:lpstr>
      <vt:lpstr>samSeneblo</vt:lpstr>
      <vt:lpstr>wyalsaden-kanalizacia</vt:lpstr>
      <vt:lpstr>gatbobaa</vt:lpstr>
      <vt:lpstr>eleqtroba</vt:lpstr>
      <vt:lpstr>eleqtroba!Print_Area</vt:lpstr>
      <vt:lpstr>gatbobaa!Print_Area</vt:lpstr>
      <vt:lpstr>krebsiti!Print_Area</vt:lpstr>
      <vt:lpstr>samSeneblo!Print_Area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2016-08-19T11:07:06Z</dcterms:modified>
</cp:coreProperties>
</file>