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225" windowHeight="11070"/>
  </bookViews>
  <sheets>
    <sheet name="ხარჯთაღრიცხვა-გაბიონები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50" i="1"/>
  <c r="D65" l="1"/>
  <c r="D25" l="1"/>
  <c r="D14"/>
  <c r="D27"/>
  <c r="D60"/>
  <c r="D58"/>
  <c r="D56"/>
  <c r="D54"/>
  <c r="D61" l="1"/>
  <c r="D34"/>
  <c r="D32"/>
  <c r="D16" l="1"/>
  <c r="AQ38" l="1"/>
  <c r="AO38"/>
  <c r="AM38"/>
  <c r="AQ35"/>
  <c r="AO35"/>
  <c r="AM35"/>
  <c r="AQ42"/>
  <c r="AO42"/>
  <c r="AM42"/>
  <c r="AQ39"/>
  <c r="AO39"/>
  <c r="AM39"/>
  <c r="AQ37"/>
  <c r="AO37"/>
  <c r="AM37"/>
  <c r="AQ36"/>
  <c r="AO36"/>
  <c r="AM36"/>
  <c r="AQ34"/>
  <c r="AO34"/>
  <c r="AM34"/>
  <c r="AQ23"/>
  <c r="AO23"/>
  <c r="AM23"/>
  <c r="AQ16"/>
  <c r="AO16"/>
  <c r="AM16"/>
  <c r="AQ13"/>
  <c r="AO13"/>
  <c r="AM13"/>
  <c r="AR35" l="1"/>
  <c r="AR38"/>
  <c r="AR36"/>
  <c r="AR23"/>
  <c r="AR37"/>
  <c r="AR34"/>
  <c r="AR42"/>
  <c r="AR39"/>
  <c r="AR13"/>
  <c r="AR16"/>
  <c r="AR40" l="1"/>
  <c r="AS40" s="1"/>
  <c r="AT40" s="1"/>
  <c r="AR32"/>
  <c r="AS32" s="1"/>
  <c r="AT32" s="1"/>
</calcChain>
</file>

<file path=xl/sharedStrings.xml><?xml version="1.0" encoding="utf-8"?>
<sst xmlns="http://schemas.openxmlformats.org/spreadsheetml/2006/main" count="169" uniqueCount="104">
  <si>
    <t>№</t>
  </si>
  <si>
    <t>განზ.
ერთეული</t>
  </si>
  <si>
    <t>რაოდენობა</t>
  </si>
  <si>
    <t>მასალა</t>
  </si>
  <si>
    <t>ხელფასი</t>
  </si>
  <si>
    <t>ტრანსპორტი</t>
  </si>
  <si>
    <t>ჯამი</t>
  </si>
  <si>
    <t>ერთ.
ფასი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</si>
  <si>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</si>
  <si>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კვ/მ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</si>
  <si>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</si>
  <si>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გრძ/მ</t>
  </si>
  <si>
    <r>
      <t xml:space="preserve">გზის მოწყობა მ-400 ბეტონით სისქით 12 სმ.  </t>
    </r>
    <r>
      <rPr>
        <sz val="11"/>
        <color theme="1"/>
        <rFont val="Sylfaen"/>
        <family val="1"/>
        <charset val="204"/>
      </rPr>
      <t xml:space="preserve"> </t>
    </r>
  </si>
  <si>
    <t>სულ  ჯამი</t>
  </si>
  <si>
    <t>ს</t>
  </si>
  <si>
    <t>დღგ  18%</t>
  </si>
  <si>
    <t>გზის შევსება მდინარის კალაპოტიდან მოპოვებული ინერტული მასალით (ზიდვის მანძილი საშვალოდ 20 კმ)სისქით 0,1მ</t>
  </si>
  <si>
    <t>არსებული გრუნტის გზის გაფხვიერება–და-
პროფილება</t>
  </si>
  <si>
    <t>გზის შევსება მდინარის კალაპოტიდან მოპოვებული ინერტული მასალით (ზიდვის მანძილი საშუალოდ 20 კმ)სისქით 0,1მ</t>
  </si>
  <si>
    <t>1 კვ/მ ბეტონის გზის მოწყობა არმირებით სისქით 12 სმ–იანი
(გზის განივი ჭრილი ნახ.№ 2–1)
ადგილი დამკვეთთან  შეთანხმებით</t>
  </si>
  <si>
    <t>1 კვ/მბეტონის გზის მოწყობა  სისქით 16 სმ–იანი
(გზის განივი ჭრილი ნახ.№ 2–5)
ადგილი დამკვეთთან  შეთანხმებით</t>
  </si>
  <si>
    <t>გლინულა(კატანკა) Ф8-A-I (ბიჯი-25 სმ)</t>
  </si>
  <si>
    <t>არსებული გრუნტის გზის გაფხვიერება დაპ-
როფილება</t>
  </si>
  <si>
    <t>ბეტონის ტრანსპორტირება საშ. 20 კმ. მანძილზე</t>
  </si>
  <si>
    <t>გრუნტის ტრანსპორტირება საშ.20 კმ მანძილ–
ზე</t>
  </si>
  <si>
    <t>ტ</t>
  </si>
  <si>
    <t>გზის შევსება მდინარის კალაპოტიდან მოპოვებული ინერტული მასალით (ზიდვის მანძილი საშუალოდ 20 კმ)სისქით 0.1მ</t>
  </si>
  <si>
    <r>
      <t>მ</t>
    </r>
    <r>
      <rPr>
        <vertAlign val="superscript"/>
        <sz val="10"/>
        <rFont val="Cambria"/>
        <family val="1"/>
        <charset val="204"/>
      </rPr>
      <t>3</t>
    </r>
  </si>
  <si>
    <t>ინერტული მასალის ტრანსპორტირება 10 კმ მანძილზე
და გაშლა</t>
  </si>
  <si>
    <t>ც</t>
  </si>
  <si>
    <t>გაბიონის მავთულბადის დამჭიმების მოწყობა 2,7 მმ–იანი
მოთუთუებული მავთულით</t>
  </si>
  <si>
    <t>კგ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</si>
  <si>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</si>
  <si>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1.გრუნტის სანიაღვრე არხის მოწყობა ( კვეთით 0,5Х0,4 მ-ზე) უკუჩამჩიანი ექსკავატორით, გრუნ ტის გატანით 
5 კმ მანძილზე (ხელის ნიჩბით ნაყარის ჩასწორებით)</t>
  </si>
  <si>
    <t xml:space="preserve">ქ.თერჯოლაში ლესელიძის ქუჩაზე დაზიანებული გზის მონაკვეთზე გაბიონების მოწყობის,
 სანიაღვრე არხების, ბოგირების და ცხაურების მოწყობის სამუშაოების
ხ ა რ ჯ თ ა ღ რ ი ც ხ ვ ა
</t>
  </si>
  <si>
    <t>მიწის გატანა ავტოთვითმცლელით 5 კმ მანძილზე</t>
  </si>
  <si>
    <t>ქვის დატვირთვა და ტრანსპორტირება 50 კმ მანძილიდან</t>
  </si>
  <si>
    <t>გრუნტის გაჭრა ხელით კვეთით 0,6X0,7  მ–ზე ცხაურების
 მოსაწყობად(0,4X0,4-წყალ გამტარი კვეთით)</t>
  </si>
  <si>
    <r>
      <t>მ</t>
    </r>
    <r>
      <rPr>
        <vertAlign val="superscript"/>
        <sz val="10"/>
        <color theme="1"/>
        <rFont val="Sylfaen"/>
        <family val="1"/>
        <charset val="204"/>
      </rPr>
      <t>3</t>
    </r>
  </si>
  <si>
    <t>გრუნტის გადაადგილება ხელით 10 მ მანძილზე ხელის საზიდრით</t>
  </si>
  <si>
    <t xml:space="preserve">მდინარის კალაპოტიდან მოპოვებული ქვიშის ფუძის მოწყობა სისქით 10 სმ; </t>
  </si>
  <si>
    <t>ქვიშის ტრანსპორტირება 25 კმ მანძილზე</t>
  </si>
  <si>
    <t xml:space="preserve">ყალიბის მოწყობა დახეხილი ხის მასალით სისქით 4 სმ (ხის მასალის ორჯერადი გამოყენება)
</t>
  </si>
  <si>
    <t>კედლების და ფუძის მოწყობა მ-300 რკ/ბით L=8 მ</t>
  </si>
  <si>
    <t>არმატურა Ф12-A-III</t>
  </si>
  <si>
    <t>არმატურა Ф8-A-I</t>
  </si>
  <si>
    <t>არმატურა Ф22-A-III</t>
  </si>
  <si>
    <t>რკ/კუთხოვანა 50X50X5 მმ–ზე</t>
  </si>
  <si>
    <t>რკ/კუთხოვანა45X45X4 მმ–ზე</t>
  </si>
  <si>
    <t>ჯამი I თავის</t>
  </si>
  <si>
    <t>მილის ტრანსპორტირება 150 კმ მანძილიდან</t>
  </si>
  <si>
    <t>მილის  დამუშავება ბიტუმის ემულსიით(ორჯერ)</t>
  </si>
  <si>
    <t xml:space="preserve">გრუნტის უკუმიყრა და მოსწორება ხელით </t>
  </si>
  <si>
    <t xml:space="preserve">მდინარის კალაპოტიდან მოპოვებული ინერტული მასალის შემოტანა  ფუძის მოსაწყობად სისქით 10 სმ და ზემოდან შესავსებად და მოსწორება ხელით
</t>
  </si>
  <si>
    <t>ინერტული მასალის ტრანსპორტირება 25 კმ 
მანძილზე</t>
  </si>
  <si>
    <t xml:space="preserve">გრუნტის გაჭრა უკუჩამჩიანი ექსკავატორით სანიაღვრე არხის მოსაწყობად  და დატვირთვა ავტოთვითმცლელზე (კვეთით
 0,55X0,65 მ–ზე L=60 )
</t>
  </si>
  <si>
    <t>გრუნტის გატანა 6 კმ/მანძილზე</t>
  </si>
  <si>
    <t xml:space="preserve"> ქვიშა–ხრეშოვანით ფუძის მოწყობა სისქით 10 სმ; ზიდვის მანძილი 15 კმ (60 გრძ/მ–ზე)</t>
  </si>
  <si>
    <t>ქვიშის ტრანსპორტირება 15 კმ მანძილიდან</t>
  </si>
  <si>
    <t>სანიაღვრე არხის ტრანსპორტირება 37 კმ მანძილიდან</t>
  </si>
  <si>
    <t>გადაბმის ადგილების ამოლესვა მძიმე ცემენტის ხსნარით</t>
  </si>
  <si>
    <t>სანიაღვრე არხის ღარების გვერდულების  შევსება ქვიშა–ღორღით10–20 მმ–იანი ფრაქციით</t>
  </si>
  <si>
    <t>ქვიშა ღორღის ტრანსპორტირება 15 კმ მანძილიდან</t>
  </si>
  <si>
    <t xml:space="preserve"> ჯამი III თავის</t>
  </si>
  <si>
    <t>ზედნადები ხარჯი 8%</t>
  </si>
  <si>
    <t>გეგმიური მოგება 6%</t>
  </si>
  <si>
    <t>გაბიონსა და გზას შორის ფერდის შევსება მდინარის კალა-
პოტიდან მოპოვებული   ინერტული მასალით (ზიდვის მანძი-
ლი  10 კმ)</t>
  </si>
  <si>
    <t>მოთუთუებული  2,7 მმ–იანი მავთულით მოქსოვილი გაბიონის კალათის მოწყობა უჯრედით 10 სმ–იანი, ზომით
1,5X1,0X1,0 მ–ზე ; ტიხრით(მეორე შრე)</t>
  </si>
  <si>
    <t>მოთუთუებული  2,7 მმ–იანი მავთულით მოქსოვილი გაბიონის კალათის მოწყობა უჯრედით 10 სმ–იანი, ზომით
2,0X1,0X1,0 მ–ზე ; ტიხრით(მესამე შრე)</t>
  </si>
  <si>
    <t xml:space="preserve"> 
სამუშაოს დასახელება</t>
  </si>
  <si>
    <r>
      <t>მიწის მოჭრა  ერთციცხვიანი ექსკავატორით მუხლუხა სვლა-
ზე 1,25 მ</t>
    </r>
    <r>
      <rPr>
        <vertAlign val="superscript"/>
        <sz val="10"/>
        <rFont val="Cambria"/>
        <family val="1"/>
        <charset val="204"/>
      </rPr>
      <t>3–</t>
    </r>
    <r>
      <rPr>
        <sz val="10"/>
        <rFont val="Cambria"/>
        <family val="1"/>
        <charset val="204"/>
      </rPr>
      <t>იანი ჩამჩით</t>
    </r>
    <r>
      <rPr>
        <sz val="10"/>
        <rFont val="Cambria"/>
        <family val="1"/>
        <charset val="204"/>
      </rPr>
      <t xml:space="preserve"> და დათვირთვა ავტოთვითმცლელზე</t>
    </r>
  </si>
  <si>
    <t>ბალიშის მოწყობა სისქით 30 სმ (60X5 მ-ზე) მდინარის კალა-
პოტიდან მოპოვებული   ინერტული მასალით (ზიდვის მანძი-
ლი  10 კმ)</t>
  </si>
  <si>
    <t>მოთუთუებული  2,7 მმ–იანი მავთულით მოქსოვილი გაბიონის კალათის მოწყობა უჯრედით 10 სმ–იანი, ზომით
2,0X1,0X0,3 მ–ზე ; ტიხრით(პირველი შრე, ბალიში)</t>
  </si>
  <si>
    <t>მოთუთუებული  2,7 მმ–იანი მავთულით მოქსოვილი გაბიონის კალათის მოწყობა უჯრედით 10 სმ–იანი, ზომით
1,0X1,0X1,0 მ–ზე ; ტიხრით(მეოთხე შრე)</t>
  </si>
  <si>
    <t>რიყის ქვით გაბიონების მოწყობა 120 დან 400 მმ–დე 
ფრაქციის</t>
  </si>
  <si>
    <t>ფლეთილი ქვით გაბიონების ბალიშის მოწყობა 120 დან 400 მმ–დე 
ფრაქციის</t>
  </si>
  <si>
    <t>მოთუთუებული  2,7 მმ–იანი მავთულით მოქსოვილი გაბიონის კალათის მოწყობა უჯრედით 10 სმ–იანი, ზომით
2,0X1,0X1,0 მ–ზე ; ტიხრით (პირველი შრე)</t>
  </si>
  <si>
    <t>გაუთვალისწინებელი ხარჯები 5%</t>
  </si>
  <si>
    <t>ა/ბ–ის საფუძვლის მოწყობისათვის ფრაქციული ღორღის
ფენის მოწყობა საშ. სისქით 10 სმ(0–40მმ–იანი)</t>
  </si>
  <si>
    <t>ღორღის ტრანსპორტირება 20 კმ–მანძილზე</t>
  </si>
  <si>
    <t>ავტოგრეიდერი</t>
  </si>
  <si>
    <t>მ/სთ</t>
  </si>
  <si>
    <t>სატკეპნი საგზაო თვითმავალი გლუვი 10 ტ–იანი ტ–იანი</t>
  </si>
  <si>
    <t>სატკეპნი საგზაო თვითმავალი გლუვი 5 ტ–იანი</t>
  </si>
  <si>
    <t>ღორღის საფუძვლის ფენის დამუშავება ბიტუმის ემულ–
სიით</t>
  </si>
  <si>
    <r>
      <t>მ</t>
    </r>
    <r>
      <rPr>
        <vertAlign val="superscript"/>
        <sz val="10"/>
        <rFont val="Cambria"/>
        <family val="1"/>
        <charset val="204"/>
      </rPr>
      <t>2</t>
    </r>
  </si>
  <si>
    <t>II-თავი
გაბიონის მოწყობა</t>
  </si>
  <si>
    <t>ჯამი II თავის</t>
  </si>
  <si>
    <t>III-თავი
 ცხაურის მოწყობა (კვეთით 0,4X0,4-მ–ზე) 
 სიგრძით L=8 მ   (ნახაზი–№1)</t>
  </si>
  <si>
    <t>ჯამი V თავის</t>
  </si>
  <si>
    <t>VI–თავი
დაზიანებული ა/ბ-ის გზის შეკეთება</t>
  </si>
  <si>
    <t>ჯამი VI თავის</t>
  </si>
  <si>
    <t>I-თავი
ტერიტორიის გასუფთავება ნარგავებისაგან</t>
  </si>
  <si>
    <t xml:space="preserve">მრავალწლოვანი მცენაარეების მოჭრა და დამუშავება  საშ. დიამეტრით 30-40 სმ </t>
  </si>
  <si>
    <t>დამუშავებული ხის მასალის დატვირთვა ავტომანქანაზე, ტრანსპორტირება 3 კმ მანძილზე და დასაწყობება</t>
  </si>
  <si>
    <t>პირველი ფენის ფენის დამუშავება ბიტუმის ემულსიით</t>
  </si>
  <si>
    <t>მსხვილმარცვლოვანი ა/ბ–ის საფარის მოწყობა სისქით 4 სმ–იანი (პირველი ფენა)</t>
  </si>
  <si>
    <t>წვრილმარცვლოვანი ა/ბ–ის საფარის მოწყობა სისქით 5 სმ–იანი (მეორე ფენა)</t>
  </si>
  <si>
    <t>V–თავი
 სანიაღვრე არხის მოწყობა
ანაკრები რკ/ბ–ის ღარებით კვეთით 0,3 მX0,3 მ–ზე</t>
  </si>
  <si>
    <t xml:space="preserve">გრუნტის გაჭრა ხელით (კვეთით 0,70X0.8 მ-ზე) Ф=500 მმ-იანი  მილით ბოგირის მოსაწყობად </t>
  </si>
  <si>
    <t xml:space="preserve">დ=500 მმ-იანი ლითონის მეორადი  მილით ბოგირის მოწყობა(კედლის სისქით 7მმ)
</t>
  </si>
  <si>
    <t xml:space="preserve"> ჯამი</t>
  </si>
  <si>
    <t xml:space="preserve"> D=500 მმ–იანი ლითონის მილით ბოგირის 
მოწყობა 8  გრძ/მ მეტრი 
</t>
  </si>
  <si>
    <t>სანიაღვრე არხის მოწყობა ანაკრები რკ/ბ–ის ღარით წყალ–
გამტარი კვეთით 0,4X0,4 მ–ზე, ერთმაგი არმირებით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</si>
</sst>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vertAlign val="superscript"/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vertAlign val="superscript"/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name val="Cambria"/>
      <family val="1"/>
      <charset val="204"/>
    </font>
    <font>
      <vertAlign val="superscript"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theme="1"/>
      <name val="Sylfaen"/>
      <family val="1"/>
      <charset val="204"/>
    </font>
    <font>
      <b/>
      <sz val="11"/>
      <color theme="1"/>
      <name val="Sylfaen"/>
      <family val="1"/>
    </font>
    <font>
      <sz val="11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3" fillId="0" borderId="0"/>
  </cellStyleXfs>
  <cellXfs count="139">
    <xf numFmtId="0" fontId="0" fillId="0" borderId="0" xfId="0"/>
    <xf numFmtId="0" fontId="5" fillId="2" borderId="0" xfId="1" applyFont="1" applyFill="1" applyBorder="1"/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/>
    <xf numFmtId="0" fontId="3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1" fillId="2" borderId="0" xfId="1" applyFill="1" applyBorder="1"/>
    <xf numFmtId="0" fontId="1" fillId="2" borderId="0" xfId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top"/>
    </xf>
    <xf numFmtId="0" fontId="2" fillId="2" borderId="0" xfId="1" applyFont="1" applyFill="1" applyBorder="1"/>
    <xf numFmtId="0" fontId="8" fillId="2" borderId="1" xfId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1" fontId="17" fillId="2" borderId="1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0" fillId="2" borderId="0" xfId="0" applyFill="1"/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ill="1" applyBorder="1"/>
    <xf numFmtId="0" fontId="0" fillId="2" borderId="1" xfId="0" applyFill="1" applyBorder="1"/>
    <xf numFmtId="0" fontId="19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Alignment="1">
      <alignment vertical="center"/>
    </xf>
    <xf numFmtId="1" fontId="11" fillId="2" borderId="0" xfId="0" applyNumberFormat="1" applyFont="1" applyFill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1" xfId="1" applyFont="1" applyFill="1" applyBorder="1" applyAlignment="1">
      <alignment horizontal="center"/>
    </xf>
    <xf numFmtId="1" fontId="0" fillId="2" borderId="0" xfId="0" applyNumberFormat="1" applyFill="1"/>
    <xf numFmtId="0" fontId="1" fillId="2" borderId="0" xfId="1" applyFont="1" applyFill="1" applyBorder="1" applyAlignment="1">
      <alignment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23" fillId="2" borderId="1" xfId="0" applyFont="1" applyFill="1" applyBorder="1"/>
    <xf numFmtId="1" fontId="2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1" fontId="28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0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textRotation="90" wrapText="1"/>
    </xf>
    <xf numFmtId="0" fontId="14" fillId="2" borderId="1" xfId="1" applyFont="1" applyFill="1" applyBorder="1" applyAlignment="1">
      <alignment horizontal="center" vertical="center" textRotation="90"/>
    </xf>
    <xf numFmtId="0" fontId="14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1" fontId="25" fillId="0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textRotation="90" wrapText="1"/>
    </xf>
    <xf numFmtId="0" fontId="14" fillId="2" borderId="1" xfId="1" applyFont="1" applyFill="1" applyBorder="1" applyAlignment="1">
      <alignment horizontal="center" vertical="center" textRotation="90"/>
    </xf>
    <xf numFmtId="0" fontId="14" fillId="2" borderId="1" xfId="1" applyFont="1" applyFill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8"/>
  <sheetViews>
    <sheetView tabSelected="1" topLeftCell="A77" zoomScale="110" zoomScaleNormal="110" workbookViewId="0">
      <selection activeCell="K90" sqref="K90"/>
    </sheetView>
  </sheetViews>
  <sheetFormatPr defaultRowHeight="15"/>
  <cols>
    <col min="1" max="1" width="5.7109375" style="33" customWidth="1"/>
    <col min="2" max="2" width="54" style="33" customWidth="1"/>
    <col min="3" max="14" width="9.140625" style="33"/>
    <col min="15" max="15" width="9.140625" style="33" customWidth="1"/>
    <col min="16" max="16" width="45.7109375" style="33" customWidth="1"/>
    <col min="17" max="16384" width="9.140625" style="33"/>
  </cols>
  <sheetData>
    <row r="1" spans="1:51" ht="70.5" customHeight="1">
      <c r="A1" s="1"/>
      <c r="B1" s="133" t="s">
        <v>34</v>
      </c>
      <c r="C1" s="134"/>
      <c r="D1" s="134"/>
      <c r="E1" s="134"/>
      <c r="F1" s="134"/>
      <c r="G1" s="134"/>
      <c r="H1" s="134"/>
      <c r="I1" s="134"/>
      <c r="J1" s="134"/>
      <c r="K1" s="134"/>
      <c r="L1" s="32"/>
    </row>
    <row r="2" spans="1:51" ht="25.5" customHeight="1">
      <c r="A2" s="135" t="s">
        <v>0</v>
      </c>
      <c r="B2" s="135" t="s">
        <v>69</v>
      </c>
      <c r="C2" s="136" t="s">
        <v>1</v>
      </c>
      <c r="D2" s="137" t="s">
        <v>2</v>
      </c>
      <c r="E2" s="138" t="s">
        <v>3</v>
      </c>
      <c r="F2" s="138"/>
      <c r="G2" s="138" t="s">
        <v>4</v>
      </c>
      <c r="H2" s="138"/>
      <c r="I2" s="138" t="s">
        <v>5</v>
      </c>
      <c r="J2" s="138"/>
      <c r="K2" s="138" t="s">
        <v>6</v>
      </c>
      <c r="L2" s="32"/>
    </row>
    <row r="3" spans="1:51" ht="63" customHeight="1">
      <c r="A3" s="135"/>
      <c r="B3" s="135"/>
      <c r="C3" s="136"/>
      <c r="D3" s="137"/>
      <c r="E3" s="35" t="s">
        <v>7</v>
      </c>
      <c r="F3" s="26" t="s">
        <v>6</v>
      </c>
      <c r="G3" s="35" t="s">
        <v>7</v>
      </c>
      <c r="H3" s="26" t="s">
        <v>6</v>
      </c>
      <c r="I3" s="35" t="s">
        <v>7</v>
      </c>
      <c r="J3" s="26" t="s">
        <v>6</v>
      </c>
      <c r="K3" s="138"/>
      <c r="L3" s="32"/>
    </row>
    <row r="4" spans="1:51" ht="39.75" customHeight="1">
      <c r="A4" s="116"/>
      <c r="B4" s="40" t="s">
        <v>92</v>
      </c>
      <c r="C4" s="117"/>
      <c r="D4" s="118"/>
      <c r="E4" s="116"/>
      <c r="F4" s="119"/>
      <c r="G4" s="116"/>
      <c r="H4" s="119"/>
      <c r="I4" s="116"/>
      <c r="J4" s="119"/>
      <c r="K4" s="119"/>
      <c r="L4" s="32"/>
    </row>
    <row r="5" spans="1:51" ht="33" customHeight="1">
      <c r="A5" s="116">
        <v>1</v>
      </c>
      <c r="B5" s="132" t="s">
        <v>93</v>
      </c>
      <c r="C5" s="116" t="s">
        <v>29</v>
      </c>
      <c r="D5" s="119">
        <v>15</v>
      </c>
      <c r="E5" s="116"/>
      <c r="F5" s="119"/>
      <c r="G5" s="116"/>
      <c r="H5" s="119"/>
      <c r="I5" s="116"/>
      <c r="J5" s="119"/>
      <c r="K5" s="119"/>
      <c r="L5" s="32"/>
    </row>
    <row r="6" spans="1:51" ht="30" customHeight="1">
      <c r="A6" s="116">
        <v>2</v>
      </c>
      <c r="B6" s="132" t="s">
        <v>94</v>
      </c>
      <c r="C6" s="30" t="s">
        <v>27</v>
      </c>
      <c r="D6" s="119">
        <v>8</v>
      </c>
      <c r="E6" s="116"/>
      <c r="F6" s="119"/>
      <c r="G6" s="116"/>
      <c r="H6" s="119"/>
      <c r="I6" s="116"/>
      <c r="J6" s="119"/>
      <c r="K6" s="119"/>
      <c r="L6" s="32"/>
    </row>
    <row r="7" spans="1:51" ht="24.75" customHeight="1">
      <c r="A7" s="116"/>
      <c r="B7" s="122" t="s">
        <v>49</v>
      </c>
      <c r="C7" s="117"/>
      <c r="D7" s="118"/>
      <c r="E7" s="116"/>
      <c r="F7" s="119"/>
      <c r="G7" s="116"/>
      <c r="H7" s="119"/>
      <c r="I7" s="116"/>
      <c r="J7" s="119"/>
      <c r="K7" s="87"/>
      <c r="L7" s="32"/>
    </row>
    <row r="8" spans="1:51" ht="63" hidden="1" customHeight="1">
      <c r="A8" s="116"/>
      <c r="B8" s="116"/>
      <c r="C8" s="117"/>
      <c r="D8" s="118"/>
      <c r="E8" s="116"/>
      <c r="F8" s="119"/>
      <c r="G8" s="116"/>
      <c r="H8" s="119"/>
      <c r="I8" s="116"/>
      <c r="J8" s="119"/>
      <c r="K8" s="119"/>
      <c r="L8" s="32"/>
    </row>
    <row r="9" spans="1:51" ht="63" hidden="1" customHeight="1">
      <c r="A9" s="116"/>
      <c r="B9" s="116"/>
      <c r="C9" s="117"/>
      <c r="D9" s="118"/>
      <c r="E9" s="116"/>
      <c r="F9" s="119"/>
      <c r="G9" s="116"/>
      <c r="H9" s="119"/>
      <c r="I9" s="116"/>
      <c r="J9" s="119"/>
      <c r="K9" s="119"/>
      <c r="L9" s="32"/>
    </row>
    <row r="10" spans="1:51" ht="63" hidden="1" customHeight="1">
      <c r="A10" s="116"/>
      <c r="B10" s="116"/>
      <c r="C10" s="117"/>
      <c r="D10" s="118"/>
      <c r="E10" s="116"/>
      <c r="F10" s="119"/>
      <c r="G10" s="116"/>
      <c r="H10" s="119"/>
      <c r="I10" s="116"/>
      <c r="J10" s="119"/>
      <c r="K10" s="119"/>
      <c r="L10" s="32"/>
    </row>
    <row r="11" spans="1:51" ht="63" hidden="1" customHeight="1">
      <c r="A11" s="116"/>
      <c r="B11" s="116"/>
      <c r="C11" s="117"/>
      <c r="D11" s="118"/>
      <c r="E11" s="116"/>
      <c r="F11" s="119"/>
      <c r="G11" s="116"/>
      <c r="H11" s="119"/>
      <c r="I11" s="116"/>
      <c r="J11" s="119"/>
      <c r="K11" s="119"/>
      <c r="L11" s="32"/>
    </row>
    <row r="12" spans="1:51" ht="33" customHeight="1">
      <c r="A12" s="26">
        <v>1</v>
      </c>
      <c r="B12" s="40" t="s">
        <v>86</v>
      </c>
      <c r="C12" s="26"/>
      <c r="D12" s="26"/>
      <c r="E12" s="26"/>
      <c r="F12" s="26"/>
      <c r="G12" s="26"/>
      <c r="H12" s="26"/>
      <c r="I12" s="26"/>
      <c r="J12" s="26"/>
      <c r="K12" s="26"/>
      <c r="L12" s="32"/>
      <c r="AH12" s="36"/>
      <c r="AI12" s="37"/>
      <c r="AJ12" s="36"/>
      <c r="AK12" s="36"/>
      <c r="AL12" s="36"/>
      <c r="AM12" s="36"/>
      <c r="AN12" s="36"/>
      <c r="AO12" s="36"/>
      <c r="AP12" s="36"/>
      <c r="AQ12" s="36"/>
      <c r="AR12" s="36"/>
      <c r="AS12" s="24"/>
      <c r="AT12" s="38"/>
      <c r="AU12" s="39"/>
      <c r="AV12" s="39"/>
      <c r="AW12" s="39"/>
      <c r="AX12" s="39"/>
      <c r="AY12" s="39"/>
    </row>
    <row r="13" spans="1:51" ht="42" customHeight="1">
      <c r="A13" s="26">
        <v>1</v>
      </c>
      <c r="B13" s="41" t="s">
        <v>70</v>
      </c>
      <c r="C13" s="30" t="s">
        <v>27</v>
      </c>
      <c r="D13" s="26">
        <v>1200</v>
      </c>
      <c r="E13" s="26"/>
      <c r="F13" s="26"/>
      <c r="G13" s="26"/>
      <c r="H13" s="26"/>
      <c r="I13" s="26"/>
      <c r="J13" s="26"/>
      <c r="K13" s="27"/>
      <c r="L13" s="32"/>
      <c r="AH13" s="36">
        <v>1</v>
      </c>
      <c r="AI13" s="42" t="s">
        <v>18</v>
      </c>
      <c r="AJ13" s="43" t="s">
        <v>8</v>
      </c>
      <c r="AK13" s="36">
        <v>0.1</v>
      </c>
      <c r="AL13" s="36">
        <v>5.5</v>
      </c>
      <c r="AM13" s="36">
        <f>AL13*AK13</f>
        <v>0.55000000000000004</v>
      </c>
      <c r="AN13" s="36">
        <v>5</v>
      </c>
      <c r="AO13" s="36">
        <f>AN13*AK13</f>
        <v>0.5</v>
      </c>
      <c r="AP13" s="36">
        <v>8.4</v>
      </c>
      <c r="AQ13" s="36">
        <f>AP13*AK13</f>
        <v>0.84000000000000008</v>
      </c>
      <c r="AR13" s="36">
        <f>AQ13+AO13+AM13</f>
        <v>1.8900000000000001</v>
      </c>
      <c r="AS13" s="24"/>
      <c r="AT13" s="38"/>
      <c r="AU13" s="39"/>
      <c r="AV13" s="39"/>
      <c r="AW13" s="39"/>
      <c r="AX13" s="39"/>
      <c r="AY13" s="39"/>
    </row>
    <row r="14" spans="1:51" ht="29.25" customHeight="1">
      <c r="A14" s="34">
        <v>2</v>
      </c>
      <c r="B14" s="41" t="s">
        <v>35</v>
      </c>
      <c r="C14" s="30" t="s">
        <v>25</v>
      </c>
      <c r="D14" s="34">
        <f>D13*1.4</f>
        <v>1680</v>
      </c>
      <c r="E14" s="34"/>
      <c r="F14" s="34"/>
      <c r="G14" s="34"/>
      <c r="H14" s="27"/>
      <c r="I14" s="34"/>
      <c r="J14" s="44"/>
      <c r="K14" s="27"/>
      <c r="L14" s="32"/>
      <c r="AH14" s="36"/>
      <c r="AI14" s="42"/>
      <c r="AJ14" s="43"/>
      <c r="AK14" s="36"/>
      <c r="AL14" s="36"/>
      <c r="AM14" s="36"/>
      <c r="AN14" s="36"/>
      <c r="AO14" s="36"/>
      <c r="AP14" s="36"/>
      <c r="AQ14" s="36"/>
      <c r="AR14" s="36"/>
      <c r="AS14" s="24"/>
      <c r="AT14" s="38"/>
      <c r="AU14" s="39"/>
      <c r="AV14" s="39"/>
      <c r="AW14" s="39"/>
      <c r="AX14" s="39"/>
      <c r="AY14" s="39"/>
    </row>
    <row r="15" spans="1:51" ht="43.5" customHeight="1">
      <c r="A15" s="26">
        <v>3</v>
      </c>
      <c r="B15" s="41" t="s">
        <v>71</v>
      </c>
      <c r="C15" s="30" t="s">
        <v>27</v>
      </c>
      <c r="D15" s="26">
        <v>90</v>
      </c>
      <c r="E15" s="26"/>
      <c r="F15" s="27"/>
      <c r="G15" s="26"/>
      <c r="H15" s="26"/>
      <c r="I15" s="26"/>
      <c r="J15" s="26"/>
      <c r="K15" s="27"/>
      <c r="L15" s="32"/>
      <c r="AH15" s="36"/>
      <c r="AI15" s="42"/>
      <c r="AJ15" s="43"/>
      <c r="AK15" s="36"/>
      <c r="AL15" s="36"/>
      <c r="AM15" s="36"/>
      <c r="AN15" s="36"/>
      <c r="AO15" s="36"/>
      <c r="AP15" s="36"/>
      <c r="AQ15" s="36"/>
      <c r="AR15" s="36"/>
      <c r="AS15" s="24"/>
      <c r="AT15" s="38"/>
      <c r="AU15" s="39"/>
      <c r="AV15" s="39"/>
      <c r="AW15" s="39"/>
      <c r="AX15" s="39"/>
      <c r="AY15" s="39"/>
    </row>
    <row r="16" spans="1:51" ht="29.25" customHeight="1">
      <c r="A16" s="26">
        <v>4</v>
      </c>
      <c r="B16" s="41" t="s">
        <v>28</v>
      </c>
      <c r="C16" s="30" t="s">
        <v>25</v>
      </c>
      <c r="D16" s="26">
        <f>D15*1.6</f>
        <v>144</v>
      </c>
      <c r="E16" s="26"/>
      <c r="F16" s="26"/>
      <c r="G16" s="26"/>
      <c r="H16" s="44"/>
      <c r="I16" s="26"/>
      <c r="J16" s="44"/>
      <c r="K16" s="27"/>
      <c r="L16" s="32"/>
      <c r="AH16" s="36">
        <v>2</v>
      </c>
      <c r="AI16" s="42" t="s">
        <v>17</v>
      </c>
      <c r="AJ16" s="36" t="s">
        <v>9</v>
      </c>
      <c r="AK16" s="36">
        <v>1</v>
      </c>
      <c r="AL16" s="36">
        <v>0</v>
      </c>
      <c r="AM16" s="36">
        <f t="shared" ref="AM16:AM23" si="0">AL16*AK16</f>
        <v>0</v>
      </c>
      <c r="AN16" s="36">
        <v>0.3</v>
      </c>
      <c r="AO16" s="36">
        <f t="shared" ref="AO16:AO23" si="1">AN16*AK16</f>
        <v>0.3</v>
      </c>
      <c r="AP16" s="36">
        <v>0.4</v>
      </c>
      <c r="AQ16" s="36">
        <f t="shared" ref="AQ16:AQ23" si="2">AP16*AK16</f>
        <v>0.4</v>
      </c>
      <c r="AR16" s="36">
        <f t="shared" ref="AR16:AR23" si="3">AQ16+AO16+AM16</f>
        <v>0.7</v>
      </c>
      <c r="AS16" s="24"/>
      <c r="AT16" s="38"/>
      <c r="AU16" s="39"/>
      <c r="AV16" s="39"/>
      <c r="AW16" s="39"/>
      <c r="AX16" s="39"/>
      <c r="AY16" s="39"/>
    </row>
    <row r="17" spans="1:51" ht="56.25" customHeight="1">
      <c r="A17" s="115"/>
      <c r="B17" s="41" t="s">
        <v>72</v>
      </c>
      <c r="C17" s="30" t="s">
        <v>29</v>
      </c>
      <c r="D17" s="115">
        <v>150</v>
      </c>
      <c r="E17" s="115"/>
      <c r="F17" s="115"/>
      <c r="G17" s="115"/>
      <c r="H17" s="115"/>
      <c r="I17" s="115"/>
      <c r="J17" s="115"/>
      <c r="K17" s="27"/>
      <c r="L17" s="32"/>
      <c r="AH17" s="36"/>
      <c r="AI17" s="42"/>
      <c r="AJ17" s="36"/>
      <c r="AK17" s="36"/>
      <c r="AL17" s="36"/>
      <c r="AM17" s="36"/>
      <c r="AN17" s="36"/>
      <c r="AO17" s="36"/>
      <c r="AP17" s="36"/>
      <c r="AQ17" s="36"/>
      <c r="AR17" s="36"/>
      <c r="AS17" s="24"/>
      <c r="AT17" s="38"/>
      <c r="AU17" s="39"/>
      <c r="AV17" s="39"/>
      <c r="AW17" s="39"/>
      <c r="AX17" s="39"/>
      <c r="AY17" s="39"/>
    </row>
    <row r="18" spans="1:51" ht="46.5" customHeight="1">
      <c r="A18" s="26">
        <v>5</v>
      </c>
      <c r="B18" s="41" t="s">
        <v>76</v>
      </c>
      <c r="C18" s="30" t="s">
        <v>29</v>
      </c>
      <c r="D18" s="26">
        <v>120</v>
      </c>
      <c r="E18" s="26"/>
      <c r="F18" s="26"/>
      <c r="G18" s="26"/>
      <c r="H18" s="26"/>
      <c r="I18" s="26"/>
      <c r="J18" s="26"/>
      <c r="K18" s="27"/>
      <c r="L18" s="32"/>
      <c r="AH18" s="36"/>
      <c r="AI18" s="42"/>
      <c r="AJ18" s="36"/>
      <c r="AK18" s="36"/>
      <c r="AL18" s="36"/>
      <c r="AM18" s="36"/>
      <c r="AN18" s="36"/>
      <c r="AO18" s="36"/>
      <c r="AP18" s="36"/>
      <c r="AQ18" s="36"/>
      <c r="AR18" s="36"/>
      <c r="AS18" s="24"/>
      <c r="AT18" s="38"/>
      <c r="AU18" s="39"/>
      <c r="AV18" s="39"/>
      <c r="AW18" s="39"/>
      <c r="AX18" s="39"/>
      <c r="AY18" s="39"/>
    </row>
    <row r="19" spans="1:51" ht="46.5" customHeight="1">
      <c r="A19" s="34">
        <v>6</v>
      </c>
      <c r="B19" s="41" t="s">
        <v>67</v>
      </c>
      <c r="C19" s="30" t="s">
        <v>29</v>
      </c>
      <c r="D19" s="34">
        <v>120</v>
      </c>
      <c r="E19" s="34"/>
      <c r="F19" s="34"/>
      <c r="G19" s="34"/>
      <c r="H19" s="34"/>
      <c r="I19" s="34"/>
      <c r="J19" s="34"/>
      <c r="K19" s="27"/>
      <c r="L19" s="32"/>
      <c r="AH19" s="36"/>
      <c r="AI19" s="42"/>
      <c r="AJ19" s="36"/>
      <c r="AK19" s="36"/>
      <c r="AL19" s="36"/>
      <c r="AM19" s="36"/>
      <c r="AN19" s="36"/>
      <c r="AO19" s="36"/>
      <c r="AP19" s="36"/>
      <c r="AQ19" s="36"/>
      <c r="AR19" s="36"/>
      <c r="AS19" s="24"/>
      <c r="AT19" s="38"/>
      <c r="AU19" s="39"/>
      <c r="AV19" s="39"/>
      <c r="AW19" s="39"/>
      <c r="AX19" s="39"/>
      <c r="AY19" s="39"/>
    </row>
    <row r="20" spans="1:51" ht="46.5" customHeight="1">
      <c r="A20" s="34">
        <v>7</v>
      </c>
      <c r="B20" s="41" t="s">
        <v>68</v>
      </c>
      <c r="C20" s="30" t="s">
        <v>29</v>
      </c>
      <c r="D20" s="34">
        <v>60</v>
      </c>
      <c r="E20" s="34"/>
      <c r="F20" s="34"/>
      <c r="G20" s="34"/>
      <c r="H20" s="34"/>
      <c r="I20" s="34"/>
      <c r="J20" s="34"/>
      <c r="K20" s="27"/>
      <c r="L20" s="32"/>
      <c r="AH20" s="36"/>
      <c r="AI20" s="42"/>
      <c r="AJ20" s="36"/>
      <c r="AK20" s="36"/>
      <c r="AL20" s="36"/>
      <c r="AM20" s="36"/>
      <c r="AN20" s="36"/>
      <c r="AO20" s="36"/>
      <c r="AP20" s="36"/>
      <c r="AQ20" s="36"/>
      <c r="AR20" s="36"/>
      <c r="AS20" s="24"/>
      <c r="AT20" s="38"/>
      <c r="AU20" s="39"/>
      <c r="AV20" s="39"/>
      <c r="AW20" s="39"/>
      <c r="AX20" s="39"/>
      <c r="AY20" s="39"/>
    </row>
    <row r="21" spans="1:51" ht="46.5" customHeight="1">
      <c r="A21" s="34">
        <v>8</v>
      </c>
      <c r="B21" s="41" t="s">
        <v>73</v>
      </c>
      <c r="C21" s="30" t="s">
        <v>29</v>
      </c>
      <c r="D21" s="34">
        <v>60</v>
      </c>
      <c r="E21" s="34"/>
      <c r="F21" s="34"/>
      <c r="G21" s="34"/>
      <c r="H21" s="34"/>
      <c r="I21" s="34"/>
      <c r="J21" s="34"/>
      <c r="K21" s="27"/>
      <c r="L21" s="32"/>
      <c r="AH21" s="36"/>
      <c r="AI21" s="42"/>
      <c r="AJ21" s="36"/>
      <c r="AK21" s="36"/>
      <c r="AL21" s="36"/>
      <c r="AM21" s="36"/>
      <c r="AN21" s="36"/>
      <c r="AO21" s="36"/>
      <c r="AP21" s="36"/>
      <c r="AQ21" s="36"/>
      <c r="AR21" s="36"/>
      <c r="AS21" s="24"/>
      <c r="AT21" s="38"/>
      <c r="AU21" s="39"/>
      <c r="AV21" s="39"/>
      <c r="AW21" s="39"/>
      <c r="AX21" s="39"/>
      <c r="AY21" s="39"/>
    </row>
    <row r="22" spans="1:51" ht="33.75" customHeight="1">
      <c r="A22" s="26">
        <v>10</v>
      </c>
      <c r="B22" s="41" t="s">
        <v>30</v>
      </c>
      <c r="C22" s="30" t="s">
        <v>31</v>
      </c>
      <c r="D22" s="26">
        <v>400</v>
      </c>
      <c r="E22" s="26"/>
      <c r="F22" s="26"/>
      <c r="G22" s="26"/>
      <c r="H22" s="26"/>
      <c r="I22" s="26"/>
      <c r="J22" s="26"/>
      <c r="K22" s="27"/>
      <c r="L22" s="32"/>
      <c r="AH22" s="36"/>
      <c r="AI22" s="42"/>
      <c r="AJ22" s="36"/>
      <c r="AK22" s="36"/>
      <c r="AL22" s="36"/>
      <c r="AM22" s="36"/>
      <c r="AN22" s="36"/>
      <c r="AO22" s="36"/>
      <c r="AP22" s="36"/>
      <c r="AQ22" s="36"/>
      <c r="AR22" s="36"/>
      <c r="AS22" s="24"/>
      <c r="AT22" s="38"/>
      <c r="AU22" s="39"/>
      <c r="AV22" s="39"/>
      <c r="AW22" s="39"/>
      <c r="AX22" s="39"/>
      <c r="AY22" s="39"/>
    </row>
    <row r="23" spans="1:51" ht="30" customHeight="1">
      <c r="A23" s="26">
        <v>11</v>
      </c>
      <c r="B23" s="41" t="s">
        <v>74</v>
      </c>
      <c r="C23" s="30" t="s">
        <v>27</v>
      </c>
      <c r="D23" s="26">
        <v>600</v>
      </c>
      <c r="E23" s="26"/>
      <c r="F23" s="26"/>
      <c r="G23" s="26"/>
      <c r="H23" s="26"/>
      <c r="I23" s="26"/>
      <c r="J23" s="26"/>
      <c r="K23" s="26"/>
      <c r="L23" s="32"/>
      <c r="AH23" s="45">
        <v>3</v>
      </c>
      <c r="AI23" s="46" t="s">
        <v>12</v>
      </c>
      <c r="AJ23" s="43" t="s">
        <v>10</v>
      </c>
      <c r="AK23" s="45">
        <v>1</v>
      </c>
      <c r="AL23" s="45">
        <v>13.7</v>
      </c>
      <c r="AM23" s="36">
        <f t="shared" si="0"/>
        <v>13.7</v>
      </c>
      <c r="AN23" s="45">
        <v>3.5</v>
      </c>
      <c r="AO23" s="36">
        <f t="shared" si="1"/>
        <v>3.5</v>
      </c>
      <c r="AP23" s="45">
        <v>2.5</v>
      </c>
      <c r="AQ23" s="36">
        <f t="shared" si="2"/>
        <v>2.5</v>
      </c>
      <c r="AR23" s="36">
        <f t="shared" si="3"/>
        <v>19.7</v>
      </c>
      <c r="AS23" s="24"/>
      <c r="AT23" s="38"/>
      <c r="AU23" s="39"/>
      <c r="AV23" s="39"/>
      <c r="AW23" s="39"/>
      <c r="AX23" s="39"/>
      <c r="AY23" s="39"/>
    </row>
    <row r="24" spans="1:51" ht="30" customHeight="1">
      <c r="A24" s="119">
        <v>12</v>
      </c>
      <c r="B24" s="41" t="s">
        <v>75</v>
      </c>
      <c r="C24" s="30" t="s">
        <v>27</v>
      </c>
      <c r="D24" s="119">
        <v>90</v>
      </c>
      <c r="E24" s="119"/>
      <c r="F24" s="119"/>
      <c r="G24" s="119"/>
      <c r="H24" s="119"/>
      <c r="I24" s="119"/>
      <c r="J24" s="119"/>
      <c r="K24" s="119"/>
      <c r="L24" s="32"/>
      <c r="AH24" s="45"/>
      <c r="AI24" s="46"/>
      <c r="AJ24" s="43"/>
      <c r="AK24" s="45"/>
      <c r="AL24" s="45"/>
      <c r="AM24" s="36"/>
      <c r="AN24" s="45"/>
      <c r="AO24" s="36"/>
      <c r="AP24" s="45"/>
      <c r="AQ24" s="36"/>
      <c r="AR24" s="36"/>
      <c r="AS24" s="24"/>
      <c r="AT24" s="38"/>
      <c r="AU24" s="39"/>
      <c r="AV24" s="39"/>
      <c r="AW24" s="39"/>
      <c r="AX24" s="39"/>
      <c r="AY24" s="39"/>
    </row>
    <row r="25" spans="1:51" ht="26.25" customHeight="1">
      <c r="A25" s="26">
        <v>13</v>
      </c>
      <c r="B25" s="47" t="s">
        <v>36</v>
      </c>
      <c r="C25" s="26" t="s">
        <v>25</v>
      </c>
      <c r="D25" s="26">
        <f>D23*2</f>
        <v>1200</v>
      </c>
      <c r="E25" s="26"/>
      <c r="F25" s="26"/>
      <c r="G25" s="26"/>
      <c r="H25" s="26"/>
      <c r="I25" s="26"/>
      <c r="J25" s="26"/>
      <c r="K25" s="26"/>
      <c r="L25" s="32"/>
      <c r="AH25" s="45"/>
      <c r="AI25" s="46"/>
      <c r="AJ25" s="43"/>
      <c r="AK25" s="45"/>
      <c r="AL25" s="45"/>
      <c r="AM25" s="36"/>
      <c r="AN25" s="45"/>
      <c r="AO25" s="36"/>
      <c r="AP25" s="45"/>
      <c r="AQ25" s="36"/>
      <c r="AR25" s="36"/>
      <c r="AS25" s="24"/>
      <c r="AT25" s="38"/>
      <c r="AU25" s="39"/>
      <c r="AV25" s="39"/>
      <c r="AW25" s="39"/>
      <c r="AX25" s="39"/>
      <c r="AY25" s="39"/>
    </row>
    <row r="26" spans="1:51" ht="45" customHeight="1">
      <c r="A26" s="73">
        <v>14</v>
      </c>
      <c r="B26" s="41" t="s">
        <v>66</v>
      </c>
      <c r="C26" s="30" t="s">
        <v>27</v>
      </c>
      <c r="D26" s="73">
        <v>1000</v>
      </c>
      <c r="E26" s="73"/>
      <c r="F26" s="27"/>
      <c r="G26" s="73"/>
      <c r="H26" s="73"/>
      <c r="I26" s="73"/>
      <c r="J26" s="73"/>
      <c r="K26" s="27"/>
      <c r="L26" s="32"/>
      <c r="AH26" s="45"/>
      <c r="AI26" s="46"/>
      <c r="AJ26" s="43"/>
      <c r="AK26" s="45"/>
      <c r="AL26" s="45"/>
      <c r="AM26" s="36"/>
      <c r="AN26" s="45"/>
      <c r="AO26" s="36"/>
      <c r="AP26" s="45"/>
      <c r="AQ26" s="36"/>
      <c r="AR26" s="36"/>
      <c r="AS26" s="24"/>
      <c r="AT26" s="38"/>
      <c r="AU26" s="39"/>
      <c r="AV26" s="39"/>
      <c r="AW26" s="39"/>
      <c r="AX26" s="39"/>
      <c r="AY26" s="39"/>
    </row>
    <row r="27" spans="1:51" ht="31.5" customHeight="1">
      <c r="A27" s="73">
        <v>15</v>
      </c>
      <c r="B27" s="41" t="s">
        <v>28</v>
      </c>
      <c r="C27" s="30" t="s">
        <v>25</v>
      </c>
      <c r="D27" s="73">
        <f>D26*1.6</f>
        <v>1600</v>
      </c>
      <c r="E27" s="73"/>
      <c r="F27" s="73"/>
      <c r="G27" s="73"/>
      <c r="H27" s="44"/>
      <c r="I27" s="73"/>
      <c r="J27" s="44"/>
      <c r="K27" s="27"/>
      <c r="L27" s="32"/>
      <c r="AH27" s="45"/>
      <c r="AI27" s="46"/>
      <c r="AJ27" s="43"/>
      <c r="AK27" s="45"/>
      <c r="AL27" s="45"/>
      <c r="AM27" s="36"/>
      <c r="AN27" s="45"/>
      <c r="AO27" s="36"/>
      <c r="AP27" s="45"/>
      <c r="AQ27" s="36"/>
      <c r="AR27" s="36"/>
      <c r="AS27" s="24"/>
      <c r="AT27" s="38"/>
      <c r="AU27" s="39"/>
      <c r="AV27" s="39"/>
      <c r="AW27" s="39"/>
      <c r="AX27" s="39"/>
      <c r="AY27" s="39"/>
    </row>
    <row r="28" spans="1:51" ht="57" customHeight="1">
      <c r="A28" s="26">
        <v>16</v>
      </c>
      <c r="B28" s="48" t="s">
        <v>33</v>
      </c>
      <c r="C28" s="49" t="s">
        <v>11</v>
      </c>
      <c r="D28" s="50">
        <v>130</v>
      </c>
      <c r="E28" s="50"/>
      <c r="F28" s="50"/>
      <c r="G28" s="50"/>
      <c r="H28" s="50"/>
      <c r="I28" s="50"/>
      <c r="J28" s="50"/>
      <c r="K28" s="51"/>
      <c r="L28" s="32"/>
      <c r="AH28" s="45"/>
      <c r="AI28" s="46"/>
      <c r="AJ28" s="43"/>
      <c r="AK28" s="45"/>
      <c r="AL28" s="45"/>
      <c r="AM28" s="36"/>
      <c r="AN28" s="45"/>
      <c r="AO28" s="36"/>
      <c r="AP28" s="45"/>
      <c r="AQ28" s="36"/>
      <c r="AR28" s="36"/>
      <c r="AS28" s="24"/>
      <c r="AT28" s="38"/>
      <c r="AU28" s="39"/>
      <c r="AV28" s="39"/>
      <c r="AW28" s="39"/>
      <c r="AX28" s="39"/>
      <c r="AY28" s="39"/>
    </row>
    <row r="29" spans="1:51" ht="26.25" customHeight="1">
      <c r="A29" s="26"/>
      <c r="B29" s="122" t="s">
        <v>87</v>
      </c>
      <c r="C29" s="26"/>
      <c r="D29" s="26"/>
      <c r="E29" s="26"/>
      <c r="F29" s="26"/>
      <c r="G29" s="26"/>
      <c r="H29" s="26"/>
      <c r="I29" s="26"/>
      <c r="J29" s="26"/>
      <c r="K29" s="52"/>
      <c r="L29" s="53"/>
      <c r="O29" s="33">
        <v>2</v>
      </c>
      <c r="AH29" s="45"/>
      <c r="AI29" s="46"/>
      <c r="AJ29" s="43"/>
      <c r="AK29" s="45"/>
      <c r="AL29" s="45"/>
      <c r="AM29" s="36"/>
      <c r="AN29" s="45"/>
      <c r="AO29" s="36"/>
      <c r="AP29" s="45"/>
      <c r="AQ29" s="36"/>
      <c r="AR29" s="36"/>
      <c r="AS29" s="24"/>
      <c r="AT29" s="38"/>
      <c r="AU29" s="39"/>
      <c r="AV29" s="39"/>
      <c r="AW29" s="39"/>
      <c r="AX29" s="39"/>
      <c r="AY29" s="39"/>
    </row>
    <row r="30" spans="1:51" ht="48" customHeight="1">
      <c r="A30" s="39"/>
      <c r="B30" s="86" t="s">
        <v>88</v>
      </c>
      <c r="C30" s="74"/>
      <c r="D30" s="74"/>
      <c r="E30" s="74"/>
      <c r="F30" s="74"/>
      <c r="G30" s="74"/>
      <c r="H30" s="74"/>
      <c r="I30" s="74"/>
      <c r="J30" s="74"/>
      <c r="K30" s="74"/>
      <c r="L30" s="53"/>
      <c r="AH30" s="45"/>
      <c r="AI30" s="46"/>
      <c r="AJ30" s="43"/>
      <c r="AK30" s="45"/>
      <c r="AL30" s="45"/>
      <c r="AM30" s="36"/>
      <c r="AN30" s="45"/>
      <c r="AO30" s="36"/>
      <c r="AP30" s="45"/>
      <c r="AQ30" s="36"/>
      <c r="AR30" s="36"/>
      <c r="AS30" s="24"/>
      <c r="AT30" s="38"/>
      <c r="AU30" s="39"/>
      <c r="AV30" s="39"/>
      <c r="AW30" s="39"/>
      <c r="AX30" s="39"/>
      <c r="AY30" s="39"/>
    </row>
    <row r="31" spans="1:51" ht="46.5" customHeight="1">
      <c r="A31" s="85">
        <v>1</v>
      </c>
      <c r="B31" s="75" t="s">
        <v>37</v>
      </c>
      <c r="C31" s="76" t="s">
        <v>38</v>
      </c>
      <c r="D31" s="76">
        <v>3.36</v>
      </c>
      <c r="E31" s="76"/>
      <c r="F31" s="76"/>
      <c r="G31" s="76"/>
      <c r="H31" s="77"/>
      <c r="I31" s="76"/>
      <c r="J31" s="76"/>
      <c r="K31" s="77"/>
      <c r="L31" s="53"/>
      <c r="AH31" s="45"/>
      <c r="AI31" s="46"/>
      <c r="AJ31" s="43"/>
      <c r="AK31" s="45"/>
      <c r="AL31" s="45"/>
      <c r="AM31" s="36"/>
      <c r="AN31" s="45"/>
      <c r="AO31" s="36"/>
      <c r="AP31" s="45"/>
      <c r="AQ31" s="36"/>
      <c r="AR31" s="36"/>
      <c r="AS31" s="24"/>
      <c r="AT31" s="38"/>
      <c r="AU31" s="39"/>
      <c r="AV31" s="39"/>
      <c r="AW31" s="39"/>
      <c r="AX31" s="39"/>
      <c r="AY31" s="39"/>
    </row>
    <row r="32" spans="1:51" ht="31.5" customHeight="1">
      <c r="A32" s="85">
        <v>2</v>
      </c>
      <c r="B32" s="75" t="s">
        <v>39</v>
      </c>
      <c r="C32" s="76" t="s">
        <v>25</v>
      </c>
      <c r="D32" s="78">
        <f>D31*1.2</f>
        <v>4.032</v>
      </c>
      <c r="E32" s="76"/>
      <c r="F32" s="76"/>
      <c r="G32" s="76"/>
      <c r="H32" s="77"/>
      <c r="I32" s="76"/>
      <c r="J32" s="76"/>
      <c r="K32" s="77"/>
      <c r="L32" s="53"/>
      <c r="M32" s="54"/>
      <c r="AH32" s="55"/>
      <c r="AI32" s="56" t="s">
        <v>6</v>
      </c>
      <c r="AJ32" s="43"/>
      <c r="AK32" s="36"/>
      <c r="AL32" s="36"/>
      <c r="AM32" s="36"/>
      <c r="AN32" s="36"/>
      <c r="AO32" s="36"/>
      <c r="AP32" s="36"/>
      <c r="AQ32" s="36"/>
      <c r="AR32" s="57">
        <f>SUM(AR13:AR23)</f>
        <v>22.29</v>
      </c>
      <c r="AS32" s="25">
        <f>AR32*1.15</f>
        <v>25.633499999999998</v>
      </c>
      <c r="AT32" s="58">
        <f>AS32*1.18</f>
        <v>30.247529999999998</v>
      </c>
      <c r="AU32" s="39"/>
      <c r="AV32" s="39"/>
      <c r="AW32" s="39"/>
      <c r="AX32" s="39"/>
      <c r="AY32" s="39"/>
    </row>
    <row r="33" spans="1:51" ht="36.75" customHeight="1">
      <c r="A33" s="85">
        <v>3</v>
      </c>
      <c r="B33" s="59" t="s">
        <v>40</v>
      </c>
      <c r="C33" s="60" t="s">
        <v>32</v>
      </c>
      <c r="D33" s="60">
        <v>0.42</v>
      </c>
      <c r="E33" s="60"/>
      <c r="F33" s="79"/>
      <c r="G33" s="60"/>
      <c r="H33" s="79"/>
      <c r="I33" s="60"/>
      <c r="J33" s="60"/>
      <c r="K33" s="62"/>
      <c r="L33" s="53"/>
      <c r="M33" s="54"/>
      <c r="AH33" s="36"/>
      <c r="AI33" s="37" t="s">
        <v>19</v>
      </c>
      <c r="AJ33" s="36"/>
      <c r="AK33" s="36"/>
      <c r="AL33" s="36"/>
      <c r="AM33" s="36"/>
      <c r="AN33" s="36"/>
      <c r="AO33" s="36"/>
      <c r="AP33" s="36"/>
      <c r="AQ33" s="36"/>
      <c r="AR33" s="36"/>
      <c r="AS33" s="25"/>
      <c r="AT33" s="58"/>
      <c r="AU33" s="39"/>
      <c r="AV33" s="39"/>
      <c r="AW33" s="39"/>
      <c r="AX33" s="39"/>
      <c r="AY33" s="39"/>
    </row>
    <row r="34" spans="1:51" ht="28.5" customHeight="1">
      <c r="A34" s="85">
        <v>4</v>
      </c>
      <c r="B34" s="59" t="s">
        <v>41</v>
      </c>
      <c r="C34" s="60" t="s">
        <v>25</v>
      </c>
      <c r="D34" s="62">
        <f>D33*1.6</f>
        <v>0.67200000000000004</v>
      </c>
      <c r="E34" s="60"/>
      <c r="F34" s="60"/>
      <c r="G34" s="60"/>
      <c r="H34" s="62"/>
      <c r="I34" s="60"/>
      <c r="J34" s="60"/>
      <c r="K34" s="61"/>
      <c r="L34" s="53"/>
      <c r="M34" s="54"/>
      <c r="AH34" s="36">
        <v>1</v>
      </c>
      <c r="AI34" s="42" t="s">
        <v>26</v>
      </c>
      <c r="AJ34" s="43" t="s">
        <v>8</v>
      </c>
      <c r="AK34" s="36">
        <v>0.1</v>
      </c>
      <c r="AL34" s="36">
        <v>5.5</v>
      </c>
      <c r="AM34" s="36">
        <f>AL34*AK34</f>
        <v>0.55000000000000004</v>
      </c>
      <c r="AN34" s="36">
        <v>0</v>
      </c>
      <c r="AO34" s="36">
        <f>AN34*AK34</f>
        <v>0</v>
      </c>
      <c r="AP34" s="36">
        <v>0</v>
      </c>
      <c r="AQ34" s="36">
        <f>AP34*AK34</f>
        <v>0</v>
      </c>
      <c r="AR34" s="36">
        <f>AQ34+AO34+AM34</f>
        <v>0.55000000000000004</v>
      </c>
      <c r="AS34" s="25"/>
      <c r="AT34" s="58"/>
      <c r="AU34" s="39"/>
      <c r="AV34" s="39"/>
      <c r="AW34" s="39"/>
      <c r="AX34" s="39"/>
      <c r="AY34" s="39"/>
    </row>
    <row r="35" spans="1:51" ht="36" customHeight="1">
      <c r="A35" s="85">
        <v>5</v>
      </c>
      <c r="B35" s="80" t="s">
        <v>42</v>
      </c>
      <c r="C35" s="76" t="s">
        <v>38</v>
      </c>
      <c r="D35" s="76">
        <v>0.32</v>
      </c>
      <c r="E35" s="76"/>
      <c r="F35" s="76"/>
      <c r="G35" s="76"/>
      <c r="H35" s="76"/>
      <c r="I35" s="76"/>
      <c r="J35" s="76"/>
      <c r="K35" s="76"/>
      <c r="L35" s="53"/>
      <c r="M35" s="54"/>
      <c r="AH35" s="36">
        <v>2</v>
      </c>
      <c r="AI35" s="42" t="s">
        <v>24</v>
      </c>
      <c r="AJ35" s="43" t="s">
        <v>8</v>
      </c>
      <c r="AK35" s="36">
        <v>0.1</v>
      </c>
      <c r="AL35" s="36">
        <v>0</v>
      </c>
      <c r="AM35" s="36">
        <f>AL35*AK35</f>
        <v>0</v>
      </c>
      <c r="AN35" s="36">
        <v>5</v>
      </c>
      <c r="AO35" s="36">
        <f>AN35*AK35</f>
        <v>0.5</v>
      </c>
      <c r="AP35" s="36">
        <v>8.4</v>
      </c>
      <c r="AQ35" s="36">
        <f>AP35*AK35</f>
        <v>0.84000000000000008</v>
      </c>
      <c r="AR35" s="36">
        <f>AQ35+AO35+AM35</f>
        <v>1.34</v>
      </c>
      <c r="AS35" s="25"/>
      <c r="AT35" s="58"/>
      <c r="AU35" s="39"/>
      <c r="AV35" s="39"/>
      <c r="AW35" s="39"/>
      <c r="AX35" s="39"/>
      <c r="AY35" s="39"/>
    </row>
    <row r="36" spans="1:51" ht="23.25" customHeight="1">
      <c r="A36" s="85">
        <v>6</v>
      </c>
      <c r="B36" s="81" t="s">
        <v>43</v>
      </c>
      <c r="C36" s="76" t="s">
        <v>38</v>
      </c>
      <c r="D36" s="76">
        <v>1.8</v>
      </c>
      <c r="E36" s="74"/>
      <c r="F36" s="76"/>
      <c r="G36" s="74"/>
      <c r="H36" s="76"/>
      <c r="I36" s="74"/>
      <c r="J36" s="76"/>
      <c r="K36" s="74"/>
      <c r="L36" s="53"/>
      <c r="M36" s="54"/>
      <c r="AH36" s="36">
        <v>3</v>
      </c>
      <c r="AI36" s="42" t="s">
        <v>22</v>
      </c>
      <c r="AJ36" s="43" t="s">
        <v>10</v>
      </c>
      <c r="AK36" s="36">
        <v>1</v>
      </c>
      <c r="AL36" s="36">
        <v>0</v>
      </c>
      <c r="AM36" s="36">
        <f t="shared" ref="AM36:AM39" si="4">AL36*AK36</f>
        <v>0</v>
      </c>
      <c r="AN36" s="36">
        <v>0.3</v>
      </c>
      <c r="AO36" s="36">
        <f t="shared" ref="AO36:AO39" si="5">AN36*AK36</f>
        <v>0.3</v>
      </c>
      <c r="AP36" s="36">
        <v>0.4</v>
      </c>
      <c r="AQ36" s="36">
        <f t="shared" ref="AQ36:AQ39" si="6">AP36*AK36</f>
        <v>0.4</v>
      </c>
      <c r="AR36" s="36">
        <f t="shared" ref="AR36:AR39" si="7">AQ36+AO36+AM36</f>
        <v>0.7</v>
      </c>
      <c r="AS36" s="25"/>
      <c r="AT36" s="58"/>
      <c r="AU36" s="39"/>
      <c r="AV36" s="39"/>
      <c r="AW36" s="39"/>
      <c r="AX36" s="39"/>
      <c r="AY36" s="39"/>
    </row>
    <row r="37" spans="1:51" ht="26.25" customHeight="1">
      <c r="A37" s="85">
        <v>7</v>
      </c>
      <c r="B37" s="82" t="s">
        <v>44</v>
      </c>
      <c r="C37" s="74" t="s">
        <v>11</v>
      </c>
      <c r="D37" s="74">
        <v>60</v>
      </c>
      <c r="E37" s="74"/>
      <c r="F37" s="74"/>
      <c r="G37" s="74"/>
      <c r="H37" s="74"/>
      <c r="I37" s="74"/>
      <c r="J37" s="74"/>
      <c r="K37" s="61"/>
      <c r="L37" s="53"/>
      <c r="M37" s="54"/>
      <c r="AH37" s="45">
        <v>4</v>
      </c>
      <c r="AI37" s="46" t="s">
        <v>12</v>
      </c>
      <c r="AJ37" s="43" t="s">
        <v>10</v>
      </c>
      <c r="AK37" s="45">
        <v>1</v>
      </c>
      <c r="AL37" s="45">
        <v>14.8</v>
      </c>
      <c r="AM37" s="36">
        <f t="shared" si="4"/>
        <v>14.8</v>
      </c>
      <c r="AN37" s="45">
        <v>3</v>
      </c>
      <c r="AO37" s="36">
        <f t="shared" si="5"/>
        <v>3</v>
      </c>
      <c r="AP37" s="45">
        <v>0</v>
      </c>
      <c r="AQ37" s="36">
        <f t="shared" si="6"/>
        <v>0</v>
      </c>
      <c r="AR37" s="36">
        <f t="shared" si="7"/>
        <v>17.8</v>
      </c>
      <c r="AS37" s="25"/>
      <c r="AT37" s="58"/>
      <c r="AU37" s="39"/>
      <c r="AV37" s="39"/>
      <c r="AW37" s="39"/>
      <c r="AX37" s="39"/>
      <c r="AY37" s="39"/>
    </row>
    <row r="38" spans="1:51" ht="24.75" customHeight="1">
      <c r="A38" s="85">
        <v>8</v>
      </c>
      <c r="B38" s="82" t="s">
        <v>45</v>
      </c>
      <c r="C38" s="74" t="s">
        <v>11</v>
      </c>
      <c r="D38" s="74">
        <v>80</v>
      </c>
      <c r="E38" s="74"/>
      <c r="F38" s="74"/>
      <c r="G38" s="74"/>
      <c r="H38" s="74"/>
      <c r="I38" s="74"/>
      <c r="J38" s="74"/>
      <c r="K38" s="74"/>
      <c r="L38" s="53"/>
      <c r="M38" s="54"/>
      <c r="AH38" s="45">
        <v>5</v>
      </c>
      <c r="AI38" s="46" t="s">
        <v>23</v>
      </c>
      <c r="AJ38" s="43" t="s">
        <v>25</v>
      </c>
      <c r="AK38" s="45">
        <v>0.28999999999999998</v>
      </c>
      <c r="AL38" s="45">
        <v>0</v>
      </c>
      <c r="AM38" s="36">
        <f t="shared" si="4"/>
        <v>0</v>
      </c>
      <c r="AN38" s="45">
        <v>5</v>
      </c>
      <c r="AO38" s="36">
        <f t="shared" si="5"/>
        <v>1.45</v>
      </c>
      <c r="AP38" s="45">
        <v>8.4</v>
      </c>
      <c r="AQ38" s="36">
        <f t="shared" si="6"/>
        <v>2.4359999999999999</v>
      </c>
      <c r="AR38" s="36">
        <f t="shared" si="7"/>
        <v>3.8860000000000001</v>
      </c>
      <c r="AS38" s="25"/>
      <c r="AT38" s="58"/>
      <c r="AU38" s="39"/>
      <c r="AV38" s="39"/>
      <c r="AW38" s="39"/>
      <c r="AX38" s="39"/>
      <c r="AY38" s="39"/>
    </row>
    <row r="39" spans="1:51" ht="33.75" customHeight="1">
      <c r="A39" s="85">
        <v>9</v>
      </c>
      <c r="B39" s="82" t="s">
        <v>46</v>
      </c>
      <c r="C39" s="74" t="s">
        <v>11</v>
      </c>
      <c r="D39" s="74">
        <v>88</v>
      </c>
      <c r="E39" s="74"/>
      <c r="F39" s="74"/>
      <c r="G39" s="74"/>
      <c r="H39" s="74"/>
      <c r="I39" s="74"/>
      <c r="J39" s="74"/>
      <c r="K39" s="61"/>
      <c r="L39" s="53"/>
      <c r="M39" s="54"/>
      <c r="AH39" s="45">
        <v>6</v>
      </c>
      <c r="AI39" s="63" t="s">
        <v>21</v>
      </c>
      <c r="AJ39" s="63" t="s">
        <v>11</v>
      </c>
      <c r="AK39" s="45">
        <v>8</v>
      </c>
      <c r="AL39" s="45">
        <v>0.56999999999999995</v>
      </c>
      <c r="AM39" s="36">
        <f t="shared" si="4"/>
        <v>4.5599999999999996</v>
      </c>
      <c r="AN39" s="45">
        <v>0.02</v>
      </c>
      <c r="AO39" s="36">
        <f t="shared" si="5"/>
        <v>0.16</v>
      </c>
      <c r="AP39" s="45">
        <v>0.01</v>
      </c>
      <c r="AQ39" s="36">
        <f t="shared" si="6"/>
        <v>0.08</v>
      </c>
      <c r="AR39" s="36">
        <f t="shared" si="7"/>
        <v>4.8</v>
      </c>
      <c r="AS39" s="25"/>
      <c r="AT39" s="58"/>
      <c r="AU39" s="39"/>
      <c r="AV39" s="39"/>
      <c r="AW39" s="39"/>
      <c r="AX39" s="39"/>
      <c r="AY39" s="39"/>
    </row>
    <row r="40" spans="1:51" ht="24.75" customHeight="1">
      <c r="A40" s="85">
        <v>10</v>
      </c>
      <c r="B40" s="81" t="s">
        <v>47</v>
      </c>
      <c r="C40" s="74" t="s">
        <v>11</v>
      </c>
      <c r="D40" s="76">
        <v>16</v>
      </c>
      <c r="E40" s="74"/>
      <c r="F40" s="74"/>
      <c r="G40" s="74"/>
      <c r="H40" s="76"/>
      <c r="I40" s="74"/>
      <c r="J40" s="76"/>
      <c r="K40" s="61"/>
      <c r="L40" s="64"/>
      <c r="M40" s="54"/>
      <c r="AH40" s="55"/>
      <c r="AI40" s="65" t="s">
        <v>6</v>
      </c>
      <c r="AJ40" s="43"/>
      <c r="AK40" s="36"/>
      <c r="AL40" s="36"/>
      <c r="AM40" s="36"/>
      <c r="AN40" s="36"/>
      <c r="AO40" s="36"/>
      <c r="AP40" s="36"/>
      <c r="AQ40" s="36"/>
      <c r="AR40" s="66">
        <f>SUM(AR34:AR39)</f>
        <v>29.076000000000001</v>
      </c>
      <c r="AS40" s="25">
        <f t="shared" ref="AS40" si="8">AR40*1.15</f>
        <v>33.437399999999997</v>
      </c>
      <c r="AT40" s="58">
        <f t="shared" ref="AT40" si="9">AS40*1.18</f>
        <v>39.456131999999997</v>
      </c>
      <c r="AU40" s="39"/>
      <c r="AV40" s="39"/>
      <c r="AW40" s="39"/>
      <c r="AX40" s="39"/>
      <c r="AY40" s="39"/>
    </row>
    <row r="41" spans="1:51" ht="33.75" customHeight="1">
      <c r="A41" s="85">
        <v>11</v>
      </c>
      <c r="B41" s="81" t="s">
        <v>48</v>
      </c>
      <c r="C41" s="74" t="s">
        <v>11</v>
      </c>
      <c r="D41" s="74">
        <v>24</v>
      </c>
      <c r="E41" s="74"/>
      <c r="F41" s="62"/>
      <c r="G41" s="74"/>
      <c r="H41" s="74"/>
      <c r="I41" s="74"/>
      <c r="J41" s="74"/>
      <c r="K41" s="61"/>
      <c r="L41" s="53"/>
      <c r="M41" s="54"/>
      <c r="AH41" s="36"/>
      <c r="AI41" s="37" t="s">
        <v>20</v>
      </c>
      <c r="AJ41" s="36"/>
      <c r="AK41" s="36"/>
      <c r="AL41" s="36"/>
      <c r="AM41" s="36"/>
      <c r="AN41" s="36"/>
      <c r="AO41" s="36"/>
      <c r="AP41" s="36"/>
      <c r="AQ41" s="36"/>
      <c r="AR41" s="67"/>
      <c r="AS41" s="25"/>
      <c r="AT41" s="38"/>
      <c r="AU41" s="39"/>
      <c r="AV41" s="39"/>
      <c r="AW41" s="39"/>
      <c r="AX41" s="39"/>
      <c r="AY41" s="39"/>
    </row>
    <row r="42" spans="1:51" ht="28.5" customHeight="1">
      <c r="A42" s="39"/>
      <c r="B42" s="121" t="s">
        <v>63</v>
      </c>
      <c r="C42" s="83"/>
      <c r="D42" s="83"/>
      <c r="E42" s="83"/>
      <c r="F42" s="83"/>
      <c r="G42" s="83"/>
      <c r="H42" s="83"/>
      <c r="I42" s="83"/>
      <c r="J42" s="83"/>
      <c r="K42" s="84"/>
      <c r="L42" s="53"/>
      <c r="M42" s="54"/>
      <c r="AH42" s="36">
        <v>1</v>
      </c>
      <c r="AI42" s="42" t="s">
        <v>16</v>
      </c>
      <c r="AJ42" s="43" t="s">
        <v>8</v>
      </c>
      <c r="AK42" s="36">
        <v>0.1</v>
      </c>
      <c r="AL42" s="36">
        <v>5.5</v>
      </c>
      <c r="AM42" s="36">
        <f>AL42*AK42</f>
        <v>0.55000000000000004</v>
      </c>
      <c r="AN42" s="36">
        <v>5</v>
      </c>
      <c r="AO42" s="36">
        <f>AN42*AK42</f>
        <v>0.5</v>
      </c>
      <c r="AP42" s="36">
        <v>8.4</v>
      </c>
      <c r="AQ42" s="36">
        <f>AP42*AK42</f>
        <v>0.84000000000000008</v>
      </c>
      <c r="AR42" s="36">
        <f>AQ42+AO42+AM42</f>
        <v>1.8900000000000001</v>
      </c>
      <c r="AS42" s="25"/>
      <c r="AT42" s="38"/>
      <c r="AU42" s="39"/>
      <c r="AV42" s="39"/>
      <c r="AW42" s="39"/>
      <c r="AX42" s="39"/>
      <c r="AY42" s="39"/>
    </row>
    <row r="43" spans="1:51" ht="39.75" customHeight="1">
      <c r="A43" s="76"/>
      <c r="B43" s="88" t="s">
        <v>102</v>
      </c>
      <c r="C43" s="89"/>
      <c r="D43" s="89"/>
      <c r="E43" s="89"/>
      <c r="F43" s="89"/>
      <c r="G43" s="89"/>
      <c r="H43" s="89"/>
      <c r="I43" s="89"/>
      <c r="J43" s="89"/>
      <c r="K43" s="89"/>
      <c r="L43" s="53"/>
      <c r="M43" s="54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1:51" ht="36.75" customHeight="1">
      <c r="A44" s="89">
        <v>1</v>
      </c>
      <c r="B44" s="90" t="s">
        <v>99</v>
      </c>
      <c r="C44" s="91" t="s">
        <v>8</v>
      </c>
      <c r="D44" s="91">
        <v>4.4800000000000004</v>
      </c>
      <c r="E44" s="60"/>
      <c r="F44" s="60"/>
      <c r="G44" s="60"/>
      <c r="H44" s="60"/>
      <c r="I44" s="60"/>
      <c r="J44" s="60"/>
      <c r="K44" s="61"/>
      <c r="L44" s="53"/>
      <c r="M44" s="54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ht="39.75" customHeight="1">
      <c r="A45" s="89">
        <v>2</v>
      </c>
      <c r="B45" s="92" t="s">
        <v>100</v>
      </c>
      <c r="C45" s="91" t="s">
        <v>11</v>
      </c>
      <c r="D45" s="91">
        <v>8</v>
      </c>
      <c r="E45" s="60"/>
      <c r="F45" s="60"/>
      <c r="G45" s="60"/>
      <c r="H45" s="60"/>
      <c r="I45" s="60"/>
      <c r="J45" s="60"/>
      <c r="K45" s="61"/>
      <c r="L45" s="53"/>
      <c r="M45" s="54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ht="25.5" customHeight="1">
      <c r="A46" s="89">
        <v>3</v>
      </c>
      <c r="B46" s="92" t="s">
        <v>50</v>
      </c>
      <c r="C46" s="91" t="s">
        <v>25</v>
      </c>
      <c r="D46" s="93">
        <v>0.72</v>
      </c>
      <c r="E46" s="60"/>
      <c r="F46" s="62"/>
      <c r="G46" s="60"/>
      <c r="H46" s="61"/>
      <c r="I46" s="60"/>
      <c r="J46" s="61"/>
      <c r="K46" s="61"/>
      <c r="L46" s="53"/>
      <c r="M46" s="54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ht="18.75" customHeight="1">
      <c r="A47" s="89">
        <v>4</v>
      </c>
      <c r="B47" s="47" t="s">
        <v>51</v>
      </c>
      <c r="C47" s="30" t="s">
        <v>31</v>
      </c>
      <c r="D47" s="119">
        <v>20</v>
      </c>
      <c r="E47" s="119"/>
      <c r="F47" s="50"/>
      <c r="G47" s="119"/>
      <c r="H47" s="50"/>
      <c r="I47" s="119"/>
      <c r="J47" s="50"/>
      <c r="K47" s="94"/>
      <c r="L47" s="53"/>
      <c r="M47" s="54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ht="26.25" customHeight="1">
      <c r="A48" s="89">
        <v>5</v>
      </c>
      <c r="B48" s="90" t="s">
        <v>52</v>
      </c>
      <c r="C48" s="91" t="s">
        <v>8</v>
      </c>
      <c r="D48" s="91">
        <v>4.4800000000000004</v>
      </c>
      <c r="E48" s="60"/>
      <c r="F48" s="60"/>
      <c r="G48" s="60"/>
      <c r="H48" s="62"/>
      <c r="I48" s="60"/>
      <c r="J48" s="60"/>
      <c r="K48" s="61"/>
      <c r="L48" s="53"/>
      <c r="M48" s="54"/>
      <c r="AH48" s="39"/>
      <c r="AI48" s="39">
        <v>5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ht="57.75" customHeight="1">
      <c r="A49" s="89">
        <v>6</v>
      </c>
      <c r="B49" s="90" t="s">
        <v>53</v>
      </c>
      <c r="C49" s="91" t="s">
        <v>8</v>
      </c>
      <c r="D49" s="89">
        <v>20</v>
      </c>
      <c r="E49" s="74"/>
      <c r="F49" s="74"/>
      <c r="G49" s="74"/>
      <c r="H49" s="74"/>
      <c r="I49" s="74"/>
      <c r="J49" s="74"/>
      <c r="K49" s="61"/>
      <c r="L49" s="53"/>
      <c r="M49" s="54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ht="36">
      <c r="A50" s="89">
        <v>7</v>
      </c>
      <c r="B50" s="95" t="s">
        <v>54</v>
      </c>
      <c r="C50" s="89" t="s">
        <v>25</v>
      </c>
      <c r="D50" s="89">
        <f>D49*1.6</f>
        <v>32</v>
      </c>
      <c r="E50" s="74"/>
      <c r="F50" s="74"/>
      <c r="G50" s="74"/>
      <c r="H50" s="62"/>
      <c r="I50" s="62"/>
      <c r="J50" s="62"/>
      <c r="K50" s="61"/>
      <c r="L50" s="53"/>
      <c r="M50" s="54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ht="18">
      <c r="A51" s="74"/>
      <c r="B51" s="96" t="s">
        <v>101</v>
      </c>
      <c r="C51" s="97"/>
      <c r="D51" s="97"/>
      <c r="E51" s="97"/>
      <c r="F51" s="97"/>
      <c r="G51" s="97"/>
      <c r="H51" s="97"/>
      <c r="I51" s="97"/>
      <c r="J51" s="97"/>
      <c r="K51" s="98"/>
      <c r="L51" s="64"/>
      <c r="M51" s="54"/>
      <c r="O51" s="33">
        <v>4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ht="72">
      <c r="A52" s="26"/>
      <c r="B52" s="99" t="s">
        <v>98</v>
      </c>
      <c r="C52" s="100"/>
      <c r="D52" s="101"/>
      <c r="E52" s="101"/>
      <c r="F52" s="101"/>
      <c r="G52" s="101"/>
      <c r="H52" s="101"/>
      <c r="I52" s="101"/>
      <c r="J52" s="101"/>
      <c r="K52" s="101"/>
      <c r="L52" s="64"/>
      <c r="M52" s="54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ht="35.25" customHeight="1">
      <c r="A53" s="119">
        <v>1</v>
      </c>
      <c r="B53" s="102" t="s">
        <v>55</v>
      </c>
      <c r="C53" s="91" t="s">
        <v>8</v>
      </c>
      <c r="D53" s="96">
        <v>25.2</v>
      </c>
      <c r="E53" s="96"/>
      <c r="F53" s="96"/>
      <c r="G53" s="96"/>
      <c r="H53" s="103"/>
      <c r="I53" s="96"/>
      <c r="J53" s="96"/>
      <c r="K53" s="104"/>
      <c r="L53" s="64"/>
      <c r="M53" s="54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18" customHeight="1">
      <c r="A54" s="119">
        <v>2</v>
      </c>
      <c r="B54" s="105" t="s">
        <v>56</v>
      </c>
      <c r="C54" s="96" t="s">
        <v>25</v>
      </c>
      <c r="D54" s="96">
        <f>D53*1.2</f>
        <v>30.24</v>
      </c>
      <c r="E54" s="96"/>
      <c r="F54" s="96"/>
      <c r="G54" s="96"/>
      <c r="H54" s="103"/>
      <c r="I54" s="96"/>
      <c r="J54" s="103"/>
      <c r="K54" s="104"/>
      <c r="L54" s="64"/>
      <c r="M54" s="54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39" customHeight="1">
      <c r="A55" s="119">
        <v>3</v>
      </c>
      <c r="B55" s="90" t="s">
        <v>57</v>
      </c>
      <c r="C55" s="91" t="s">
        <v>8</v>
      </c>
      <c r="D55" s="91">
        <v>3</v>
      </c>
      <c r="E55" s="91"/>
      <c r="F55" s="91"/>
      <c r="G55" s="91"/>
      <c r="H55" s="91"/>
      <c r="I55" s="91"/>
      <c r="J55" s="91"/>
      <c r="K55" s="104"/>
      <c r="L55" s="64"/>
      <c r="M55" s="54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26.25" customHeight="1">
      <c r="A56" s="119">
        <v>4</v>
      </c>
      <c r="B56" s="112" t="s">
        <v>58</v>
      </c>
      <c r="C56" s="113" t="s">
        <v>25</v>
      </c>
      <c r="D56" s="113">
        <f>D55*1.6</f>
        <v>4.8000000000000007</v>
      </c>
      <c r="E56" s="91"/>
      <c r="F56" s="91"/>
      <c r="G56" s="91"/>
      <c r="H56" s="91"/>
      <c r="I56" s="91"/>
      <c r="J56" s="91"/>
      <c r="K56" s="104"/>
      <c r="L56" s="64"/>
      <c r="M56" s="54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50.25" customHeight="1">
      <c r="A57" s="119">
        <v>5</v>
      </c>
      <c r="B57" s="106" t="s">
        <v>103</v>
      </c>
      <c r="C57" s="107" t="s">
        <v>11</v>
      </c>
      <c r="D57" s="108">
        <v>60</v>
      </c>
      <c r="E57" s="109"/>
      <c r="F57" s="96"/>
      <c r="G57" s="109"/>
      <c r="H57" s="103"/>
      <c r="I57" s="109"/>
      <c r="J57" s="103"/>
      <c r="K57" s="104"/>
      <c r="L57" s="64"/>
      <c r="M57" s="54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8">
      <c r="A58" s="119">
        <v>6</v>
      </c>
      <c r="B58" s="114" t="s">
        <v>59</v>
      </c>
      <c r="C58" s="107" t="s">
        <v>25</v>
      </c>
      <c r="D58" s="108">
        <f>D57*0.35</f>
        <v>21</v>
      </c>
      <c r="E58" s="109"/>
      <c r="F58" s="36"/>
      <c r="G58" s="109"/>
      <c r="H58" s="110"/>
      <c r="I58" s="109"/>
      <c r="J58" s="36"/>
      <c r="K58" s="108"/>
      <c r="L58" s="64"/>
      <c r="M58" s="54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25.5" customHeight="1">
      <c r="A59" s="119">
        <v>7</v>
      </c>
      <c r="B59" s="106" t="s">
        <v>60</v>
      </c>
      <c r="C59" s="107" t="s">
        <v>11</v>
      </c>
      <c r="D59" s="108">
        <v>72</v>
      </c>
      <c r="E59" s="109"/>
      <c r="F59" s="96"/>
      <c r="G59" s="109"/>
      <c r="H59" s="103"/>
      <c r="I59" s="109"/>
      <c r="J59" s="103"/>
      <c r="K59" s="104"/>
      <c r="L59" s="64"/>
      <c r="M59" s="54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ht="36">
      <c r="A60" s="119">
        <v>8</v>
      </c>
      <c r="B60" s="42" t="s">
        <v>61</v>
      </c>
      <c r="C60" s="43" t="s">
        <v>8</v>
      </c>
      <c r="D60" s="36">
        <f>D57*0.12</f>
        <v>7.1999999999999993</v>
      </c>
      <c r="E60" s="36"/>
      <c r="F60" s="36"/>
      <c r="G60" s="36"/>
      <c r="H60" s="36"/>
      <c r="I60" s="36"/>
      <c r="J60" s="36"/>
      <c r="K60" s="67"/>
      <c r="L60" s="64"/>
      <c r="M60" s="54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ht="32.25" customHeight="1">
      <c r="A61" s="119">
        <v>9</v>
      </c>
      <c r="B61" s="42" t="s">
        <v>62</v>
      </c>
      <c r="C61" s="43" t="s">
        <v>25</v>
      </c>
      <c r="D61" s="110">
        <f>D60*1.6</f>
        <v>11.52</v>
      </c>
      <c r="E61" s="36"/>
      <c r="F61" s="36"/>
      <c r="G61" s="36"/>
      <c r="H61" s="110"/>
      <c r="I61" s="110"/>
      <c r="J61" s="36"/>
      <c r="K61" s="67"/>
      <c r="L61" s="64"/>
      <c r="M61" s="54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ht="32.25" customHeight="1">
      <c r="B62" s="120" t="s">
        <v>89</v>
      </c>
      <c r="C62" s="43"/>
      <c r="D62" s="36"/>
      <c r="E62" s="36"/>
      <c r="F62" s="36"/>
      <c r="G62" s="36"/>
      <c r="H62" s="36"/>
      <c r="I62" s="36"/>
      <c r="J62" s="36"/>
      <c r="K62" s="111"/>
      <c r="L62" s="64"/>
      <c r="M62" s="54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ht="40.5" customHeight="1">
      <c r="A63" s="119"/>
      <c r="B63" s="99" t="s">
        <v>90</v>
      </c>
      <c r="C63" s="43"/>
      <c r="D63" s="110"/>
      <c r="E63" s="36"/>
      <c r="F63" s="36"/>
      <c r="G63" s="36"/>
      <c r="H63" s="110"/>
      <c r="I63" s="110"/>
      <c r="J63" s="36"/>
      <c r="K63" s="67"/>
      <c r="L63" s="64"/>
      <c r="M63" s="54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ht="39" customHeight="1">
      <c r="A64" s="123">
        <v>1</v>
      </c>
      <c r="B64" s="124" t="s">
        <v>78</v>
      </c>
      <c r="C64" s="91" t="s">
        <v>8</v>
      </c>
      <c r="D64" s="125">
        <v>15</v>
      </c>
      <c r="E64" s="125"/>
      <c r="F64" s="125"/>
      <c r="G64" s="125"/>
      <c r="H64" s="125"/>
      <c r="I64" s="125"/>
      <c r="J64" s="126"/>
      <c r="K64" s="127"/>
      <c r="L64" s="64"/>
      <c r="M64" s="54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ht="24" customHeight="1">
      <c r="A65" s="123">
        <v>2</v>
      </c>
      <c r="B65" s="128" t="s">
        <v>79</v>
      </c>
      <c r="C65" s="129" t="s">
        <v>25</v>
      </c>
      <c r="D65" s="125">
        <f>D64*2.2</f>
        <v>33</v>
      </c>
      <c r="E65" s="125"/>
      <c r="F65" s="125"/>
      <c r="G65" s="125"/>
      <c r="H65" s="125"/>
      <c r="I65" s="125"/>
      <c r="J65" s="126"/>
      <c r="K65" s="127"/>
      <c r="L65" s="64"/>
      <c r="M65" s="54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ht="24" customHeight="1">
      <c r="A66" s="123">
        <v>3</v>
      </c>
      <c r="B66" s="128" t="s">
        <v>80</v>
      </c>
      <c r="C66" s="129" t="s">
        <v>81</v>
      </c>
      <c r="D66" s="125">
        <v>2</v>
      </c>
      <c r="E66" s="125"/>
      <c r="F66" s="125"/>
      <c r="G66" s="125"/>
      <c r="H66" s="125"/>
      <c r="I66" s="125"/>
      <c r="J66" s="126"/>
      <c r="K66" s="127"/>
      <c r="L66" s="64"/>
      <c r="M66" s="54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24" customHeight="1">
      <c r="A67" s="123">
        <v>6</v>
      </c>
      <c r="B67" s="124" t="s">
        <v>82</v>
      </c>
      <c r="C67" s="129" t="s">
        <v>81</v>
      </c>
      <c r="D67" s="126">
        <v>2</v>
      </c>
      <c r="E67" s="125"/>
      <c r="F67" s="125"/>
      <c r="G67" s="125"/>
      <c r="H67" s="125"/>
      <c r="I67" s="125"/>
      <c r="J67" s="126"/>
      <c r="K67" s="127"/>
      <c r="L67" s="64"/>
      <c r="M67" s="54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24" customHeight="1">
      <c r="A68" s="123">
        <v>7</v>
      </c>
      <c r="B68" s="124" t="s">
        <v>83</v>
      </c>
      <c r="C68" s="129" t="s">
        <v>81</v>
      </c>
      <c r="D68" s="125">
        <v>2</v>
      </c>
      <c r="E68" s="125"/>
      <c r="F68" s="125"/>
      <c r="G68" s="125"/>
      <c r="H68" s="125"/>
      <c r="I68" s="125"/>
      <c r="J68" s="126"/>
      <c r="K68" s="127"/>
      <c r="L68" s="64"/>
      <c r="M68" s="54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ht="30" customHeight="1">
      <c r="A69" s="123">
        <v>9</v>
      </c>
      <c r="B69" s="130" t="s">
        <v>84</v>
      </c>
      <c r="C69" s="125" t="s">
        <v>31</v>
      </c>
      <c r="D69" s="125">
        <v>45</v>
      </c>
      <c r="E69" s="125"/>
      <c r="F69" s="125"/>
      <c r="G69" s="125"/>
      <c r="H69" s="125"/>
      <c r="I69" s="125"/>
      <c r="J69" s="126"/>
      <c r="K69" s="127"/>
      <c r="L69" s="64"/>
      <c r="M69" s="54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32.25" customHeight="1">
      <c r="A70" s="123">
        <v>10</v>
      </c>
      <c r="B70" s="124" t="s">
        <v>96</v>
      </c>
      <c r="C70" s="129" t="s">
        <v>85</v>
      </c>
      <c r="D70" s="126">
        <v>150</v>
      </c>
      <c r="E70" s="125"/>
      <c r="F70" s="125"/>
      <c r="G70" s="125"/>
      <c r="H70" s="125"/>
      <c r="I70" s="125"/>
      <c r="J70" s="126"/>
      <c r="K70" s="127"/>
      <c r="L70" s="64"/>
      <c r="M70" s="54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ht="26.25" customHeight="1">
      <c r="A71" s="123">
        <v>11</v>
      </c>
      <c r="B71" s="130" t="s">
        <v>95</v>
      </c>
      <c r="C71" s="125" t="s">
        <v>31</v>
      </c>
      <c r="D71" s="125">
        <v>30</v>
      </c>
      <c r="E71" s="125"/>
      <c r="F71" s="125"/>
      <c r="G71" s="125"/>
      <c r="H71" s="125"/>
      <c r="I71" s="125"/>
      <c r="J71" s="126"/>
      <c r="K71" s="127"/>
      <c r="L71" s="64"/>
      <c r="M71" s="54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ht="32.25" customHeight="1">
      <c r="A72" s="123">
        <v>12</v>
      </c>
      <c r="B72" s="124" t="s">
        <v>97</v>
      </c>
      <c r="C72" s="129" t="s">
        <v>85</v>
      </c>
      <c r="D72" s="126">
        <v>150</v>
      </c>
      <c r="E72" s="125"/>
      <c r="F72" s="125"/>
      <c r="G72" s="125"/>
      <c r="H72" s="125"/>
      <c r="I72" s="125"/>
      <c r="J72" s="126"/>
      <c r="K72" s="127"/>
      <c r="L72" s="64"/>
      <c r="M72" s="54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ht="24" customHeight="1">
      <c r="A73" s="123"/>
      <c r="B73" s="125" t="s">
        <v>91</v>
      </c>
      <c r="C73" s="129"/>
      <c r="D73" s="126"/>
      <c r="E73" s="125"/>
      <c r="F73" s="125"/>
      <c r="G73" s="125"/>
      <c r="H73" s="125"/>
      <c r="I73" s="125"/>
      <c r="J73" s="126"/>
      <c r="K73" s="131"/>
      <c r="L73" s="64"/>
      <c r="M73" s="54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ht="20.25" customHeight="1">
      <c r="A74" s="26"/>
      <c r="B74" s="69" t="s">
        <v>13</v>
      </c>
      <c r="C74" s="26"/>
      <c r="D74" s="26"/>
      <c r="E74" s="26"/>
      <c r="F74" s="26"/>
      <c r="G74" s="26"/>
      <c r="H74" s="26"/>
      <c r="I74" s="26"/>
      <c r="J74" s="26"/>
      <c r="K74" s="27"/>
      <c r="L74" s="70"/>
      <c r="M74" s="54"/>
    </row>
    <row r="75" spans="1:51" ht="20.25" customHeight="1">
      <c r="A75" s="26"/>
      <c r="B75" s="69" t="s">
        <v>64</v>
      </c>
      <c r="C75" s="26"/>
      <c r="D75" s="26"/>
      <c r="E75" s="26"/>
      <c r="F75" s="26"/>
      <c r="G75" s="26"/>
      <c r="H75" s="26"/>
      <c r="I75" s="26"/>
      <c r="J75" s="26"/>
      <c r="K75" s="27"/>
      <c r="M75" s="54"/>
    </row>
    <row r="76" spans="1:51" ht="20.25" customHeight="1">
      <c r="A76" s="26"/>
      <c r="B76" s="69" t="s">
        <v>6</v>
      </c>
      <c r="C76" s="26"/>
      <c r="D76" s="26"/>
      <c r="E76" s="26"/>
      <c r="F76" s="26"/>
      <c r="G76" s="26"/>
      <c r="H76" s="26"/>
      <c r="I76" s="26"/>
      <c r="J76" s="26"/>
      <c r="K76" s="27"/>
      <c r="M76" s="54"/>
    </row>
    <row r="77" spans="1:51" ht="20.25" customHeight="1">
      <c r="A77" s="26"/>
      <c r="B77" s="69" t="s">
        <v>65</v>
      </c>
      <c r="C77" s="26"/>
      <c r="D77" s="26"/>
      <c r="E77" s="26"/>
      <c r="F77" s="26"/>
      <c r="G77" s="26"/>
      <c r="H77" s="26"/>
      <c r="I77" s="26"/>
      <c r="J77" s="26"/>
      <c r="K77" s="27"/>
      <c r="M77" s="54"/>
    </row>
    <row r="78" spans="1:51" ht="20.25" customHeight="1">
      <c r="A78" s="26"/>
      <c r="B78" s="69" t="s">
        <v>6</v>
      </c>
      <c r="C78" s="26"/>
      <c r="D78" s="26"/>
      <c r="E78" s="26"/>
      <c r="F78" s="26"/>
      <c r="G78" s="26"/>
      <c r="H78" s="26"/>
      <c r="I78" s="26"/>
      <c r="J78" s="26"/>
      <c r="K78" s="27"/>
      <c r="M78" s="54"/>
    </row>
    <row r="79" spans="1:51" ht="30" customHeight="1">
      <c r="A79" s="28"/>
      <c r="B79" s="119" t="s">
        <v>77</v>
      </c>
      <c r="C79" s="26"/>
      <c r="D79" s="26"/>
      <c r="E79" s="26"/>
      <c r="F79" s="26"/>
      <c r="G79" s="26"/>
      <c r="H79" s="26"/>
      <c r="I79" s="26"/>
      <c r="J79" s="26"/>
      <c r="K79" s="27"/>
      <c r="M79" s="54"/>
    </row>
    <row r="80" spans="1:51" ht="20.25" customHeight="1">
      <c r="A80" s="28"/>
      <c r="B80" s="69" t="s">
        <v>6</v>
      </c>
      <c r="C80" s="28"/>
      <c r="D80" s="28"/>
      <c r="E80" s="28"/>
      <c r="F80" s="28"/>
      <c r="G80" s="28"/>
      <c r="H80" s="29"/>
      <c r="I80" s="28"/>
      <c r="J80" s="28"/>
      <c r="K80" s="29"/>
      <c r="M80" s="54"/>
    </row>
    <row r="81" spans="1:22" ht="20.25" customHeight="1">
      <c r="A81" s="28"/>
      <c r="B81" s="69" t="s">
        <v>15</v>
      </c>
      <c r="C81" s="28"/>
      <c r="D81" s="28"/>
      <c r="E81" s="28"/>
      <c r="F81" s="28"/>
      <c r="G81" s="28"/>
      <c r="H81" s="29"/>
      <c r="I81" s="28"/>
      <c r="J81" s="29"/>
      <c r="K81" s="29"/>
      <c r="M81" s="54"/>
    </row>
    <row r="82" spans="1:22" ht="20.25" customHeight="1">
      <c r="A82" s="28"/>
      <c r="B82" s="26" t="s">
        <v>6</v>
      </c>
      <c r="C82" s="30"/>
      <c r="D82" s="28"/>
      <c r="E82" s="28"/>
      <c r="F82" s="28"/>
      <c r="G82" s="28"/>
      <c r="H82" s="28"/>
      <c r="I82" s="28"/>
      <c r="J82" s="28"/>
      <c r="K82" s="31">
        <v>185000</v>
      </c>
      <c r="M82" s="54"/>
    </row>
    <row r="83" spans="1:22" ht="20.25" customHeight="1">
      <c r="A83" s="71"/>
      <c r="B83" s="16"/>
      <c r="C83" s="2"/>
      <c r="D83" s="4"/>
      <c r="E83" s="4"/>
      <c r="F83" s="4"/>
      <c r="G83" s="4"/>
      <c r="H83" s="4"/>
      <c r="I83" s="4"/>
      <c r="J83" s="4"/>
      <c r="K83" s="72"/>
    </row>
    <row r="84" spans="1:22" ht="20.25" customHeight="1">
      <c r="A84" s="71"/>
      <c r="B84" s="16"/>
      <c r="C84" s="2"/>
      <c r="D84" s="4"/>
      <c r="E84" s="4"/>
      <c r="F84" s="4"/>
      <c r="G84" s="4"/>
      <c r="H84" s="4"/>
      <c r="I84" s="4"/>
      <c r="J84" s="4"/>
      <c r="K84" s="72"/>
    </row>
    <row r="85" spans="1:22" ht="20.25" customHeight="1">
      <c r="A85" s="71"/>
      <c r="B85" s="16"/>
      <c r="C85" s="2"/>
      <c r="D85" s="4"/>
      <c r="E85" s="4"/>
      <c r="F85" s="4"/>
      <c r="G85" s="4"/>
      <c r="H85" s="4"/>
      <c r="I85" s="4"/>
      <c r="J85" s="4"/>
      <c r="K85" s="72"/>
    </row>
    <row r="86" spans="1:2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91" spans="1:22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 t="s">
        <v>14</v>
      </c>
    </row>
    <row r="92" spans="1:22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ht="18">
      <c r="A96" s="5"/>
      <c r="B96" s="32"/>
      <c r="C96" s="2"/>
      <c r="D96" s="5"/>
      <c r="E96" s="9"/>
      <c r="F96" s="5"/>
      <c r="G96" s="9"/>
      <c r="H96" s="5"/>
      <c r="I96" s="9"/>
      <c r="J96" s="5"/>
      <c r="K96" s="9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ht="18">
      <c r="A97" s="5"/>
      <c r="B97" s="8"/>
      <c r="C97" s="4"/>
      <c r="D97" s="4"/>
      <c r="E97" s="4"/>
      <c r="F97" s="4"/>
      <c r="G97" s="4"/>
      <c r="H97" s="4"/>
      <c r="I97" s="4"/>
      <c r="J97" s="4"/>
      <c r="K97" s="10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ht="18">
      <c r="A98" s="5"/>
      <c r="B98" s="8"/>
      <c r="C98" s="4"/>
      <c r="D98" s="4"/>
      <c r="E98" s="4"/>
      <c r="F98" s="4"/>
      <c r="G98" s="4"/>
      <c r="H98" s="4"/>
      <c r="I98" s="4"/>
      <c r="J98" s="4"/>
      <c r="K98" s="4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ht="18">
      <c r="A99" s="5"/>
      <c r="B99" s="7"/>
      <c r="C99" s="4"/>
      <c r="D99" s="4"/>
      <c r="E99" s="4"/>
      <c r="F99" s="4"/>
      <c r="G99" s="4"/>
      <c r="H99" s="4"/>
      <c r="I99" s="4"/>
      <c r="J99" s="4"/>
      <c r="K99" s="10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ht="18">
      <c r="A100" s="5"/>
      <c r="B100" s="7"/>
      <c r="C100" s="4"/>
      <c r="D100" s="5"/>
      <c r="E100" s="9"/>
      <c r="F100" s="4"/>
      <c r="G100" s="9"/>
      <c r="H100" s="5"/>
      <c r="I100" s="9"/>
      <c r="J100" s="5"/>
      <c r="K100" s="10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ht="18">
      <c r="A101" s="5"/>
      <c r="B101" s="5"/>
      <c r="C101" s="4"/>
      <c r="D101" s="4"/>
      <c r="E101" s="4"/>
      <c r="F101" s="4"/>
      <c r="G101" s="4"/>
      <c r="H101" s="4"/>
      <c r="I101" s="4"/>
      <c r="J101" s="4"/>
      <c r="K101" s="10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ht="18">
      <c r="A102" s="5"/>
      <c r="B102" s="3"/>
      <c r="C102" s="11"/>
      <c r="D102" s="11"/>
      <c r="E102" s="11"/>
      <c r="F102" s="11"/>
      <c r="G102" s="11"/>
      <c r="H102" s="11"/>
      <c r="I102" s="11"/>
      <c r="J102" s="11"/>
      <c r="K102" s="6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ht="18">
      <c r="A103" s="17"/>
      <c r="B103" s="7"/>
      <c r="C103" s="2"/>
      <c r="D103" s="4"/>
      <c r="E103" s="4"/>
      <c r="F103" s="4"/>
      <c r="G103" s="4"/>
      <c r="H103" s="4"/>
      <c r="I103" s="4"/>
      <c r="J103" s="4"/>
      <c r="K103" s="4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8">
      <c r="A104" s="17"/>
      <c r="B104" s="7"/>
      <c r="C104" s="4"/>
      <c r="D104" s="4"/>
      <c r="E104" s="4"/>
      <c r="F104" s="4"/>
      <c r="G104" s="4"/>
      <c r="H104" s="4"/>
      <c r="I104" s="4"/>
      <c r="J104" s="4"/>
      <c r="K104" s="4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ht="18">
      <c r="A105" s="17"/>
      <c r="B105" s="7"/>
      <c r="C105" s="4"/>
      <c r="D105" s="4"/>
      <c r="E105" s="4"/>
      <c r="F105" s="4"/>
      <c r="G105" s="4"/>
      <c r="H105" s="4"/>
      <c r="I105" s="4"/>
      <c r="J105" s="4"/>
      <c r="K105" s="4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ht="18">
      <c r="A106" s="17"/>
      <c r="B106" s="12"/>
      <c r="C106" s="2"/>
      <c r="D106" s="13"/>
      <c r="E106" s="13"/>
      <c r="F106" s="13"/>
      <c r="G106" s="13"/>
      <c r="H106" s="13"/>
      <c r="I106" s="13"/>
      <c r="J106" s="13"/>
      <c r="K106" s="13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>
      <c r="A107" s="17"/>
      <c r="B107" s="14"/>
      <c r="C107" s="14"/>
      <c r="D107" s="13"/>
      <c r="E107" s="13"/>
      <c r="F107" s="13"/>
      <c r="G107" s="13"/>
      <c r="H107" s="13"/>
      <c r="I107" s="13"/>
      <c r="J107" s="13"/>
      <c r="K107" s="13"/>
    </row>
    <row r="108" spans="1:22" ht="18">
      <c r="A108" s="17"/>
      <c r="B108" s="15"/>
      <c r="C108" s="2"/>
      <c r="D108" s="4"/>
      <c r="E108" s="4"/>
      <c r="F108" s="4"/>
      <c r="G108" s="4"/>
      <c r="H108" s="4"/>
      <c r="I108" s="4"/>
      <c r="J108" s="4"/>
      <c r="K108" s="16"/>
    </row>
    <row r="109" spans="1:2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22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22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22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8">
      <c r="A116" s="17"/>
      <c r="B116" s="19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8">
      <c r="A117" s="4"/>
      <c r="B117" s="20"/>
      <c r="C117" s="4"/>
      <c r="D117" s="4"/>
      <c r="E117" s="4"/>
      <c r="F117" s="4"/>
      <c r="G117" s="4"/>
      <c r="H117" s="4"/>
      <c r="I117" s="4"/>
      <c r="J117" s="4"/>
      <c r="K117" s="21"/>
    </row>
    <row r="118" spans="1:11" ht="18">
      <c r="A118" s="1"/>
      <c r="B118" s="19"/>
      <c r="C118" s="4"/>
      <c r="D118" s="4"/>
      <c r="E118" s="4"/>
      <c r="F118" s="4"/>
      <c r="G118" s="4"/>
      <c r="H118" s="4"/>
      <c r="I118" s="4"/>
      <c r="J118" s="4"/>
      <c r="K118" s="10"/>
    </row>
    <row r="119" spans="1:11" ht="18">
      <c r="A119" s="1"/>
      <c r="B119" s="19"/>
      <c r="C119" s="4"/>
      <c r="D119" s="4"/>
      <c r="E119" s="4"/>
      <c r="F119" s="4"/>
      <c r="G119" s="4"/>
      <c r="H119" s="4"/>
      <c r="I119" s="4"/>
      <c r="J119" s="4"/>
      <c r="K119" s="10"/>
    </row>
    <row r="120" spans="1:11" ht="18">
      <c r="A120" s="1"/>
      <c r="B120" s="19"/>
      <c r="C120" s="4"/>
      <c r="D120" s="4"/>
      <c r="E120" s="4"/>
      <c r="F120" s="4"/>
      <c r="G120" s="4"/>
      <c r="H120" s="4"/>
      <c r="I120" s="4"/>
      <c r="J120" s="4"/>
      <c r="K120" s="10"/>
    </row>
    <row r="121" spans="1:11" ht="18">
      <c r="A121" s="1"/>
      <c r="B121" s="19"/>
      <c r="C121" s="4"/>
      <c r="D121" s="4"/>
      <c r="E121" s="4"/>
      <c r="F121" s="4"/>
      <c r="G121" s="4"/>
      <c r="H121" s="4"/>
      <c r="I121" s="4"/>
      <c r="J121" s="4"/>
      <c r="K121" s="10"/>
    </row>
    <row r="122" spans="1:11" ht="18">
      <c r="A122" s="1"/>
      <c r="B122" s="22"/>
      <c r="C122" s="4"/>
      <c r="D122" s="4"/>
      <c r="E122" s="4"/>
      <c r="F122" s="4"/>
      <c r="G122" s="4"/>
      <c r="H122" s="4"/>
      <c r="I122" s="4"/>
      <c r="J122" s="4"/>
      <c r="K122" s="10"/>
    </row>
    <row r="123" spans="1:11" ht="18">
      <c r="A123" s="1"/>
      <c r="B123" s="19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8">
      <c r="A124" s="1"/>
      <c r="B124" s="19"/>
      <c r="C124" s="4"/>
      <c r="D124" s="4"/>
      <c r="E124" s="4"/>
      <c r="F124" s="4"/>
      <c r="G124" s="4"/>
      <c r="H124" s="4"/>
      <c r="I124" s="4"/>
      <c r="J124" s="4"/>
      <c r="K124" s="10"/>
    </row>
    <row r="125" spans="1:11" ht="18">
      <c r="A125" s="1"/>
      <c r="B125" s="23"/>
      <c r="C125" s="4"/>
      <c r="D125" s="4"/>
      <c r="E125" s="4"/>
      <c r="F125" s="4"/>
      <c r="G125" s="4"/>
      <c r="H125" s="4"/>
      <c r="I125" s="4"/>
      <c r="J125" s="4"/>
      <c r="K125" s="10"/>
    </row>
    <row r="126" spans="1:11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</sheetData>
  <mergeCells count="9">
    <mergeCell ref="B1:K1"/>
    <mergeCell ref="A2:A3"/>
    <mergeCell ref="B2:B3"/>
    <mergeCell ref="C2:C3"/>
    <mergeCell ref="D2:D3"/>
    <mergeCell ref="E2:F2"/>
    <mergeCell ref="G2:H2"/>
    <mergeCell ref="I2:J2"/>
    <mergeCell ref="K2:K3"/>
  </mergeCells>
  <pageMargins left="0.32" right="0.12" top="0.28999999999999998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ხარჯთაღრიცხვა-გაბიონები</vt:lpstr>
      <vt:lpstr>Sheet3</vt:lpstr>
    </vt:vector>
  </TitlesOfParts>
  <Company>SPS 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arvici</dc:creator>
  <cp:lastModifiedBy>lia</cp:lastModifiedBy>
  <cp:lastPrinted>2016-08-05T04:56:06Z</cp:lastPrinted>
  <dcterms:created xsi:type="dcterms:W3CDTF">2014-05-20T14:58:39Z</dcterms:created>
  <dcterms:modified xsi:type="dcterms:W3CDTF">2016-08-05T12:23:20Z</dcterms:modified>
</cp:coreProperties>
</file>