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963" activeTab="12"/>
  </bookViews>
  <sheets>
    <sheet name="sv" sheetId="1" r:id="rId1"/>
    <sheet name="ob1" sheetId="2" r:id="rId2"/>
    <sheet name="sam1" sheetId="3" r:id="rId3"/>
    <sheet name="vod-kan" sheetId="4" r:id="rId4"/>
    <sheet name="gatb" sheetId="5" r:id="rId5"/>
    <sheet name="el" sheetId="6" r:id="rId6"/>
    <sheet name="mexamridi" sheetId="7" r:id="rId7"/>
    <sheet name="sus." sheetId="8" r:id="rId8"/>
    <sheet name="saxanjro" sheetId="9" r:id="rId9"/>
    <sheet name="platf da turniketi" sheetId="10" r:id="rId10"/>
    <sheet name="gare ckals." sheetId="11" r:id="rId11"/>
    <sheet name="vert" sheetId="12" r:id="rId12"/>
    <sheet name="ketilm." sheetId="13" r:id="rId13"/>
  </sheets>
  <definedNames>
    <definedName name="_xlnm.Print_Titles" localSheetId="5">'el'!$9:$9</definedName>
    <definedName name="_xlnm.Print_Titles" localSheetId="10">'gare ckals.'!$8:$8</definedName>
    <definedName name="_xlnm.Print_Titles" localSheetId="4">'gatb'!$9:$9</definedName>
    <definedName name="_xlnm.Print_Titles" localSheetId="12">'ketilm.'!$7:$7</definedName>
    <definedName name="_xlnm.Print_Titles" localSheetId="6">'mexamridi'!$9:$9</definedName>
    <definedName name="_xlnm.Print_Titles" localSheetId="9">'platf da turniketi'!$7:$7</definedName>
    <definedName name="_xlnm.Print_Titles" localSheetId="8">'saxanjro'!$9:$9</definedName>
    <definedName name="_xlnm.Print_Titles" localSheetId="7">'sus.'!$10:$10</definedName>
    <definedName name="_xlnm.Print_Titles" localSheetId="11">'vert'!$7:$7</definedName>
    <definedName name="_xlnm.Print_Titles" localSheetId="3">'vod-kan'!$8:$8</definedName>
  </definedNames>
  <calcPr fullCalcOnLoad="1"/>
</workbook>
</file>

<file path=xl/sharedStrings.xml><?xml version="1.0" encoding="utf-8"?>
<sst xmlns="http://schemas.openxmlformats.org/spreadsheetml/2006/main" count="3764" uniqueCount="845">
  <si>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</si>
  <si>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</si>
  <si>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</si>
  <si>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</si>
  <si>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</si>
  <si>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</si>
  <si>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</si>
  <si>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</si>
  <si>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</si>
  <si>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</si>
  <si>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</si>
  <si>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</si>
  <si>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</si>
  <si>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</si>
  <si>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</si>
  <si>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</si>
  <si>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kg</t>
  </si>
  <si>
    <t>c</t>
  </si>
  <si>
    <t>2</t>
  </si>
  <si>
    <t>3</t>
  </si>
  <si>
    <t xml:space="preserve">jami </t>
  </si>
  <si>
    <t>#</t>
  </si>
  <si>
    <t xml:space="preserve">sxva manqana </t>
  </si>
  <si>
    <t>m3</t>
  </si>
  <si>
    <t>samontaJo samuSaoebi</t>
  </si>
  <si>
    <t>jami 1</t>
  </si>
  <si>
    <t>NN</t>
  </si>
  <si>
    <t>samuSao</t>
  </si>
  <si>
    <t>Sromis danaxarjebi</t>
  </si>
  <si>
    <r>
      <t xml:space="preserve">gafas.     </t>
    </r>
    <r>
      <rPr>
        <sz val="10"/>
        <rFont val="Arial"/>
        <family val="2"/>
      </rPr>
      <t>N</t>
    </r>
  </si>
  <si>
    <t>4</t>
  </si>
  <si>
    <t>5</t>
  </si>
  <si>
    <t>6</t>
  </si>
  <si>
    <t>9</t>
  </si>
  <si>
    <t>10</t>
  </si>
  <si>
    <t>12</t>
  </si>
  <si>
    <t>13</t>
  </si>
  <si>
    <t>kompl.</t>
  </si>
  <si>
    <t>sxva manqana</t>
  </si>
  <si>
    <t>8-599-1</t>
  </si>
  <si>
    <t>cali</t>
  </si>
  <si>
    <t>8-594-1</t>
  </si>
  <si>
    <t>8-591-8</t>
  </si>
  <si>
    <t>sabazro</t>
  </si>
  <si>
    <t>8-149-1</t>
  </si>
  <si>
    <t>grZ.m</t>
  </si>
  <si>
    <t>8-472-3</t>
  </si>
  <si>
    <t>8-471-1</t>
  </si>
  <si>
    <t>maT Soris: mowyobiloba</t>
  </si>
  <si>
    <t>mogeba - 8%</t>
  </si>
  <si>
    <t>8</t>
  </si>
  <si>
    <t>komp.</t>
  </si>
  <si>
    <t>8-591-3</t>
  </si>
  <si>
    <t>1-81-3</t>
  </si>
  <si>
    <t>8-604-4</t>
  </si>
  <si>
    <t xml:space="preserve">sxva manqana   </t>
  </si>
  <si>
    <t xml:space="preserve">8-418-3 </t>
  </si>
  <si>
    <t>zednadebi xarjebi  - 75% xelfasidan</t>
  </si>
  <si>
    <t>zednadebi xarjebi - 10%</t>
  </si>
  <si>
    <t>skce p.1-21</t>
  </si>
  <si>
    <t>8-414-1</t>
  </si>
  <si>
    <t xml:space="preserve">8-418-1 </t>
  </si>
  <si>
    <t xml:space="preserve">CamrTveli erTklaviSiani da  orklaviSiani </t>
  </si>
  <si>
    <r>
      <t xml:space="preserve">gamanawilebeli fari   </t>
    </r>
    <r>
      <rPr>
        <sz val="10"/>
        <rFont val="Arial"/>
        <family val="2"/>
      </rPr>
      <t xml:space="preserve">MDB                     </t>
    </r>
  </si>
  <si>
    <t>Senobis pirveli sarTuli</t>
  </si>
  <si>
    <t>gasasvlelis aRmniSvneli sanaTi avtonomiuri kvebis blokiT. 220V.</t>
  </si>
  <si>
    <t>8-609-1</t>
  </si>
  <si>
    <t>sanaTi</t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</si>
  <si>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 xml:space="preserve">proJeqtori 50vt. 220v </t>
    </r>
    <r>
      <rPr>
        <sz val="10"/>
        <rFont val="Arial"/>
        <family val="2"/>
      </rPr>
      <t>IP68</t>
    </r>
    <r>
      <rPr>
        <sz val="10"/>
        <rFont val="AcadNusx"/>
        <family val="0"/>
      </rPr>
      <t xml:space="preserve">. </t>
    </r>
  </si>
  <si>
    <t>erTklaviSiani CamrTveli 10a. 250v.</t>
  </si>
  <si>
    <t>orklaviSiani CamrTveli 10a. 250v.</t>
  </si>
  <si>
    <t>reversuli  CamrTveli 10a. 250v.</t>
  </si>
  <si>
    <t>samkontaqtiani eleqtro rozeti 16a. 250v.</t>
  </si>
  <si>
    <t>iatakSi samontaJo rozetebis kolofi 6 rozetze</t>
  </si>
  <si>
    <r>
      <t xml:space="preserve">gofrirebuli mili </t>
    </r>
    <r>
      <rPr>
        <sz val="10"/>
        <rFont val="Calibri"/>
        <family val="2"/>
      </rPr>
      <t>Ø</t>
    </r>
    <r>
      <rPr>
        <sz val="10"/>
        <rFont val="AcadNusx"/>
        <family val="0"/>
      </rPr>
      <t>20mm</t>
    </r>
  </si>
  <si>
    <t>plastmasis myari mili 10mm, muxliT, gadabmiT, samagriT, samkapiT.</t>
  </si>
  <si>
    <t>plastmasis myari mili 32mm, muxliT, gadabmiT, samagriT, samkapiT.</t>
  </si>
  <si>
    <t>samontaJo kolofi xelsawyoebisTvis (faruli montaJi)</t>
  </si>
  <si>
    <t>damiwebis kabeli 1X35mm2</t>
  </si>
  <si>
    <r>
      <t xml:space="preserve">kompiuteruli rozeti </t>
    </r>
    <r>
      <rPr>
        <sz val="10"/>
        <rFont val="Arial"/>
        <family val="2"/>
      </rPr>
      <t>RJ-4</t>
    </r>
    <r>
      <rPr>
        <sz val="10"/>
        <rFont val="AcadNusx"/>
        <family val="0"/>
      </rPr>
      <t>5 (faruli montaJi)</t>
    </r>
  </si>
  <si>
    <r>
      <t xml:space="preserve">paCkordi </t>
    </r>
    <r>
      <rPr>
        <sz val="10"/>
        <rFont val="Arial"/>
        <family val="2"/>
      </rPr>
      <t xml:space="preserve"> RJ-45, 5Cat. 0,5m</t>
    </r>
  </si>
  <si>
    <r>
      <t xml:space="preserve">dRe-Ramis  feradi </t>
    </r>
    <r>
      <rPr>
        <sz val="10"/>
        <rFont val="Arial"/>
        <family val="2"/>
      </rPr>
      <t>PoE IP</t>
    </r>
    <r>
      <rPr>
        <sz val="10"/>
        <rFont val="AcadNusx"/>
        <family val="0"/>
      </rPr>
      <t xml:space="preserve"> video-kamera. 3-12mm regulirebadi obieqtiviT.samagri elementiT, yvela saWiro aqsesuariT.</t>
    </r>
  </si>
  <si>
    <r>
      <t xml:space="preserve">dRe-Ramis  feradi </t>
    </r>
    <r>
      <rPr>
        <sz val="10"/>
        <rFont val="Arial"/>
        <family val="2"/>
      </rPr>
      <t>PoE IP</t>
    </r>
    <r>
      <rPr>
        <sz val="10"/>
        <rFont val="AcadNusx"/>
        <family val="0"/>
      </rPr>
      <t xml:space="preserve"> video-kamera. </t>
    </r>
    <r>
      <rPr>
        <sz val="10"/>
        <rFont val="Arial"/>
        <family val="2"/>
      </rPr>
      <t xml:space="preserve">IP66 </t>
    </r>
    <r>
      <rPr>
        <sz val="10"/>
        <rFont val="AcadNusx"/>
        <family val="0"/>
      </rPr>
      <t>wyalgamZle korpusiT, feniT, gamaTbobeli elementiT, samagri elementiT, 3-12mm regulirebadi obieqtiviT. yvela saWiro aqsesuariT.</t>
    </r>
  </si>
  <si>
    <t>damiwebis sistema</t>
  </si>
  <si>
    <r>
      <t xml:space="preserve">damiwebis SemaerTebeli sakleme bloki </t>
    </r>
    <r>
      <rPr>
        <sz val="10"/>
        <rFont val="Arial"/>
        <family val="2"/>
      </rPr>
      <t>POPOT</t>
    </r>
  </si>
  <si>
    <r>
      <t xml:space="preserve">qanCi- WanWiki-sayeluri </t>
    </r>
    <r>
      <rPr>
        <sz val="10"/>
        <rFont val="Arial"/>
        <family val="2"/>
      </rPr>
      <t xml:space="preserve"> M8</t>
    </r>
  </si>
  <si>
    <r>
      <t xml:space="preserve">aqtiuri mexamridi </t>
    </r>
    <r>
      <rPr>
        <sz val="10"/>
        <rFont val="Arial"/>
        <family val="2"/>
      </rPr>
      <t>ERITECH SI40</t>
    </r>
    <r>
      <rPr>
        <sz val="10"/>
        <rFont val="AcadNusx"/>
        <family val="0"/>
      </rPr>
      <t xml:space="preserve"> an analogiuri, samagri anZiT 4m. Samagri elementebiT, yvela saWiro aqsesuariT.</t>
    </r>
  </si>
  <si>
    <r>
      <t xml:space="preserve">galvaniziebuli glinula </t>
    </r>
    <r>
      <rPr>
        <sz val="10"/>
        <rFont val="Arial"/>
        <family val="2"/>
      </rPr>
      <t xml:space="preserve">50mm. </t>
    </r>
    <r>
      <rPr>
        <sz val="10"/>
        <rFont val="AcadNusx"/>
        <family val="0"/>
      </rPr>
      <t>samagri, gadabmis elementebiT</t>
    </r>
  </si>
  <si>
    <t xml:space="preserve">8-418-2 </t>
  </si>
  <si>
    <t>8-400-2</t>
  </si>
  <si>
    <t>Senobis meore sarTuli</t>
  </si>
  <si>
    <t>kompl</t>
  </si>
  <si>
    <t>plastmasis myari mili 50mm, muxliT, gadabmiT, samagriT, samkapiT.</t>
  </si>
  <si>
    <t>skce p.1-33</t>
  </si>
  <si>
    <t>skce p.1-32</t>
  </si>
  <si>
    <t>samuSaos dasaxeleba</t>
  </si>
  <si>
    <t>zednadebi xarjebi samontaJo samuSaoebze - 68% xelfasidan</t>
  </si>
  <si>
    <t>1-80-3</t>
  </si>
  <si>
    <t>6-1-1</t>
  </si>
  <si>
    <t>manq/sT</t>
  </si>
  <si>
    <t>mogeba- 8%</t>
  </si>
  <si>
    <t>qviSa</t>
  </si>
  <si>
    <t>8-521-19</t>
  </si>
  <si>
    <t>10-54-7</t>
  </si>
  <si>
    <t>zednadebi xarjebi  - 65% xelfasidan</t>
  </si>
  <si>
    <t>10-743-3</t>
  </si>
  <si>
    <t>10-743-12</t>
  </si>
  <si>
    <t xml:space="preserve">  kompiuteruli qselis mowyoba </t>
  </si>
  <si>
    <t>damiwebis salte  40X4mm</t>
  </si>
  <si>
    <t xml:space="preserve"> saxanZro  signalizacia</t>
  </si>
  <si>
    <t xml:space="preserve"> mexamridi</t>
  </si>
  <si>
    <t>xelsabani SemreviT, sruli kompleqtaciiT (Camketi ventilebiT “arko”, drekadi SlangebiT, sifoniT, samagri elementebiT  da sxva saWiro fitingebiT da masalebiT)</t>
  </si>
  <si>
    <t>unitazi avziT, sruli kompleqtaciiT (Camketi ventiliT “arko”, drekadi SlangiT, samagri elementebiT  da sxva saWiro fitingebiT da masalebiT)</t>
  </si>
  <si>
    <t>samzareulos ormagi niJara SemreviT, sruli kompleqtaciiT (Camketi ventilebiT “arko”, drekadi SlangebiT, sifoniT, samagri elementebiT  da sxva saWiro fitingebiT da masalebiT)</t>
  </si>
  <si>
    <t xml:space="preserve"> wyalmomarageba-kanalizacia</t>
  </si>
  <si>
    <t>17-1-5</t>
  </si>
  <si>
    <t>17-4-1</t>
  </si>
  <si>
    <t xml:space="preserve">sxva manqana  </t>
  </si>
  <si>
    <t>komp</t>
  </si>
  <si>
    <t>16-12-1</t>
  </si>
  <si>
    <t>foladis miltuCi</t>
  </si>
  <si>
    <t>WanWiki qanCiT</t>
  </si>
  <si>
    <t>16-24-2</t>
  </si>
  <si>
    <t>16-24-3</t>
  </si>
  <si>
    <t>16-24-4</t>
  </si>
  <si>
    <t>16-6-1</t>
  </si>
  <si>
    <t>samagri</t>
  </si>
  <si>
    <t>16-6-2</t>
  </si>
  <si>
    <t>zednadebi xarjebi santeqnikuri samuSaoebisaTvis- 12%</t>
  </si>
  <si>
    <t>17-6-2</t>
  </si>
  <si>
    <t>18-14-2</t>
  </si>
  <si>
    <t xml:space="preserve">Sromis danaxarjebi    </t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</si>
  <si>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  <family val="0"/>
      </rPr>
      <t xml:space="preserve"> mili sqelkedliani, fitingebiT da samagrebiT</t>
    </r>
    <r>
      <rPr>
        <sz val="10"/>
        <rFont val="Calibri"/>
        <family val="2"/>
      </rPr>
      <t xml:space="preserve">  </t>
    </r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</si>
  <si>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  <family val="0"/>
      </rPr>
      <t xml:space="preserve"> mili sqelkedliani, fitingebiT da samagrebiT</t>
    </r>
    <r>
      <rPr>
        <sz val="10"/>
        <rFont val="Calibri"/>
        <family val="2"/>
      </rPr>
      <t xml:space="preserve">   d=50mm</t>
    </r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</si>
  <si>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  <family val="0"/>
      </rPr>
      <t xml:space="preserve"> mili sqelkedliani, fitingebiT da samagrebiT</t>
    </r>
    <r>
      <rPr>
        <sz val="10"/>
        <rFont val="Calibri"/>
        <family val="2"/>
      </rPr>
      <t xml:space="preserve">   Ø50mm</t>
    </r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</si>
  <si>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  <family val="0"/>
      </rPr>
      <t xml:space="preserve"> mili sqelkedliani, fitingebiT da samagrebiT</t>
    </r>
    <r>
      <rPr>
        <sz val="10"/>
        <rFont val="Calibri"/>
        <family val="2"/>
      </rPr>
      <t xml:space="preserve">  Ø100mm</t>
    </r>
  </si>
  <si>
    <t xml:space="preserve">Sromis danaxarjebi  </t>
  </si>
  <si>
    <t>IIIkategoriis gruntis ukuCayra xeliT</t>
  </si>
  <si>
    <t xml:space="preserve">23-1-1  </t>
  </si>
  <si>
    <r>
      <t>m</t>
    </r>
    <r>
      <rPr>
        <vertAlign val="superscript"/>
        <sz val="10"/>
        <rFont val="AcadNusx"/>
        <family val="0"/>
      </rPr>
      <t>3</t>
    </r>
  </si>
  <si>
    <t>22-8-1</t>
  </si>
  <si>
    <t>Sromis danaxarji</t>
  </si>
  <si>
    <t>sxvadasxva manqana</t>
  </si>
  <si>
    <t>sxvadasxva masala</t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</si>
  <si>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6 mm) fitingebiT, gadamyvanebiT da samagrebiT </t>
    </r>
    <r>
      <rPr>
        <sz val="10"/>
        <rFont val="Arial"/>
        <family val="2"/>
      </rPr>
      <t>Ø20x2.8</t>
    </r>
  </si>
  <si>
    <r>
      <t xml:space="preserve">polipropilenis mili fitingebiT, gadamyvanebiT da samagrebiT </t>
    </r>
    <r>
      <rPr>
        <sz val="10"/>
        <rFont val="Arial"/>
        <family val="2"/>
      </rPr>
      <t>Ø20x2.8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</si>
  <si>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6 mm) fitingebiT, gadamyvanebiT da samagrebiT </t>
    </r>
    <r>
      <rPr>
        <sz val="10"/>
        <rFont val="Arial"/>
        <family val="2"/>
      </rPr>
      <t>Ø25x3,5</t>
    </r>
  </si>
  <si>
    <r>
      <t xml:space="preserve">polipropilenis mili fitingebiT, gadamyvanebiT da samagrebiT </t>
    </r>
    <r>
      <rPr>
        <sz val="10"/>
        <rFont val="Arial"/>
        <family val="2"/>
      </rPr>
      <t>Ø25x3.5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</si>
  <si>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6 mm) fitingebiT, gadamyvanebiT da samagrebiT </t>
    </r>
    <r>
      <rPr>
        <sz val="10"/>
        <rFont val="Arial"/>
        <family val="2"/>
      </rPr>
      <t>Ø32x4,5</t>
    </r>
  </si>
  <si>
    <t>Sifri, normativis nomeri.</t>
  </si>
  <si>
    <t xml:space="preserve">samuSaoebisa da xarjebis dasaxeleba </t>
  </si>
  <si>
    <t>m2</t>
  </si>
  <si>
    <t>20-1-2</t>
  </si>
  <si>
    <t>haersadeni</t>
  </si>
  <si>
    <t>samSeneblo samuSaoebi</t>
  </si>
  <si>
    <t>santeqnikuri samuSaoebi</t>
  </si>
  <si>
    <t>16-24-5</t>
  </si>
  <si>
    <t>aTasi lari</t>
  </si>
  <si>
    <t>zednadebi xarjebi - 12%</t>
  </si>
  <si>
    <r>
      <t xml:space="preserve">damkveTi  </t>
    </r>
    <r>
      <rPr>
        <sz val="10"/>
        <rFont val="AcadNusx"/>
        <family val="0"/>
      </rPr>
      <t xml:space="preserve">_______________________________________________________________________________________________                                                                                                                                                                                     </t>
    </r>
  </si>
  <si>
    <t xml:space="preserve">               (organizaciis dasaxeleba)</t>
  </si>
  <si>
    <t xml:space="preserve">damtkicebulia   "______"   _________________2015 weli                                                                                                                                                                                        </t>
  </si>
  <si>
    <t xml:space="preserve">krebsiTi saxarjTaRricxvo gaangariSeba TanxiT                                     </t>
  </si>
  <si>
    <t xml:space="preserve">maT Soris: dasabrunebeli                                                                                      </t>
  </si>
  <si>
    <t>__________________________________________________________________________________________________________</t>
  </si>
  <si>
    <t>(damtkicebis Sesaxeb dokumentze miTiTeba)</t>
  </si>
  <si>
    <t>"___"</t>
  </si>
  <si>
    <t>__________</t>
  </si>
  <si>
    <t>2015 weli</t>
  </si>
  <si>
    <t>mSeneblobis Rirebulebis krebsiTi saxarjTaRricxvo gaangariSeba</t>
  </si>
  <si>
    <t>rigiTi #</t>
  </si>
  <si>
    <t>xarjT.                  #</t>
  </si>
  <si>
    <t>Tavebis, obieqtebis, samuSaoebisa da danaxarjebis dasaxeleba</t>
  </si>
  <si>
    <t>samontaJo samuSaoeb.</t>
  </si>
  <si>
    <t>mowyobiloba aveji,inven</t>
  </si>
  <si>
    <t xml:space="preserve">sxvadasxva samuSaoeb. </t>
  </si>
  <si>
    <t>saerTo saxarjTaR. Rirebuleba aTasi lari</t>
  </si>
  <si>
    <t>Tavi 2</t>
  </si>
  <si>
    <t>mSeneblobis ZiriTadi obieqtebi</t>
  </si>
  <si>
    <t xml:space="preserve">ob.xarj.#1 </t>
  </si>
  <si>
    <t>jami  Tavi 2</t>
  </si>
  <si>
    <t>Tavi 6</t>
  </si>
  <si>
    <t>gare qselebi</t>
  </si>
  <si>
    <t xml:space="preserve"> xarj.#2</t>
  </si>
  <si>
    <t>jami  Tavi 6</t>
  </si>
  <si>
    <t>Tavi 7</t>
  </si>
  <si>
    <t>vertikaluri dagegmareba da teritoriis keTlmowyoba</t>
  </si>
  <si>
    <t xml:space="preserve">vertikaluri dagegmareba </t>
  </si>
  <si>
    <t>teritoriis keTilmowyoba</t>
  </si>
  <si>
    <t>jami  Tavi 7</t>
  </si>
  <si>
    <t>jami  Tavi 2-7</t>
  </si>
  <si>
    <t>Tavi 8</t>
  </si>
  <si>
    <t>droebiTi Senoba-nagebobebi</t>
  </si>
  <si>
    <t>droebiTi Senoba-nagebobebi 1.5%</t>
  </si>
  <si>
    <t>jami  Tavi 2-8</t>
  </si>
  <si>
    <t>Dd R g _18%</t>
  </si>
  <si>
    <t>sul krebsiTi xarjTaRricxviT</t>
  </si>
  <si>
    <t xml:space="preserve"> </t>
  </si>
  <si>
    <t>mSeneblobis dasaxeleba</t>
  </si>
  <si>
    <t>obieqturi xarjTaRricxva #1</t>
  </si>
  <si>
    <t>rigiTi nomeri</t>
  </si>
  <si>
    <t>mowyobiloba aveji, inventari</t>
  </si>
  <si>
    <t xml:space="preserve">sxvadasxva samuSaoebi </t>
  </si>
  <si>
    <t>saerTo saxarjTaRricxvo Rirebuleba aTasi lari</t>
  </si>
  <si>
    <t>1/1</t>
  </si>
  <si>
    <t>1/2</t>
  </si>
  <si>
    <t xml:space="preserve">Sida wyalsaden-kanalizacia </t>
  </si>
  <si>
    <t>1/3</t>
  </si>
  <si>
    <t>1/5</t>
  </si>
  <si>
    <t>Zalovani eleqtromowyobiloba da elganaTeba</t>
  </si>
  <si>
    <t>1/6</t>
  </si>
  <si>
    <t>1/7</t>
  </si>
  <si>
    <t>1/8</t>
  </si>
  <si>
    <t>saxanZro signalizacia</t>
  </si>
  <si>
    <t>xarjTaRricxva #1/1</t>
  </si>
  <si>
    <t>9-5-1</t>
  </si>
  <si>
    <t>eleqtrodi</t>
  </si>
  <si>
    <t>9-14-6</t>
  </si>
  <si>
    <t>m</t>
  </si>
  <si>
    <t>12-8-3</t>
  </si>
  <si>
    <t>t</t>
  </si>
  <si>
    <t>eqskavatori muxluxa svlaze CamCis tevadobiT 0,5m3</t>
  </si>
  <si>
    <t>1-81-2</t>
  </si>
  <si>
    <t>1-31-2</t>
  </si>
  <si>
    <t>buldozeri 80cx.Z.</t>
  </si>
  <si>
    <t>1-118-10</t>
  </si>
  <si>
    <t xml:space="preserve">buldozeriT ukuCayrili gruntis datkepna pnevmosatkepnebiT </t>
  </si>
  <si>
    <t>pnevmosatkepni</t>
  </si>
  <si>
    <t>jami 2</t>
  </si>
  <si>
    <t xml:space="preserve">betonis momzadeba m100 betonisagan </t>
  </si>
  <si>
    <t>betoni m100</t>
  </si>
  <si>
    <t>betoni m350</t>
  </si>
  <si>
    <t>yalibis fari</t>
  </si>
  <si>
    <t xml:space="preserve">xis ficari 3x.40mm </t>
  </si>
  <si>
    <t>armatura a-3</t>
  </si>
  <si>
    <t xml:space="preserve">sayalibe xis ficari </t>
  </si>
  <si>
    <t>armatura a-1</t>
  </si>
  <si>
    <t>biTumis mastika</t>
  </si>
  <si>
    <t>jami 3</t>
  </si>
  <si>
    <t>6-12-7</t>
  </si>
  <si>
    <r>
      <t>monoliTuri rk/betonis kolonebis mowyoba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Bm350 betonisagan </t>
    </r>
  </si>
  <si>
    <t>6-15-2</t>
  </si>
  <si>
    <t xml:space="preserve">monoliTuri rk/betonis rigelebis mowyoba m350 betonisagan </t>
  </si>
  <si>
    <t>6-16-1</t>
  </si>
  <si>
    <t>9-32-12</t>
  </si>
  <si>
    <t>liTonis konstruqciebi</t>
  </si>
  <si>
    <t>antikoroziuli saRebavi</t>
  </si>
  <si>
    <t>jami 4</t>
  </si>
  <si>
    <t xml:space="preserve">monoliTuri rk/betonis kedlebis mowyoba m350 betonisagan </t>
  </si>
  <si>
    <t>xis Zeli</t>
  </si>
  <si>
    <t>xis ficari 3x.40mm da meti</t>
  </si>
  <si>
    <t>samSeneblo WanWiki</t>
  </si>
  <si>
    <t>cementis xsnari m50</t>
  </si>
  <si>
    <t>8-17-3</t>
  </si>
  <si>
    <t>tixrebis mowyoba satixre betonis filebiT</t>
  </si>
  <si>
    <t>satixre filebi</t>
  </si>
  <si>
    <t>naWedi</t>
  </si>
  <si>
    <t>toli</t>
  </si>
  <si>
    <t>8-7-3</t>
  </si>
  <si>
    <t>tixrebis armireba             (SeerTebis detalebi)</t>
  </si>
  <si>
    <t>jami 5</t>
  </si>
  <si>
    <t>lursmani</t>
  </si>
  <si>
    <t>12-8-5</t>
  </si>
  <si>
    <t>11-7-3</t>
  </si>
  <si>
    <t>11-30-7</t>
  </si>
  <si>
    <t xml:space="preserve">xelovnuri granitis filebi </t>
  </si>
  <si>
    <t>webo-cementi</t>
  </si>
  <si>
    <t>sxva manqana normiT</t>
  </si>
  <si>
    <t>WanWiki</t>
  </si>
  <si>
    <t>sxvadasxva masala normiT</t>
  </si>
  <si>
    <t>jami 6</t>
  </si>
  <si>
    <t>aluminis vitraJebi</t>
  </si>
  <si>
    <t>aluminis vitraJebis montaJi da Rirebuleba</t>
  </si>
  <si>
    <t xml:space="preserve">fanjrebi aluminis profiliT montaJi da Rirebuleba </t>
  </si>
  <si>
    <t xml:space="preserve">fanjrebi aluminis profiliT </t>
  </si>
  <si>
    <t>liTonis karebis montaJi da Rirebuleba</t>
  </si>
  <si>
    <t>liTonis kari</t>
  </si>
  <si>
    <t>liTonis damxmare konstruqciebi</t>
  </si>
  <si>
    <t>15-164-8</t>
  </si>
  <si>
    <t>liTonis karis SeRebva zeTovani saRebaviT orjer</t>
  </si>
  <si>
    <t>zeTovani saRebavi</t>
  </si>
  <si>
    <t>olifa</t>
  </si>
  <si>
    <t>cementis xsnari 1:3</t>
  </si>
  <si>
    <t>safiTxni</t>
  </si>
  <si>
    <t>10-20-3</t>
  </si>
  <si>
    <t xml:space="preserve">mdf-is karebis dayeneba da Rirebuleba </t>
  </si>
  <si>
    <t>mdf-is karebi (furnituriT)</t>
  </si>
  <si>
    <t>jami 7</t>
  </si>
  <si>
    <t xml:space="preserve">13-25-1  </t>
  </si>
  <si>
    <t xml:space="preserve">11-27-7  </t>
  </si>
  <si>
    <t>webo</t>
  </si>
  <si>
    <t>laminirebuli parketi</t>
  </si>
  <si>
    <t>iatakis mowyoba xelovnuri granitiT</t>
  </si>
  <si>
    <t>11-20-3</t>
  </si>
  <si>
    <t>webocementi</t>
  </si>
  <si>
    <t>keramikuli plintusebis mowyoba</t>
  </si>
  <si>
    <t xml:space="preserve">keramikuli filebi </t>
  </si>
  <si>
    <t>jami 8</t>
  </si>
  <si>
    <t>15-55-5-11</t>
  </si>
  <si>
    <t xml:space="preserve">kedlebis da tixrebis Selesva qviSa-cementis xsnariT </t>
  </si>
  <si>
    <r>
      <t>kedlebis Selesva specialuri salesi masaliT</t>
    </r>
    <r>
      <rPr>
        <sz val="10"/>
        <rFont val="Arial"/>
        <family val="2"/>
      </rPr>
      <t xml:space="preserve">  XPS</t>
    </r>
    <r>
      <rPr>
        <sz val="10"/>
        <rFont val="AcadNusx"/>
        <family val="0"/>
      </rPr>
      <t>-is daTbunebaze sisqiT 80mm, simyaris Srisa da salesi plastmasis msubuqi badis gaTvaliswinebiT</t>
    </r>
  </si>
  <si>
    <t>masala (kompleqtSi)</t>
  </si>
  <si>
    <t>15-168-7</t>
  </si>
  <si>
    <t>kedlebis da tixrebis SefiTxvna,  SeRebva wyalemulsiuri saRebaviT</t>
  </si>
  <si>
    <t>saRebavi pva</t>
  </si>
  <si>
    <t>34-59-7       34-61-1</t>
  </si>
  <si>
    <t>plastikatis Sekiduli EWeris mowyoba karkasze</t>
  </si>
  <si>
    <t>sxva manqana 0,035+0,0039=</t>
  </si>
  <si>
    <t>plastikati karkasiT</t>
  </si>
  <si>
    <t>sxva masala 0,389+0,016=</t>
  </si>
  <si>
    <t>15-14-1</t>
  </si>
  <si>
    <t xml:space="preserve">kedlebis mopirkeTeba keramikuli filebiT </t>
  </si>
  <si>
    <t>keramikuli filebi</t>
  </si>
  <si>
    <t>jami 9</t>
  </si>
  <si>
    <t>8-22-2</t>
  </si>
  <si>
    <t xml:space="preserve">gare xaraCoebis mowyoba </t>
  </si>
  <si>
    <t>xaraCos liTonis elementebi</t>
  </si>
  <si>
    <t>xaraCos xis elementebi</t>
  </si>
  <si>
    <t>fenilis fari</t>
  </si>
  <si>
    <t>jami 10</t>
  </si>
  <si>
    <t>11-1-6</t>
  </si>
  <si>
    <t>RorRi</t>
  </si>
  <si>
    <t>betoni m200</t>
  </si>
  <si>
    <t>7-58-2</t>
  </si>
  <si>
    <t>cementi m300</t>
  </si>
  <si>
    <t xml:space="preserve">zednadebi xarjebi  </t>
  </si>
  <si>
    <t>mogeba</t>
  </si>
  <si>
    <t>vertikaluri dagegmareba</t>
  </si>
  <si>
    <t>mexamridi</t>
  </si>
  <si>
    <t>betonis moWimvis mowyoba sisqiT 50mm, m150</t>
  </si>
  <si>
    <t>sxva manqana 0.0095+0.0023X6=</t>
  </si>
  <si>
    <t>betoni m150 0.0204+0,0051X6=</t>
  </si>
  <si>
    <t>11-8-3</t>
  </si>
  <si>
    <t>gare wyalsaden-kanalizacia</t>
  </si>
  <si>
    <r>
      <t>III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</t>
    </r>
    <r>
      <rPr>
        <sz val="10"/>
        <rFont val="AcadNusx"/>
        <family val="0"/>
      </rPr>
      <t xml:space="preserve"> miwis damuSaveba xeliT</t>
    </r>
  </si>
  <si>
    <t xml:space="preserve">zedmeti gruntis gatana 10 km-ze </t>
  </si>
  <si>
    <t>1-25-2</t>
  </si>
  <si>
    <t xml:space="preserve">muSaoba nayarSi </t>
  </si>
  <si>
    <t>buldozeri 108cx.Z.</t>
  </si>
  <si>
    <t xml:space="preserve">RorRi </t>
  </si>
  <si>
    <t xml:space="preserve">qviSis momzadeba </t>
  </si>
  <si>
    <t>22-24-1</t>
  </si>
  <si>
    <t>18-14-1</t>
  </si>
  <si>
    <t>man.</t>
  </si>
  <si>
    <t>22-8-5</t>
  </si>
  <si>
    <r>
      <t xml:space="preserve">kanalizaciis miwis qveSa gayvanilobisTvis gankuTvnili </t>
    </r>
    <r>
      <rPr>
        <sz val="10"/>
        <rFont val="Cambria"/>
        <family val="1"/>
      </rPr>
      <t>PVC</t>
    </r>
    <r>
      <rPr>
        <sz val="10"/>
        <rFont val="AcadNusx"/>
        <family val="0"/>
      </rPr>
      <t xml:space="preserve"> sqelkedliani  mili fitingebiT  </t>
    </r>
    <r>
      <rPr>
        <sz val="10"/>
        <rFont val="Arial"/>
        <family val="2"/>
      </rPr>
      <t>Ø150</t>
    </r>
  </si>
  <si>
    <t>23-12-1</t>
  </si>
  <si>
    <r>
      <t xml:space="preserve">sakanalizacio  rkinabetonis rgolebi WebisTvis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1000, simaRliT 1000 mm.</t>
    </r>
  </si>
  <si>
    <r>
      <t xml:space="preserve">sakanalizacio Webis Tujis liukebi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700 saTanado rkina/betonis filiT</t>
    </r>
  </si>
  <si>
    <t>rkinabetonis sakanalizacio Webis fskeris elementi Ø1000</t>
  </si>
  <si>
    <r>
      <t xml:space="preserve">armatura </t>
    </r>
    <r>
      <rPr>
        <sz val="10"/>
        <rFont val="Franklin Gothic Book"/>
        <family val="2"/>
      </rPr>
      <t>Ø</t>
    </r>
    <r>
      <rPr>
        <sz val="10"/>
        <rFont val="AcadNusx"/>
        <family val="0"/>
      </rPr>
      <t>18 - gamirisTvis</t>
    </r>
  </si>
  <si>
    <t xml:space="preserve">Sromis danaxarji                      </t>
  </si>
  <si>
    <t>maT Soris:</t>
  </si>
  <si>
    <t>mowyobiloba</t>
  </si>
  <si>
    <t>zednadebi xarjebi samontaJo samuSaoebze xelfasidan - 68%</t>
  </si>
  <si>
    <t xml:space="preserve">samontaJoMMsamuSaoebi </t>
  </si>
  <si>
    <t>16-8-3</t>
  </si>
  <si>
    <t>sveli wertilis kabinebis mowyoba mdf-iT (kompleqtSi) karkasiT</t>
  </si>
  <si>
    <t>mdf-is kabina (kompleqtSi) karkasiT</t>
  </si>
  <si>
    <t>12-9-1</t>
  </si>
  <si>
    <t>biTumis dasagrunti</t>
  </si>
  <si>
    <t>FIRESTONE  EPDM 1.14</t>
  </si>
  <si>
    <t>geoteqstili</t>
  </si>
  <si>
    <t>iqsps sisqiT 8sm</t>
  </si>
  <si>
    <t>iatakis mowyoba yinvagamZle xelovnuri granitis filebiT</t>
  </si>
  <si>
    <t>1. miwis samuSaoebi</t>
  </si>
  <si>
    <t xml:space="preserve">2. saZirkveli </t>
  </si>
  <si>
    <t>3. karkasis rk/konstruqciebi</t>
  </si>
  <si>
    <t>4. kedlebi da tixrebi</t>
  </si>
  <si>
    <t>5. saxuravi</t>
  </si>
  <si>
    <t>6. Riobebi</t>
  </si>
  <si>
    <t>7. iatakebi</t>
  </si>
  <si>
    <t>8. Siga mopirkeTeba</t>
  </si>
  <si>
    <t>9. gare mopirkeTeba</t>
  </si>
  <si>
    <t>10. sxvadasxva samuSaoebi</t>
  </si>
  <si>
    <t>jami 1-10</t>
  </si>
  <si>
    <t>RorRi m800 fr. 20-40mm</t>
  </si>
  <si>
    <t xml:space="preserve"> xarj.#3</t>
  </si>
  <si>
    <t>xarjTaRricxva #4</t>
  </si>
  <si>
    <t>xarjTaRricxva #2</t>
  </si>
  <si>
    <t>sainformacio baneris mowyoba moculobiTi manaTobeli asoebiT</t>
  </si>
  <si>
    <t>gauTvaliswinebeli xarjebi _3%</t>
  </si>
  <si>
    <t>betoni m250</t>
  </si>
  <si>
    <t>6-1-5</t>
  </si>
  <si>
    <t xml:space="preserve">112-is administraciuli Senoba    </t>
  </si>
  <si>
    <t>igive, gankuTvnili invalidebisTvis</t>
  </si>
  <si>
    <t>unitazi avziT, sruli kompleqtaciiT (Camketi ventiliT “arko”, drekadi SlangiT, samagri elementebiT  da sxva saWiro fitingebiT da masalebiT) invalidebisTvis</t>
  </si>
  <si>
    <t>17-1-8</t>
  </si>
  <si>
    <t>Sxapis qveSi SemreviT, sruli kompleqtaciiT (Camketi ventilebiT “arko”, drekadi SlangebiT, sifoniT, samagri elementebiT  da sxva saWiro fitingebiT da masalebiT)</t>
  </si>
  <si>
    <t>Sxapis qveSsadebi</t>
  </si>
  <si>
    <t>17-5-1</t>
  </si>
  <si>
    <t>pisuari onkaniT, sruli kompleqtaciiT (Camketi ventilebiT, drekadi SlangebiT, sifoniT, samagri elementebiT  da sxva saWiro fitingebiT da masalebiT)</t>
  </si>
  <si>
    <t>pisuari sifoniT da onkaniT</t>
  </si>
  <si>
    <t>17-1-10</t>
  </si>
  <si>
    <t>trapi Ø100 samontaJo kompleqtiT</t>
  </si>
  <si>
    <t>trapi</t>
  </si>
  <si>
    <t>17-1-9</t>
  </si>
  <si>
    <t>trapis d=50mm montaJi</t>
  </si>
  <si>
    <t>16-16-1</t>
  </si>
  <si>
    <r>
      <t xml:space="preserve">karada saxanZro onkaniT </t>
    </r>
    <r>
      <rPr>
        <sz val="10"/>
        <rFont val="Arial"/>
        <family val="2"/>
      </rPr>
      <t>DN5</t>
    </r>
    <r>
      <rPr>
        <sz val="10"/>
        <rFont val="AcadNusx"/>
        <family val="0"/>
      </rPr>
      <t>0,                            SlangiT ( 25 m ), luliT da cecxlmaqrobiT</t>
    </r>
  </si>
  <si>
    <t>22-32-3</t>
  </si>
  <si>
    <t>betonis Wa 350*350*400 (liukiT)    (2c)</t>
  </si>
  <si>
    <t>ficari Camoganuli IIIx 25-32mm</t>
  </si>
  <si>
    <t>ficari Camoganuli IIIx 40-60mm</t>
  </si>
  <si>
    <t>luki</t>
  </si>
  <si>
    <t>16-16-2</t>
  </si>
  <si>
    <t xml:space="preserve">sarwyavi onkani </t>
  </si>
  <si>
    <t>23-17-1</t>
  </si>
  <si>
    <t>rkinabetonis Wa 700*700*700 wvimis wylis mimRebi cxauriT (Sida saniaRvre qselisTvis)</t>
  </si>
  <si>
    <t>cementis xsnari 1:2</t>
  </si>
  <si>
    <t>armatura</t>
  </si>
  <si>
    <t>Tujis cxaura</t>
  </si>
  <si>
    <t>22-8-6</t>
  </si>
  <si>
    <r>
      <t>kanalizaciis miwis qveSa gayvanilobisTvis gankuTvnili</t>
    </r>
    <r>
      <rPr>
        <sz val="10"/>
        <rFont val="Arial"/>
        <family val="2"/>
      </rPr>
      <t xml:space="preserve"> PVC </t>
    </r>
    <r>
      <rPr>
        <sz val="10"/>
        <rFont val="AcadNusx"/>
        <family val="0"/>
      </rPr>
      <t>sqelkedliani  mili fitingebiT d=200mm</t>
    </r>
  </si>
  <si>
    <t>grZ. m</t>
  </si>
  <si>
    <t>mili  fitingebiT d=200mm</t>
  </si>
  <si>
    <t>revizia sakanalizacio milisTvis d=200mm</t>
  </si>
  <si>
    <t>revizia sakanalizacio milisTvis d=100mm</t>
  </si>
  <si>
    <t>gamwmendi sakanalizacio milisTvis d=100mm</t>
  </si>
  <si>
    <r>
      <t>Camketi ventili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 d=25mm
</t>
    </r>
  </si>
  <si>
    <t xml:space="preserve">Camketi  ventili d=25mm
</t>
  </si>
  <si>
    <r>
      <t>Camketi ventilebi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 d=15mm
</t>
    </r>
  </si>
  <si>
    <t xml:space="preserve">Camketi  ventili d=15mm
</t>
  </si>
  <si>
    <t>polipropileni mili d=32X4mm</t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</si>
  <si>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6 mm) fitingebiT, gadamyvanebiT da samagrebiT </t>
    </r>
    <r>
      <rPr>
        <sz val="10"/>
        <rFont val="Arial"/>
        <family val="2"/>
      </rPr>
      <t>Ø40x5,6</t>
    </r>
  </si>
  <si>
    <t>polipropileni mili d=40X5,6mm</t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</si>
  <si>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6 mm) fitingebiT, gadamyvanebiT da samagrebiT </t>
    </r>
    <r>
      <rPr>
        <sz val="10"/>
        <rFont val="Arial"/>
        <family val="2"/>
      </rPr>
      <t>Ø50x6,9</t>
    </r>
  </si>
  <si>
    <t>plastmasis mili d=50mm</t>
  </si>
  <si>
    <r>
      <t xml:space="preserve">polipropilenis milgayvanilobebi wylis temperaturisTvis </t>
    </r>
    <r>
      <rPr>
        <sz val="10"/>
        <rFont val="Arial"/>
        <family val="2"/>
      </rPr>
      <t>80ºC</t>
    </r>
    <r>
      <rPr>
        <sz val="10"/>
        <rFont val="AcadNusx"/>
        <family val="0"/>
      </rPr>
      <t xml:space="preserve">-mde da wnevisTvis 10 atm-mde, kauCukis TboizolaciiT (sisqe 10 mm), fitingebiT, gadamyvanebiT da samagrebiT </t>
    </r>
    <r>
      <rPr>
        <sz val="10"/>
        <rFont val="Arial"/>
        <family val="2"/>
      </rPr>
      <t>Ø20x2.8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</si>
  <si>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10 mm) fitingebiT, gadamyvanebiT da samagrebiT </t>
    </r>
    <r>
      <rPr>
        <sz val="10"/>
        <rFont val="Arial"/>
        <family val="2"/>
      </rPr>
      <t>Ø25x3,5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</si>
  <si>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10 mm) fitingebiT, gadamyvanebiT da samagrebiT </t>
    </r>
    <r>
      <rPr>
        <sz val="10"/>
        <rFont val="Arial"/>
        <family val="2"/>
      </rPr>
      <t>Ø32x4,5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</si>
  <si>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10 mm) fitingebiT, gadamyvanebiT da samagrebiT </t>
    </r>
    <r>
      <rPr>
        <sz val="10"/>
        <rFont val="Arial"/>
        <family val="2"/>
      </rPr>
      <t>Ø40x5,6</t>
    </r>
  </si>
  <si>
    <r>
      <t>polipropilenis milgayvanilobebi wylis temperaturisTvis 80</t>
    </r>
    <r>
      <rPr>
        <vertAlign val="superscript"/>
        <sz val="10"/>
        <rFont val="AcadNusx"/>
        <family val="0"/>
      </rPr>
      <t>0</t>
    </r>
    <r>
      <rPr>
        <sz val="10"/>
        <rFont val="Arial"/>
        <family val="2"/>
      </rPr>
      <t>C-</t>
    </r>
    <r>
      <rPr>
        <sz val="10"/>
        <rFont val="AcadNusx"/>
        <family val="0"/>
      </rPr>
      <t xml:space="preserve">mde da wnevisTvis 10 atm-mde, kauCukis TboizolaciiT (sisqe 10 mm) fitingebiT, gadamyvanebiT da samagrebiT </t>
    </r>
    <r>
      <rPr>
        <sz val="10"/>
        <rFont val="Arial"/>
        <family val="2"/>
      </rPr>
      <t>Ø50x6,9</t>
    </r>
  </si>
  <si>
    <t>16-8-1</t>
  </si>
  <si>
    <t xml:space="preserve">foladis  mili d=50mm </t>
  </si>
  <si>
    <t>foladis  mili d=50mm</t>
  </si>
  <si>
    <t>16-8-2</t>
  </si>
  <si>
    <t xml:space="preserve">foladis  mili d=65mm </t>
  </si>
  <si>
    <t>foladis  mili  d=65mm</t>
  </si>
  <si>
    <t xml:space="preserve">foladis mili d=80mm </t>
  </si>
  <si>
    <t>foladis  mili  d=80mm</t>
  </si>
  <si>
    <t>15-166-4</t>
  </si>
  <si>
    <t xml:space="preserve">milis antikoroziuli saRebaviT dafarva (or fenad) </t>
  </si>
  <si>
    <t>gaTboba-gagrileba, ventilacia</t>
  </si>
  <si>
    <t>qvabi orsafexuriani kombinirebuli sanTuriT, simZlavriT 150 kvt, marTvis pultiT, Camketi ventilebiT da milsadenebTan misaerTebeli fitingebiT</t>
  </si>
  <si>
    <t xml:space="preserve">qvabi  simZlavriT 150kvt  </t>
  </si>
  <si>
    <t xml:space="preserve">haeriT gasacivebel kondensatoriani Cileri wylis gacivebisTvis, RerZuli ventilatorebiT:                        --sicivis warmadoba 80 kvt,          </t>
  </si>
  <si>
    <r>
      <t>wylis sacirkulacio tumboebi, ukumiltuCebiT da SuasadebebiT, wylis temperaturis 0-100</t>
    </r>
    <r>
      <rPr>
        <sz val="10"/>
        <rFont val="Arial"/>
        <family val="2"/>
      </rPr>
      <t xml:space="preserve">ºC </t>
    </r>
    <r>
      <rPr>
        <sz val="10"/>
        <rFont val="AcadNusx"/>
        <family val="0"/>
      </rPr>
      <t>da wnevis 10 atm-mde samuSaod, Camketi ventilebiT, uku sarqveliT da milsadenebTan misaerTebeli fiTingebiT: warmadoba - 18 m3³/sT, dawneva -- 4,0 w.s.m.</t>
    </r>
  </si>
  <si>
    <r>
      <t xml:space="preserve">tumbo warmadobiT </t>
    </r>
    <r>
      <rPr>
        <sz val="10"/>
        <rFont val="Arial"/>
        <family val="2"/>
      </rPr>
      <t>-</t>
    </r>
    <r>
      <rPr>
        <sz val="10"/>
        <rFont val="AcadNusx"/>
        <family val="0"/>
      </rPr>
      <t xml:space="preserve"> 18 m3³/sT, dawneva -- 4,0 w.s.m.</t>
    </r>
  </si>
  <si>
    <r>
      <t>wylis sacirkulacio tumboebi, ukumiltuCebiT da SuasadebebiT, wylis temperaturis 0-100</t>
    </r>
    <r>
      <rPr>
        <sz val="10"/>
        <rFont val="Arial"/>
        <family val="2"/>
      </rPr>
      <t xml:space="preserve">ºC  </t>
    </r>
    <r>
      <rPr>
        <sz val="10"/>
        <rFont val="AcadNusx"/>
        <family val="0"/>
      </rPr>
      <t>da wnevis 10 atm-mde samuSaod, Camketi ventilebiT, uku sarqveliT da milsadenebTan misaerTebeli fiTingebiT: warmadoba - 9.0 m3³/sT, dawneva -- 4,0 w.s.m.</t>
    </r>
  </si>
  <si>
    <r>
      <t xml:space="preserve">tumbo warmadobiT </t>
    </r>
    <r>
      <rPr>
        <sz val="10"/>
        <rFont val="Arial"/>
        <family val="2"/>
      </rPr>
      <t>-</t>
    </r>
    <r>
      <rPr>
        <sz val="10"/>
        <rFont val="AcadNusx"/>
        <family val="0"/>
      </rPr>
      <t xml:space="preserve"> 9 m3³/sT, dawneva -- 4,0 w.s.m.</t>
    </r>
  </si>
  <si>
    <r>
      <t>wylis sacirkulacio tumboebi, ukumiltuCebiT da SuasadebebiT, wylis temperaturis 0-100</t>
    </r>
    <r>
      <rPr>
        <sz val="10"/>
        <rFont val="Arial"/>
        <family val="2"/>
      </rPr>
      <t xml:space="preserve">ºC  </t>
    </r>
    <r>
      <rPr>
        <sz val="10"/>
        <rFont val="AcadNusx"/>
        <family val="0"/>
      </rPr>
      <t>da wnevis 10 atm-mde samuSaod, Camketi ventilebiT, uku sarqveliT da milsadenebTan misaerTebeli fiTingebiT: warmadoba - 15.0 m3³/sT, dawneva -- 6,0 w.s.m.</t>
    </r>
  </si>
  <si>
    <r>
      <t xml:space="preserve">tumbo warmadobiT </t>
    </r>
    <r>
      <rPr>
        <sz val="10"/>
        <rFont val="Arial"/>
        <family val="2"/>
      </rPr>
      <t>-</t>
    </r>
    <r>
      <rPr>
        <sz val="10"/>
        <rFont val="AcadNusx"/>
        <family val="0"/>
      </rPr>
      <t>15 m3³/sT, dawneva -- 60 w.s.m.</t>
    </r>
  </si>
  <si>
    <r>
      <t>wylis sacirkulacio tumboebi, ukumiltuCebiT da SuasadebebiT, wylis temperaturis 0-10</t>
    </r>
    <r>
      <rPr>
        <sz val="10"/>
        <rFont val="Arial"/>
        <family val="2"/>
      </rPr>
      <t xml:space="preserve">0ºC </t>
    </r>
    <r>
      <rPr>
        <sz val="10"/>
        <rFont val="AcadNusx"/>
        <family val="0"/>
      </rPr>
      <t xml:space="preserve"> da wnevis 10 atm-mde samuSaod, Camketi ventilebiT, uku sarqveliT da milsadenebTan misaerTebeli fiTingebiT: warmadoba - 0.5 m³/sT, dawneva -- 1.5 w.s.m.</t>
    </r>
  </si>
  <si>
    <r>
      <t xml:space="preserve">tumbo warmadobiT </t>
    </r>
    <r>
      <rPr>
        <sz val="10"/>
        <rFont val="Arial"/>
        <family val="2"/>
      </rPr>
      <t>-</t>
    </r>
    <r>
      <rPr>
        <sz val="10"/>
        <rFont val="AcadNusx"/>
        <family val="0"/>
      </rPr>
      <t>0,5 m3³/sT, dawneva -- 1,5 w.s.m.</t>
    </r>
  </si>
  <si>
    <r>
      <t xml:space="preserve">hidravlikuri gamyofi/gamanawilebeli </t>
    </r>
    <r>
      <rPr>
        <sz val="10"/>
        <rFont val="Arial"/>
        <family val="2"/>
      </rPr>
      <t>DN200 / L</t>
    </r>
    <r>
      <rPr>
        <sz val="10"/>
        <rFont val="AcadNusx"/>
        <family val="0"/>
      </rPr>
      <t xml:space="preserve">=2.0 m (foladis mili 5 miltuCa milyeliT </t>
    </r>
    <r>
      <rPr>
        <sz val="10"/>
        <rFont val="Arial"/>
        <family val="2"/>
      </rPr>
      <t xml:space="preserve">DN80 </t>
    </r>
    <r>
      <rPr>
        <sz val="10"/>
        <rFont val="AcadNusx"/>
        <family val="0"/>
      </rPr>
      <t xml:space="preserve">da 2 miltuCa milyeliT </t>
    </r>
    <r>
      <rPr>
        <sz val="10"/>
        <rFont val="Arial"/>
        <family val="2"/>
      </rPr>
      <t xml:space="preserve">DN50 </t>
    </r>
    <r>
      <rPr>
        <sz val="10"/>
        <rFont val="AcadNusx"/>
        <family val="0"/>
      </rPr>
      <t>), samontaJo elementebiT</t>
    </r>
  </si>
  <si>
    <r>
      <t xml:space="preserve">hidravlikuri gamyofi/gamanawilebeli </t>
    </r>
    <r>
      <rPr>
        <sz val="10"/>
        <rFont val="Arial"/>
        <family val="2"/>
      </rPr>
      <t>DN200 / L</t>
    </r>
    <r>
      <rPr>
        <sz val="10"/>
        <rFont val="AcadNusx"/>
        <family val="0"/>
      </rPr>
      <t xml:space="preserve">=2.0 m </t>
    </r>
  </si>
  <si>
    <t>18-6-1</t>
  </si>
  <si>
    <r>
      <t xml:space="preserve">safarTovebeli avzi V=150 litri, </t>
    </r>
    <r>
      <rPr>
        <sz val="10"/>
        <rFont val="Arial"/>
        <family val="2"/>
      </rPr>
      <t>P</t>
    </r>
    <r>
      <rPr>
        <sz val="10"/>
        <rFont val="AcadNusx"/>
        <family val="0"/>
      </rPr>
      <t>=1.5/6.0 atm.</t>
    </r>
  </si>
  <si>
    <r>
      <t xml:space="preserve">wylis filtri </t>
    </r>
    <r>
      <rPr>
        <sz val="10"/>
        <rFont val="Franklin Gothic Book"/>
        <family val="2"/>
      </rPr>
      <t>DN25</t>
    </r>
    <r>
      <rPr>
        <sz val="10"/>
        <rFont val="AcadNusx"/>
        <family val="0"/>
      </rPr>
      <t xml:space="preserve"> manometriT</t>
    </r>
  </si>
  <si>
    <r>
      <t xml:space="preserve">wylis filtri </t>
    </r>
    <r>
      <rPr>
        <sz val="10"/>
        <rFont val="Franklin Gothic Book"/>
        <family val="2"/>
      </rPr>
      <t>DN40</t>
    </r>
    <r>
      <rPr>
        <sz val="10"/>
        <rFont val="AcadNusx"/>
        <family val="0"/>
      </rPr>
      <t xml:space="preserve"> manometriT</t>
    </r>
  </si>
  <si>
    <r>
      <t xml:space="preserve">wylis filtri </t>
    </r>
    <r>
      <rPr>
        <sz val="10"/>
        <rFont val="Franklin Gothic Book"/>
        <family val="2"/>
      </rPr>
      <t>DN65</t>
    </r>
    <r>
      <rPr>
        <sz val="10"/>
        <rFont val="AcadNusx"/>
        <family val="0"/>
      </rPr>
      <t xml:space="preserve"> manometriT</t>
    </r>
  </si>
  <si>
    <t>wylis tevadobiTi gamaTbobeli, moculobiT 1000 litri, Tburi simZlavriT 150 kvt, TermostatiT, Camketi ventilebiT da milsadenebTan misaerTebeli fitingebiT</t>
  </si>
  <si>
    <t>wylis tevadobiTi gamaTbobeli, moculobiT 1000 litri</t>
  </si>
  <si>
    <r>
      <t>foladis (sisqe - 4mm) civi wylis avzi moculobiT - 13.0 m</t>
    </r>
    <r>
      <rPr>
        <sz val="10"/>
        <rFont val="Franklin Gothic Book"/>
        <family val="2"/>
      </rPr>
      <t>³</t>
    </r>
    <r>
      <rPr>
        <sz val="10"/>
        <rFont val="AcadNusx"/>
        <family val="0"/>
      </rPr>
      <t xml:space="preserve">, zomebiT 4000*1500*2000 mm (milyelebiT da izolaciiT </t>
    </r>
  </si>
  <si>
    <r>
      <t>civi wylis avzi moculobiT - 13.0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³</t>
    </r>
  </si>
  <si>
    <t>wyalmomaragebis satumbo sadguri (minimum ori tumbo), wylis xarji - 2.5 litri/wamSi, dawneva - 2.0 atm., safrtovebeli avziT - 20 litri, avtomatikis da dacvis blokebiT</t>
  </si>
  <si>
    <t>wyalmomaragebis satumbo sadguri (minimum ori tumbo),</t>
  </si>
  <si>
    <t xml:space="preserve">sakvamle mili Ød=300, sigrZe – 5 m, Tboizolirebuli, moTuTiebuli foladis, garsacmiT Tavisi fasonuri nawilebiT  
</t>
  </si>
  <si>
    <t>moTuTiebuli foladis (sisqiT 1.5mm) sakvamle mili, diametriT 200 mm, Tboizolirebuli dapresili minabambiT (sisqiT aranakleb 20mm) da aluminis folgiT - 20m</t>
  </si>
  <si>
    <t>moTuTiebuli foladis (sisqiT 1.5mm) sakvamle mili, diametriT 200 mm, Tboizolirebuli dapresili minabambiT (sisqiT aranakleb 20mm) da aluminis folgiT</t>
  </si>
  <si>
    <t>16-13-1</t>
  </si>
  <si>
    <r>
      <t xml:space="preserve">tivtiva sarqveli  </t>
    </r>
    <r>
      <rPr>
        <sz val="10"/>
        <rFont val="Arial"/>
        <family val="2"/>
      </rPr>
      <t>P</t>
    </r>
    <r>
      <rPr>
        <sz val="10"/>
        <rFont val="AcadNusx"/>
        <family val="0"/>
      </rPr>
      <t>=4 atm.</t>
    </r>
    <r>
      <rPr>
        <sz val="10"/>
        <rFont val="Arial"/>
        <family val="2"/>
      </rPr>
      <t xml:space="preserve"> DN40
</t>
    </r>
    <r>
      <rPr>
        <sz val="10"/>
        <rFont val="AcadNusx"/>
        <family val="0"/>
      </rPr>
      <t xml:space="preserve">
</t>
    </r>
  </si>
  <si>
    <r>
      <t>tivtiva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40
</t>
    </r>
  </si>
  <si>
    <t>16-12-2</t>
  </si>
  <si>
    <r>
      <t>Camketi ventilebi wylis temperaturis 0-100</t>
    </r>
    <r>
      <rPr>
        <sz val="10"/>
        <rFont val="Franklin Gothic Book"/>
        <family val="2"/>
      </rPr>
      <t>ºC</t>
    </r>
    <r>
      <rPr>
        <sz val="10"/>
        <rFont val="AcadNusx"/>
        <family val="0"/>
      </rPr>
      <t xml:space="preserve"> da wnevis 10 atm-de samuSaod, milsadenebTan misaerTebeli fitingebiT (miltuCebiT) </t>
    </r>
    <r>
      <rPr>
        <sz val="10"/>
        <rFont val="Arial"/>
        <family val="2"/>
      </rPr>
      <t>DN8</t>
    </r>
    <r>
      <rPr>
        <sz val="10"/>
        <rFont val="AcadNusx"/>
        <family val="0"/>
      </rPr>
      <t>0mm</t>
    </r>
  </si>
  <si>
    <r>
      <t>Camketi ventilebi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65
</t>
    </r>
  </si>
  <si>
    <r>
      <t>Camketi ventilebi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milsadenebTan misaerTebeli fitingebiT (miltuCebiT) </t>
    </r>
    <r>
      <rPr>
        <sz val="10"/>
        <rFont val="Arial"/>
        <family val="2"/>
      </rPr>
      <t xml:space="preserve"> DN65
</t>
    </r>
    <r>
      <rPr>
        <sz val="10"/>
        <rFont val="AcadNusx"/>
        <family val="0"/>
      </rPr>
      <t xml:space="preserve">
</t>
    </r>
  </si>
  <si>
    <r>
      <t>Camketi ventilebi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milsadenebTan misaerTebeli fitingebiT (miltuCebiT) </t>
    </r>
    <r>
      <rPr>
        <sz val="10"/>
        <rFont val="Arial"/>
        <family val="2"/>
      </rPr>
      <t xml:space="preserve"> DN50
</t>
    </r>
    <r>
      <rPr>
        <sz val="10"/>
        <rFont val="AcadNusx"/>
        <family val="0"/>
      </rPr>
      <t xml:space="preserve">
</t>
    </r>
  </si>
  <si>
    <r>
      <t>Camketi  ventilebi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50
</t>
    </r>
  </si>
  <si>
    <r>
      <t>Camketi ventilebi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milsadenebTan misaerTebeli fitingebiT (miltuCebiT) </t>
    </r>
    <r>
      <rPr>
        <sz val="10"/>
        <rFont val="Arial"/>
        <family val="2"/>
      </rPr>
      <t xml:space="preserve"> DN40
</t>
    </r>
    <r>
      <rPr>
        <sz val="10"/>
        <rFont val="AcadNusx"/>
        <family val="0"/>
      </rPr>
      <t xml:space="preserve">
</t>
    </r>
  </si>
  <si>
    <r>
      <t>Camketi  ventilebi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40
</t>
    </r>
  </si>
  <si>
    <r>
      <t>Camketi ventilebi wylis temperaturis 0-</t>
    </r>
    <r>
      <rPr>
        <sz val="10"/>
        <rFont val="Arial"/>
        <family val="2"/>
      </rPr>
      <t>100ºC</t>
    </r>
    <r>
      <rPr>
        <sz val="10"/>
        <rFont val="AcadNusx"/>
        <family val="0"/>
      </rPr>
      <t xml:space="preserve"> da wnevis 10 atm-de samuSaod, milsadenebTan misaerTebeli fitingebiT (miltuCebiT) </t>
    </r>
    <r>
      <rPr>
        <sz val="10"/>
        <rFont val="Arial"/>
        <family val="2"/>
      </rPr>
      <t xml:space="preserve"> DN25
</t>
    </r>
    <r>
      <rPr>
        <sz val="10"/>
        <rFont val="AcadNusx"/>
        <family val="0"/>
      </rPr>
      <t xml:space="preserve">
</t>
    </r>
  </si>
  <si>
    <r>
      <t>Camketi  ventilebi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25
</t>
    </r>
  </si>
  <si>
    <r>
      <t>Camketi urdulebi ukumiltuCebiT da SuasadebebiT wylis temperaturis 0-1000</t>
    </r>
    <r>
      <rPr>
        <sz val="10"/>
        <rFont val="Arial"/>
        <family val="2"/>
      </rPr>
      <t xml:space="preserve"> C </t>
    </r>
    <r>
      <rPr>
        <sz val="10"/>
        <rFont val="AcadNusx"/>
        <family val="0"/>
      </rPr>
      <t>da wnevis 10 atm-mde samuSaod.</t>
    </r>
    <r>
      <rPr>
        <sz val="10"/>
        <rFont val="Arial"/>
        <family val="2"/>
      </rPr>
      <t xml:space="preserve"> DN15
</t>
    </r>
    <r>
      <rPr>
        <sz val="10"/>
        <rFont val="AcadNusx"/>
        <family val="0"/>
      </rPr>
      <t xml:space="preserve">
</t>
    </r>
  </si>
  <si>
    <r>
      <t>Camketi  ventilebi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15
</t>
    </r>
  </si>
  <si>
    <r>
      <t xml:space="preserve">uku sarqveli wylis temperaturis </t>
    </r>
    <r>
      <rPr>
        <sz val="10"/>
        <rFont val="Arial"/>
        <family val="2"/>
      </rPr>
      <t>0-100ºC</t>
    </r>
    <r>
      <rPr>
        <sz val="10"/>
        <rFont val="AcadNusx"/>
        <family val="0"/>
      </rPr>
      <t xml:space="preserve"> da wnevis 10,0 atm-de samuSaod, milsadenebTan misaerTebeli fitingebiT (miltuCebiT) </t>
    </r>
    <r>
      <rPr>
        <sz val="10"/>
        <rFont val="Arial"/>
        <family val="2"/>
      </rPr>
      <t xml:space="preserve"> DN80</t>
    </r>
    <r>
      <rPr>
        <sz val="10"/>
        <rFont val="AcadNusx"/>
        <family val="0"/>
      </rPr>
      <t xml:space="preserve">
</t>
    </r>
  </si>
  <si>
    <r>
      <t xml:space="preserve">uku sarqveli 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80
</t>
    </r>
  </si>
  <si>
    <r>
      <t>Camketi urdulebi ukumiltuCebiT da SuasadebebiT wylis temperaturis 0-1000</t>
    </r>
    <r>
      <rPr>
        <sz val="10"/>
        <rFont val="Arial"/>
        <family val="2"/>
      </rPr>
      <t xml:space="preserve"> C </t>
    </r>
    <r>
      <rPr>
        <sz val="10"/>
        <rFont val="AcadNusx"/>
        <family val="0"/>
      </rPr>
      <t>da wnevis 10 atm-mde samuSaod.</t>
    </r>
    <r>
      <rPr>
        <sz val="10"/>
        <rFont val="Arial"/>
        <family val="2"/>
      </rPr>
      <t xml:space="preserve"> DN40
</t>
    </r>
    <r>
      <rPr>
        <sz val="10"/>
        <rFont val="AcadNusx"/>
        <family val="0"/>
      </rPr>
      <t xml:space="preserve">
</t>
    </r>
  </si>
  <si>
    <r>
      <t xml:space="preserve">uku sarqveli 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40
</t>
    </r>
  </si>
  <si>
    <r>
      <t>Camketi urdulebi ukumiltuCebiT da SuasadebebiT wylis temperaturis 0-1000</t>
    </r>
    <r>
      <rPr>
        <sz val="10"/>
        <rFont val="Arial"/>
        <family val="2"/>
      </rPr>
      <t xml:space="preserve"> C </t>
    </r>
    <r>
      <rPr>
        <sz val="10"/>
        <rFont val="AcadNusx"/>
        <family val="0"/>
      </rPr>
      <t>da wnevis 10 atm-mde samuSaod.</t>
    </r>
    <r>
      <rPr>
        <sz val="10"/>
        <rFont val="Arial"/>
        <family val="2"/>
      </rPr>
      <t xml:space="preserve"> DN15</t>
    </r>
    <r>
      <rPr>
        <sz val="10"/>
        <rFont val="AcadNusx"/>
        <family val="0"/>
      </rPr>
      <t xml:space="preserve">
</t>
    </r>
  </si>
  <si>
    <r>
      <t xml:space="preserve">uku sarqveli </t>
    </r>
    <r>
      <rPr>
        <sz val="10"/>
        <rFont val="Arial"/>
        <family val="2"/>
      </rPr>
      <t xml:space="preserve">  DN</t>
    </r>
    <r>
      <rPr>
        <sz val="10"/>
        <rFont val="AcadNusx"/>
        <family val="0"/>
      </rPr>
      <t xml:space="preserve">15
</t>
    </r>
  </si>
  <si>
    <r>
      <t xml:space="preserve">avtomaturi haersaridi wylis temperaturis 0-1000 </t>
    </r>
    <r>
      <rPr>
        <sz val="10"/>
        <rFont val="Arial"/>
        <family val="2"/>
      </rPr>
      <t>C</t>
    </r>
    <r>
      <rPr>
        <sz val="10"/>
        <rFont val="AcadNusx"/>
        <family val="0"/>
      </rPr>
      <t xml:space="preserve"> da wnevis 10 atm-mde samuSaod.. </t>
    </r>
    <r>
      <rPr>
        <sz val="10"/>
        <rFont val="Arial"/>
        <family val="2"/>
      </rPr>
      <t xml:space="preserve"> DN15</t>
    </r>
    <r>
      <rPr>
        <sz val="10"/>
        <rFont val="AcadNusx"/>
        <family val="0"/>
      </rPr>
      <t xml:space="preserve">
</t>
    </r>
  </si>
  <si>
    <t xml:space="preserve">avtomaturi haersaridi
</t>
  </si>
  <si>
    <t>18-15-4</t>
  </si>
  <si>
    <r>
      <t xml:space="preserve">Termometri / manometri wylis temperaturis </t>
    </r>
    <r>
      <rPr>
        <sz val="10"/>
        <rFont val="Arial"/>
        <family val="2"/>
      </rPr>
      <t xml:space="preserve">0-100ºC </t>
    </r>
    <r>
      <rPr>
        <sz val="10"/>
        <rFont val="AcadNusx"/>
        <family val="0"/>
      </rPr>
      <t xml:space="preserve">da wylis wnevis 10atm-mde gasazomad </t>
    </r>
  </si>
  <si>
    <t xml:space="preserve">Termometri / manometri </t>
  </si>
  <si>
    <r>
      <t>damcavi sarqveli wnevaze 3 atm.m.</t>
    </r>
    <r>
      <rPr>
        <sz val="10"/>
        <rFont val="Arial"/>
        <family val="2"/>
      </rPr>
      <t xml:space="preserve"> DN25
</t>
    </r>
    <r>
      <rPr>
        <sz val="10"/>
        <rFont val="AcadNusx"/>
        <family val="0"/>
      </rPr>
      <t xml:space="preserve">
</t>
    </r>
  </si>
  <si>
    <t xml:space="preserve">wylis nakadis gadamwodi </t>
  </si>
  <si>
    <t xml:space="preserve">Weris uxmo RerZuli ventilatori brunTa ricxvis regulatoriT da uku sarqveliT,                                     haeris xarji -- 150 m3³/sT,                   dawneva -- 50 pa 
</t>
  </si>
  <si>
    <t>Weris uxmo RerZuli ventilatori brunTa ricxvis regulatoriT da uku sarqveliT,  haeris xarji -- 150 m3³/sT</t>
  </si>
  <si>
    <t xml:space="preserve">Weris uxmo RerZuli ventilatori brunTa ricxvis regulatoriT da uku sarqveliT,                                     haeris xarji -- 100 m3³/sT,                   dawneva -- 50 pa 
</t>
  </si>
  <si>
    <t>Weris uxmo RerZuli ventilatori brunTa ricxvis regulatoriT da uku sarqveliT,  haeris xarji -- 100 m3³/sT</t>
  </si>
  <si>
    <r>
      <t>gamwovi ventilatori brunTa ricxvis regulatoriT:                                     haeris xarji -- 300 m</t>
    </r>
    <r>
      <rPr>
        <sz val="10"/>
        <rFont val="Arial"/>
        <family val="2"/>
      </rPr>
      <t>³</t>
    </r>
    <r>
      <rPr>
        <sz val="10"/>
        <rFont val="AcadNusx"/>
        <family val="0"/>
      </rPr>
      <t xml:space="preserve">/sT,                   dawneva -- 40 pa </t>
    </r>
  </si>
  <si>
    <r>
      <t>gamwovi ventilatori brunTa ricxvis regulatoriT:                                     haeris xarji -- 300 m</t>
    </r>
    <r>
      <rPr>
        <sz val="10"/>
        <rFont val="Arial"/>
        <family val="2"/>
      </rPr>
      <t>³</t>
    </r>
    <r>
      <rPr>
        <sz val="10"/>
        <rFont val="AcadNusx"/>
        <family val="0"/>
      </rPr>
      <t xml:space="preserve">/sT,                   </t>
    </r>
  </si>
  <si>
    <t xml:space="preserve">gamwovi ventilatori brunTa ricxvis regulatoriT:                                     haeris xarji -- 400 m³/sT,                   dawneva -- 150 pa </t>
  </si>
  <si>
    <r>
      <t>gamwovi ventilatori brunTa ricxvis regulatoriT:                                     haeris xarji -- 400 m</t>
    </r>
    <r>
      <rPr>
        <sz val="10"/>
        <rFont val="Arial"/>
        <family val="2"/>
      </rPr>
      <t>³</t>
    </r>
    <r>
      <rPr>
        <sz val="10"/>
        <rFont val="AcadNusx"/>
        <family val="0"/>
      </rPr>
      <t xml:space="preserve">/sT,                   </t>
    </r>
  </si>
  <si>
    <r>
      <t>gamwovi ventilatori brunTa ricxvis regulatoriT:                                     haeris xarji -- 1200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>m</t>
    </r>
    <r>
      <rPr>
        <sz val="10"/>
        <rFont val="Arial"/>
        <family val="2"/>
      </rPr>
      <t>³</t>
    </r>
    <r>
      <rPr>
        <sz val="10"/>
        <rFont val="AcadNusx"/>
        <family val="0"/>
      </rPr>
      <t xml:space="preserve">/sT,                   dawneva -- 150 pa </t>
    </r>
  </si>
  <si>
    <r>
      <t>gamwovi ventilatori brunTa ricxvis regulatoriT:                                     haeris xarji -- 1200 m</t>
    </r>
    <r>
      <rPr>
        <sz val="10"/>
        <rFont val="Arial"/>
        <family val="2"/>
      </rPr>
      <t>³</t>
    </r>
    <r>
      <rPr>
        <sz val="10"/>
        <rFont val="AcadNusx"/>
        <family val="0"/>
      </rPr>
      <t xml:space="preserve">/sT,                   </t>
    </r>
  </si>
  <si>
    <r>
      <rPr>
        <sz val="10"/>
        <rFont val="AcadNusx"/>
        <family val="0"/>
      </rPr>
      <t xml:space="preserve">modinebiTi saventilacio danadgari filtriT </t>
    </r>
    <r>
      <rPr>
        <sz val="10"/>
        <rFont val="Arial"/>
        <family val="2"/>
      </rPr>
      <t>G4</t>
    </r>
    <r>
      <rPr>
        <sz val="10"/>
        <rFont val="AcadNusx"/>
        <family val="0"/>
      </rPr>
      <t xml:space="preserve"> da elqtro kaloriferiT, brunTa ricxvis regulatoriT:                                     haeris xarji -- 1000 m3³/sT,                   dawneva -- 150 pa,     eleqtro kaloriferis simZlavre -- 12.0 kvt                                                      </t>
    </r>
    <r>
      <rPr>
        <sz val="10"/>
        <rFont val="Arial"/>
        <family val="2"/>
      </rPr>
      <t xml:space="preserve">
</t>
    </r>
  </si>
  <si>
    <t xml:space="preserve">modinebiTi saventilacio danadgari   L
</t>
  </si>
  <si>
    <t>20-14-2</t>
  </si>
  <si>
    <t>xmaurmayuCi 400*200 (sufTa kveTi) ,sigrZe - 0.9m</t>
  </si>
  <si>
    <t>xmaurmayuCi 400*200 (sufTa kveTi) , sigrZe - 0.9m</t>
  </si>
  <si>
    <t>20-14-1</t>
  </si>
  <si>
    <t>xmaurmayuCi 300*200 (sufTa kveTi) , sigrZe - 0.9m</t>
  </si>
  <si>
    <t>xmaurmayuCi 150*150 (sufTa kveTi) , sigrZe - 0.9m</t>
  </si>
  <si>
    <t>Weris gamwovi mrgvali regulirebadi saventilacio difuzori (aqsesuarebiT d=100mm</t>
  </si>
  <si>
    <t>Weris gamwovi mrgvali regulirebadi saventilacio difuzori (aqsesuarebiT d=125mm</t>
  </si>
  <si>
    <t>kedlis saventilacio cxaura 450*200</t>
  </si>
  <si>
    <r>
      <t>kaseturi mravalsiCqariani ormilovani fankoili, filtriT:                                       sicivis warmadobiT</t>
    </r>
    <r>
      <rPr>
        <sz val="10"/>
        <rFont val="Arial"/>
        <family val="2"/>
      </rPr>
      <t xml:space="preserve"> 2.8 kW</t>
    </r>
  </si>
  <si>
    <t xml:space="preserve">fankoili:        </t>
  </si>
  <si>
    <r>
      <t>kaseturi mravalsiCqariani ormilovani fankoili, filtriT:                                       sicivis warmadobiT</t>
    </r>
    <r>
      <rPr>
        <sz val="10"/>
        <rFont val="Arial"/>
        <family val="2"/>
      </rPr>
      <t xml:space="preserve"> 4 kW</t>
    </r>
  </si>
  <si>
    <r>
      <t>kaseturi mravalsiCqariani ormilovani fankoili, filtriT:                                       sicivis warmadobiT</t>
    </r>
    <r>
      <rPr>
        <sz val="10"/>
        <rFont val="Arial"/>
        <family val="2"/>
      </rPr>
      <t xml:space="preserve"> 4,5 kW</t>
    </r>
  </si>
  <si>
    <r>
      <t>kaseturi mravalsiCqariani ormilovani fankoili, filtriT:                                       sicivis warmadobiT</t>
    </r>
    <r>
      <rPr>
        <sz val="10"/>
        <rFont val="Arial"/>
        <family val="2"/>
      </rPr>
      <t xml:space="preserve"> 6,5 kW</t>
    </r>
  </si>
  <si>
    <r>
      <t>kaseturi mravalsiCqariani ormilovani fankoili, filtriT:                                       sicivis warmadobiT</t>
    </r>
    <r>
      <rPr>
        <sz val="10"/>
        <rFont val="Arial"/>
        <family val="2"/>
      </rPr>
      <t xml:space="preserve"> 7,5 kW</t>
    </r>
  </si>
  <si>
    <r>
      <t xml:space="preserve">polipropilenis milgayvanilobebi wylis temperaturisTvis </t>
    </r>
    <r>
      <rPr>
        <sz val="10"/>
        <rFont val="Arial"/>
        <family val="2"/>
      </rPr>
      <t>80ºC</t>
    </r>
    <r>
      <rPr>
        <sz val="10"/>
        <rFont val="AcadNusx"/>
        <family val="0"/>
      </rPr>
      <t xml:space="preserve">-mde da wnevisTvis 10 atm-mde, kauCukis TboizolaciiT (sisqe 20 mm), fitingebiT, gadamyvanebiT da samagrebiT </t>
    </r>
    <r>
      <rPr>
        <sz val="10"/>
        <rFont val="Arial"/>
        <family val="2"/>
      </rPr>
      <t xml:space="preserve">DN25x3.5
</t>
    </r>
    <r>
      <rPr>
        <sz val="10"/>
        <rFont val="AcadNusx"/>
        <family val="0"/>
      </rPr>
      <t xml:space="preserve">
</t>
    </r>
  </si>
  <si>
    <t>polipropilenis milgayvanilobebi</t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</si>
  <si>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DN32X4,5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</si>
  <si>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DN40X5,6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</si>
  <si>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DN50X6,9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</si>
  <si>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DN63X8,7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</si>
  <si>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DN90X12,5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</si>
  <si>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DN110X15,2
</t>
    </r>
    <r>
      <rPr>
        <sz val="10"/>
        <rFont val="AcadNusx"/>
        <family val="0"/>
      </rPr>
      <t xml:space="preserve">
</t>
    </r>
  </si>
  <si>
    <r>
      <t xml:space="preserve">polipropilenis milgayvanilobebi wylis temperaturisTvis </t>
    </r>
    <r>
      <rPr>
        <sz val="10"/>
        <rFont val="Arial"/>
        <family val="2"/>
      </rPr>
      <t>80ºC</t>
    </r>
    <r>
      <rPr>
        <sz val="10"/>
        <rFont val="AcadNusx"/>
        <family val="0"/>
      </rPr>
      <t xml:space="preserve">-mde da wnevisTvis 10 atm-mde, kauCukis TboizolaciiT (sisqe 40 mm), moTuTiebuli foladis (sisqe 0.5 mm) garsacmSi fitingebiT, gadamyvanebiT da samagrebiT </t>
    </r>
    <r>
      <rPr>
        <sz val="10"/>
        <rFont val="Arial"/>
        <family val="2"/>
      </rPr>
      <t xml:space="preserve">DN32X4,5
</t>
    </r>
    <r>
      <rPr>
        <sz val="10"/>
        <rFont val="AcadNusx"/>
        <family val="0"/>
      </rPr>
      <t xml:space="preserve">
</t>
    </r>
  </si>
  <si>
    <r>
      <t xml:space="preserve">polipropilenis milgayvanilobebi wylis temperaturisTvis </t>
    </r>
    <r>
      <rPr>
        <sz val="10"/>
        <rFont val="Arial"/>
        <family val="2"/>
      </rPr>
      <t>60ºC</t>
    </r>
    <r>
      <rPr>
        <sz val="10"/>
        <rFont val="AcadNusx"/>
        <family val="0"/>
      </rPr>
      <t>-mde da wnevisTvis 5 atm-mde, fitingebiT, gadamyvanebiT da samagrebiT (kondensatisTvis)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DN32X4,5
</t>
    </r>
    <r>
      <rPr>
        <sz val="10"/>
        <rFont val="AcadNusx"/>
        <family val="0"/>
      </rPr>
      <t xml:space="preserve">
</t>
    </r>
  </si>
  <si>
    <t xml:space="preserve">haeris Tburi farda, sigrZe - 1.5 m, simZlavre -- 12.0 kvt
</t>
  </si>
  <si>
    <t>kedlis eleqtro radiatori, simZlavriT - 1.0 kvt</t>
  </si>
  <si>
    <t xml:space="preserve">112–იs administraciuli Senoba    </t>
  </si>
  <si>
    <t>Zalovani eleqtromowyobiloba da el. ganaTeba</t>
  </si>
  <si>
    <r>
      <rPr>
        <sz val="10"/>
        <rFont val="Arial"/>
        <family val="2"/>
      </rPr>
      <t xml:space="preserve"> MDB</t>
    </r>
    <r>
      <rPr>
        <sz val="10"/>
        <rFont val="AcadNusx"/>
        <family val="0"/>
      </rPr>
      <t xml:space="preserve"> gamanawilebeli fari liTonis korpusiT, saketiT, damiwebis da neitralis sakleme blokebiT, avtomatebis samagri xarixiT, faris kedelze samontaJo dubeliT. sxva saWiro aqsesuarebiT.</t>
    </r>
    <r>
      <rPr>
        <sz val="10"/>
        <rFont val="Arial"/>
        <family val="2"/>
      </rPr>
      <t xml:space="preserve"> 3/72TE. IP30</t>
    </r>
  </si>
  <si>
    <r>
      <t>avtomaturi amomrTveli 25</t>
    </r>
    <r>
      <rPr>
        <sz val="10"/>
        <rFont val="Arial"/>
        <family val="2"/>
      </rPr>
      <t>/3/C    –   1ც</t>
    </r>
  </si>
  <si>
    <r>
      <t>avtomaturi amomrTveli 50</t>
    </r>
    <r>
      <rPr>
        <sz val="10"/>
        <rFont val="Arial"/>
        <family val="2"/>
      </rPr>
      <t>/3/ C   –  1ც</t>
    </r>
  </si>
  <si>
    <r>
      <t>avtomaturi amomrTveli 10/1/</t>
    </r>
    <r>
      <rPr>
        <sz val="10"/>
        <rFont val="Arial"/>
        <family val="2"/>
      </rPr>
      <t>C    – 25ც</t>
    </r>
  </si>
  <si>
    <r>
      <t>avtomaturi amomrTveli 25/1/</t>
    </r>
    <r>
      <rPr>
        <sz val="10"/>
        <rFont val="Arial"/>
        <family val="2"/>
      </rPr>
      <t xml:space="preserve">C    –12ც  </t>
    </r>
  </si>
  <si>
    <t>dabindebis rele sensoriT.     –1კომპ.</t>
  </si>
  <si>
    <r>
      <t>kontaqtori</t>
    </r>
    <r>
      <rPr>
        <sz val="10"/>
        <rFont val="Arial"/>
        <family val="2"/>
      </rPr>
      <t xml:space="preserve"> 4NC, 220V, 50hZ.80A.   – 1კომპ.</t>
    </r>
  </si>
  <si>
    <r>
      <t>kontaqtori</t>
    </r>
    <r>
      <rPr>
        <sz val="10"/>
        <rFont val="Arial"/>
        <family val="2"/>
      </rPr>
      <t xml:space="preserve"> 4NO, 220V, 50hZ.40A.  – 1კომპ.</t>
    </r>
  </si>
  <si>
    <t>impulsuri rele 20a.             – 1ც</t>
  </si>
  <si>
    <r>
      <t xml:space="preserve">gamanawilebeli fari </t>
    </r>
    <r>
      <rPr>
        <sz val="10"/>
        <rFont val="Arial"/>
        <family val="2"/>
      </rPr>
      <t xml:space="preserve">UMDB </t>
    </r>
    <r>
      <rPr>
        <sz val="10"/>
        <rFont val="AcadNusx"/>
        <family val="0"/>
      </rPr>
      <t xml:space="preserve">liTonis korpusiT, saketiT, damiwebis da neitralis sakleme blokebiT, avtomatebis samagri xarixiT, faris kedelze samontaJo dubeliT. sxva saWiro aqsesuarebiT.  (Ria montaJi) </t>
    </r>
    <r>
      <rPr>
        <sz val="10"/>
        <rFont val="Arial"/>
        <family val="2"/>
      </rPr>
      <t>2/48TE. IP30</t>
    </r>
  </si>
  <si>
    <r>
      <t>avtomati amomrTveli 25/1/</t>
    </r>
    <r>
      <rPr>
        <sz val="10"/>
        <rFont val="Arial"/>
        <family val="2"/>
      </rPr>
      <t>C           -</t>
    </r>
    <r>
      <rPr>
        <sz val="10"/>
        <rFont val="AcadNusx"/>
        <family val="0"/>
      </rPr>
      <t>5c</t>
    </r>
  </si>
  <si>
    <r>
      <t>avtomati amomrTveli 10/1/</t>
    </r>
    <r>
      <rPr>
        <sz val="10"/>
        <rFont val="Arial"/>
        <family val="2"/>
      </rPr>
      <t xml:space="preserve">C          </t>
    </r>
    <r>
      <rPr>
        <sz val="10"/>
        <rFont val="AcadNusx"/>
        <family val="0"/>
      </rPr>
      <t xml:space="preserve"> -2c</t>
    </r>
  </si>
  <si>
    <r>
      <t xml:space="preserve">rele </t>
    </r>
    <r>
      <rPr>
        <sz val="10"/>
        <rFont val="Arial"/>
        <family val="2"/>
      </rPr>
      <t>1NC, 220V.                            -</t>
    </r>
    <r>
      <rPr>
        <sz val="10"/>
        <rFont val="AcadNusx"/>
        <family val="0"/>
      </rPr>
      <t xml:space="preserve"> 1c
</t>
    </r>
  </si>
  <si>
    <r>
      <t xml:space="preserve">gamanawilebeli fari </t>
    </r>
    <r>
      <rPr>
        <sz val="10"/>
        <rFont val="Arial"/>
        <family val="2"/>
      </rPr>
      <t xml:space="preserve">UMDB </t>
    </r>
  </si>
  <si>
    <r>
      <t>gamanawilebeli fari</t>
    </r>
    <r>
      <rPr>
        <sz val="10"/>
        <rFont val="Arial"/>
        <family val="2"/>
      </rPr>
      <t xml:space="preserve"> BDB</t>
    </r>
    <r>
      <rPr>
        <sz val="10"/>
        <rFont val="AcadNusx"/>
        <family val="0"/>
      </rPr>
      <t xml:space="preserve">-1 plastmasis korpusiT, saketiT, damiwebis da neitralis sakleme blokebiT, avtomatebis samagri xarixiT, faris kedelze samontaJo dubeliT. sxva saWiro aqsesuarebiT. </t>
    </r>
    <r>
      <rPr>
        <sz val="10"/>
        <rFont val="Arial"/>
        <family val="2"/>
      </rPr>
      <t>3/72TE. IP30</t>
    </r>
  </si>
  <si>
    <r>
      <t>avtomaturi amomrTveli 25/1/</t>
    </r>
    <r>
      <rPr>
        <sz val="10"/>
        <rFont val="Arial"/>
        <family val="2"/>
      </rPr>
      <t>C    - 24</t>
    </r>
    <r>
      <rPr>
        <sz val="10"/>
        <rFont val="AcadNusx"/>
        <family val="0"/>
      </rPr>
      <t>c</t>
    </r>
  </si>
  <si>
    <r>
      <t>avtomaturi amomrTveli 10/1/</t>
    </r>
    <r>
      <rPr>
        <sz val="10"/>
        <rFont val="Arial"/>
        <family val="2"/>
      </rPr>
      <t>C    - 34</t>
    </r>
    <r>
      <rPr>
        <sz val="10"/>
        <rFont val="AcadMtavr"/>
        <family val="0"/>
      </rPr>
      <t>c</t>
    </r>
  </si>
  <si>
    <r>
      <t>kontaqtori</t>
    </r>
    <r>
      <rPr>
        <sz val="10"/>
        <rFont val="Arial"/>
        <family val="2"/>
      </rPr>
      <t xml:space="preserve"> 4NO, 220V, 50hZ.80A.   -1</t>
    </r>
    <r>
      <rPr>
        <sz val="10"/>
        <rFont val="AcadNusx"/>
        <family val="0"/>
      </rPr>
      <t>c</t>
    </r>
  </si>
  <si>
    <t>impulsuri rele 20a.           – 1ც</t>
  </si>
  <si>
    <r>
      <t xml:space="preserve">gamanawilebeli fari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DB-1 </t>
    </r>
  </si>
  <si>
    <r>
      <t xml:space="preserve">gamanawilebeli fari </t>
    </r>
    <r>
      <rPr>
        <sz val="10"/>
        <rFont val="Arial"/>
        <family val="2"/>
      </rPr>
      <t>BDB-2</t>
    </r>
    <r>
      <rPr>
        <sz val="10"/>
        <rFont val="AcadNusx"/>
        <family val="0"/>
      </rPr>
      <t xml:space="preserve"> plastmasis korpusiT, saketiT, damiwebis da neitralis sakleme blokebiT, avtomatebis samagri xarixiT, faris kedelze samontaJo dubeliT. sxva saWiro aqsesuarebiT. </t>
    </r>
    <r>
      <rPr>
        <sz val="10"/>
        <rFont val="Arial"/>
        <family val="2"/>
      </rPr>
      <t>3/72TE. IP30</t>
    </r>
  </si>
  <si>
    <r>
      <t>avtomaturi amomrTveli 25/1/</t>
    </r>
    <r>
      <rPr>
        <sz val="10"/>
        <rFont val="Arial"/>
        <family val="2"/>
      </rPr>
      <t>C       -28</t>
    </r>
    <r>
      <rPr>
        <sz val="10"/>
        <rFont val="AcadNusx"/>
        <family val="0"/>
      </rPr>
      <t>c</t>
    </r>
  </si>
  <si>
    <r>
      <t>avtomaturi amomrTveli 32/1/</t>
    </r>
    <r>
      <rPr>
        <sz val="10"/>
        <rFont val="Arial"/>
        <family val="2"/>
      </rPr>
      <t xml:space="preserve">C       </t>
    </r>
    <r>
      <rPr>
        <sz val="10"/>
        <rFont val="AcadNusx"/>
        <family val="0"/>
      </rPr>
      <t xml:space="preserve">-7c </t>
    </r>
  </si>
  <si>
    <r>
      <t>avtomaturi amomrTveli 10/1/</t>
    </r>
    <r>
      <rPr>
        <sz val="10"/>
        <rFont val="Arial"/>
        <family val="2"/>
      </rPr>
      <t>C       -</t>
    </r>
    <r>
      <rPr>
        <sz val="10"/>
        <rFont val="AcadNusx"/>
        <family val="0"/>
      </rPr>
      <t>30c</t>
    </r>
    <r>
      <rPr>
        <sz val="10"/>
        <rFont val="Arial"/>
        <family val="2"/>
      </rPr>
      <t xml:space="preserve"> </t>
    </r>
  </si>
  <si>
    <r>
      <t>kontaqtori</t>
    </r>
    <r>
      <rPr>
        <sz val="10"/>
        <rFont val="Arial"/>
        <family val="2"/>
      </rPr>
      <t xml:space="preserve"> 4NO, 220V, 50hZ.80A.     -</t>
    </r>
    <r>
      <rPr>
        <sz val="10"/>
        <rFont val="AcadNusx"/>
        <family val="0"/>
      </rPr>
      <t xml:space="preserve">1c </t>
    </r>
  </si>
  <si>
    <t>faris CamrTveli 6a. 230v.         _1c</t>
  </si>
  <si>
    <r>
      <t xml:space="preserve">gamanawilebeli fari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DB-2 </t>
    </r>
  </si>
  <si>
    <r>
      <t xml:space="preserve">gamanawilebeli fari </t>
    </r>
    <r>
      <rPr>
        <sz val="10"/>
        <rFont val="Arial"/>
        <family val="2"/>
      </rPr>
      <t>UBDB-1</t>
    </r>
    <r>
      <rPr>
        <sz val="10"/>
        <rFont val="AcadNusx"/>
        <family val="0"/>
      </rPr>
      <t xml:space="preserve"> plastmasis korpusiT, saketiT, damiwebis da neitralis sakleme blokebiT, avtomatebis samagri xarixiT, faris kedelze samontaJo dubeliT. sxva saWiro aqsesuarebiT. </t>
    </r>
    <r>
      <rPr>
        <sz val="10"/>
        <rFont val="Arial"/>
        <family val="2"/>
      </rPr>
      <t>2/48TE. IP30</t>
    </r>
  </si>
  <si>
    <r>
      <t>avtomaturi amomrTveli 25/1/</t>
    </r>
    <r>
      <rPr>
        <sz val="10"/>
        <rFont val="Arial"/>
        <family val="2"/>
      </rPr>
      <t>C       -21</t>
    </r>
    <r>
      <rPr>
        <sz val="10"/>
        <rFont val="AcadNusx"/>
        <family val="0"/>
      </rPr>
      <t>c</t>
    </r>
  </si>
  <si>
    <r>
      <t>avtomaturi amomrTveli 10/1/</t>
    </r>
    <r>
      <rPr>
        <sz val="10"/>
        <rFont val="Arial"/>
        <family val="2"/>
      </rPr>
      <t>C       -</t>
    </r>
    <r>
      <rPr>
        <sz val="10"/>
        <rFont val="AcadNusx"/>
        <family val="0"/>
      </rPr>
      <t>2c</t>
    </r>
    <r>
      <rPr>
        <sz val="10"/>
        <rFont val="Arial"/>
        <family val="2"/>
      </rPr>
      <t xml:space="preserve"> </t>
    </r>
  </si>
  <si>
    <r>
      <t>gamanawilebeli fari U</t>
    </r>
    <r>
      <rPr>
        <b/>
        <sz val="10"/>
        <rFont val="Arial"/>
        <family val="2"/>
      </rPr>
      <t>UB</t>
    </r>
    <r>
      <rPr>
        <sz val="10"/>
        <rFont val="Arial"/>
        <family val="2"/>
      </rPr>
      <t xml:space="preserve">DB-1 </t>
    </r>
  </si>
  <si>
    <r>
      <t xml:space="preserve">gamanawilebeli fari </t>
    </r>
    <r>
      <rPr>
        <sz val="10"/>
        <rFont val="Arial"/>
        <family val="2"/>
      </rPr>
      <t>UBDB-2</t>
    </r>
    <r>
      <rPr>
        <sz val="10"/>
        <rFont val="AcadNusx"/>
        <family val="0"/>
      </rPr>
      <t xml:space="preserve"> plastmasis korpusiT, saketiT, damiwebis da neitralis sakleme blokebiT, avtomatebis samagri xarixiT, faris kedelze samontaJo dubeliT. sxva saWiro aqsesuarebiT. 2/48</t>
    </r>
    <r>
      <rPr>
        <sz val="10"/>
        <rFont val="Arial"/>
        <family val="2"/>
      </rPr>
      <t>TE. IP30</t>
    </r>
  </si>
  <si>
    <r>
      <t>avtomaturi amomrTveli 25/1/</t>
    </r>
    <r>
      <rPr>
        <sz val="10"/>
        <rFont val="Arial"/>
        <family val="2"/>
      </rPr>
      <t>C       -19</t>
    </r>
    <r>
      <rPr>
        <sz val="10"/>
        <rFont val="AcadNusx"/>
        <family val="0"/>
      </rPr>
      <t>c</t>
    </r>
  </si>
  <si>
    <r>
      <t>gamanawilebeli fari U</t>
    </r>
    <r>
      <rPr>
        <b/>
        <sz val="10"/>
        <rFont val="Arial"/>
        <family val="2"/>
      </rPr>
      <t>UB</t>
    </r>
    <r>
      <rPr>
        <sz val="10"/>
        <rFont val="Arial"/>
        <family val="2"/>
      </rPr>
      <t>DB-2</t>
    </r>
  </si>
  <si>
    <r>
      <t xml:space="preserve">Zravis dacva </t>
    </r>
    <r>
      <rPr>
        <sz val="10"/>
        <rFont val="Arial"/>
        <family val="2"/>
      </rPr>
      <t xml:space="preserve">Z-MS-6,3/2                </t>
    </r>
    <r>
      <rPr>
        <sz val="10"/>
        <rFont val="AcadNusx"/>
        <family val="0"/>
      </rPr>
      <t xml:space="preserve">- 2c
</t>
    </r>
  </si>
  <si>
    <r>
      <t xml:space="preserve">Zravis dacva </t>
    </r>
    <r>
      <rPr>
        <sz val="10"/>
        <rFont val="Arial"/>
        <family val="2"/>
      </rPr>
      <t>Z-MS-0,4/2                -</t>
    </r>
    <r>
      <rPr>
        <sz val="10"/>
        <rFont val="AcadNusx"/>
        <family val="0"/>
      </rPr>
      <t xml:space="preserve"> 2c
</t>
    </r>
  </si>
  <si>
    <r>
      <t>avtomaturi amomrTveli 25/1/</t>
    </r>
    <r>
      <rPr>
        <sz val="10"/>
        <rFont val="Arial"/>
        <family val="2"/>
      </rPr>
      <t>C       -2</t>
    </r>
    <r>
      <rPr>
        <sz val="10"/>
        <rFont val="AcadNusx"/>
        <family val="0"/>
      </rPr>
      <t>c</t>
    </r>
  </si>
  <si>
    <r>
      <t>avtomaturi amomrTveli 10/1/</t>
    </r>
    <r>
      <rPr>
        <sz val="10"/>
        <rFont val="Arial"/>
        <family val="2"/>
      </rPr>
      <t>C       -</t>
    </r>
    <r>
      <rPr>
        <sz val="10"/>
        <rFont val="AcadNusx"/>
        <family val="0"/>
      </rPr>
      <t>1c</t>
    </r>
    <r>
      <rPr>
        <sz val="10"/>
        <rFont val="Arial"/>
        <family val="2"/>
      </rPr>
      <t xml:space="preserve"> </t>
    </r>
  </si>
  <si>
    <t>faris gadamrTveli poziciebi 0-1-2,  10a. 230v.                           -4c</t>
  </si>
  <si>
    <r>
      <t xml:space="preserve">gamanawilebeli fari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DB</t>
    </r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</si>
  <si>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600X600mm 52vt</t>
    </r>
    <r>
      <rPr>
        <sz val="10"/>
        <rFont val="Arial"/>
        <family val="2"/>
      </rPr>
      <t>.IP-21. 2900-3300</t>
    </r>
    <r>
      <rPr>
        <sz val="10"/>
        <rFont val="AcadNusx"/>
        <family val="0"/>
      </rPr>
      <t>lm.</t>
    </r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</si>
  <si>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600X600mm 52vt</t>
    </r>
    <r>
      <rPr>
        <sz val="10"/>
        <rFont val="Arial"/>
        <family val="2"/>
      </rPr>
      <t>.IP-21. 2900-3300lm</t>
    </r>
    <r>
      <rPr>
        <sz val="10"/>
        <rFont val="AcadNusx"/>
        <family val="0"/>
      </rPr>
      <t>.</t>
    </r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</si>
  <si>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600X600mm 52vt</t>
    </r>
    <r>
      <rPr>
        <sz val="10"/>
        <rFont val="Arial"/>
        <family val="2"/>
      </rPr>
      <t>.IP-54. 2900-3300lm.</t>
    </r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</si>
  <si>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1200X70</t>
    </r>
    <r>
      <rPr>
        <sz val="10"/>
        <rFont val="Arial"/>
        <family val="2"/>
      </rPr>
      <t xml:space="preserve">  1650lm. 28</t>
    </r>
    <r>
      <rPr>
        <sz val="10"/>
        <rFont val="AcadNusx"/>
        <family val="0"/>
      </rPr>
      <t>vt.</t>
    </r>
    <r>
      <rPr>
        <sz val="10"/>
        <rFont val="Arial"/>
        <family val="2"/>
      </rPr>
      <t>IP-21</t>
    </r>
  </si>
  <si>
    <r>
      <t xml:space="preserve">wertilovani 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11vt</t>
    </r>
    <r>
      <rPr>
        <sz val="10"/>
        <rFont val="Arial"/>
        <family val="2"/>
      </rPr>
      <t>.IP-54</t>
    </r>
  </si>
  <si>
    <t>avariuli naTebis sanaTi 8vt. 220v.</t>
  </si>
  <si>
    <r>
      <t xml:space="preserve">kedlis dekoratiuli 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20vt</t>
    </r>
    <r>
      <rPr>
        <sz val="10"/>
        <rFont val="Arial"/>
        <family val="2"/>
      </rPr>
      <t>.IP-54</t>
    </r>
  </si>
  <si>
    <t>ormagi reversuli  CamrTveli 10a. 250v.</t>
  </si>
  <si>
    <r>
      <t>iatakis sarozeto kolofi 6 rozetze, 4 samkontaqtiani eleqtro rozetiT 16a. 250v. (ori Te Tri feri ori wiTeli)  2 kompiuteruli   rozeti</t>
    </r>
    <r>
      <rPr>
        <sz val="10"/>
        <rFont val="Arial"/>
        <family val="2"/>
      </rPr>
      <t xml:space="preserve">    RJ-45</t>
    </r>
  </si>
  <si>
    <r>
      <t xml:space="preserve">gamanawilebeli kolofi (Ria montaJi) </t>
    </r>
  </si>
  <si>
    <t xml:space="preserve">spilenZis Zalovani mravalwveriani kabelebi </t>
  </si>
  <si>
    <t>spilenZis Zalovani mravalwveriani kabeli 3X1,5mm2</t>
  </si>
  <si>
    <t>spilenZis Zalovani mravalwveriani kabeli kveTiT 3X2,5mm2</t>
  </si>
  <si>
    <t>spilenZis Zalovani mravalwveriani kabeli kveTiT 5X2,5m3</t>
  </si>
  <si>
    <t>spilenZis Zalovani mravalwveriani kabeli kveTiT 5X6m4</t>
  </si>
  <si>
    <r>
      <t xml:space="preserve">liTonis sakabelo arxi 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>00X50mm, gadasvlebiT, kuTxeebiT, jvaredinebiT, SemaerTebeli elementebiT, Werze samagriT, ankerebiT.</t>
    </r>
  </si>
  <si>
    <r>
      <t xml:space="preserve">gofrirebuli mili </t>
    </r>
    <r>
      <rPr>
        <sz val="10"/>
        <rFont val="Calibri"/>
        <family val="2"/>
      </rPr>
      <t>Ø</t>
    </r>
    <r>
      <rPr>
        <sz val="10"/>
        <rFont val="AcadNusx"/>
        <family val="0"/>
      </rPr>
      <t>16mm</t>
    </r>
  </si>
  <si>
    <t>zaris tipis Rilaki 6a. 220v.</t>
  </si>
  <si>
    <r>
      <t xml:space="preserve">Weris dekoratiuli 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20vt</t>
    </r>
    <r>
      <rPr>
        <sz val="10"/>
        <rFont val="Arial"/>
        <family val="2"/>
      </rPr>
      <t>.IP-21</t>
    </r>
  </si>
  <si>
    <t>spilenZis Zalovani mravalwveriani kabeli kveTiT 3X4m3</t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</si>
  <si>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5X16mm2</t>
    </r>
  </si>
  <si>
    <t>iatakis organyofilebiani liTonis sakabelo arxi  150X38mm</t>
  </si>
  <si>
    <t>iatakis organyofilebiani liTonis sakabelo arxi  270X38mm</t>
  </si>
  <si>
    <t>Zalovani qseli</t>
  </si>
  <si>
    <t xml:space="preserve">Zalovani spilenZis kabelebi </t>
  </si>
  <si>
    <t>kabelis buniki  70mm2</t>
  </si>
  <si>
    <t>kabelis buniki  50mm3</t>
  </si>
  <si>
    <t>plastmasis orkedliani sainstalacio mili 100mm</t>
  </si>
  <si>
    <t>8-522-3</t>
  </si>
  <si>
    <t>avtomaturi amommrTveli 200/3</t>
  </si>
  <si>
    <t>8-612-7</t>
  </si>
  <si>
    <r>
      <t xml:space="preserve">liTonis gamanawilebeli fari, </t>
    </r>
    <r>
      <rPr>
        <sz val="10"/>
        <rFont val="Arial"/>
        <family val="2"/>
      </rPr>
      <t>IP54, 500X800mm</t>
    </r>
  </si>
  <si>
    <t>Zalovani fari</t>
  </si>
  <si>
    <t>k-ti</t>
  </si>
  <si>
    <r>
      <t xml:space="preserve">luminescenturi sanaTi 2X36vt. 220v.  </t>
    </r>
    <r>
      <rPr>
        <sz val="10"/>
        <rFont val="Arial"/>
        <family val="2"/>
      </rPr>
      <t>IP54</t>
    </r>
  </si>
  <si>
    <r>
      <t xml:space="preserve">erTklaviSiani CamrTveli 10a. 250v. </t>
    </r>
    <r>
      <rPr>
        <sz val="10"/>
        <rFont val="Arial"/>
        <family val="2"/>
      </rPr>
      <t>IP54</t>
    </r>
  </si>
  <si>
    <r>
      <t xml:space="preserve">orklaviSiani CamrTveli 10a. 250v. </t>
    </r>
    <r>
      <rPr>
        <sz val="10"/>
        <rFont val="Arial"/>
        <family val="2"/>
      </rPr>
      <t>IP54</t>
    </r>
  </si>
  <si>
    <r>
      <t xml:space="preserve">plastmasis myari mili </t>
    </r>
    <r>
      <rPr>
        <sz val="10"/>
        <rFont val="Arial"/>
        <family val="2"/>
      </rPr>
      <t>Ø</t>
    </r>
    <r>
      <rPr>
        <sz val="10"/>
        <rFont val="AcadNusx"/>
        <family val="0"/>
      </rPr>
      <t>10, muxlebiT, gadabmiT samagri elementebiT</t>
    </r>
  </si>
  <si>
    <r>
      <t xml:space="preserve">plastmasis myari mili </t>
    </r>
    <r>
      <rPr>
        <sz val="10"/>
        <rFont val="Arial"/>
        <family val="2"/>
      </rPr>
      <t>Ø</t>
    </r>
    <r>
      <rPr>
        <sz val="10"/>
        <rFont val="AcadNusx"/>
        <family val="0"/>
      </rPr>
      <t>50, muxlebiT, gadabmiT samagri elementebiT</t>
    </r>
  </si>
  <si>
    <t>gamanawilebeli kolofi Ria montaJi  100X100X50mm</t>
  </si>
  <si>
    <t>gamanawilebeli kolofi   100X100X50mm</t>
  </si>
  <si>
    <r>
      <t xml:space="preserve">aqtiuri mexamridi </t>
    </r>
    <r>
      <rPr>
        <sz val="10"/>
        <rFont val="Arial"/>
        <family val="2"/>
      </rPr>
      <t>ERITECH SI40</t>
    </r>
    <r>
      <rPr>
        <sz val="10"/>
        <rFont val="AcadNusx"/>
        <family val="0"/>
      </rPr>
      <t xml:space="preserve"> an analogiuri, samagri anZiT 4m. samagri elementebiT, yvela saWiro aqsesuariT.</t>
    </r>
  </si>
  <si>
    <r>
      <t xml:space="preserve">qseluri komutatori </t>
    </r>
    <r>
      <rPr>
        <sz val="10"/>
        <rFont val="Arial"/>
        <family val="2"/>
      </rPr>
      <t xml:space="preserve">B </t>
    </r>
    <r>
      <rPr>
        <sz val="10"/>
        <rFont val="AcadNusx"/>
        <family val="0"/>
      </rPr>
      <t xml:space="preserve">tipis </t>
    </r>
    <r>
      <rPr>
        <sz val="10"/>
        <rFont val="Arial"/>
        <family val="2"/>
      </rPr>
      <t xml:space="preserve">48x 10/100/1000BASE-T პორტიანმეტი, 4x 1G Uplink SFP
</t>
    </r>
  </si>
  <si>
    <r>
      <t xml:space="preserve">qseluri komutatori </t>
    </r>
    <r>
      <rPr>
        <sz val="10"/>
        <rFont val="Arial"/>
        <family val="2"/>
      </rPr>
      <t xml:space="preserve">C </t>
    </r>
    <r>
      <rPr>
        <sz val="10"/>
        <rFont val="AcadNusx"/>
        <family val="0"/>
      </rPr>
      <t xml:space="preserve">tipis </t>
    </r>
    <r>
      <rPr>
        <sz val="10"/>
        <rFont val="Arial"/>
        <family val="2"/>
      </rPr>
      <t xml:space="preserve">48x 10/100/1000BASE-T პორტიანმეტიPoE-ს
</t>
    </r>
  </si>
  <si>
    <r>
      <t xml:space="preserve">qseluri komutatori </t>
    </r>
    <r>
      <rPr>
        <sz val="10"/>
        <rFont val="Arial"/>
        <family val="2"/>
      </rPr>
      <t xml:space="preserve">B </t>
    </r>
    <r>
      <rPr>
        <sz val="10"/>
        <rFont val="AcadNusx"/>
        <family val="0"/>
      </rPr>
      <t xml:space="preserve">tipis </t>
    </r>
    <r>
      <rPr>
        <sz val="10"/>
        <rFont val="Arial"/>
        <family val="2"/>
      </rPr>
      <t xml:space="preserve">48x 10/100/1000BASE-T პორტიანმეტიPoE-ს
</t>
    </r>
  </si>
  <si>
    <r>
      <rPr>
        <sz val="10"/>
        <rFont val="Arial"/>
        <family val="2"/>
      </rPr>
      <t>SFP+</t>
    </r>
    <r>
      <rPr>
        <sz val="10"/>
        <rFont val="AcadNusx"/>
        <family val="0"/>
      </rPr>
      <t xml:space="preserve"> მოდული </t>
    </r>
    <r>
      <rPr>
        <sz val="10"/>
        <rFont val="Arial"/>
        <family val="2"/>
      </rPr>
      <t>•გადაცემის მანძილი 300 მეტრი MMF ტიპისოპტიკურ კაბელში</t>
    </r>
  </si>
  <si>
    <r>
      <rPr>
        <sz val="10"/>
        <rFont val="Arial"/>
        <family val="2"/>
      </rPr>
      <t>SFP მოდული T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••გადაცემის მანძილი 100 მეტრი Cat5 კატეგორიისკაბელში</t>
    </r>
  </si>
  <si>
    <r>
      <t xml:space="preserve">kompiuteruli paC-paneli 48 porti </t>
    </r>
    <r>
      <rPr>
        <sz val="10"/>
        <rFont val="Arial"/>
        <family val="2"/>
      </rPr>
      <t>1U, RJ-45</t>
    </r>
  </si>
  <si>
    <t>optikur-boWkovani kabelis sakomutacio kolofi 6 kabelze</t>
  </si>
  <si>
    <t>rozetebis samontaJo kolofi</t>
  </si>
  <si>
    <r>
      <t>optikur-boWkovani kabelis</t>
    </r>
    <r>
      <rPr>
        <sz val="10"/>
        <rFont val="Arial"/>
        <family val="2"/>
      </rPr>
      <t xml:space="preserve"> SFT</t>
    </r>
    <r>
      <rPr>
        <sz val="10"/>
        <rFont val="AcadNusx"/>
        <family val="0"/>
      </rPr>
      <t xml:space="preserve"> paCkordi</t>
    </r>
  </si>
  <si>
    <r>
      <t>optikur-boWkovani kabeli</t>
    </r>
    <r>
      <rPr>
        <sz val="10"/>
        <rFont val="Arial"/>
        <family val="2"/>
      </rPr>
      <t xml:space="preserve"> MMF</t>
    </r>
  </si>
  <si>
    <r>
      <t xml:space="preserve">kompiuteruli oTxwyviliani kabeli </t>
    </r>
    <r>
      <rPr>
        <sz val="10"/>
        <rFont val="Arial"/>
        <family val="2"/>
      </rPr>
      <t>F/UTP/5 Cat,</t>
    </r>
  </si>
  <si>
    <r>
      <t xml:space="preserve">samontaJo reki </t>
    </r>
    <r>
      <rPr>
        <sz val="10"/>
        <rFont val="Arial"/>
        <family val="2"/>
      </rPr>
      <t>12U</t>
    </r>
    <r>
      <rPr>
        <sz val="10"/>
        <rFont val="AcadNusx"/>
        <family val="0"/>
      </rPr>
      <t>, 19", gagrilebis sistemiT yvela saWiro aqsesuariT</t>
    </r>
  </si>
  <si>
    <r>
      <t xml:space="preserve">samontaJo reki </t>
    </r>
    <r>
      <rPr>
        <sz val="10"/>
        <rFont val="Arial"/>
        <family val="2"/>
      </rPr>
      <t>15U</t>
    </r>
    <r>
      <rPr>
        <sz val="10"/>
        <rFont val="AcadNusx"/>
        <family val="0"/>
      </rPr>
      <t>, 19" gagrilebis sistemiT yvela saWiro aqsesuariT</t>
    </r>
  </si>
  <si>
    <t>pirveli sarTuli</t>
  </si>
  <si>
    <r>
      <t>saxanZro signalizaciis samisamarTo sakontrolo paneli 2 maryuJze 24V</t>
    </r>
    <r>
      <rPr>
        <sz val="10"/>
        <rFont val="Arial"/>
        <family val="2"/>
      </rPr>
      <t xml:space="preserve"> DC</t>
    </r>
    <r>
      <rPr>
        <sz val="10"/>
        <rFont val="AcadNusx"/>
        <family val="0"/>
      </rPr>
      <t xml:space="preserve">, kvebis blokiT da akumlatoriT.  yvela saWiro aqsesuariT.
</t>
    </r>
  </si>
  <si>
    <t xml:space="preserve">kvamlis optikuri deteqtori  (samisamarTo analoguri)  </t>
  </si>
  <si>
    <t xml:space="preserve">Tburi deteqtori  (samisamarTo analoguri) </t>
  </si>
  <si>
    <t>saxanZro sagangaSo Rilaki (samisamarTo analoguri)</t>
  </si>
  <si>
    <t xml:space="preserve">deteqtorebis baza (samisamarTo analoguri) </t>
  </si>
  <si>
    <t>10-744-6</t>
  </si>
  <si>
    <t>akustikuri/vizualuri signalizatori</t>
  </si>
  <si>
    <t>sasbazro</t>
  </si>
  <si>
    <r>
      <t>samisamarTo  3</t>
    </r>
    <r>
      <rPr>
        <sz val="10"/>
        <rFont val="Arial"/>
        <family val="2"/>
      </rPr>
      <t xml:space="preserve">I/O </t>
    </r>
    <r>
      <rPr>
        <sz val="10"/>
        <rFont val="AcadNusx"/>
        <family val="0"/>
      </rPr>
      <t>Semaval/gamavali moduli</t>
    </r>
  </si>
  <si>
    <r>
      <t>yulfis (</t>
    </r>
    <r>
      <rPr>
        <sz val="10"/>
        <rFont val="Arial"/>
        <family val="2"/>
      </rPr>
      <t>LOOP</t>
    </r>
    <r>
      <rPr>
        <sz val="10"/>
        <rFont val="AcadNusx"/>
        <family val="0"/>
      </rPr>
      <t>) izolatori</t>
    </r>
  </si>
  <si>
    <t>saxanZro signalizaciis kabeli 2X0,8mm2, kedelze samgriT</t>
  </si>
  <si>
    <t>audio kabeli 2X0,8mm</t>
  </si>
  <si>
    <t>meore sarTuli</t>
  </si>
  <si>
    <t>zedmeti gruntis datvirTva a/manqanebze xeliT 54X1,9=</t>
  </si>
  <si>
    <t>27-9-4</t>
  </si>
  <si>
    <t>betonis gzis safaris moxsna</t>
  </si>
  <si>
    <t>eqskavatori muxluxasvlaze CamCis tevadobiT 0,65m3</t>
  </si>
  <si>
    <t>27-24-17   27-24-18</t>
  </si>
  <si>
    <t>cementobetonis safaris mowyoba sisqiT 10sm</t>
  </si>
  <si>
    <t xml:space="preserve">mosarwyav-mosarecxi manqana </t>
  </si>
  <si>
    <t xml:space="preserve">betoni m200 </t>
  </si>
  <si>
    <t>jvalo</t>
  </si>
  <si>
    <r>
      <t xml:space="preserve">miwis qveSa gayvanilobisTvis gankuTvnili maRali wnevis polieTilenis milebi  wyalsadenisTvis (maqsimaluri wneva 10 atm-mde </t>
    </r>
    <r>
      <rPr>
        <sz val="10"/>
        <rFont val="Arial"/>
        <family val="2"/>
      </rPr>
      <t>DN40</t>
    </r>
  </si>
  <si>
    <r>
      <t xml:space="preserve">polieTilenis mili  </t>
    </r>
    <r>
      <rPr>
        <sz val="10"/>
        <rFont val="Arial"/>
        <family val="2"/>
      </rPr>
      <t>DN</t>
    </r>
    <r>
      <rPr>
        <sz val="10"/>
        <rFont val="AcadNusx"/>
        <family val="0"/>
      </rPr>
      <t>40</t>
    </r>
  </si>
  <si>
    <r>
      <t>urduli temperaturi</t>
    </r>
    <r>
      <rPr>
        <sz val="10"/>
        <rFont val="Arial"/>
        <family val="2"/>
      </rPr>
      <t>s 0-100ºC da PN 10,</t>
    </r>
    <r>
      <rPr>
        <sz val="10"/>
        <rFont val="AcadNusx"/>
        <family val="0"/>
      </rPr>
      <t xml:space="preserve"> fitingebiT da miltuCebiT</t>
    </r>
    <r>
      <rPr>
        <sz val="10"/>
        <rFont val="Arial"/>
        <family val="2"/>
      </rPr>
      <t xml:space="preserve"> DN40</t>
    </r>
  </si>
  <si>
    <r>
      <t xml:space="preserve">urduli </t>
    </r>
    <r>
      <rPr>
        <sz val="10"/>
        <rFont val="Arial"/>
        <family val="2"/>
      </rPr>
      <t xml:space="preserve"> DN40</t>
    </r>
  </si>
  <si>
    <t>plastmasis kanalizaciis mili fitingebiT d=150mm</t>
  </si>
  <si>
    <r>
      <t>kanalizaciis miwis qveSa gayvanilobisTvis gankuTvnili</t>
    </r>
    <r>
      <rPr>
        <sz val="10"/>
        <rFont val="Arial"/>
        <family val="2"/>
      </rPr>
      <t xml:space="preserve"> PVC </t>
    </r>
    <r>
      <rPr>
        <sz val="10"/>
        <rFont val="AcadNusx"/>
        <family val="0"/>
      </rPr>
      <t>sqelkedliani  mili fitingebiT</t>
    </r>
    <r>
      <rPr>
        <sz val="10"/>
        <rFont val="Arial"/>
        <family val="2"/>
      </rPr>
      <t xml:space="preserve"> Ø2000</t>
    </r>
  </si>
  <si>
    <r>
      <t xml:space="preserve">sakanalizacio  anakrebi rkinabetonis Webis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=1000 mm, simaRliT 1000 mm, mowyoba</t>
    </r>
  </si>
  <si>
    <t>betoni RarisTvis</t>
  </si>
  <si>
    <t>gaTboba-gagrileba-ventilacia</t>
  </si>
  <si>
    <t>112-is administraciuli Senoba</t>
  </si>
  <si>
    <t>administraciuli Senoba</t>
  </si>
  <si>
    <t>TabaSir-muyaos Sekiduli EWeris mowyoba karkasze</t>
  </si>
  <si>
    <t>6-15-1</t>
  </si>
  <si>
    <t>xis ficari 3x.25-32mm</t>
  </si>
  <si>
    <t>1/4</t>
  </si>
  <si>
    <t>RorRis safuZvelis mowyoba iatakis qveS</t>
  </si>
  <si>
    <t>6-1-16</t>
  </si>
  <si>
    <t>monoliTuri rk/betonis gadaxurvis filis mowyoba m350 betonisagan (gruntze)</t>
  </si>
  <si>
    <t xml:space="preserve">monoliTuri rk/betonis wertilovani saZirkvlis mowyoba m350 betonisagan </t>
  </si>
  <si>
    <t xml:space="preserve">monoliTuri rk/betonis saZirkvlis koWebis mowyoba m350 betonisagan </t>
  </si>
  <si>
    <t>xarjTaRricxva #1/2</t>
  </si>
  <si>
    <t>xarjTaRricxva #1/3</t>
  </si>
  <si>
    <t>xarjTaRricxva #1/4</t>
  </si>
  <si>
    <t>xarjTaRricxva #1/5</t>
  </si>
  <si>
    <t>xarjTaRricxva #1/6</t>
  </si>
  <si>
    <t>xarjTaRricxva #1/7</t>
  </si>
  <si>
    <t>armatura a-1 (naSverebi kolonebisaTvis)</t>
  </si>
  <si>
    <t>armatura a-3 (naSverebi kolonebisaTvis)</t>
  </si>
  <si>
    <t>armatura a-1 (svetis armireba rk/betonis kedelSi)</t>
  </si>
  <si>
    <t>monoliTuri rk/betonis gadaxurvebis mowyoba m350 betonisagan (+3.6 niSnulze da portali)</t>
  </si>
  <si>
    <t>6-11-7</t>
  </si>
  <si>
    <t>6-15-9</t>
  </si>
  <si>
    <t>xis ficari 2x.40mm da meti</t>
  </si>
  <si>
    <t>monoliTuri rk/betonis sartyelis mowyoba m350 betonisagan (parapeti)</t>
  </si>
  <si>
    <t>6-16-5</t>
  </si>
  <si>
    <t>xis ficari 2x.25-32mm</t>
  </si>
  <si>
    <t xml:space="preserve">monoliTuri rk/betonis kibis mowyoba m350 betonisagan </t>
  </si>
  <si>
    <t>10-19-2</t>
  </si>
  <si>
    <t>fanjris rafa</t>
  </si>
  <si>
    <t>alebastri</t>
  </si>
  <si>
    <t>samSeneblo qeCa</t>
  </si>
  <si>
    <t>cementiss xsnari 1:3</t>
  </si>
  <si>
    <t>mdf-is fanjris rafis dayeneba</t>
  </si>
  <si>
    <t>saxuravis liTonis konstruqciebis montaJi da Rirebuleba</t>
  </si>
  <si>
    <t>saxuravis liTonis konstruqciebis SeRebva</t>
  </si>
  <si>
    <t>6-9-7</t>
  </si>
  <si>
    <t>Casatanebeli detalebis mowyoba woniT 4kg-mde</t>
  </si>
  <si>
    <t>Casatanebeli detalebi</t>
  </si>
  <si>
    <t>10-11</t>
  </si>
  <si>
    <t>samSeneblo lursmani</t>
  </si>
  <si>
    <t>antiseptikuri pasta</t>
  </si>
  <si>
    <t>mavTuli glinula</t>
  </si>
  <si>
    <t>10-37-1</t>
  </si>
  <si>
    <t>xis masala</t>
  </si>
  <si>
    <t>xis konstruqciebis cecxldacva</t>
  </si>
  <si>
    <t>saxuravis xis konstruqciebis mowyoba (antiseptirebiT)</t>
  </si>
  <si>
    <t>xanZarsawinaaRmdego siTxe</t>
  </si>
  <si>
    <t xml:space="preserve">III kategoriis gruntis datvirTva eqskavatoriT avtomanqanebze  </t>
  </si>
  <si>
    <t>1-29-3</t>
  </si>
  <si>
    <t>1-22-15</t>
  </si>
  <si>
    <t>III kategoriis gruntis damuSaveba buldozeriT 50 m-ze gadaadgilebiT     (Senobis wina da ukana mxares)</t>
  </si>
  <si>
    <t xml:space="preserve">teritoriis moSandakeba WrilSi  </t>
  </si>
  <si>
    <t>1-116-6</t>
  </si>
  <si>
    <t xml:space="preserve">betonis sarineli, bilikebi da moedani m400 betonisagan </t>
  </si>
  <si>
    <t>TeTri feris Tunuqi</t>
  </si>
  <si>
    <r>
      <t>saxuravis QqveS  10 mm sisqis</t>
    </r>
    <r>
      <rPr>
        <sz val="10"/>
        <rFont val="Arial"/>
        <family val="2"/>
      </rPr>
      <t xml:space="preserve"> O.S.B. </t>
    </r>
    <r>
      <rPr>
        <sz val="10"/>
        <rFont val="AcadNusx"/>
        <family val="0"/>
      </rPr>
      <t>mowyoba</t>
    </r>
  </si>
  <si>
    <r>
      <t>10 mm sisqis</t>
    </r>
    <r>
      <rPr>
        <sz val="10"/>
        <rFont val="Arial"/>
        <family val="2"/>
      </rPr>
      <t xml:space="preserve"> O.S.B. </t>
    </r>
  </si>
  <si>
    <r>
      <t>7.2 niSnulze Weris QqveS  10 mm sisqis</t>
    </r>
    <r>
      <rPr>
        <sz val="10"/>
        <rFont val="Arial"/>
        <family val="2"/>
      </rPr>
      <t xml:space="preserve"> O.S.B. </t>
    </r>
    <r>
      <rPr>
        <sz val="10"/>
        <rFont val="AcadNusx"/>
        <family val="0"/>
      </rPr>
      <t>mowyoba</t>
    </r>
  </si>
  <si>
    <r>
      <t>aluminis kompozituri panelebis mopirkeTebisQqveS  10 mm sisqis</t>
    </r>
    <r>
      <rPr>
        <sz val="10"/>
        <rFont val="Arial"/>
        <family val="2"/>
      </rPr>
      <t xml:space="preserve"> O.S.B. </t>
    </r>
    <r>
      <rPr>
        <sz val="10"/>
        <rFont val="AcadNusx"/>
        <family val="0"/>
      </rPr>
      <t>mowyoba</t>
    </r>
  </si>
  <si>
    <r>
      <t>10 mm sisqis</t>
    </r>
    <r>
      <rPr>
        <sz val="10"/>
        <rFont val="Arial"/>
        <family val="2"/>
      </rPr>
      <t xml:space="preserve"> O.S.B. </t>
    </r>
    <r>
      <rPr>
        <sz val="10"/>
        <rFont val="AcadNusx"/>
        <family val="0"/>
      </rPr>
      <t>mowyoba</t>
    </r>
  </si>
  <si>
    <t>7.2 niSnulze Weris daTbuneba iqsps-iT sisqiT 8sm</t>
  </si>
  <si>
    <t>15-52-1</t>
  </si>
  <si>
    <t>xsnaris tumbo 3m3/sT</t>
  </si>
  <si>
    <t>15-156-2-23</t>
  </si>
  <si>
    <t>saRebavi</t>
  </si>
  <si>
    <t>fasadis SeRebva TeTri feris maRalxarisxovani fasadis saRebaviT</t>
  </si>
  <si>
    <t>aivnis moajiris mowyoba satixre betonis filebiT</t>
  </si>
  <si>
    <t>fasadis kedlebis maRalxarisxovani Selesva cementis xsnariT (aivnis moajirebis CaTvliT)</t>
  </si>
  <si>
    <t>8-15-1</t>
  </si>
  <si>
    <t>kedlebis mowyoba mcire zomis betonis blokebisagan</t>
  </si>
  <si>
    <t>mcire zomis betonis blokebi</t>
  </si>
  <si>
    <t xml:space="preserve">sxva masala </t>
  </si>
  <si>
    <t>TabaSir-muyaos tixrebis mowyoba  (kompleqti) izolaciiT</t>
  </si>
  <si>
    <t>iqsps-i sisqiT 8sm</t>
  </si>
  <si>
    <t xml:space="preserve">  10-60-4, k=0.5</t>
  </si>
  <si>
    <t>TabaSir-muyaos tixari (kompleqti)</t>
  </si>
  <si>
    <t>penoplasti sisqiT 8sm</t>
  </si>
  <si>
    <t>9-14-2</t>
  </si>
  <si>
    <t>saxuravis win wamoweuli kexis da II sarTulis saCrdiloblis mopirkeTeba qvemodan aluminis kompozituri panelebiT</t>
  </si>
  <si>
    <t>aluminis kompozituri panelebi</t>
  </si>
  <si>
    <t>saxuravis mowyoba TeTri feris, matis safariT dafaruli maRali xarisxis TunuqiT sisqiT 0,5 mm (Camketebiani sistemiT)</t>
  </si>
  <si>
    <t>kibeebis zedapirebis mopirkeTeba bunebrivi granitis filebiT</t>
  </si>
  <si>
    <t>granitis filebi</t>
  </si>
  <si>
    <t>daTbuneba iqsp-iT sisqiT 8sm</t>
  </si>
  <si>
    <t>laminatis iatakis mowyoba torfis xaliCaze plintusis mowyobiT</t>
  </si>
  <si>
    <t>torfis xaliCa</t>
  </si>
  <si>
    <t>mdf-is plintusi</t>
  </si>
  <si>
    <t>iatakis mowyoba metlaxis filebiT</t>
  </si>
  <si>
    <t xml:space="preserve">metlaxis filebi </t>
  </si>
  <si>
    <t>11-28</t>
  </si>
  <si>
    <t>rbili iatakis mowyoba</t>
  </si>
  <si>
    <t>rbili iataki</t>
  </si>
  <si>
    <t>aluminis plintusi</t>
  </si>
  <si>
    <t>15-168-8</t>
  </si>
  <si>
    <t>Weris maRalxarisxovani SeRebva wyalemulsiuri saRebaviT</t>
  </si>
  <si>
    <t>34-59-7       34-61-15</t>
  </si>
  <si>
    <t>sxva manqana 0,035+0,01=</t>
  </si>
  <si>
    <t>Sekiduli EWeris mowyoba "amstrongis" filebiT karkasze</t>
  </si>
  <si>
    <t>"amstrongis" filebi karkasiT</t>
  </si>
  <si>
    <t>saqvabis elsamontaJo samuSaoebi</t>
  </si>
  <si>
    <t>Zalovani spilenZis kabeli 4X70mm2</t>
  </si>
  <si>
    <t>Zalovani spilenZis kabeli 4X50mm3</t>
  </si>
  <si>
    <t>TabaSir-muyao karkasiT</t>
  </si>
  <si>
    <r>
      <t xml:space="preserve">betonis kedlebis hidroizolacia </t>
    </r>
    <r>
      <rPr>
        <sz val="10"/>
        <rFont val="Arial"/>
        <family val="2"/>
      </rPr>
      <t>FIRESTONE  EPDM 1.14</t>
    </r>
    <r>
      <rPr>
        <sz val="10"/>
        <rFont val="AcadNusx"/>
        <family val="0"/>
      </rPr>
      <t>-iT</t>
    </r>
  </si>
  <si>
    <t>bitumis mastika</t>
  </si>
  <si>
    <t>kedlebis izolacia 1 fena geoteqstiliT</t>
  </si>
  <si>
    <t>sakvamle da saventilacio milebis mopirkeTeba betopanis filebiT</t>
  </si>
  <si>
    <t>betopanis filebi</t>
  </si>
  <si>
    <t xml:space="preserve">V kategoriis gruntis damuSaveba da datvirTva eqskavatoriT avtomanqanebze  </t>
  </si>
  <si>
    <t>V kategoriis gruntis damuSaveba  nayarSi datovebiT (adgilze datovebiT)</t>
  </si>
  <si>
    <t>V kategoriis gruntis damuSaveba xeliT (qvabulis Ziris mosworeba xeliT)</t>
  </si>
  <si>
    <t xml:space="preserve">Vkategoriis gruntis damuSaveba eqskavatoriT nayarSi (adgilze) datovebiT (qvabulis Ziris mosworeba) </t>
  </si>
  <si>
    <t>1-22-17</t>
  </si>
  <si>
    <t>1-11-17</t>
  </si>
  <si>
    <t>1-79-6</t>
  </si>
  <si>
    <t>Sromis danaxarjebi 7.97X0,8X1,2=</t>
  </si>
  <si>
    <t>III kategoriis gruntis ukuCayra xeliT</t>
  </si>
  <si>
    <t>III kategoriis gruntis ukuCayra buldozeriT</t>
  </si>
  <si>
    <t>sacremleebis mowyoba TeTri feris TunuqiT-15.6m</t>
  </si>
  <si>
    <t xml:space="preserve">TeTri feris liTonis milebi </t>
  </si>
  <si>
    <t>TeTri feris liTonis horizontaluri da vertikaluri wyalSemkrebi  da wyalmimRebi milebis mowyoba  (kvadratuli Mmili 10X10)</t>
  </si>
  <si>
    <t>aluminis moajiri</t>
  </si>
  <si>
    <t>plastmasis cxauris mowyoba</t>
  </si>
  <si>
    <t>plastmasis cxaura</t>
  </si>
  <si>
    <t>ezoSi balaxis gazonis mowyoba specialur plastmasis badeze</t>
  </si>
  <si>
    <t>SefiTxvna da maRalxarisxovani SeRebva wyalemulsiuri saRebaviT(kibis qvemodan, gverdi)</t>
  </si>
  <si>
    <t xml:space="preserve">aluminis moajiris mowyoba </t>
  </si>
  <si>
    <t xml:space="preserve"> xarj. #4</t>
  </si>
  <si>
    <t>plastmasis bade, balaxis Tesli</t>
  </si>
  <si>
    <t>turniketi</t>
  </si>
  <si>
    <t xml:space="preserve">turniketi              </t>
  </si>
  <si>
    <t>amwevi platforma</t>
  </si>
  <si>
    <t xml:space="preserve">amwevi platforma unarSezRudulTaTvis                  </t>
  </si>
  <si>
    <t>turniketi da amZravi platforma</t>
  </si>
  <si>
    <t>amwevi platforma unarSezRudulTaTvis da turniketi</t>
  </si>
  <si>
    <t>jami  Tavi 8</t>
  </si>
  <si>
    <t>xarjTaRricxva #1/8</t>
  </si>
  <si>
    <t>xarjTaRricxva #3</t>
  </si>
  <si>
    <t>zedmeti gruntis gatana 10km-ze  308X1,95+308X2.2=</t>
  </si>
  <si>
    <t>zedmeti gruntis gatana 10 km-ze  880X2.2=</t>
  </si>
  <si>
    <t>gruntis gatana 10 km-ze 770X2.2=</t>
  </si>
  <si>
    <t>moTuTiebuli foladis oTxkuTxedi haersatarebi (sisqiT 0,5 mm), samontaJo masalis CaTvliT.</t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</si>
  <si>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DN125X117,1
</t>
    </r>
    <r>
      <rPr>
        <sz val="10"/>
        <rFont val="AcadNusx"/>
        <family val="0"/>
      </rPr>
      <t xml:space="preserve">
</t>
    </r>
  </si>
  <si>
    <r>
      <t>igive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 xml:space="preserve">DN125X17,1
</t>
    </r>
    <r>
      <rPr>
        <sz val="10"/>
        <rFont val="AcadNusx"/>
        <family val="0"/>
      </rPr>
      <t xml:space="preserve">
</t>
    </r>
  </si>
  <si>
    <r>
      <t>avtomaturi amomrTveli 80</t>
    </r>
    <r>
      <rPr>
        <sz val="10"/>
        <rFont val="Arial"/>
        <family val="2"/>
      </rPr>
      <t>/3/C     –2ც</t>
    </r>
  </si>
  <si>
    <r>
      <t>avtomaturi amomrTveli 320</t>
    </r>
    <r>
      <rPr>
        <sz val="10"/>
        <rFont val="Arial"/>
        <family val="2"/>
      </rPr>
      <t>/3</t>
    </r>
    <r>
      <rPr>
        <sz val="10"/>
        <rFont val="AcadNusx"/>
        <family val="0"/>
      </rPr>
      <t xml:space="preserve"> regulirebadi                  – 1ც</t>
    </r>
  </si>
  <si>
    <r>
      <t xml:space="preserve">avtomaturi amomrTveli 160/3  regulirebadi        </t>
    </r>
    <r>
      <rPr>
        <sz val="10"/>
        <rFont val="Arial"/>
        <family val="2"/>
      </rPr>
      <t xml:space="preserve">               </t>
    </r>
    <r>
      <rPr>
        <sz val="10"/>
        <rFont val="AcadNusx"/>
        <family val="0"/>
      </rPr>
      <t xml:space="preserve"> - 1c  avtomaturi amomrTveli 80/3    - 2c</t>
    </r>
  </si>
  <si>
    <r>
      <t>avtomaturi amomrTveli 63</t>
    </r>
    <r>
      <rPr>
        <sz val="10"/>
        <rFont val="Arial"/>
        <family val="2"/>
      </rPr>
      <t>/3/C     -</t>
    </r>
    <r>
      <rPr>
        <sz val="10"/>
        <rFont val="AcadNusx"/>
        <family val="0"/>
      </rPr>
      <t>1c</t>
    </r>
  </si>
  <si>
    <r>
      <t>avtomaturi amomrTveli 63</t>
    </r>
    <r>
      <rPr>
        <sz val="10"/>
        <rFont val="Arial"/>
        <family val="2"/>
      </rPr>
      <t>/3/C       -</t>
    </r>
    <r>
      <rPr>
        <sz val="10"/>
        <rFont val="AcadNusx"/>
        <family val="0"/>
      </rPr>
      <t>1c</t>
    </r>
    <r>
      <rPr>
        <sz val="10"/>
        <rFont val="Arial"/>
        <family val="2"/>
      </rPr>
      <t xml:space="preserve"> </t>
    </r>
  </si>
  <si>
    <r>
      <t>gamanawilebeli fari</t>
    </r>
    <r>
      <rPr>
        <sz val="10"/>
        <rFont val="Arial"/>
        <family val="2"/>
      </rPr>
      <t xml:space="preserve"> TDB </t>
    </r>
    <r>
      <rPr>
        <sz val="10"/>
        <rFont val="AcadNusx"/>
        <family val="0"/>
      </rPr>
      <t>liTonis korpusiT, saketiT, damiwebis da neitralis sakleme blokebiT, avtomatebis samagri xarixiT, faris kedelze samontaJo dubeliT. sxva saWiro aqsesuarebiT.  (Ria montaJi) 4/48</t>
    </r>
    <r>
      <rPr>
        <sz val="10"/>
        <rFont val="Arial"/>
        <family val="2"/>
      </rPr>
      <t>TE. IP54</t>
    </r>
  </si>
  <si>
    <r>
      <t>avtomaturi amomrT.i 160/</t>
    </r>
    <r>
      <rPr>
        <sz val="10"/>
        <rFont val="Arial"/>
        <family val="2"/>
      </rPr>
      <t xml:space="preserve">3 </t>
    </r>
    <r>
      <rPr>
        <sz val="10"/>
        <rFont val="AcadNusx"/>
        <family val="0"/>
      </rPr>
      <t>regulirebadi -1c</t>
    </r>
  </si>
  <si>
    <r>
      <t>avtomati 63</t>
    </r>
    <r>
      <rPr>
        <sz val="10"/>
        <rFont val="Arial"/>
        <family val="2"/>
      </rPr>
      <t>/3/C                              -</t>
    </r>
    <r>
      <rPr>
        <sz val="10"/>
        <rFont val="AcadNusx"/>
        <family val="0"/>
      </rPr>
      <t>3c</t>
    </r>
  </si>
  <si>
    <t>avtomaturi rezervis Seyvanis sistema 400amp. Sesabamisi karadiT. samagriT</t>
  </si>
  <si>
    <t>avariuli naTebis sanaTi akumulatoriT 8vt. 220v.</t>
  </si>
  <si>
    <t>kolofi xelsawyoebisaTvis (faruli montaJi)</t>
  </si>
  <si>
    <r>
      <t xml:space="preserve">gamanawilebeli kolofi (faruli montaJi) </t>
    </r>
  </si>
  <si>
    <r>
      <rPr>
        <sz val="10"/>
        <rFont val="Arial"/>
        <family val="2"/>
      </rPr>
      <t xml:space="preserve">NDMI </t>
    </r>
    <r>
      <rPr>
        <sz val="10"/>
        <rFont val="AcadNusx"/>
        <family val="0"/>
      </rPr>
      <t>kabeli 15m</t>
    </r>
  </si>
  <si>
    <r>
      <rPr>
        <sz val="10"/>
        <rFont val="Arial"/>
        <family val="2"/>
      </rPr>
      <t xml:space="preserve">VGI </t>
    </r>
    <r>
      <rPr>
        <sz val="10"/>
        <rFont val="AcadNusx"/>
        <family val="0"/>
      </rPr>
      <t>kabeli 15m</t>
    </r>
  </si>
  <si>
    <t>Zalovani spilenZis kabeli 3X120+70mm2</t>
  </si>
  <si>
    <t>damiwebis kabeli 1X70mm2</t>
  </si>
  <si>
    <t>avtomaturi amommrTveli 400/3</t>
  </si>
  <si>
    <t>avtomaturi amommrTveli 400/3 regulirebadi</t>
  </si>
  <si>
    <t>avtomaturi amommrTveli 200/3 regulirebadi</t>
  </si>
  <si>
    <r>
      <t xml:space="preserve">moTuTiebuli damiwebis Rero </t>
    </r>
    <r>
      <rPr>
        <sz val="10"/>
        <rFont val="Arial"/>
        <family val="2"/>
      </rPr>
      <t>L</t>
    </r>
    <r>
      <rPr>
        <sz val="10"/>
        <rFont val="AcadNusx"/>
        <family val="0"/>
      </rPr>
      <t>=3m</t>
    </r>
  </si>
  <si>
    <t>m.Soris: liTonis konstruqcia</t>
  </si>
  <si>
    <t>samSeneblo samuSao</t>
  </si>
  <si>
    <t>zednadebi xarjebi  samS. samuSaoebze</t>
  </si>
  <si>
    <t>zednadebi xarjebi  liT. konstruqciaze</t>
  </si>
  <si>
    <t xml:space="preserve">RorRis safuZvelis mowyoba </t>
  </si>
  <si>
    <t>betoni m400</t>
  </si>
  <si>
    <t>zednadebi xarjebi</t>
  </si>
  <si>
    <t xml:space="preserve">mogeba </t>
  </si>
  <si>
    <t xml:space="preserve">kompiuteruli qselis mowyoba </t>
  </si>
  <si>
    <r>
      <t xml:space="preserve">qseluri komutatori </t>
    </r>
    <r>
      <rPr>
        <sz val="10"/>
        <rFont val="Arial"/>
        <family val="2"/>
      </rPr>
      <t xml:space="preserve">A </t>
    </r>
    <r>
      <rPr>
        <sz val="10"/>
        <rFont val="AcadNusx"/>
        <family val="0"/>
      </rPr>
      <t xml:space="preserve">tipis </t>
    </r>
    <r>
      <rPr>
        <sz val="10"/>
        <rFont val="Arial"/>
        <family val="2"/>
      </rPr>
      <t xml:space="preserve">24x 10/100/1000BASE-T  პორტიანმეტი 4x 1G Uplink
SFP ან 2x 10G Uplink SFP+
</t>
    </r>
  </si>
  <si>
    <r>
      <t xml:space="preserve">qseluri komutatori </t>
    </r>
    <r>
      <rPr>
        <sz val="10"/>
        <rFont val="Arial"/>
        <family val="2"/>
      </rPr>
      <t xml:space="preserve">A </t>
    </r>
    <r>
      <rPr>
        <sz val="10"/>
        <rFont val="AcadNusx"/>
        <family val="0"/>
      </rPr>
      <t xml:space="preserve">tipis </t>
    </r>
    <r>
      <rPr>
        <sz val="10"/>
        <rFont val="Arial"/>
        <family val="2"/>
      </rPr>
      <t xml:space="preserve">24x 10/100/1000BASE-T  პორტი ან მეტი 4x 1G Uplink
SFP ან 2x 10G Uplink SFP+
</t>
    </r>
  </si>
  <si>
    <r>
      <t xml:space="preserve">samontaJo reki </t>
    </r>
    <r>
      <rPr>
        <sz val="10"/>
        <rFont val="Arial"/>
        <family val="2"/>
      </rPr>
      <t>12U</t>
    </r>
    <r>
      <rPr>
        <sz val="10"/>
        <rFont val="AcadNusx"/>
        <family val="0"/>
      </rPr>
      <t xml:space="preserve">, 19" </t>
    </r>
  </si>
  <si>
    <t>დეტალურად იხილეთ 1. ქსელური მოწყობილობები და აქსესუარები, 2. კამერები, 3. ქსელის კაბელი (მობმული ფაილების სახით)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</si>
</sst>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0000"/>
    <numFmt numFmtId="199" formatCode="_-* #,##0.00_-;\-* #,##0.00_-;_-* &quot;-&quot;??_-;_-@_-"/>
    <numFmt numFmtId="200" formatCode="_-* #,##0_-;\-* #,##0_-;_-* &quot;-&quot;??_-;_-@_-"/>
  </numFmts>
  <fonts count="68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cadNusx"/>
      <family val="0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vertAlign val="superscript"/>
      <sz val="10"/>
      <name val="AcadNusx"/>
      <family val="0"/>
    </font>
    <font>
      <sz val="10"/>
      <name val="Franklin Gothic Book"/>
      <family val="2"/>
    </font>
    <font>
      <sz val="10"/>
      <name val="Cambria"/>
      <family val="1"/>
    </font>
    <font>
      <sz val="10"/>
      <name val="Grigolia"/>
      <family val="0"/>
    </font>
    <font>
      <sz val="9"/>
      <name val="AcadNusx"/>
      <family val="0"/>
    </font>
    <font>
      <sz val="12"/>
      <name val="Arial Cyr"/>
      <family val="0"/>
    </font>
    <font>
      <sz val="8"/>
      <name val="AcadNusx"/>
      <family val="0"/>
    </font>
    <font>
      <b/>
      <sz val="10"/>
      <name val="Helv"/>
      <family val="0"/>
    </font>
    <font>
      <b/>
      <sz val="10"/>
      <name val="Arial Cyr"/>
      <family val="0"/>
    </font>
    <font>
      <sz val="10"/>
      <color indexed="9"/>
      <name val="Arial"/>
      <family val="2"/>
    </font>
    <font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0" fontId="1" fillId="0" borderId="11" xfId="0" applyFont="1" applyBorder="1" applyAlignment="1" quotePrefix="1">
      <alignment horizontal="center" vertical="top" wrapText="1"/>
    </xf>
    <xf numFmtId="2" fontId="1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 quotePrefix="1">
      <alignment horizontal="center" vertical="top" wrapText="1"/>
    </xf>
    <xf numFmtId="0" fontId="12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NumberFormat="1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" fontId="1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 quotePrefix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2" fontId="1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19" fillId="0" borderId="0" xfId="0" applyFont="1" applyAlignment="1">
      <alignment/>
    </xf>
    <xf numFmtId="181" fontId="1" fillId="0" borderId="0" xfId="0" applyNumberFormat="1" applyFont="1" applyAlignment="1">
      <alignment horizontal="left"/>
    </xf>
    <xf numFmtId="0" fontId="5" fillId="0" borderId="10" xfId="0" applyFont="1" applyBorder="1" applyAlignment="1" quotePrefix="1">
      <alignment horizontal="center" vertical="top" wrapText="1"/>
    </xf>
    <xf numFmtId="0" fontId="5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0" fillId="0" borderId="12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8" fillId="0" borderId="10" xfId="0" applyFont="1" applyBorder="1" applyAlignment="1" quotePrefix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 quotePrefix="1">
      <alignment horizontal="center" vertical="top" wrapText="1"/>
    </xf>
    <xf numFmtId="0" fontId="2" fillId="0" borderId="10" xfId="53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quotePrefix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3" fontId="2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>
      <alignment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" fontId="11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181" fontId="13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 wrapText="1"/>
    </xf>
    <xf numFmtId="18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center" vertical="top" wrapText="1"/>
    </xf>
    <xf numFmtId="181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9" fontId="11" fillId="0" borderId="10" xfId="0" applyNumberFormat="1" applyFont="1" applyFill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9" fillId="0" borderId="10" xfId="0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" fontId="15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 quotePrefix="1">
      <alignment horizontal="center" vertical="top" wrapText="1"/>
    </xf>
    <xf numFmtId="183" fontId="1" fillId="0" borderId="13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0" fontId="1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 quotePrefix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NumberFormat="1" applyFont="1" applyBorder="1" applyAlignment="1" quotePrefix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 quotePrefix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16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 quotePrefix="1">
      <alignment horizontal="center" vertical="top" wrapText="1"/>
    </xf>
    <xf numFmtId="0" fontId="5" fillId="0" borderId="0" xfId="58" applyFont="1" applyProtection="1">
      <alignment/>
      <protection/>
    </xf>
    <xf numFmtId="0" fontId="1" fillId="0" borderId="10" xfId="58" applyFont="1" applyFill="1" applyBorder="1" applyAlignment="1" applyProtection="1">
      <alignment horizontal="center" vertical="top" wrapText="1"/>
      <protection/>
    </xf>
    <xf numFmtId="0" fontId="1" fillId="0" borderId="10" xfId="58" applyFont="1" applyFill="1" applyBorder="1" applyAlignment="1" applyProtection="1">
      <alignment vertical="top" wrapText="1"/>
      <protection/>
    </xf>
    <xf numFmtId="186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58" applyFont="1" applyFill="1" applyBorder="1" applyAlignment="1" applyProtection="1">
      <alignment horizontal="left" vertical="top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4" fillId="0" borderId="0" xfId="0" applyFont="1" applyAlignment="1">
      <alignment horizontal="center"/>
    </xf>
    <xf numFmtId="0" fontId="2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58" applyFont="1" applyFill="1" applyBorder="1" applyAlignment="1" applyProtection="1" quotePrefix="1">
      <alignment horizontal="center" vertical="top" wrapText="1"/>
      <protection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/>
    </xf>
    <xf numFmtId="0" fontId="7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4">
      <selection activeCell="J48" sqref="J48"/>
    </sheetView>
  </sheetViews>
  <sheetFormatPr defaultColWidth="9.00390625" defaultRowHeight="12.75"/>
  <cols>
    <col min="1" max="1" width="3.625" style="33" customWidth="1"/>
    <col min="2" max="2" width="10.00390625" style="33" customWidth="1"/>
    <col min="3" max="3" width="43.625" style="33" customWidth="1"/>
    <col min="4" max="4" width="14.25390625" style="33" customWidth="1"/>
    <col min="5" max="5" width="12.625" style="33" customWidth="1"/>
    <col min="6" max="6" width="11.625" style="33" customWidth="1"/>
    <col min="7" max="7" width="13.25390625" style="33" customWidth="1"/>
    <col min="8" max="8" width="14.25390625" style="33" customWidth="1"/>
    <col min="9" max="9" width="9.125" style="33" customWidth="1"/>
    <col min="10" max="10" width="11.625" style="33" bestFit="1" customWidth="1"/>
    <col min="11" max="16384" width="9.125" style="33" customWidth="1"/>
  </cols>
  <sheetData>
    <row r="1" spans="1:8" s="209" customFormat="1" ht="13.5" customHeight="1">
      <c r="A1" s="372" t="s">
        <v>159</v>
      </c>
      <c r="B1" s="372"/>
      <c r="C1" s="372"/>
      <c r="D1" s="372"/>
      <c r="E1" s="372"/>
      <c r="F1" s="372"/>
      <c r="G1" s="372"/>
      <c r="H1" s="372"/>
    </row>
    <row r="2" spans="1:8" s="209" customFormat="1" ht="13.5" customHeight="1">
      <c r="A2" s="372" t="s">
        <v>160</v>
      </c>
      <c r="B2" s="372"/>
      <c r="C2" s="372"/>
      <c r="D2" s="372"/>
      <c r="E2" s="372"/>
      <c r="F2" s="372"/>
      <c r="G2" s="372"/>
      <c r="H2" s="372"/>
    </row>
    <row r="3" spans="1:8" s="209" customFormat="1" ht="13.5" customHeight="1">
      <c r="A3" s="372" t="s">
        <v>161</v>
      </c>
      <c r="B3" s="372"/>
      <c r="C3" s="372"/>
      <c r="D3" s="372"/>
      <c r="E3" s="372"/>
      <c r="F3" s="372"/>
      <c r="G3" s="372"/>
      <c r="H3" s="372"/>
    </row>
    <row r="4" spans="1:8" s="209" customFormat="1" ht="12" customHeight="1">
      <c r="A4" s="372" t="s">
        <v>162</v>
      </c>
      <c r="B4" s="372"/>
      <c r="C4" s="372"/>
      <c r="D4" s="372"/>
      <c r="E4" s="372"/>
      <c r="F4" s="372"/>
      <c r="G4" s="372" t="s">
        <v>157</v>
      </c>
      <c r="H4" s="372"/>
    </row>
    <row r="5" spans="1:8" s="209" customFormat="1" ht="18" customHeight="1">
      <c r="A5" s="372" t="s">
        <v>163</v>
      </c>
      <c r="B5" s="372"/>
      <c r="C5" s="372"/>
      <c r="D5" s="208"/>
      <c r="E5" s="208"/>
      <c r="F5" s="208"/>
      <c r="G5" s="372" t="s">
        <v>157</v>
      </c>
      <c r="H5" s="372"/>
    </row>
    <row r="6" spans="1:8" s="209" customFormat="1" ht="13.5" customHeight="1">
      <c r="A6" s="374" t="s">
        <v>164</v>
      </c>
      <c r="B6" s="375"/>
      <c r="C6" s="375"/>
      <c r="D6" s="375"/>
      <c r="E6" s="375"/>
      <c r="F6" s="375"/>
      <c r="G6" s="375"/>
      <c r="H6" s="375"/>
    </row>
    <row r="7" spans="1:8" s="209" customFormat="1" ht="14.25" customHeight="1">
      <c r="A7" s="211"/>
      <c r="B7" s="211"/>
      <c r="C7" s="210" t="s">
        <v>165</v>
      </c>
      <c r="D7" s="211"/>
      <c r="E7" s="211"/>
      <c r="F7" s="211"/>
      <c r="G7" s="211"/>
      <c r="H7" s="211"/>
    </row>
    <row r="8" spans="1:8" s="209" customFormat="1" ht="12.75" customHeight="1">
      <c r="A8" s="210" t="s">
        <v>166</v>
      </c>
      <c r="B8" s="210" t="s">
        <v>167</v>
      </c>
      <c r="C8" s="210" t="s">
        <v>168</v>
      </c>
      <c r="D8" s="211"/>
      <c r="E8" s="211"/>
      <c r="F8" s="211"/>
      <c r="G8" s="211"/>
      <c r="H8" s="211"/>
    </row>
    <row r="9" spans="1:8" s="209" customFormat="1" ht="8.25" customHeight="1">
      <c r="A9" s="210"/>
      <c r="B9" s="210"/>
      <c r="C9" s="210"/>
      <c r="D9" s="211"/>
      <c r="E9" s="211"/>
      <c r="F9" s="211"/>
      <c r="G9" s="211"/>
      <c r="H9" s="211"/>
    </row>
    <row r="10" spans="1:8" ht="18.75" customHeight="1">
      <c r="A10" s="376" t="s">
        <v>169</v>
      </c>
      <c r="B10" s="377"/>
      <c r="C10" s="377"/>
      <c r="D10" s="377"/>
      <c r="E10" s="377"/>
      <c r="F10" s="377"/>
      <c r="G10" s="377"/>
      <c r="H10" s="377"/>
    </row>
    <row r="11" spans="1:13" s="34" customFormat="1" ht="17.25" customHeight="1">
      <c r="A11" s="378" t="s">
        <v>667</v>
      </c>
      <c r="B11" s="378"/>
      <c r="C11" s="378"/>
      <c r="D11" s="378"/>
      <c r="E11" s="378"/>
      <c r="F11" s="378"/>
      <c r="G11" s="378"/>
      <c r="H11" s="378"/>
      <c r="I11" s="212"/>
      <c r="J11" s="212"/>
      <c r="K11" s="212"/>
      <c r="L11" s="212"/>
      <c r="M11" s="212"/>
    </row>
    <row r="12" spans="1:8" ht="19.5" customHeight="1">
      <c r="A12" s="379"/>
      <c r="B12" s="380"/>
      <c r="C12" s="380"/>
      <c r="D12" s="12"/>
      <c r="E12" s="12"/>
      <c r="F12" s="12"/>
      <c r="G12" s="12"/>
      <c r="H12" s="12"/>
    </row>
    <row r="13" spans="1:8" ht="52.5" customHeight="1">
      <c r="A13" s="25" t="s">
        <v>170</v>
      </c>
      <c r="B13" s="213" t="s">
        <v>171</v>
      </c>
      <c r="C13" s="25" t="s">
        <v>172</v>
      </c>
      <c r="D13" s="214" t="s">
        <v>154</v>
      </c>
      <c r="E13" s="214" t="s">
        <v>173</v>
      </c>
      <c r="F13" s="215" t="s">
        <v>174</v>
      </c>
      <c r="G13" s="214" t="s">
        <v>175</v>
      </c>
      <c r="H13" s="214" t="s">
        <v>176</v>
      </c>
    </row>
    <row r="14" spans="1:8" ht="13.5">
      <c r="A14" s="216">
        <v>1</v>
      </c>
      <c r="B14" s="216">
        <v>2</v>
      </c>
      <c r="C14" s="216">
        <v>3</v>
      </c>
      <c r="D14" s="216">
        <v>4</v>
      </c>
      <c r="E14" s="216">
        <v>5</v>
      </c>
      <c r="F14" s="216">
        <v>6</v>
      </c>
      <c r="G14" s="216">
        <v>7</v>
      </c>
      <c r="H14" s="216">
        <v>8</v>
      </c>
    </row>
    <row r="15" spans="1:8" ht="14.25" customHeight="1">
      <c r="A15" s="152"/>
      <c r="B15" s="91"/>
      <c r="C15" s="217" t="s">
        <v>177</v>
      </c>
      <c r="D15" s="96"/>
      <c r="E15" s="96"/>
      <c r="F15" s="96"/>
      <c r="G15" s="96"/>
      <c r="H15" s="96"/>
    </row>
    <row r="16" spans="1:8" ht="16.5" customHeight="1">
      <c r="A16" s="152"/>
      <c r="B16" s="91"/>
      <c r="C16" s="218" t="s">
        <v>178</v>
      </c>
      <c r="D16" s="96"/>
      <c r="E16" s="96"/>
      <c r="F16" s="96"/>
      <c r="G16" s="96"/>
      <c r="H16" s="96"/>
    </row>
    <row r="17" spans="1:10" ht="26.25" customHeight="1">
      <c r="A17" s="91">
        <v>1</v>
      </c>
      <c r="B17" s="25" t="s">
        <v>179</v>
      </c>
      <c r="C17" s="183" t="s">
        <v>667</v>
      </c>
      <c r="D17" s="24"/>
      <c r="E17" s="24"/>
      <c r="F17" s="24"/>
      <c r="G17" s="25"/>
      <c r="H17" s="24"/>
      <c r="J17" s="219"/>
    </row>
    <row r="18" spans="1:9" ht="17.25" customHeight="1">
      <c r="A18" s="91">
        <v>2</v>
      </c>
      <c r="B18" s="91"/>
      <c r="C18" s="220" t="s">
        <v>180</v>
      </c>
      <c r="D18" s="106"/>
      <c r="E18" s="106"/>
      <c r="F18" s="106"/>
      <c r="G18" s="106"/>
      <c r="H18" s="106"/>
      <c r="I18" s="219"/>
    </row>
    <row r="19" spans="1:8" ht="18" customHeight="1">
      <c r="A19" s="152"/>
      <c r="B19" s="91"/>
      <c r="C19" s="217" t="s">
        <v>181</v>
      </c>
      <c r="D19" s="152"/>
      <c r="E19" s="152"/>
      <c r="F19" s="152"/>
      <c r="G19" s="152"/>
      <c r="H19" s="152"/>
    </row>
    <row r="20" spans="1:8" ht="31.5" customHeight="1">
      <c r="A20" s="91"/>
      <c r="B20" s="91"/>
      <c r="C20" s="218" t="s">
        <v>182</v>
      </c>
      <c r="D20" s="106"/>
      <c r="E20" s="91"/>
      <c r="F20" s="91"/>
      <c r="G20" s="91"/>
      <c r="H20" s="106"/>
    </row>
    <row r="21" spans="1:8" ht="14.25" customHeight="1">
      <c r="A21" s="91">
        <v>3</v>
      </c>
      <c r="B21" s="91" t="s">
        <v>183</v>
      </c>
      <c r="C21" s="183" t="s">
        <v>333</v>
      </c>
      <c r="D21" s="106"/>
      <c r="E21" s="106"/>
      <c r="F21" s="106"/>
      <c r="G21" s="91"/>
      <c r="H21" s="106"/>
    </row>
    <row r="22" spans="1:8" ht="16.5" customHeight="1">
      <c r="A22" s="91">
        <v>4</v>
      </c>
      <c r="B22" s="91"/>
      <c r="C22" s="183" t="s">
        <v>184</v>
      </c>
      <c r="D22" s="106"/>
      <c r="E22" s="106"/>
      <c r="F22" s="106"/>
      <c r="G22" s="106"/>
      <c r="H22" s="106"/>
    </row>
    <row r="23" spans="1:8" ht="18" customHeight="1">
      <c r="A23" s="152"/>
      <c r="B23" s="91"/>
      <c r="C23" s="217" t="s">
        <v>185</v>
      </c>
      <c r="D23" s="152"/>
      <c r="E23" s="152"/>
      <c r="F23" s="152"/>
      <c r="G23" s="152"/>
      <c r="H23" s="152"/>
    </row>
    <row r="24" spans="1:8" ht="41.25" customHeight="1">
      <c r="A24" s="91"/>
      <c r="B24" s="91"/>
      <c r="C24" s="218" t="s">
        <v>186</v>
      </c>
      <c r="D24" s="106"/>
      <c r="E24" s="91"/>
      <c r="F24" s="91"/>
      <c r="G24" s="91"/>
      <c r="H24" s="106"/>
    </row>
    <row r="25" spans="1:8" ht="17.25" customHeight="1">
      <c r="A25" s="91">
        <v>5</v>
      </c>
      <c r="B25" s="91" t="s">
        <v>377</v>
      </c>
      <c r="C25" s="183" t="s">
        <v>187</v>
      </c>
      <c r="D25" s="106"/>
      <c r="E25" s="91"/>
      <c r="F25" s="91"/>
      <c r="G25" s="91"/>
      <c r="H25" s="106"/>
    </row>
    <row r="26" spans="1:10" ht="27.75" customHeight="1">
      <c r="A26" s="91">
        <v>6</v>
      </c>
      <c r="B26" s="91" t="s">
        <v>795</v>
      </c>
      <c r="C26" s="183" t="s">
        <v>188</v>
      </c>
      <c r="D26" s="106"/>
      <c r="E26" s="106"/>
      <c r="F26" s="91"/>
      <c r="G26" s="91"/>
      <c r="H26" s="106"/>
      <c r="J26" s="221"/>
    </row>
    <row r="27" spans="1:8" ht="18" customHeight="1">
      <c r="A27" s="91">
        <v>7</v>
      </c>
      <c r="B27" s="91"/>
      <c r="C27" s="183" t="s">
        <v>189</v>
      </c>
      <c r="D27" s="106"/>
      <c r="E27" s="106"/>
      <c r="F27" s="106"/>
      <c r="G27" s="106"/>
      <c r="H27" s="106"/>
    </row>
    <row r="28" spans="1:8" ht="16.5" customHeight="1">
      <c r="A28" s="91">
        <v>8</v>
      </c>
      <c r="B28" s="25"/>
      <c r="C28" s="183" t="s">
        <v>190</v>
      </c>
      <c r="D28" s="106"/>
      <c r="E28" s="106"/>
      <c r="F28" s="106"/>
      <c r="G28" s="106"/>
      <c r="H28" s="106"/>
    </row>
    <row r="29" spans="1:8" ht="15.75" customHeight="1">
      <c r="A29" s="152"/>
      <c r="B29" s="91"/>
      <c r="C29" s="217" t="s">
        <v>191</v>
      </c>
      <c r="D29" s="96"/>
      <c r="E29" s="96"/>
      <c r="F29" s="96"/>
      <c r="G29" s="96"/>
      <c r="H29" s="106"/>
    </row>
    <row r="30" spans="1:8" ht="17.25" customHeight="1">
      <c r="A30" s="152"/>
      <c r="B30" s="91"/>
      <c r="C30" s="218" t="s">
        <v>192</v>
      </c>
      <c r="D30" s="96"/>
      <c r="E30" s="96"/>
      <c r="F30" s="96"/>
      <c r="G30" s="96"/>
      <c r="H30" s="106"/>
    </row>
    <row r="31" spans="1:10" ht="14.25" customHeight="1">
      <c r="A31" s="91">
        <v>9</v>
      </c>
      <c r="B31" s="91"/>
      <c r="C31" s="183" t="s">
        <v>193</v>
      </c>
      <c r="D31" s="106"/>
      <c r="E31" s="106"/>
      <c r="F31" s="106"/>
      <c r="G31" s="91"/>
      <c r="H31" s="106"/>
      <c r="J31" s="219"/>
    </row>
    <row r="32" spans="1:9" ht="17.25" customHeight="1">
      <c r="A32" s="91">
        <v>10</v>
      </c>
      <c r="B32" s="91"/>
      <c r="C32" s="220" t="s">
        <v>803</v>
      </c>
      <c r="D32" s="106"/>
      <c r="E32" s="106"/>
      <c r="F32" s="106"/>
      <c r="G32" s="222"/>
      <c r="H32" s="106"/>
      <c r="I32" s="219"/>
    </row>
    <row r="33" spans="1:9" ht="18.75" customHeight="1">
      <c r="A33" s="91">
        <v>11</v>
      </c>
      <c r="B33" s="91"/>
      <c r="C33" s="220" t="s">
        <v>194</v>
      </c>
      <c r="D33" s="106"/>
      <c r="E33" s="106"/>
      <c r="F33" s="106"/>
      <c r="G33" s="106"/>
      <c r="H33" s="106"/>
      <c r="I33" s="219"/>
    </row>
    <row r="34" spans="1:8" ht="16.5" customHeight="1">
      <c r="A34" s="91">
        <v>12</v>
      </c>
      <c r="B34" s="25"/>
      <c r="C34" s="223" t="s">
        <v>381</v>
      </c>
      <c r="D34" s="224"/>
      <c r="E34" s="224"/>
      <c r="F34" s="224"/>
      <c r="G34" s="106"/>
      <c r="H34" s="106"/>
    </row>
    <row r="35" spans="1:9" ht="15" customHeight="1">
      <c r="A35" s="91">
        <v>13</v>
      </c>
      <c r="B35" s="25"/>
      <c r="C35" s="183" t="s">
        <v>6</v>
      </c>
      <c r="D35" s="106"/>
      <c r="E35" s="106"/>
      <c r="F35" s="106"/>
      <c r="G35" s="106"/>
      <c r="H35" s="106"/>
      <c r="I35" s="219"/>
    </row>
    <row r="36" spans="1:8" ht="13.5" customHeight="1">
      <c r="A36" s="91">
        <v>14</v>
      </c>
      <c r="B36" s="25"/>
      <c r="C36" s="223" t="s">
        <v>195</v>
      </c>
      <c r="D36" s="224"/>
      <c r="E36" s="224"/>
      <c r="F36" s="224"/>
      <c r="G36" s="106"/>
      <c r="H36" s="106"/>
    </row>
    <row r="37" spans="1:9" ht="17.25" customHeight="1">
      <c r="A37" s="91">
        <v>15</v>
      </c>
      <c r="B37" s="25"/>
      <c r="C37" s="183" t="s">
        <v>196</v>
      </c>
      <c r="D37" s="106"/>
      <c r="E37" s="106"/>
      <c r="F37" s="106"/>
      <c r="G37" s="106"/>
      <c r="H37" s="106"/>
      <c r="I37" s="219"/>
    </row>
    <row r="38" ht="12.75">
      <c r="H38" s="33" t="s">
        <v>197</v>
      </c>
    </row>
    <row r="40" spans="1:8" s="209" customFormat="1" ht="16.5" customHeight="1">
      <c r="A40" s="208"/>
      <c r="B40" s="208"/>
      <c r="C40" s="208"/>
      <c r="D40" s="208"/>
      <c r="E40" s="208"/>
      <c r="F40" s="372"/>
      <c r="G40" s="372"/>
      <c r="H40" s="208"/>
    </row>
    <row r="41" spans="1:8" s="209" customFormat="1" ht="13.5">
      <c r="A41" s="208"/>
      <c r="B41" s="208"/>
      <c r="C41" s="208"/>
      <c r="D41" s="208"/>
      <c r="E41" s="208"/>
      <c r="F41" s="208"/>
      <c r="G41" s="208"/>
      <c r="H41" s="208"/>
    </row>
    <row r="42" spans="1:8" s="209" customFormat="1" ht="16.5" customHeight="1">
      <c r="A42" s="208"/>
      <c r="B42" s="208"/>
      <c r="C42" s="208"/>
      <c r="D42" s="208"/>
      <c r="E42" s="208"/>
      <c r="F42" s="372"/>
      <c r="G42" s="372"/>
      <c r="H42" s="208"/>
    </row>
    <row r="43" spans="1:8" s="209" customFormat="1" ht="13.5">
      <c r="A43" s="208"/>
      <c r="B43" s="208"/>
      <c r="C43" s="208"/>
      <c r="D43" s="208"/>
      <c r="E43" s="208"/>
      <c r="F43" s="208"/>
      <c r="G43" s="208"/>
      <c r="H43" s="208"/>
    </row>
    <row r="44" spans="1:8" s="209" customFormat="1" ht="13.5">
      <c r="A44" s="208"/>
      <c r="B44" s="208"/>
      <c r="C44" s="208"/>
      <c r="D44" s="208"/>
      <c r="E44" s="208"/>
      <c r="F44" s="208"/>
      <c r="G44" s="208"/>
      <c r="H44" s="208"/>
    </row>
    <row r="45" spans="1:8" s="209" customFormat="1" ht="13.5">
      <c r="A45" s="208"/>
      <c r="B45" s="208"/>
      <c r="C45" s="208"/>
      <c r="D45" s="208"/>
      <c r="E45" s="208"/>
      <c r="F45" s="373"/>
      <c r="G45" s="373"/>
      <c r="H45" s="208"/>
    </row>
  </sheetData>
  <sheetProtection/>
  <mergeCells count="14">
    <mergeCell ref="F45:G45"/>
    <mergeCell ref="A6:H6"/>
    <mergeCell ref="A10:H10"/>
    <mergeCell ref="A11:H11"/>
    <mergeCell ref="A12:C12"/>
    <mergeCell ref="F40:G40"/>
    <mergeCell ref="F42:G42"/>
    <mergeCell ref="A1:H1"/>
    <mergeCell ref="A2:H2"/>
    <mergeCell ref="A3:H3"/>
    <mergeCell ref="A4:F4"/>
    <mergeCell ref="G4:H4"/>
    <mergeCell ref="A5:C5"/>
    <mergeCell ref="G5:H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9" sqref="B29:C29"/>
    </sheetView>
  </sheetViews>
  <sheetFormatPr defaultColWidth="9.00390625" defaultRowHeight="12.75"/>
  <cols>
    <col min="1" max="1" width="2.75390625" style="0" customWidth="1"/>
    <col min="3" max="3" width="43.125" style="0" customWidth="1"/>
    <col min="4" max="4" width="7.75390625" style="0" customWidth="1"/>
    <col min="5" max="6" width="7.25390625" style="0" customWidth="1"/>
    <col min="7" max="7" width="7.125" style="0" customWidth="1"/>
    <col min="10" max="11" width="8.00390625" style="0" customWidth="1"/>
    <col min="12" max="12" width="7.25390625" style="0" customWidth="1"/>
    <col min="13" max="13" width="8.00390625" style="0" customWidth="1"/>
  </cols>
  <sheetData>
    <row r="1" spans="1:13" s="34" customFormat="1" ht="16.5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5" s="34" customFormat="1" ht="16.5" customHeight="1">
      <c r="A2" s="393" t="s">
        <v>804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O2" s="35"/>
    </row>
    <row r="3" spans="1:13" s="10" customFormat="1" ht="17.25" customHeight="1">
      <c r="A3" s="406" t="s">
        <v>801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162" customFormat="1" ht="9" customHeight="1">
      <c r="A4" s="237"/>
      <c r="B4" s="237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268"/>
    </row>
    <row r="5" spans="1:13" s="33" customFormat="1" ht="43.5" customHeight="1">
      <c r="A5" s="397" t="s">
        <v>26</v>
      </c>
      <c r="B5" s="399" t="s">
        <v>29</v>
      </c>
      <c r="C5" s="399" t="s">
        <v>27</v>
      </c>
      <c r="D5" s="399" t="s">
        <v>1</v>
      </c>
      <c r="E5" s="401" t="s">
        <v>2</v>
      </c>
      <c r="F5" s="402"/>
      <c r="G5" s="418" t="s">
        <v>3</v>
      </c>
      <c r="H5" s="419"/>
      <c r="I5" s="386" t="s">
        <v>4</v>
      </c>
      <c r="J5" s="387"/>
      <c r="K5" s="386" t="s">
        <v>5</v>
      </c>
      <c r="L5" s="387"/>
      <c r="M5" s="388" t="s">
        <v>6</v>
      </c>
    </row>
    <row r="6" spans="1:13" s="33" customFormat="1" ht="59.25" customHeight="1">
      <c r="A6" s="398"/>
      <c r="B6" s="400"/>
      <c r="C6" s="400"/>
      <c r="D6" s="400"/>
      <c r="E6" s="25" t="s">
        <v>7</v>
      </c>
      <c r="F6" s="25" t="s">
        <v>8</v>
      </c>
      <c r="G6" s="32" t="s">
        <v>9</v>
      </c>
      <c r="H6" s="269" t="s">
        <v>6</v>
      </c>
      <c r="I6" s="26" t="s">
        <v>9</v>
      </c>
      <c r="J6" s="24" t="s">
        <v>6</v>
      </c>
      <c r="K6" s="26" t="s">
        <v>9</v>
      </c>
      <c r="L6" s="24" t="s">
        <v>6</v>
      </c>
      <c r="M6" s="389"/>
    </row>
    <row r="7" spans="1:13" s="31" customFormat="1" ht="13.5" customHeight="1">
      <c r="A7" s="27" t="s">
        <v>10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9" t="s">
        <v>11</v>
      </c>
      <c r="H7" s="30">
        <v>8</v>
      </c>
      <c r="I7" s="28">
        <v>9</v>
      </c>
      <c r="J7" s="30">
        <v>10</v>
      </c>
      <c r="K7" s="28">
        <v>11</v>
      </c>
      <c r="L7" s="30">
        <v>12</v>
      </c>
      <c r="M7" s="30">
        <v>13</v>
      </c>
    </row>
    <row r="8" spans="1:14" s="196" customFormat="1" ht="13.5">
      <c r="A8" s="8">
        <v>1</v>
      </c>
      <c r="B8" s="8" t="s">
        <v>43</v>
      </c>
      <c r="C8" s="243" t="s">
        <v>797</v>
      </c>
      <c r="D8" s="11" t="s">
        <v>118</v>
      </c>
      <c r="E8" s="4"/>
      <c r="F8" s="4">
        <v>2</v>
      </c>
      <c r="G8" s="271"/>
      <c r="H8" s="272"/>
      <c r="I8" s="6"/>
      <c r="J8" s="5"/>
      <c r="K8" s="6"/>
      <c r="L8" s="5"/>
      <c r="M8" s="5"/>
      <c r="N8" s="195"/>
    </row>
    <row r="9" spans="1:14" s="196" customFormat="1" ht="13.5">
      <c r="A9" s="8"/>
      <c r="B9" s="8"/>
      <c r="C9" s="7" t="s">
        <v>351</v>
      </c>
      <c r="D9" s="11" t="s">
        <v>118</v>
      </c>
      <c r="E9" s="8">
        <v>1</v>
      </c>
      <c r="F9" s="4">
        <f>F8*E9</f>
        <v>2</v>
      </c>
      <c r="G9" s="274"/>
      <c r="H9" s="5"/>
      <c r="I9" s="6"/>
      <c r="J9" s="5"/>
      <c r="K9" s="6"/>
      <c r="L9" s="5"/>
      <c r="M9" s="5"/>
      <c r="N9" s="195"/>
    </row>
    <row r="10" spans="1:14" s="196" customFormat="1" ht="13.5">
      <c r="A10" s="8"/>
      <c r="B10" s="8"/>
      <c r="C10" s="243" t="s">
        <v>3</v>
      </c>
      <c r="D10" s="273"/>
      <c r="E10" s="8"/>
      <c r="F10" s="4"/>
      <c r="G10" s="274"/>
      <c r="H10" s="5"/>
      <c r="I10" s="6"/>
      <c r="J10" s="5"/>
      <c r="K10" s="6"/>
      <c r="L10" s="5"/>
      <c r="M10" s="5"/>
      <c r="N10" s="195"/>
    </row>
    <row r="11" spans="1:14" s="196" customFormat="1" ht="13.5">
      <c r="A11" s="8"/>
      <c r="B11" s="243"/>
      <c r="C11" s="243" t="s">
        <v>798</v>
      </c>
      <c r="D11" s="273" t="s">
        <v>118</v>
      </c>
      <c r="E11" s="8">
        <v>1</v>
      </c>
      <c r="F11" s="4">
        <f>F8*E11</f>
        <v>2</v>
      </c>
      <c r="G11" s="4"/>
      <c r="H11" s="5"/>
      <c r="I11" s="6"/>
      <c r="J11" s="5"/>
      <c r="K11" s="6"/>
      <c r="L11" s="5"/>
      <c r="M11" s="5"/>
      <c r="N11" s="195"/>
    </row>
    <row r="12" spans="1:14" s="196" customFormat="1" ht="15.75" customHeight="1">
      <c r="A12" s="8">
        <v>2</v>
      </c>
      <c r="B12" s="243"/>
      <c r="C12" s="243" t="s">
        <v>799</v>
      </c>
      <c r="D12" s="283"/>
      <c r="E12" s="8"/>
      <c r="F12" s="4">
        <v>1</v>
      </c>
      <c r="G12" s="274"/>
      <c r="H12" s="5"/>
      <c r="I12" s="6"/>
      <c r="J12" s="5"/>
      <c r="K12" s="6"/>
      <c r="L12" s="5"/>
      <c r="M12" s="5"/>
      <c r="N12" s="195"/>
    </row>
    <row r="13" spans="1:14" s="196" customFormat="1" ht="13.5">
      <c r="A13" s="8"/>
      <c r="B13" s="8"/>
      <c r="C13" s="7" t="s">
        <v>351</v>
      </c>
      <c r="D13" s="11" t="s">
        <v>118</v>
      </c>
      <c r="E13" s="8">
        <v>1</v>
      </c>
      <c r="F13" s="4">
        <f>F12*E13</f>
        <v>1</v>
      </c>
      <c r="G13" s="274"/>
      <c r="H13" s="5"/>
      <c r="I13" s="6"/>
      <c r="J13" s="5"/>
      <c r="K13" s="6"/>
      <c r="L13" s="5"/>
      <c r="M13" s="5"/>
      <c r="N13" s="195"/>
    </row>
    <row r="14" spans="1:14" s="196" customFormat="1" ht="16.5" customHeight="1">
      <c r="A14" s="8"/>
      <c r="B14" s="8"/>
      <c r="C14" s="243" t="s">
        <v>3</v>
      </c>
      <c r="D14" s="273"/>
      <c r="E14" s="8"/>
      <c r="F14" s="4"/>
      <c r="G14" s="274"/>
      <c r="H14" s="5"/>
      <c r="I14" s="6"/>
      <c r="J14" s="5"/>
      <c r="K14" s="6"/>
      <c r="L14" s="5"/>
      <c r="M14" s="5"/>
      <c r="N14" s="195"/>
    </row>
    <row r="15" spans="1:14" s="196" customFormat="1" ht="13.5">
      <c r="A15" s="8"/>
      <c r="B15" s="243"/>
      <c r="C15" s="243" t="s">
        <v>800</v>
      </c>
      <c r="D15" s="273" t="s">
        <v>118</v>
      </c>
      <c r="E15" s="8">
        <v>1</v>
      </c>
      <c r="F15" s="4">
        <f>F12*E15</f>
        <v>1</v>
      </c>
      <c r="G15" s="4"/>
      <c r="H15" s="5"/>
      <c r="I15" s="6"/>
      <c r="J15" s="5"/>
      <c r="K15" s="6"/>
      <c r="L15" s="5"/>
      <c r="M15" s="5"/>
      <c r="N15" s="195"/>
    </row>
    <row r="16" spans="1:15" s="196" customFormat="1" ht="15" customHeight="1">
      <c r="A16" s="8"/>
      <c r="B16" s="8"/>
      <c r="C16" s="196" t="s">
        <v>6</v>
      </c>
      <c r="D16" s="284"/>
      <c r="E16" s="4"/>
      <c r="F16" s="6"/>
      <c r="G16" s="274"/>
      <c r="H16" s="15"/>
      <c r="I16" s="15"/>
      <c r="J16" s="15"/>
      <c r="K16" s="15"/>
      <c r="L16" s="15"/>
      <c r="M16" s="15"/>
      <c r="N16" s="275"/>
      <c r="O16" s="276"/>
    </row>
    <row r="17" spans="1:14" s="196" customFormat="1" ht="14.25" customHeight="1">
      <c r="A17" s="8"/>
      <c r="B17" s="277"/>
      <c r="C17" s="278" t="s">
        <v>352</v>
      </c>
      <c r="D17" s="279"/>
      <c r="E17" s="8"/>
      <c r="F17" s="4"/>
      <c r="G17" s="4"/>
      <c r="H17" s="5"/>
      <c r="I17" s="6"/>
      <c r="J17" s="5"/>
      <c r="K17" s="6"/>
      <c r="L17" s="5"/>
      <c r="M17" s="5"/>
      <c r="N17" s="195"/>
    </row>
    <row r="18" spans="1:14" s="196" customFormat="1" ht="13.5">
      <c r="A18" s="8"/>
      <c r="B18" s="277"/>
      <c r="C18" s="7" t="s">
        <v>353</v>
      </c>
      <c r="D18" s="279"/>
      <c r="E18" s="8"/>
      <c r="F18" s="4"/>
      <c r="G18" s="4"/>
      <c r="H18" s="5"/>
      <c r="I18" s="6"/>
      <c r="J18" s="5"/>
      <c r="K18" s="6"/>
      <c r="L18" s="5"/>
      <c r="M18" s="15"/>
      <c r="N18" s="195"/>
    </row>
    <row r="19" spans="1:14" s="196" customFormat="1" ht="27" customHeight="1">
      <c r="A19" s="8"/>
      <c r="B19" s="277"/>
      <c r="C19" s="17" t="s">
        <v>354</v>
      </c>
      <c r="D19" s="279"/>
      <c r="E19" s="8"/>
      <c r="F19" s="4"/>
      <c r="G19" s="274"/>
      <c r="H19" s="5"/>
      <c r="I19" s="6"/>
      <c r="J19" s="5"/>
      <c r="K19" s="6"/>
      <c r="L19" s="5"/>
      <c r="M19" s="15"/>
      <c r="N19" s="195"/>
    </row>
    <row r="20" spans="1:14" s="196" customFormat="1" ht="15" customHeight="1">
      <c r="A20" s="8"/>
      <c r="B20" s="277"/>
      <c r="C20" s="270" t="s">
        <v>20</v>
      </c>
      <c r="D20" s="279"/>
      <c r="E20" s="8"/>
      <c r="F20" s="4"/>
      <c r="G20" s="274"/>
      <c r="H20" s="5"/>
      <c r="I20" s="5"/>
      <c r="J20" s="5"/>
      <c r="K20" s="5"/>
      <c r="L20" s="5"/>
      <c r="M20" s="5"/>
      <c r="N20" s="195"/>
    </row>
    <row r="21" spans="1:14" s="33" customFormat="1" ht="15" customHeight="1">
      <c r="A21" s="280"/>
      <c r="B21" s="16"/>
      <c r="C21" s="7" t="s">
        <v>49</v>
      </c>
      <c r="D21" s="8"/>
      <c r="E21" s="8"/>
      <c r="F21" s="5"/>
      <c r="G21" s="15"/>
      <c r="H21" s="15"/>
      <c r="I21" s="15"/>
      <c r="J21" s="15"/>
      <c r="K21" s="15"/>
      <c r="L21" s="15"/>
      <c r="M21" s="15"/>
      <c r="N21" s="18"/>
    </row>
    <row r="22" spans="1:14" s="33" customFormat="1" ht="14.25" customHeight="1">
      <c r="A22" s="8"/>
      <c r="B22" s="16"/>
      <c r="C22" s="7" t="s">
        <v>20</v>
      </c>
      <c r="D22" s="8"/>
      <c r="E22" s="8"/>
      <c r="F22" s="5"/>
      <c r="G22" s="15"/>
      <c r="H22" s="15"/>
      <c r="I22" s="15"/>
      <c r="J22" s="15"/>
      <c r="K22" s="15"/>
      <c r="L22" s="15"/>
      <c r="M22" s="15"/>
      <c r="N22" s="18"/>
    </row>
    <row r="23" spans="1:14" s="196" customFormat="1" ht="12.75" customHeight="1">
      <c r="A23" s="8"/>
      <c r="B23" s="277"/>
      <c r="C23" s="278" t="s">
        <v>352</v>
      </c>
      <c r="D23" s="279"/>
      <c r="E23" s="8"/>
      <c r="F23" s="4"/>
      <c r="G23" s="4"/>
      <c r="H23" s="5"/>
      <c r="I23" s="6"/>
      <c r="J23" s="5"/>
      <c r="K23" s="6"/>
      <c r="L23" s="5"/>
      <c r="M23" s="15"/>
      <c r="N23" s="195"/>
    </row>
    <row r="24" spans="1:14" s="196" customFormat="1" ht="15" customHeight="1">
      <c r="A24" s="8"/>
      <c r="B24" s="277"/>
      <c r="C24" s="7" t="s">
        <v>353</v>
      </c>
      <c r="D24" s="279"/>
      <c r="E24" s="8"/>
      <c r="F24" s="4"/>
      <c r="G24" s="274"/>
      <c r="H24" s="5"/>
      <c r="I24" s="6"/>
      <c r="J24" s="5"/>
      <c r="K24" s="6"/>
      <c r="L24" s="5"/>
      <c r="M24" s="15"/>
      <c r="N24" s="281"/>
    </row>
    <row r="25" spans="1:14" s="196" customFormat="1" ht="14.25" customHeight="1">
      <c r="A25" s="8"/>
      <c r="B25" s="277"/>
      <c r="C25" s="7" t="s">
        <v>355</v>
      </c>
      <c r="D25" s="279"/>
      <c r="E25" s="4"/>
      <c r="F25" s="4"/>
      <c r="G25" s="271"/>
      <c r="H25" s="272"/>
      <c r="I25" s="6"/>
      <c r="J25" s="5"/>
      <c r="K25" s="6"/>
      <c r="L25" s="5"/>
      <c r="M25" s="15"/>
      <c r="N25" s="195"/>
    </row>
    <row r="26" spans="1:14" s="196" customFormat="1" ht="6" customHeight="1">
      <c r="A26" s="13"/>
      <c r="B26" s="88"/>
      <c r="C26" s="14"/>
      <c r="D26" s="282"/>
      <c r="E26" s="47"/>
      <c r="F26" s="47"/>
      <c r="G26" s="136"/>
      <c r="H26" s="137"/>
      <c r="I26" s="48"/>
      <c r="J26" s="44"/>
      <c r="K26" s="48"/>
      <c r="L26" s="44"/>
      <c r="M26" s="45"/>
      <c r="N26" s="195"/>
    </row>
    <row r="27" spans="1:14" s="196" customFormat="1" ht="6" customHeight="1">
      <c r="A27" s="13"/>
      <c r="B27" s="88"/>
      <c r="C27" s="14"/>
      <c r="D27" s="282"/>
      <c r="E27" s="47"/>
      <c r="F27" s="47"/>
      <c r="G27" s="136"/>
      <c r="H27" s="137"/>
      <c r="I27" s="48"/>
      <c r="J27" s="44"/>
      <c r="K27" s="48"/>
      <c r="L27" s="44"/>
      <c r="M27" s="45"/>
      <c r="N27" s="195"/>
    </row>
    <row r="28" spans="1:14" s="196" customFormat="1" ht="14.25" customHeight="1">
      <c r="A28" s="13"/>
      <c r="B28" s="88"/>
      <c r="C28" s="14"/>
      <c r="D28" s="282"/>
      <c r="E28" s="47"/>
      <c r="F28" s="47"/>
      <c r="G28" s="136"/>
      <c r="H28" s="137"/>
      <c r="I28" s="48"/>
      <c r="J28" s="44"/>
      <c r="K28" s="48"/>
      <c r="L28" s="44"/>
      <c r="M28" s="45"/>
      <c r="N28" s="195"/>
    </row>
    <row r="29" spans="2:10" s="33" customFormat="1" ht="17.25" customHeight="1">
      <c r="B29" s="390"/>
      <c r="C29" s="429"/>
      <c r="E29" s="390"/>
      <c r="F29" s="390"/>
      <c r="G29" s="390"/>
      <c r="H29" s="390"/>
      <c r="I29" s="390"/>
      <c r="J29" s="390"/>
    </row>
  </sheetData>
  <sheetProtection/>
  <mergeCells count="15">
    <mergeCell ref="C5:C6"/>
    <mergeCell ref="D5:D6"/>
    <mergeCell ref="E5:F5"/>
    <mergeCell ref="G5:H5"/>
    <mergeCell ref="I5:J5"/>
    <mergeCell ref="K5:L5"/>
    <mergeCell ref="A1:M1"/>
    <mergeCell ref="A2:M2"/>
    <mergeCell ref="M5:M6"/>
    <mergeCell ref="B29:C29"/>
    <mergeCell ref="E29:J29"/>
    <mergeCell ref="A3:M3"/>
    <mergeCell ref="C4:L4"/>
    <mergeCell ref="A5:A6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M79"/>
  <sheetViews>
    <sheetView zoomScalePageLayoutView="0" workbookViewId="0" topLeftCell="A73">
      <selection activeCell="N73" sqref="N73"/>
    </sheetView>
  </sheetViews>
  <sheetFormatPr defaultColWidth="9.00390625" defaultRowHeight="12.75"/>
  <cols>
    <col min="1" max="1" width="4.125" style="162" customWidth="1"/>
    <col min="2" max="2" width="7.875" style="162" customWidth="1"/>
    <col min="3" max="3" width="37.00390625" style="162" customWidth="1"/>
    <col min="4" max="5" width="7.375" style="162" customWidth="1"/>
    <col min="6" max="6" width="7.75390625" style="162" customWidth="1"/>
    <col min="7" max="7" width="7.875" style="162" customWidth="1"/>
    <col min="8" max="8" width="7.00390625" style="162" customWidth="1"/>
    <col min="9" max="9" width="8.125" style="162" customWidth="1"/>
    <col min="10" max="10" width="7.75390625" style="162" customWidth="1"/>
    <col min="11" max="12" width="7.875" style="162" customWidth="1"/>
    <col min="13" max="13" width="7.375" style="162" customWidth="1"/>
    <col min="14" max="14" width="9.125" style="266" customWidth="1"/>
    <col min="15" max="55" width="9.125" style="264" customWidth="1"/>
    <col min="56" max="16384" width="9.125" style="162" customWidth="1"/>
  </cols>
  <sheetData>
    <row r="1" spans="1:13" s="34" customFormat="1" ht="24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55" s="10" customFormat="1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s="34" customFormat="1" ht="16.5" customHeight="1">
      <c r="A3" s="393" t="s">
        <v>379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60"/>
      <c r="O3" s="257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s="34" customFormat="1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1:55" s="10" customFormat="1" ht="27" customHeight="1">
      <c r="A5" s="393" t="s">
        <v>333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33" customFormat="1" ht="43.5" customHeight="1">
      <c r="A6" s="397" t="s">
        <v>26</v>
      </c>
      <c r="B6" s="399" t="s">
        <v>29</v>
      </c>
      <c r="C6" s="399" t="s">
        <v>27</v>
      </c>
      <c r="D6" s="399" t="s">
        <v>1</v>
      </c>
      <c r="E6" s="401" t="s">
        <v>2</v>
      </c>
      <c r="F6" s="402"/>
      <c r="G6" s="418" t="s">
        <v>3</v>
      </c>
      <c r="H6" s="419"/>
      <c r="I6" s="386" t="s">
        <v>4</v>
      </c>
      <c r="J6" s="387"/>
      <c r="K6" s="386" t="s">
        <v>5</v>
      </c>
      <c r="L6" s="387"/>
      <c r="M6" s="409" t="s">
        <v>6</v>
      </c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33" customFormat="1" ht="54">
      <c r="A7" s="398"/>
      <c r="B7" s="400"/>
      <c r="C7" s="400"/>
      <c r="D7" s="400"/>
      <c r="E7" s="25" t="s">
        <v>7</v>
      </c>
      <c r="F7" s="25" t="s">
        <v>8</v>
      </c>
      <c r="G7" s="32" t="s">
        <v>9</v>
      </c>
      <c r="H7" s="24" t="s">
        <v>6</v>
      </c>
      <c r="I7" s="26" t="s">
        <v>9</v>
      </c>
      <c r="J7" s="24" t="s">
        <v>6</v>
      </c>
      <c r="K7" s="26" t="s">
        <v>9</v>
      </c>
      <c r="L7" s="24" t="s">
        <v>6</v>
      </c>
      <c r="M7" s="409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41" customFormat="1" ht="13.5">
      <c r="A8" s="37" t="s">
        <v>10</v>
      </c>
      <c r="B8" s="37" t="s">
        <v>18</v>
      </c>
      <c r="C8" s="37" t="s">
        <v>19</v>
      </c>
      <c r="D8" s="38" t="s">
        <v>30</v>
      </c>
      <c r="E8" s="39" t="s">
        <v>31</v>
      </c>
      <c r="F8" s="40" t="s">
        <v>32</v>
      </c>
      <c r="G8" s="38" t="s">
        <v>11</v>
      </c>
      <c r="H8" s="40" t="s">
        <v>50</v>
      </c>
      <c r="I8" s="38" t="s">
        <v>33</v>
      </c>
      <c r="J8" s="40" t="s">
        <v>34</v>
      </c>
      <c r="K8" s="40">
        <v>11</v>
      </c>
      <c r="L8" s="37" t="s">
        <v>35</v>
      </c>
      <c r="M8" s="37" t="s">
        <v>36</v>
      </c>
      <c r="N8" s="6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s="167" customFormat="1" ht="27">
      <c r="A9" s="92">
        <v>1</v>
      </c>
      <c r="B9" s="149" t="s">
        <v>97</v>
      </c>
      <c r="C9" s="105" t="s">
        <v>334</v>
      </c>
      <c r="D9" s="92" t="s">
        <v>23</v>
      </c>
      <c r="E9" s="51"/>
      <c r="F9" s="179">
        <v>121</v>
      </c>
      <c r="G9" s="92"/>
      <c r="H9" s="94"/>
      <c r="I9" s="93"/>
      <c r="J9" s="94"/>
      <c r="K9" s="93"/>
      <c r="L9" s="94"/>
      <c r="M9" s="94"/>
      <c r="N9" s="164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</row>
    <row r="10" spans="1:55" s="167" customFormat="1" ht="13.5">
      <c r="A10" s="92"/>
      <c r="B10" s="149"/>
      <c r="C10" s="105" t="s">
        <v>136</v>
      </c>
      <c r="D10" s="92" t="s">
        <v>13</v>
      </c>
      <c r="E10" s="51">
        <v>2.06</v>
      </c>
      <c r="F10" s="51">
        <f>F9*E10</f>
        <v>249.26000000000002</v>
      </c>
      <c r="G10" s="99"/>
      <c r="H10" s="150"/>
      <c r="I10" s="93"/>
      <c r="J10" s="94"/>
      <c r="K10" s="93"/>
      <c r="L10" s="94"/>
      <c r="M10" s="94"/>
      <c r="N10" s="164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</row>
    <row r="11" spans="1:14" s="168" customFormat="1" ht="28.5" customHeight="1">
      <c r="A11" s="92">
        <v>2</v>
      </c>
      <c r="B11" s="108" t="s">
        <v>53</v>
      </c>
      <c r="C11" s="99" t="s">
        <v>137</v>
      </c>
      <c r="D11" s="92" t="s">
        <v>23</v>
      </c>
      <c r="E11" s="92"/>
      <c r="F11" s="93">
        <v>67</v>
      </c>
      <c r="G11" s="92"/>
      <c r="H11" s="94"/>
      <c r="I11" s="93"/>
      <c r="J11" s="94"/>
      <c r="K11" s="93"/>
      <c r="L11" s="94"/>
      <c r="M11" s="94"/>
      <c r="N11" s="53"/>
    </row>
    <row r="12" spans="1:14" s="168" customFormat="1" ht="16.5" customHeight="1">
      <c r="A12" s="92"/>
      <c r="B12" s="108"/>
      <c r="C12" s="105" t="s">
        <v>12</v>
      </c>
      <c r="D12" s="92" t="s">
        <v>13</v>
      </c>
      <c r="E12" s="92">
        <v>1.21</v>
      </c>
      <c r="F12" s="94">
        <f>F11*E12</f>
        <v>81.07</v>
      </c>
      <c r="G12" s="92"/>
      <c r="H12" s="94"/>
      <c r="I12" s="93"/>
      <c r="J12" s="94"/>
      <c r="K12" s="93"/>
      <c r="L12" s="94"/>
      <c r="M12" s="94"/>
      <c r="N12" s="53"/>
    </row>
    <row r="13" spans="1:14" s="33" customFormat="1" ht="30.75" customHeight="1">
      <c r="A13" s="91">
        <v>3</v>
      </c>
      <c r="B13" s="91"/>
      <c r="C13" s="99" t="s">
        <v>649</v>
      </c>
      <c r="D13" s="92" t="s">
        <v>220</v>
      </c>
      <c r="E13" s="92"/>
      <c r="F13" s="93">
        <v>103</v>
      </c>
      <c r="G13" s="92"/>
      <c r="H13" s="94"/>
      <c r="I13" s="93"/>
      <c r="J13" s="94"/>
      <c r="K13" s="93"/>
      <c r="L13" s="94"/>
      <c r="M13" s="94"/>
      <c r="N13" s="18"/>
    </row>
    <row r="14" spans="1:14" s="33" customFormat="1" ht="15.75" customHeight="1">
      <c r="A14" s="98"/>
      <c r="B14" s="37"/>
      <c r="C14" s="97" t="s">
        <v>12</v>
      </c>
      <c r="D14" s="91" t="s">
        <v>13</v>
      </c>
      <c r="E14" s="91">
        <v>0.6</v>
      </c>
      <c r="F14" s="94">
        <f>F13*E14</f>
        <v>61.8</v>
      </c>
      <c r="G14" s="92"/>
      <c r="H14" s="94"/>
      <c r="I14" s="93"/>
      <c r="J14" s="94"/>
      <c r="K14" s="93"/>
      <c r="L14" s="94"/>
      <c r="M14" s="94"/>
      <c r="N14" s="18"/>
    </row>
    <row r="15" spans="1:14" s="12" customFormat="1" ht="15.75" customHeight="1">
      <c r="A15" s="98">
        <v>4</v>
      </c>
      <c r="B15" s="91"/>
      <c r="C15" s="97" t="s">
        <v>335</v>
      </c>
      <c r="D15" s="91" t="s">
        <v>220</v>
      </c>
      <c r="E15" s="25"/>
      <c r="F15" s="92">
        <v>103</v>
      </c>
      <c r="G15" s="92"/>
      <c r="H15" s="94"/>
      <c r="I15" s="93"/>
      <c r="J15" s="94"/>
      <c r="K15" s="93"/>
      <c r="L15" s="94"/>
      <c r="M15" s="94"/>
      <c r="N15" s="127"/>
    </row>
    <row r="16" spans="1:14" s="19" customFormat="1" ht="17.25" customHeight="1">
      <c r="A16" s="91">
        <v>5</v>
      </c>
      <c r="B16" s="37" t="s">
        <v>336</v>
      </c>
      <c r="C16" s="99" t="s">
        <v>337</v>
      </c>
      <c r="D16" s="92" t="s">
        <v>23</v>
      </c>
      <c r="E16" s="92"/>
      <c r="F16" s="93">
        <v>54</v>
      </c>
      <c r="G16" s="92"/>
      <c r="H16" s="94"/>
      <c r="I16" s="93"/>
      <c r="J16" s="94"/>
      <c r="K16" s="93"/>
      <c r="L16" s="94"/>
      <c r="M16" s="94"/>
      <c r="N16" s="18"/>
    </row>
    <row r="17" spans="1:14" s="19" customFormat="1" ht="13.5" customHeight="1">
      <c r="A17" s="91"/>
      <c r="B17" s="27"/>
      <c r="C17" s="97" t="s">
        <v>12</v>
      </c>
      <c r="D17" s="91" t="s">
        <v>13</v>
      </c>
      <c r="E17" s="91">
        <v>0.003</v>
      </c>
      <c r="F17" s="94">
        <f>F16*E17</f>
        <v>0.162</v>
      </c>
      <c r="G17" s="92"/>
      <c r="H17" s="94"/>
      <c r="I17" s="93"/>
      <c r="J17" s="94"/>
      <c r="K17" s="93"/>
      <c r="L17" s="94"/>
      <c r="M17" s="94"/>
      <c r="N17" s="18"/>
    </row>
    <row r="18" spans="1:14" s="19" customFormat="1" ht="17.25" customHeight="1">
      <c r="A18" s="91"/>
      <c r="B18" s="27"/>
      <c r="C18" s="97" t="s">
        <v>338</v>
      </c>
      <c r="D18" s="91" t="s">
        <v>99</v>
      </c>
      <c r="E18" s="91">
        <v>0.004</v>
      </c>
      <c r="F18" s="94">
        <f>F16*E18</f>
        <v>0.216</v>
      </c>
      <c r="G18" s="92"/>
      <c r="H18" s="94"/>
      <c r="I18" s="93"/>
      <c r="J18" s="94"/>
      <c r="K18" s="93"/>
      <c r="L18" s="94"/>
      <c r="M18" s="94"/>
      <c r="N18" s="18"/>
    </row>
    <row r="19" spans="1:14" s="19" customFormat="1" ht="13.5">
      <c r="A19" s="91"/>
      <c r="B19" s="27"/>
      <c r="C19" s="97" t="s">
        <v>22</v>
      </c>
      <c r="D19" s="91" t="s">
        <v>0</v>
      </c>
      <c r="E19" s="91">
        <v>0.0002</v>
      </c>
      <c r="F19" s="94">
        <f>F16*E19</f>
        <v>0.0108</v>
      </c>
      <c r="G19" s="92"/>
      <c r="H19" s="94"/>
      <c r="I19" s="93"/>
      <c r="J19" s="94"/>
      <c r="K19" s="93"/>
      <c r="L19" s="94"/>
      <c r="M19" s="94"/>
      <c r="N19" s="18"/>
    </row>
    <row r="20" spans="1:14" s="19" customFormat="1" ht="13.5">
      <c r="A20" s="91"/>
      <c r="B20" s="27"/>
      <c r="C20" s="97" t="s">
        <v>14</v>
      </c>
      <c r="D20" s="91"/>
      <c r="E20" s="91"/>
      <c r="F20" s="94"/>
      <c r="G20" s="92"/>
      <c r="H20" s="94"/>
      <c r="I20" s="93"/>
      <c r="J20" s="94"/>
      <c r="K20" s="93"/>
      <c r="L20" s="94"/>
      <c r="M20" s="94"/>
      <c r="N20" s="18"/>
    </row>
    <row r="21" spans="1:14" s="19" customFormat="1" ht="14.25" customHeight="1">
      <c r="A21" s="91"/>
      <c r="B21" s="27"/>
      <c r="C21" s="97" t="s">
        <v>339</v>
      </c>
      <c r="D21" s="91" t="s">
        <v>23</v>
      </c>
      <c r="E21" s="91">
        <v>4E-05</v>
      </c>
      <c r="F21" s="258">
        <f>F16*E21</f>
        <v>0.00216</v>
      </c>
      <c r="G21" s="92"/>
      <c r="H21" s="94"/>
      <c r="I21" s="93"/>
      <c r="J21" s="94"/>
      <c r="K21" s="93"/>
      <c r="L21" s="94"/>
      <c r="M21" s="94"/>
      <c r="N21" s="18"/>
    </row>
    <row r="22" spans="1:192" s="170" customFormat="1" ht="17.25" customHeight="1">
      <c r="A22" s="92">
        <v>6</v>
      </c>
      <c r="B22" s="149" t="s">
        <v>138</v>
      </c>
      <c r="C22" s="99" t="s">
        <v>340</v>
      </c>
      <c r="D22" s="92" t="s">
        <v>139</v>
      </c>
      <c r="E22" s="112"/>
      <c r="F22" s="112">
        <v>35</v>
      </c>
      <c r="G22" s="93"/>
      <c r="H22" s="94"/>
      <c r="I22" s="99"/>
      <c r="J22" s="150"/>
      <c r="K22" s="93"/>
      <c r="L22" s="94"/>
      <c r="M22" s="94"/>
      <c r="N22" s="169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</row>
    <row r="23" spans="1:192" s="170" customFormat="1" ht="15" customHeight="1">
      <c r="A23" s="92"/>
      <c r="B23" s="149"/>
      <c r="C23" s="105" t="s">
        <v>12</v>
      </c>
      <c r="D23" s="92" t="s">
        <v>13</v>
      </c>
      <c r="E23" s="51">
        <v>1.8</v>
      </c>
      <c r="F23" s="51">
        <f>F22*E23</f>
        <v>63</v>
      </c>
      <c r="G23" s="93"/>
      <c r="H23" s="94"/>
      <c r="I23" s="112"/>
      <c r="J23" s="94"/>
      <c r="K23" s="93"/>
      <c r="L23" s="94"/>
      <c r="M23" s="94"/>
      <c r="N23" s="169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</row>
    <row r="24" spans="1:192" s="170" customFormat="1" ht="14.25" customHeight="1">
      <c r="A24" s="92"/>
      <c r="B24" s="180"/>
      <c r="C24" s="105" t="s">
        <v>14</v>
      </c>
      <c r="D24" s="92"/>
      <c r="E24" s="51"/>
      <c r="F24" s="51"/>
      <c r="G24" s="93"/>
      <c r="H24" s="94"/>
      <c r="I24" s="92"/>
      <c r="J24" s="94"/>
      <c r="K24" s="93"/>
      <c r="L24" s="94"/>
      <c r="M24" s="94"/>
      <c r="N24" s="169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</row>
    <row r="25" spans="1:192" s="170" customFormat="1" ht="14.25" customHeight="1">
      <c r="A25" s="92"/>
      <c r="B25" s="180"/>
      <c r="C25" s="105" t="s">
        <v>101</v>
      </c>
      <c r="D25" s="92" t="s">
        <v>23</v>
      </c>
      <c r="E25" s="51">
        <v>1.1</v>
      </c>
      <c r="F25" s="51">
        <f>F22*E25</f>
        <v>38.5</v>
      </c>
      <c r="G25" s="92"/>
      <c r="H25" s="94"/>
      <c r="I25" s="92"/>
      <c r="J25" s="94"/>
      <c r="K25" s="93"/>
      <c r="L25" s="94"/>
      <c r="M25" s="94"/>
      <c r="N25" s="169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</row>
    <row r="26" spans="1:195" s="12" customFormat="1" ht="20.25" customHeight="1">
      <c r="A26" s="91">
        <v>7</v>
      </c>
      <c r="B26" s="149" t="s">
        <v>650</v>
      </c>
      <c r="C26" s="99" t="s">
        <v>651</v>
      </c>
      <c r="D26" s="91" t="s">
        <v>23</v>
      </c>
      <c r="E26" s="51"/>
      <c r="F26" s="92">
        <v>2.5</v>
      </c>
      <c r="G26" s="99"/>
      <c r="H26" s="150"/>
      <c r="I26" s="93"/>
      <c r="J26" s="94"/>
      <c r="K26" s="93"/>
      <c r="L26" s="94"/>
      <c r="M26" s="94"/>
      <c r="N26" s="262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</row>
    <row r="27" spans="1:195" s="12" customFormat="1" ht="15" customHeight="1">
      <c r="A27" s="91"/>
      <c r="B27" s="149"/>
      <c r="C27" s="97" t="s">
        <v>12</v>
      </c>
      <c r="D27" s="91" t="s">
        <v>13</v>
      </c>
      <c r="E27" s="51">
        <v>0.505</v>
      </c>
      <c r="F27" s="110">
        <f>F26*E27</f>
        <v>1.2625</v>
      </c>
      <c r="G27" s="99"/>
      <c r="H27" s="150"/>
      <c r="I27" s="112"/>
      <c r="J27" s="94"/>
      <c r="K27" s="93"/>
      <c r="L27" s="94"/>
      <c r="M27" s="94"/>
      <c r="N27" s="262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</row>
    <row r="28" spans="1:14" s="19" customFormat="1" ht="17.25" customHeight="1">
      <c r="A28" s="91"/>
      <c r="B28" s="37"/>
      <c r="C28" s="97" t="s">
        <v>338</v>
      </c>
      <c r="D28" s="91" t="s">
        <v>99</v>
      </c>
      <c r="E28" s="91">
        <v>0.0341</v>
      </c>
      <c r="F28" s="94">
        <f>F26*E28</f>
        <v>0.08524999999999999</v>
      </c>
      <c r="G28" s="92"/>
      <c r="H28" s="94"/>
      <c r="I28" s="93"/>
      <c r="J28" s="94"/>
      <c r="K28" s="93"/>
      <c r="L28" s="94"/>
      <c r="M28" s="94"/>
      <c r="N28" s="18"/>
    </row>
    <row r="29" spans="1:14" s="19" customFormat="1" ht="27.75" customHeight="1">
      <c r="A29" s="91"/>
      <c r="B29" s="37"/>
      <c r="C29" s="97" t="s">
        <v>652</v>
      </c>
      <c r="D29" s="91" t="s">
        <v>99</v>
      </c>
      <c r="E29" s="91">
        <v>0.101</v>
      </c>
      <c r="F29" s="94">
        <f>F27*E29</f>
        <v>0.1275125</v>
      </c>
      <c r="G29" s="92"/>
      <c r="H29" s="94"/>
      <c r="I29" s="93"/>
      <c r="J29" s="94"/>
      <c r="K29" s="93"/>
      <c r="L29" s="94"/>
      <c r="M29" s="94"/>
      <c r="N29" s="18"/>
    </row>
    <row r="30" spans="1:14" s="36" customFormat="1" ht="27">
      <c r="A30" s="91">
        <v>8</v>
      </c>
      <c r="B30" s="37" t="s">
        <v>653</v>
      </c>
      <c r="C30" s="99" t="s">
        <v>654</v>
      </c>
      <c r="D30" s="92" t="s">
        <v>151</v>
      </c>
      <c r="E30" s="92"/>
      <c r="F30" s="93">
        <v>25</v>
      </c>
      <c r="G30" s="92"/>
      <c r="H30" s="94"/>
      <c r="I30" s="93"/>
      <c r="J30" s="94"/>
      <c r="K30" s="93"/>
      <c r="L30" s="94"/>
      <c r="M30" s="94"/>
      <c r="N30" s="18"/>
    </row>
    <row r="31" spans="1:14" s="36" customFormat="1" ht="17.25" customHeight="1">
      <c r="A31" s="98"/>
      <c r="B31" s="175"/>
      <c r="C31" s="97" t="s">
        <v>12</v>
      </c>
      <c r="D31" s="91" t="s">
        <v>13</v>
      </c>
      <c r="E31" s="91">
        <v>0.359</v>
      </c>
      <c r="F31" s="94">
        <f>F30*E31</f>
        <v>8.975</v>
      </c>
      <c r="G31" s="92"/>
      <c r="H31" s="94"/>
      <c r="I31" s="112"/>
      <c r="J31" s="94"/>
      <c r="K31" s="93"/>
      <c r="L31" s="94"/>
      <c r="M31" s="94"/>
      <c r="N31" s="18"/>
    </row>
    <row r="32" spans="1:14" s="36" customFormat="1" ht="15" customHeight="1">
      <c r="A32" s="98"/>
      <c r="B32" s="206"/>
      <c r="C32" s="97" t="s">
        <v>655</v>
      </c>
      <c r="D32" s="91" t="s">
        <v>99</v>
      </c>
      <c r="E32" s="91">
        <v>0.0226</v>
      </c>
      <c r="F32" s="94">
        <f>F30*E32</f>
        <v>0.565</v>
      </c>
      <c r="G32" s="92"/>
      <c r="H32" s="94"/>
      <c r="I32" s="93"/>
      <c r="J32" s="94"/>
      <c r="K32" s="93"/>
      <c r="L32" s="94"/>
      <c r="M32" s="94"/>
      <c r="N32" s="18"/>
    </row>
    <row r="33" spans="1:14" s="36" customFormat="1" ht="13.5" customHeight="1">
      <c r="A33" s="98"/>
      <c r="B33" s="206"/>
      <c r="C33" s="97" t="s">
        <v>22</v>
      </c>
      <c r="D33" s="91" t="s">
        <v>99</v>
      </c>
      <c r="E33" s="91">
        <v>0.0125</v>
      </c>
      <c r="F33" s="94">
        <f>F30*E33</f>
        <v>0.3125</v>
      </c>
      <c r="G33" s="92"/>
      <c r="H33" s="94"/>
      <c r="I33" s="93"/>
      <c r="J33" s="94"/>
      <c r="K33" s="92"/>
      <c r="L33" s="94"/>
      <c r="M33" s="94"/>
      <c r="N33" s="18"/>
    </row>
    <row r="34" spans="1:14" s="36" customFormat="1" ht="13.5">
      <c r="A34" s="98"/>
      <c r="B34" s="206"/>
      <c r="C34" s="97" t="s">
        <v>14</v>
      </c>
      <c r="D34" s="91"/>
      <c r="E34" s="91"/>
      <c r="F34" s="94"/>
      <c r="G34" s="92"/>
      <c r="H34" s="94"/>
      <c r="I34" s="93"/>
      <c r="J34" s="94"/>
      <c r="K34" s="93"/>
      <c r="L34" s="94"/>
      <c r="M34" s="94"/>
      <c r="N34" s="18"/>
    </row>
    <row r="35" spans="1:14" s="36" customFormat="1" ht="13.5">
      <c r="A35" s="98"/>
      <c r="B35" s="206"/>
      <c r="C35" s="97" t="s">
        <v>656</v>
      </c>
      <c r="D35" s="91" t="s">
        <v>23</v>
      </c>
      <c r="E35" s="91">
        <v>0.102</v>
      </c>
      <c r="F35" s="94">
        <f>F30*E35</f>
        <v>2.55</v>
      </c>
      <c r="G35" s="92"/>
      <c r="H35" s="94"/>
      <c r="I35" s="93"/>
      <c r="J35" s="94"/>
      <c r="K35" s="93"/>
      <c r="L35" s="94"/>
      <c r="M35" s="94"/>
      <c r="N35" s="18"/>
    </row>
    <row r="36" spans="1:14" s="36" customFormat="1" ht="15.75" customHeight="1">
      <c r="A36" s="98"/>
      <c r="B36" s="206"/>
      <c r="C36" s="97" t="s">
        <v>237</v>
      </c>
      <c r="D36" s="91" t="s">
        <v>16</v>
      </c>
      <c r="E36" s="91">
        <v>0.13</v>
      </c>
      <c r="F36" s="94">
        <f>F30*E36</f>
        <v>3.25</v>
      </c>
      <c r="G36" s="92"/>
      <c r="H36" s="94"/>
      <c r="I36" s="93"/>
      <c r="J36" s="94"/>
      <c r="K36" s="93"/>
      <c r="L36" s="94"/>
      <c r="M36" s="94"/>
      <c r="N36" s="18"/>
    </row>
    <row r="37" spans="1:14" s="36" customFormat="1" ht="12" customHeight="1">
      <c r="A37" s="98"/>
      <c r="B37" s="206"/>
      <c r="C37" s="97" t="s">
        <v>657</v>
      </c>
      <c r="D37" s="91" t="s">
        <v>151</v>
      </c>
      <c r="E37" s="91">
        <v>0.11</v>
      </c>
      <c r="F37" s="94">
        <f>F30*E37</f>
        <v>2.75</v>
      </c>
      <c r="G37" s="92"/>
      <c r="H37" s="94"/>
      <c r="I37" s="93"/>
      <c r="J37" s="94"/>
      <c r="K37" s="93"/>
      <c r="L37" s="94"/>
      <c r="M37" s="94"/>
      <c r="N37" s="18"/>
    </row>
    <row r="38" spans="1:14" s="36" customFormat="1" ht="16.5" customHeight="1">
      <c r="A38" s="98"/>
      <c r="B38" s="206"/>
      <c r="C38" s="97" t="s">
        <v>101</v>
      </c>
      <c r="D38" s="91" t="s">
        <v>23</v>
      </c>
      <c r="E38" s="91">
        <v>0.04</v>
      </c>
      <c r="F38" s="94">
        <f>F30*E38</f>
        <v>1</v>
      </c>
      <c r="G38" s="92"/>
      <c r="H38" s="94"/>
      <c r="I38" s="93"/>
      <c r="J38" s="94"/>
      <c r="K38" s="93"/>
      <c r="L38" s="94"/>
      <c r="M38" s="94"/>
      <c r="N38" s="18"/>
    </row>
    <row r="39" spans="1:14" s="36" customFormat="1" ht="13.5" customHeight="1">
      <c r="A39" s="98"/>
      <c r="B39" s="206"/>
      <c r="C39" s="97" t="s">
        <v>232</v>
      </c>
      <c r="D39" s="91" t="s">
        <v>151</v>
      </c>
      <c r="E39" s="91">
        <v>0.0057</v>
      </c>
      <c r="F39" s="94">
        <f>F30*E39</f>
        <v>0.14250000000000002</v>
      </c>
      <c r="G39" s="92"/>
      <c r="H39" s="94"/>
      <c r="I39" s="93"/>
      <c r="J39" s="94"/>
      <c r="K39" s="93"/>
      <c r="L39" s="94"/>
      <c r="M39" s="94"/>
      <c r="N39" s="18"/>
    </row>
    <row r="40" spans="1:14" s="36" customFormat="1" ht="12.75" customHeight="1">
      <c r="A40" s="98"/>
      <c r="B40" s="206"/>
      <c r="C40" s="97" t="s">
        <v>15</v>
      </c>
      <c r="D40" s="91" t="s">
        <v>151</v>
      </c>
      <c r="E40" s="91">
        <v>0.0044</v>
      </c>
      <c r="F40" s="94">
        <f>F30*E40</f>
        <v>0.11</v>
      </c>
      <c r="G40" s="92"/>
      <c r="H40" s="94"/>
      <c r="I40" s="93"/>
      <c r="J40" s="94"/>
      <c r="K40" s="93"/>
      <c r="L40" s="94"/>
      <c r="M40" s="94"/>
      <c r="N40" s="18"/>
    </row>
    <row r="41" spans="1:29" s="174" customFormat="1" ht="68.25" customHeight="1">
      <c r="A41" s="181">
        <v>9</v>
      </c>
      <c r="B41" s="188" t="s">
        <v>140</v>
      </c>
      <c r="C41" s="97" t="s">
        <v>658</v>
      </c>
      <c r="D41" s="91" t="s">
        <v>45</v>
      </c>
      <c r="E41" s="181"/>
      <c r="F41" s="181">
        <v>28</v>
      </c>
      <c r="G41" s="181"/>
      <c r="H41" s="181"/>
      <c r="I41" s="182"/>
      <c r="J41" s="182"/>
      <c r="K41" s="181"/>
      <c r="L41" s="182"/>
      <c r="M41" s="182"/>
      <c r="N41" s="171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3"/>
    </row>
    <row r="42" spans="1:29" s="174" customFormat="1" ht="16.5" customHeight="1">
      <c r="A42" s="181"/>
      <c r="B42" s="181"/>
      <c r="C42" s="183" t="s">
        <v>141</v>
      </c>
      <c r="D42" s="91" t="s">
        <v>13</v>
      </c>
      <c r="E42" s="181">
        <v>0.096</v>
      </c>
      <c r="F42" s="94">
        <f>F41*E42</f>
        <v>2.688</v>
      </c>
      <c r="G42" s="181"/>
      <c r="H42" s="181"/>
      <c r="I42" s="112"/>
      <c r="J42" s="94"/>
      <c r="K42" s="93"/>
      <c r="L42" s="94"/>
      <c r="M42" s="94"/>
      <c r="N42" s="171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3"/>
    </row>
    <row r="43" spans="1:29" s="174" customFormat="1" ht="16.5" customHeight="1">
      <c r="A43" s="181"/>
      <c r="B43" s="181"/>
      <c r="C43" s="183" t="s">
        <v>142</v>
      </c>
      <c r="D43" s="91" t="s">
        <v>0</v>
      </c>
      <c r="E43" s="181">
        <v>0.045</v>
      </c>
      <c r="F43" s="94">
        <f>F41*E43</f>
        <v>1.26</v>
      </c>
      <c r="G43" s="181"/>
      <c r="H43" s="181"/>
      <c r="I43" s="93"/>
      <c r="J43" s="94"/>
      <c r="K43" s="93"/>
      <c r="L43" s="94"/>
      <c r="M43" s="94"/>
      <c r="N43" s="171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3"/>
    </row>
    <row r="44" spans="1:29" s="174" customFormat="1" ht="12" customHeight="1">
      <c r="A44" s="181"/>
      <c r="B44" s="181"/>
      <c r="C44" s="183" t="s">
        <v>3</v>
      </c>
      <c r="D44" s="91"/>
      <c r="E44" s="181"/>
      <c r="F44" s="94"/>
      <c r="G44" s="181"/>
      <c r="H44" s="181"/>
      <c r="I44" s="182"/>
      <c r="J44" s="182"/>
      <c r="K44" s="181"/>
      <c r="L44" s="182"/>
      <c r="M44" s="182"/>
      <c r="N44" s="171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3"/>
    </row>
    <row r="45" spans="1:29" s="174" customFormat="1" ht="16.5" customHeight="1">
      <c r="A45" s="181"/>
      <c r="B45" s="181"/>
      <c r="C45" s="97" t="s">
        <v>659</v>
      </c>
      <c r="D45" s="91" t="s">
        <v>45</v>
      </c>
      <c r="E45" s="181">
        <v>1.01</v>
      </c>
      <c r="F45" s="94">
        <f>F41*E45</f>
        <v>28.28</v>
      </c>
      <c r="G45" s="184"/>
      <c r="H45" s="181"/>
      <c r="I45" s="182"/>
      <c r="J45" s="182"/>
      <c r="K45" s="181"/>
      <c r="L45" s="182"/>
      <c r="M45" s="182"/>
      <c r="N45" s="171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3"/>
    </row>
    <row r="46" spans="1:29" s="174" customFormat="1" ht="16.5" customHeight="1">
      <c r="A46" s="181"/>
      <c r="B46" s="181"/>
      <c r="C46" s="183" t="s">
        <v>143</v>
      </c>
      <c r="D46" s="91" t="s">
        <v>0</v>
      </c>
      <c r="E46" s="181">
        <v>0.0006</v>
      </c>
      <c r="F46" s="104">
        <f>F41*E46</f>
        <v>0.0168</v>
      </c>
      <c r="G46" s="181"/>
      <c r="H46" s="181"/>
      <c r="I46" s="182"/>
      <c r="J46" s="182"/>
      <c r="K46" s="181"/>
      <c r="L46" s="182"/>
      <c r="M46" s="182"/>
      <c r="N46" s="171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3"/>
    </row>
    <row r="47" spans="1:14" s="12" customFormat="1" ht="34.5" customHeight="1">
      <c r="A47" s="91">
        <v>10</v>
      </c>
      <c r="B47" s="149" t="s">
        <v>341</v>
      </c>
      <c r="C47" s="97" t="s">
        <v>660</v>
      </c>
      <c r="D47" s="91" t="s">
        <v>17</v>
      </c>
      <c r="E47" s="25"/>
      <c r="F47" s="103">
        <v>1</v>
      </c>
      <c r="G47" s="92"/>
      <c r="H47" s="94"/>
      <c r="I47" s="93"/>
      <c r="J47" s="94"/>
      <c r="K47" s="93"/>
      <c r="L47" s="94"/>
      <c r="M47" s="94"/>
      <c r="N47" s="127"/>
    </row>
    <row r="48" spans="1:14" s="12" customFormat="1" ht="14.25" customHeight="1">
      <c r="A48" s="91"/>
      <c r="B48" s="149"/>
      <c r="C48" s="97" t="s">
        <v>12</v>
      </c>
      <c r="D48" s="91" t="s">
        <v>13</v>
      </c>
      <c r="E48" s="51">
        <v>1.01</v>
      </c>
      <c r="F48" s="110">
        <f>F47*E48</f>
        <v>1.01</v>
      </c>
      <c r="G48" s="99"/>
      <c r="H48" s="150"/>
      <c r="I48" s="112"/>
      <c r="J48" s="94"/>
      <c r="K48" s="93"/>
      <c r="L48" s="94"/>
      <c r="M48" s="94"/>
      <c r="N48" s="127"/>
    </row>
    <row r="49" spans="1:14" s="12" customFormat="1" ht="14.25" customHeight="1">
      <c r="A49" s="91"/>
      <c r="B49" s="175"/>
      <c r="C49" s="97" t="s">
        <v>22</v>
      </c>
      <c r="D49" s="91" t="s">
        <v>0</v>
      </c>
      <c r="E49" s="25">
        <v>0.02</v>
      </c>
      <c r="F49" s="110">
        <f>F47*E49</f>
        <v>0.02</v>
      </c>
      <c r="G49" s="92"/>
      <c r="H49" s="94"/>
      <c r="I49" s="93"/>
      <c r="J49" s="94"/>
      <c r="K49" s="93"/>
      <c r="L49" s="94"/>
      <c r="M49" s="94"/>
      <c r="N49" s="127"/>
    </row>
    <row r="50" spans="1:14" s="12" customFormat="1" ht="14.25" customHeight="1">
      <c r="A50" s="91"/>
      <c r="B50" s="175"/>
      <c r="C50" s="97" t="s">
        <v>14</v>
      </c>
      <c r="D50" s="91"/>
      <c r="E50" s="25"/>
      <c r="F50" s="110"/>
      <c r="G50" s="92"/>
      <c r="H50" s="94"/>
      <c r="I50" s="93"/>
      <c r="J50" s="94"/>
      <c r="K50" s="93"/>
      <c r="L50" s="94"/>
      <c r="M50" s="94"/>
      <c r="N50" s="127"/>
    </row>
    <row r="51" spans="1:14" s="12" customFormat="1" ht="14.25" customHeight="1">
      <c r="A51" s="91"/>
      <c r="B51" s="175"/>
      <c r="C51" s="97" t="s">
        <v>661</v>
      </c>
      <c r="D51" s="91" t="s">
        <v>17</v>
      </c>
      <c r="E51" s="25">
        <v>1</v>
      </c>
      <c r="F51" s="110">
        <f>F47*E51</f>
        <v>1</v>
      </c>
      <c r="G51" s="92"/>
      <c r="H51" s="94"/>
      <c r="I51" s="93"/>
      <c r="J51" s="94"/>
      <c r="K51" s="93"/>
      <c r="L51" s="94"/>
      <c r="M51" s="94"/>
      <c r="N51" s="127"/>
    </row>
    <row r="52" spans="1:14" s="12" customFormat="1" ht="14.25" customHeight="1">
      <c r="A52" s="91"/>
      <c r="B52" s="175"/>
      <c r="C52" s="97" t="s">
        <v>15</v>
      </c>
      <c r="D52" s="91" t="s">
        <v>0</v>
      </c>
      <c r="E52" s="25">
        <v>0.88</v>
      </c>
      <c r="F52" s="110">
        <f>F47*E52</f>
        <v>0.88</v>
      </c>
      <c r="G52" s="92"/>
      <c r="H52" s="94"/>
      <c r="I52" s="93"/>
      <c r="J52" s="94"/>
      <c r="K52" s="93"/>
      <c r="L52" s="94"/>
      <c r="M52" s="94"/>
      <c r="N52" s="127"/>
    </row>
    <row r="53" spans="1:166" s="12" customFormat="1" ht="55.5" customHeight="1">
      <c r="A53" s="91">
        <v>11</v>
      </c>
      <c r="B53" s="149" t="s">
        <v>344</v>
      </c>
      <c r="C53" s="97" t="s">
        <v>345</v>
      </c>
      <c r="D53" s="91" t="s">
        <v>45</v>
      </c>
      <c r="E53" s="25"/>
      <c r="F53" s="103">
        <v>72</v>
      </c>
      <c r="G53" s="92"/>
      <c r="H53" s="94"/>
      <c r="I53" s="93"/>
      <c r="J53" s="94"/>
      <c r="K53" s="93"/>
      <c r="L53" s="94"/>
      <c r="M53" s="94"/>
      <c r="N53" s="127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</row>
    <row r="54" spans="1:166" s="12" customFormat="1" ht="15.75" customHeight="1">
      <c r="A54" s="91"/>
      <c r="B54" s="149"/>
      <c r="C54" s="97" t="s">
        <v>12</v>
      </c>
      <c r="D54" s="91" t="s">
        <v>13</v>
      </c>
      <c r="E54" s="92">
        <v>0.181</v>
      </c>
      <c r="F54" s="94">
        <f>F53*E54</f>
        <v>13.032</v>
      </c>
      <c r="G54" s="99"/>
      <c r="H54" s="150"/>
      <c r="I54" s="112"/>
      <c r="J54" s="94"/>
      <c r="K54" s="93"/>
      <c r="L54" s="94"/>
      <c r="M54" s="94"/>
      <c r="N54" s="127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</row>
    <row r="55" spans="1:166" s="12" customFormat="1" ht="12.75" customHeight="1">
      <c r="A55" s="91"/>
      <c r="B55" s="175"/>
      <c r="C55" s="97" t="s">
        <v>38</v>
      </c>
      <c r="D55" s="91" t="s">
        <v>343</v>
      </c>
      <c r="E55" s="91">
        <v>0.0921</v>
      </c>
      <c r="F55" s="94">
        <f>F53*E55</f>
        <v>6.6312</v>
      </c>
      <c r="G55" s="92"/>
      <c r="H55" s="94"/>
      <c r="I55" s="93"/>
      <c r="J55" s="94"/>
      <c r="K55" s="93"/>
      <c r="L55" s="94"/>
      <c r="M55" s="94"/>
      <c r="N55" s="127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</row>
    <row r="56" spans="1:166" s="12" customFormat="1" ht="12.75" customHeight="1">
      <c r="A56" s="91"/>
      <c r="B56" s="175"/>
      <c r="C56" s="97" t="s">
        <v>14</v>
      </c>
      <c r="D56" s="91"/>
      <c r="E56" s="91"/>
      <c r="F56" s="92"/>
      <c r="G56" s="92"/>
      <c r="H56" s="94"/>
      <c r="I56" s="93"/>
      <c r="J56" s="94"/>
      <c r="K56" s="93"/>
      <c r="L56" s="94"/>
      <c r="M56" s="94"/>
      <c r="N56" s="127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</row>
    <row r="57" spans="1:166" s="12" customFormat="1" ht="29.25" customHeight="1">
      <c r="A57" s="91"/>
      <c r="B57" s="175"/>
      <c r="C57" s="97" t="s">
        <v>662</v>
      </c>
      <c r="D57" s="91" t="s">
        <v>45</v>
      </c>
      <c r="E57" s="91">
        <v>1.01</v>
      </c>
      <c r="F57" s="92">
        <f>F53*E57</f>
        <v>72.72</v>
      </c>
      <c r="G57" s="92"/>
      <c r="H57" s="94"/>
      <c r="I57" s="93"/>
      <c r="J57" s="94"/>
      <c r="K57" s="93"/>
      <c r="L57" s="94"/>
      <c r="M57" s="94"/>
      <c r="N57" s="127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</row>
    <row r="58" spans="1:166" s="12" customFormat="1" ht="15" customHeight="1">
      <c r="A58" s="91"/>
      <c r="B58" s="175"/>
      <c r="C58" s="97" t="s">
        <v>15</v>
      </c>
      <c r="D58" s="91" t="s">
        <v>0</v>
      </c>
      <c r="E58" s="25">
        <v>0.0052</v>
      </c>
      <c r="F58" s="51">
        <f>F53*E58</f>
        <v>0.37439999999999996</v>
      </c>
      <c r="G58" s="92"/>
      <c r="H58" s="94"/>
      <c r="I58" s="93"/>
      <c r="J58" s="94"/>
      <c r="K58" s="93"/>
      <c r="L58" s="94"/>
      <c r="M58" s="94"/>
      <c r="N58" s="127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</row>
    <row r="59" spans="1:14" s="12" customFormat="1" ht="57.75" customHeight="1">
      <c r="A59" s="91">
        <v>12</v>
      </c>
      <c r="B59" s="149" t="s">
        <v>412</v>
      </c>
      <c r="C59" s="97" t="s">
        <v>663</v>
      </c>
      <c r="D59" s="91" t="s">
        <v>414</v>
      </c>
      <c r="E59" s="25"/>
      <c r="F59" s="103">
        <v>40</v>
      </c>
      <c r="G59" s="92"/>
      <c r="H59" s="94"/>
      <c r="I59" s="93"/>
      <c r="J59" s="94"/>
      <c r="K59" s="93"/>
      <c r="L59" s="94"/>
      <c r="M59" s="94"/>
      <c r="N59" s="127"/>
    </row>
    <row r="60" spans="1:14" s="12" customFormat="1" ht="15.75" customHeight="1">
      <c r="A60" s="91"/>
      <c r="B60" s="149"/>
      <c r="C60" s="97" t="s">
        <v>12</v>
      </c>
      <c r="D60" s="91" t="s">
        <v>13</v>
      </c>
      <c r="E60" s="51">
        <v>0.245</v>
      </c>
      <c r="F60" s="110">
        <f>F59*E60</f>
        <v>9.8</v>
      </c>
      <c r="G60" s="99"/>
      <c r="H60" s="150"/>
      <c r="I60" s="112"/>
      <c r="J60" s="313"/>
      <c r="K60" s="314"/>
      <c r="L60" s="94"/>
      <c r="M60" s="94"/>
      <c r="N60" s="127"/>
    </row>
    <row r="61" spans="1:14" s="12" customFormat="1" ht="12.75" customHeight="1">
      <c r="A61" s="91"/>
      <c r="B61" s="175"/>
      <c r="C61" s="97" t="s">
        <v>38</v>
      </c>
      <c r="D61" s="91" t="s">
        <v>0</v>
      </c>
      <c r="E61" s="25">
        <v>0.109</v>
      </c>
      <c r="F61" s="110">
        <f>F59*E61</f>
        <v>4.36</v>
      </c>
      <c r="G61" s="92"/>
      <c r="H61" s="94"/>
      <c r="I61" s="313"/>
      <c r="J61" s="313"/>
      <c r="K61" s="314"/>
      <c r="L61" s="94"/>
      <c r="M61" s="94"/>
      <c r="N61" s="127"/>
    </row>
    <row r="62" spans="1:14" s="12" customFormat="1" ht="12.75" customHeight="1">
      <c r="A62" s="91"/>
      <c r="B62" s="175"/>
      <c r="C62" s="97" t="s">
        <v>14</v>
      </c>
      <c r="D62" s="91"/>
      <c r="E62" s="25"/>
      <c r="F62" s="51"/>
      <c r="G62" s="92"/>
      <c r="H62" s="94"/>
      <c r="I62" s="93"/>
      <c r="J62" s="94"/>
      <c r="K62" s="93"/>
      <c r="L62" s="94"/>
      <c r="M62" s="94"/>
      <c r="N62" s="127"/>
    </row>
    <row r="63" spans="1:14" s="12" customFormat="1" ht="34.5" customHeight="1">
      <c r="A63" s="91"/>
      <c r="B63" s="175"/>
      <c r="C63" s="97" t="s">
        <v>662</v>
      </c>
      <c r="D63" s="91" t="s">
        <v>414</v>
      </c>
      <c r="E63" s="91">
        <v>1.01</v>
      </c>
      <c r="F63" s="92">
        <f>F59*E63</f>
        <v>40.4</v>
      </c>
      <c r="G63" s="92"/>
      <c r="H63" s="94"/>
      <c r="I63" s="93"/>
      <c r="J63" s="94"/>
      <c r="K63" s="93"/>
      <c r="L63" s="94"/>
      <c r="M63" s="94"/>
      <c r="N63" s="127"/>
    </row>
    <row r="64" spans="1:14" s="12" customFormat="1" ht="15.75" customHeight="1">
      <c r="A64" s="91"/>
      <c r="B64" s="175"/>
      <c r="C64" s="97" t="s">
        <v>15</v>
      </c>
      <c r="D64" s="91" t="s">
        <v>0</v>
      </c>
      <c r="E64" s="25">
        <v>0.009</v>
      </c>
      <c r="F64" s="51">
        <f>F59*E64</f>
        <v>0.36</v>
      </c>
      <c r="G64" s="92"/>
      <c r="H64" s="94"/>
      <c r="I64" s="93"/>
      <c r="J64" s="94"/>
      <c r="K64" s="93"/>
      <c r="L64" s="94"/>
      <c r="M64" s="94"/>
      <c r="N64" s="127"/>
    </row>
    <row r="65" spans="1:166" s="12" customFormat="1" ht="43.5" customHeight="1">
      <c r="A65" s="91">
        <v>13</v>
      </c>
      <c r="B65" s="149" t="s">
        <v>346</v>
      </c>
      <c r="C65" s="97" t="s">
        <v>664</v>
      </c>
      <c r="D65" s="91" t="s">
        <v>37</v>
      </c>
      <c r="E65" s="25"/>
      <c r="F65" s="94">
        <v>7</v>
      </c>
      <c r="G65" s="92"/>
      <c r="H65" s="94"/>
      <c r="I65" s="93"/>
      <c r="J65" s="94"/>
      <c r="K65" s="93"/>
      <c r="L65" s="94"/>
      <c r="M65" s="94"/>
      <c r="N65" s="127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</row>
    <row r="66" spans="1:166" s="12" customFormat="1" ht="13.5" customHeight="1">
      <c r="A66" s="91"/>
      <c r="B66" s="149"/>
      <c r="C66" s="97" t="s">
        <v>12</v>
      </c>
      <c r="D66" s="91" t="s">
        <v>37</v>
      </c>
      <c r="E66" s="51">
        <v>1</v>
      </c>
      <c r="F66" s="110">
        <f>F65*E66</f>
        <v>7</v>
      </c>
      <c r="G66" s="99"/>
      <c r="H66" s="150"/>
      <c r="I66" s="112"/>
      <c r="J66" s="94"/>
      <c r="K66" s="93"/>
      <c r="L66" s="94"/>
      <c r="M66" s="94"/>
      <c r="N66" s="127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</row>
    <row r="67" spans="1:166" s="12" customFormat="1" ht="13.5" customHeight="1">
      <c r="A67" s="91"/>
      <c r="B67" s="175"/>
      <c r="C67" s="97" t="s">
        <v>14</v>
      </c>
      <c r="D67" s="91"/>
      <c r="E67" s="25"/>
      <c r="F67" s="110"/>
      <c r="G67" s="92"/>
      <c r="H67" s="94"/>
      <c r="I67" s="93"/>
      <c r="J67" s="94"/>
      <c r="K67" s="93"/>
      <c r="L67" s="94"/>
      <c r="M67" s="94"/>
      <c r="N67" s="127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</row>
    <row r="68" spans="1:166" s="12" customFormat="1" ht="41.25" customHeight="1">
      <c r="A68" s="91"/>
      <c r="B68" s="175"/>
      <c r="C68" s="97" t="s">
        <v>347</v>
      </c>
      <c r="D68" s="91" t="s">
        <v>17</v>
      </c>
      <c r="E68" s="91"/>
      <c r="F68" s="94">
        <v>13</v>
      </c>
      <c r="G68" s="92"/>
      <c r="H68" s="94"/>
      <c r="I68" s="93"/>
      <c r="J68" s="94"/>
      <c r="K68" s="93"/>
      <c r="L68" s="94"/>
      <c r="M68" s="94"/>
      <c r="N68" s="127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</row>
    <row r="69" spans="1:166" s="12" customFormat="1" ht="32.25" customHeight="1">
      <c r="A69" s="91"/>
      <c r="B69" s="175"/>
      <c r="C69" s="97" t="s">
        <v>348</v>
      </c>
      <c r="D69" s="91" t="s">
        <v>17</v>
      </c>
      <c r="E69" s="91"/>
      <c r="F69" s="94">
        <v>7</v>
      </c>
      <c r="G69" s="92"/>
      <c r="H69" s="94"/>
      <c r="I69" s="93"/>
      <c r="J69" s="94"/>
      <c r="K69" s="93"/>
      <c r="L69" s="94"/>
      <c r="M69" s="94"/>
      <c r="N69" s="127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</row>
    <row r="70" spans="1:166" s="12" customFormat="1" ht="32.25" customHeight="1">
      <c r="A70" s="91"/>
      <c r="B70" s="175"/>
      <c r="C70" s="97" t="s">
        <v>349</v>
      </c>
      <c r="D70" s="91" t="s">
        <v>17</v>
      </c>
      <c r="E70" s="91"/>
      <c r="F70" s="94">
        <v>7</v>
      </c>
      <c r="G70" s="92"/>
      <c r="H70" s="94"/>
      <c r="I70" s="93"/>
      <c r="J70" s="94"/>
      <c r="K70" s="93"/>
      <c r="L70" s="94"/>
      <c r="M70" s="94"/>
      <c r="N70" s="127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</row>
    <row r="71" spans="1:166" s="12" customFormat="1" ht="17.25" customHeight="1">
      <c r="A71" s="91"/>
      <c r="B71" s="175"/>
      <c r="C71" s="97" t="s">
        <v>665</v>
      </c>
      <c r="D71" s="91" t="s">
        <v>23</v>
      </c>
      <c r="E71" s="91">
        <v>0.6</v>
      </c>
      <c r="F71" s="94">
        <f>F65*E71</f>
        <v>4.2</v>
      </c>
      <c r="G71" s="92"/>
      <c r="H71" s="94"/>
      <c r="I71" s="93"/>
      <c r="J71" s="94"/>
      <c r="K71" s="93"/>
      <c r="L71" s="94"/>
      <c r="M71" s="94"/>
      <c r="N71" s="127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</row>
    <row r="72" spans="1:166" s="12" customFormat="1" ht="13.5" customHeight="1">
      <c r="A72" s="91"/>
      <c r="B72" s="175"/>
      <c r="C72" s="97" t="s">
        <v>350</v>
      </c>
      <c r="D72" s="91" t="s">
        <v>218</v>
      </c>
      <c r="E72" s="91"/>
      <c r="F72" s="94">
        <v>20</v>
      </c>
      <c r="G72" s="93"/>
      <c r="H72" s="94"/>
      <c r="I72" s="93"/>
      <c r="J72" s="94"/>
      <c r="K72" s="93"/>
      <c r="L72" s="94"/>
      <c r="M72" s="94"/>
      <c r="N72" s="127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</row>
    <row r="73" spans="1:55" s="12" customFormat="1" ht="15.75" customHeight="1">
      <c r="A73" s="185"/>
      <c r="B73" s="142"/>
      <c r="C73" s="186" t="s">
        <v>6</v>
      </c>
      <c r="D73" s="145"/>
      <c r="E73" s="201"/>
      <c r="F73" s="261"/>
      <c r="G73" s="145"/>
      <c r="H73" s="144"/>
      <c r="I73" s="144"/>
      <c r="J73" s="144"/>
      <c r="K73" s="144"/>
      <c r="L73" s="144"/>
      <c r="M73" s="144"/>
      <c r="N73" s="161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</row>
    <row r="74" spans="1:55" s="12" customFormat="1" ht="19.5" customHeight="1">
      <c r="A74" s="187"/>
      <c r="B74" s="187"/>
      <c r="C74" s="99" t="s">
        <v>58</v>
      </c>
      <c r="D74" s="92"/>
      <c r="E74" s="92"/>
      <c r="F74" s="93"/>
      <c r="G74" s="92"/>
      <c r="H74" s="103"/>
      <c r="I74" s="103"/>
      <c r="J74" s="103"/>
      <c r="K74" s="103"/>
      <c r="L74" s="103"/>
      <c r="M74" s="103"/>
      <c r="N74" s="262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</row>
    <row r="75" spans="1:55" s="12" customFormat="1" ht="15.75" customHeight="1">
      <c r="A75" s="187"/>
      <c r="B75" s="187"/>
      <c r="C75" s="99" t="s">
        <v>6</v>
      </c>
      <c r="D75" s="92"/>
      <c r="E75" s="92"/>
      <c r="F75" s="93"/>
      <c r="G75" s="92"/>
      <c r="H75" s="103"/>
      <c r="I75" s="103"/>
      <c r="J75" s="103"/>
      <c r="K75" s="103"/>
      <c r="L75" s="103"/>
      <c r="M75" s="103"/>
      <c r="N75" s="262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</row>
    <row r="76" spans="1:55" s="12" customFormat="1" ht="18.75" customHeight="1">
      <c r="A76" s="91"/>
      <c r="B76" s="91"/>
      <c r="C76" s="99" t="s">
        <v>49</v>
      </c>
      <c r="D76" s="92"/>
      <c r="E76" s="92"/>
      <c r="F76" s="93"/>
      <c r="G76" s="92"/>
      <c r="H76" s="103"/>
      <c r="I76" s="103"/>
      <c r="J76" s="103"/>
      <c r="K76" s="103"/>
      <c r="L76" s="103"/>
      <c r="M76" s="103"/>
      <c r="N76" s="262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</row>
    <row r="77" spans="1:55" s="12" customFormat="1" ht="18.75" customHeight="1">
      <c r="A77" s="91"/>
      <c r="B77" s="91"/>
      <c r="C77" s="99" t="s">
        <v>6</v>
      </c>
      <c r="D77" s="92"/>
      <c r="E77" s="92"/>
      <c r="F77" s="93"/>
      <c r="G77" s="92"/>
      <c r="H77" s="103"/>
      <c r="I77" s="103"/>
      <c r="J77" s="103"/>
      <c r="K77" s="103"/>
      <c r="L77" s="103"/>
      <c r="M77" s="103"/>
      <c r="N77" s="263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</row>
    <row r="78" s="264" customFormat="1" ht="58.5" customHeight="1"/>
    <row r="79" spans="2:10" s="265" customFormat="1" ht="17.25" customHeight="1">
      <c r="B79" s="433"/>
      <c r="C79" s="434"/>
      <c r="E79" s="433"/>
      <c r="F79" s="433"/>
      <c r="G79" s="433"/>
      <c r="H79" s="433"/>
      <c r="I79" s="433"/>
      <c r="J79" s="434"/>
    </row>
    <row r="80" s="264" customFormat="1" ht="15.75"/>
    <row r="81" s="264" customFormat="1" ht="15.75"/>
    <row r="82" s="264" customFormat="1" ht="15.75"/>
    <row r="83" s="264" customFormat="1" ht="15.75"/>
    <row r="84" s="264" customFormat="1" ht="15.75"/>
    <row r="85" s="264" customFormat="1" ht="15.75"/>
    <row r="86" s="264" customFormat="1" ht="15.75"/>
    <row r="87" s="264" customFormat="1" ht="15.75"/>
    <row r="88" s="264" customFormat="1" ht="15.75"/>
    <row r="89" s="264" customFormat="1" ht="15.75"/>
    <row r="90" s="264" customFormat="1" ht="15.75"/>
    <row r="91" s="264" customFormat="1" ht="15.75"/>
    <row r="92" s="264" customFormat="1" ht="15.75"/>
    <row r="93" s="264" customFormat="1" ht="15.75"/>
    <row r="94" s="264" customFormat="1" ht="15.75"/>
    <row r="95" s="264" customFormat="1" ht="15.75"/>
    <row r="96" s="264" customFormat="1" ht="15.75"/>
    <row r="97" s="264" customFormat="1" ht="15.75"/>
    <row r="98" s="264" customFormat="1" ht="15.75"/>
    <row r="99" s="264" customFormat="1" ht="15.75"/>
    <row r="100" s="264" customFormat="1" ht="15.75"/>
    <row r="101" s="264" customFormat="1" ht="15.75"/>
    <row r="102" s="264" customFormat="1" ht="15.75"/>
    <row r="103" s="264" customFormat="1" ht="15.75"/>
    <row r="104" s="264" customFormat="1" ht="15.75"/>
    <row r="105" s="264" customFormat="1" ht="15.75"/>
    <row r="106" s="264" customFormat="1" ht="15.75"/>
    <row r="107" s="264" customFormat="1" ht="15.75"/>
    <row r="108" s="264" customFormat="1" ht="15.75"/>
    <row r="109" s="264" customFormat="1" ht="15.75"/>
    <row r="110" s="264" customFormat="1" ht="15.75"/>
    <row r="111" s="264" customFormat="1" ht="15.75"/>
    <row r="112" s="264" customFormat="1" ht="15.75"/>
    <row r="113" s="264" customFormat="1" ht="15.75"/>
    <row r="114" s="264" customFormat="1" ht="15.75"/>
    <row r="115" s="264" customFormat="1" ht="15.75"/>
    <row r="116" s="264" customFormat="1" ht="15.75"/>
    <row r="117" s="264" customFormat="1" ht="15.75"/>
    <row r="118" s="264" customFormat="1" ht="15.75"/>
    <row r="119" s="264" customFormat="1" ht="15.75"/>
    <row r="120" s="264" customFormat="1" ht="15.75"/>
    <row r="121" s="264" customFormat="1" ht="15.75"/>
    <row r="122" s="264" customFormat="1" ht="15.75"/>
    <row r="123" s="264" customFormat="1" ht="15.75"/>
    <row r="124" s="264" customFormat="1" ht="15.75"/>
    <row r="125" s="264" customFormat="1" ht="15.75"/>
    <row r="126" s="264" customFormat="1" ht="15.75"/>
    <row r="127" s="264" customFormat="1" ht="15.75"/>
    <row r="128" s="264" customFormat="1" ht="15.75"/>
    <row r="129" s="264" customFormat="1" ht="15.75"/>
    <row r="130" s="264" customFormat="1" ht="15.75"/>
    <row r="131" s="264" customFormat="1" ht="15.75"/>
    <row r="132" s="264" customFormat="1" ht="15.75"/>
    <row r="133" s="264" customFormat="1" ht="15.75"/>
    <row r="134" s="264" customFormat="1" ht="15.75"/>
    <row r="135" s="264" customFormat="1" ht="15.75"/>
    <row r="136" s="264" customFormat="1" ht="15.75"/>
    <row r="137" s="264" customFormat="1" ht="15.75"/>
    <row r="138" s="264" customFormat="1" ht="15.75"/>
    <row r="139" s="264" customFormat="1" ht="15.75"/>
    <row r="140" s="264" customFormat="1" ht="15.75"/>
    <row r="141" s="264" customFormat="1" ht="15.75"/>
    <row r="142" s="264" customFormat="1" ht="15.75"/>
    <row r="143" s="264" customFormat="1" ht="15.75"/>
    <row r="144" s="264" customFormat="1" ht="15.75"/>
    <row r="145" s="264" customFormat="1" ht="15.75"/>
    <row r="146" s="264" customFormat="1" ht="15.75"/>
    <row r="147" s="264" customFormat="1" ht="15.75"/>
    <row r="148" s="264" customFormat="1" ht="15.75"/>
    <row r="149" s="264" customFormat="1" ht="15.75"/>
    <row r="150" s="264" customFormat="1" ht="15.75"/>
    <row r="151" s="264" customFormat="1" ht="15.75"/>
    <row r="152" s="264" customFormat="1" ht="15.75"/>
    <row r="153" s="264" customFormat="1" ht="15.75"/>
    <row r="154" s="264" customFormat="1" ht="15.75"/>
    <row r="155" s="264" customFormat="1" ht="15.75"/>
    <row r="156" s="264" customFormat="1" ht="15.75"/>
    <row r="157" s="264" customFormat="1" ht="15.75"/>
    <row r="158" s="264" customFormat="1" ht="15.75"/>
    <row r="159" s="264" customFormat="1" ht="15.75"/>
    <row r="160" s="264" customFormat="1" ht="15.75"/>
    <row r="161" s="264" customFormat="1" ht="15.75"/>
    <row r="162" s="264" customFormat="1" ht="15.75"/>
    <row r="163" s="264" customFormat="1" ht="15.75"/>
    <row r="164" s="264" customFormat="1" ht="15.75"/>
    <row r="165" s="264" customFormat="1" ht="15.75"/>
    <row r="166" s="264" customFormat="1" ht="15.75"/>
    <row r="167" s="264" customFormat="1" ht="15.75"/>
    <row r="168" s="264" customFormat="1" ht="15.75"/>
    <row r="169" s="264" customFormat="1" ht="15.75"/>
    <row r="170" s="264" customFormat="1" ht="15.75"/>
    <row r="171" s="264" customFormat="1" ht="15.75"/>
    <row r="172" s="264" customFormat="1" ht="15.75"/>
    <row r="173" s="264" customFormat="1" ht="15.75"/>
    <row r="174" s="264" customFormat="1" ht="15.75"/>
    <row r="175" s="264" customFormat="1" ht="15.75"/>
    <row r="176" s="264" customFormat="1" ht="15.75"/>
    <row r="177" s="264" customFormat="1" ht="15.75"/>
    <row r="178" s="264" customFormat="1" ht="15.75"/>
    <row r="179" s="264" customFormat="1" ht="15.75"/>
    <row r="180" s="264" customFormat="1" ht="15.75"/>
    <row r="181" s="264" customFormat="1" ht="15.75"/>
    <row r="182" s="264" customFormat="1" ht="15.75"/>
    <row r="183" s="264" customFormat="1" ht="15.75"/>
    <row r="184" s="264" customFormat="1" ht="15.75"/>
    <row r="185" s="264" customFormat="1" ht="15.75"/>
    <row r="186" s="264" customFormat="1" ht="15.75"/>
    <row r="187" s="264" customFormat="1" ht="15.75"/>
    <row r="188" s="264" customFormat="1" ht="15.75"/>
    <row r="189" s="264" customFormat="1" ht="15.75"/>
    <row r="190" s="264" customFormat="1" ht="15.75"/>
    <row r="191" s="264" customFormat="1" ht="15.75"/>
    <row r="192" s="264" customFormat="1" ht="15.75"/>
    <row r="193" s="264" customFormat="1" ht="15.75"/>
    <row r="194" s="264" customFormat="1" ht="15.75"/>
    <row r="195" s="264" customFormat="1" ht="15.75"/>
    <row r="196" s="264" customFormat="1" ht="15.75"/>
    <row r="197" s="264" customFormat="1" ht="15.75"/>
    <row r="198" s="264" customFormat="1" ht="15.75"/>
    <row r="199" s="264" customFormat="1" ht="15.75"/>
    <row r="200" s="264" customFormat="1" ht="15.75"/>
    <row r="201" s="264" customFormat="1" ht="15.75"/>
    <row r="202" s="264" customFormat="1" ht="15.75"/>
    <row r="203" s="264" customFormat="1" ht="15.75"/>
    <row r="204" s="264" customFormat="1" ht="15.75"/>
    <row r="205" s="264" customFormat="1" ht="15.75"/>
    <row r="206" s="264" customFormat="1" ht="15.75"/>
    <row r="207" s="264" customFormat="1" ht="15.75"/>
    <row r="208" s="264" customFormat="1" ht="15.75"/>
    <row r="209" s="264" customFormat="1" ht="15.75"/>
    <row r="210" s="264" customFormat="1" ht="15.75"/>
    <row r="211" s="264" customFormat="1" ht="15.75"/>
    <row r="212" s="264" customFormat="1" ht="15.75"/>
    <row r="213" s="264" customFormat="1" ht="15.75"/>
    <row r="214" s="264" customFormat="1" ht="15.75"/>
    <row r="215" s="264" customFormat="1" ht="15.75"/>
    <row r="216" s="264" customFormat="1" ht="15.75"/>
    <row r="217" s="264" customFormat="1" ht="15.75"/>
    <row r="218" s="264" customFormat="1" ht="15.75"/>
    <row r="219" s="264" customFormat="1" ht="15.75"/>
    <row r="220" s="264" customFormat="1" ht="15.75"/>
    <row r="221" s="264" customFormat="1" ht="15.75"/>
    <row r="222" s="264" customFormat="1" ht="15.75"/>
    <row r="223" s="264" customFormat="1" ht="15.75"/>
    <row r="224" s="264" customFormat="1" ht="15.75"/>
    <row r="225" s="264" customFormat="1" ht="15.75"/>
    <row r="226" s="264" customFormat="1" ht="15.75"/>
    <row r="227" s="264" customFormat="1" ht="15.75"/>
    <row r="228" s="264" customFormat="1" ht="15.75"/>
    <row r="229" s="264" customFormat="1" ht="15.75"/>
    <row r="230" s="264" customFormat="1" ht="15.75"/>
    <row r="231" s="264" customFormat="1" ht="15.75"/>
    <row r="232" s="264" customFormat="1" ht="15.75"/>
    <row r="233" s="264" customFormat="1" ht="15.75"/>
    <row r="234" s="264" customFormat="1" ht="15.75"/>
    <row r="235" s="264" customFormat="1" ht="15.75"/>
    <row r="236" s="264" customFormat="1" ht="15.75"/>
    <row r="237" s="264" customFormat="1" ht="15.75"/>
    <row r="238" s="264" customFormat="1" ht="15.75"/>
    <row r="239" s="264" customFormat="1" ht="15.75"/>
    <row r="240" s="264" customFormat="1" ht="15.75"/>
    <row r="241" s="264" customFormat="1" ht="15.75"/>
    <row r="242" s="264" customFormat="1" ht="15.75"/>
    <row r="243" s="264" customFormat="1" ht="15.75"/>
    <row r="244" s="264" customFormat="1" ht="15.75"/>
    <row r="245" s="264" customFormat="1" ht="15.75"/>
    <row r="246" s="264" customFormat="1" ht="15.75"/>
    <row r="247" s="264" customFormat="1" ht="15.75"/>
    <row r="248" s="264" customFormat="1" ht="15.75"/>
    <row r="249" s="264" customFormat="1" ht="15.75"/>
    <row r="250" s="264" customFormat="1" ht="15.75"/>
    <row r="251" s="264" customFormat="1" ht="15.75"/>
    <row r="252" s="264" customFormat="1" ht="15.75"/>
    <row r="253" s="264" customFormat="1" ht="15.75"/>
    <row r="254" s="264" customFormat="1" ht="15.75"/>
    <row r="255" s="264" customFormat="1" ht="15.75"/>
    <row r="256" s="264" customFormat="1" ht="15.75"/>
    <row r="257" s="264" customFormat="1" ht="15.75"/>
    <row r="258" s="264" customFormat="1" ht="15.75"/>
    <row r="259" s="264" customFormat="1" ht="15.75"/>
    <row r="260" s="264" customFormat="1" ht="15.75"/>
    <row r="261" s="264" customFormat="1" ht="15.75"/>
    <row r="262" s="264" customFormat="1" ht="15.75"/>
    <row r="263" s="264" customFormat="1" ht="15.75"/>
    <row r="264" s="264" customFormat="1" ht="15.75"/>
    <row r="265" s="264" customFormat="1" ht="15.75"/>
    <row r="266" s="264" customFormat="1" ht="15.75"/>
    <row r="267" s="264" customFormat="1" ht="15.75"/>
    <row r="268" s="264" customFormat="1" ht="15.75"/>
    <row r="269" s="264" customFormat="1" ht="15.75"/>
    <row r="270" s="264" customFormat="1" ht="15.75"/>
    <row r="271" s="264" customFormat="1" ht="15.75"/>
    <row r="272" s="264" customFormat="1" ht="15.75"/>
    <row r="273" s="264" customFormat="1" ht="15.75"/>
    <row r="274" s="264" customFormat="1" ht="15.75"/>
    <row r="275" s="264" customFormat="1" ht="15.75"/>
    <row r="276" s="264" customFormat="1" ht="15.75"/>
    <row r="277" s="264" customFormat="1" ht="15.75"/>
    <row r="278" s="264" customFormat="1" ht="15.75"/>
    <row r="279" s="264" customFormat="1" ht="15.75"/>
    <row r="280" s="264" customFormat="1" ht="15.75"/>
    <row r="281" s="264" customFormat="1" ht="15.75"/>
    <row r="282" s="264" customFormat="1" ht="15.75"/>
    <row r="283" s="264" customFormat="1" ht="15.75"/>
    <row r="284" s="264" customFormat="1" ht="15.75"/>
    <row r="285" s="264" customFormat="1" ht="15.75"/>
    <row r="286" s="264" customFormat="1" ht="15.75"/>
    <row r="287" s="264" customFormat="1" ht="15.75"/>
    <row r="288" s="264" customFormat="1" ht="15.75"/>
    <row r="289" s="264" customFormat="1" ht="15.75"/>
    <row r="290" s="264" customFormat="1" ht="15.75"/>
    <row r="291" s="264" customFormat="1" ht="15.75"/>
    <row r="292" s="264" customFormat="1" ht="15.75"/>
    <row r="293" s="264" customFormat="1" ht="15.75"/>
    <row r="294" s="264" customFormat="1" ht="15.75"/>
    <row r="295" s="264" customFormat="1" ht="15.75"/>
    <row r="296" s="264" customFormat="1" ht="15.75"/>
    <row r="297" s="264" customFormat="1" ht="15.75"/>
    <row r="298" s="264" customFormat="1" ht="15.75"/>
    <row r="299" s="264" customFormat="1" ht="15.75"/>
    <row r="300" s="264" customFormat="1" ht="15.75"/>
    <row r="301" s="264" customFormat="1" ht="15.75"/>
    <row r="302" s="264" customFormat="1" ht="15.75"/>
    <row r="303" s="264" customFormat="1" ht="15.75"/>
    <row r="304" s="264" customFormat="1" ht="15.75"/>
    <row r="305" s="264" customFormat="1" ht="15.75"/>
    <row r="306" s="264" customFormat="1" ht="15.75"/>
    <row r="307" s="264" customFormat="1" ht="15.75"/>
    <row r="308" s="264" customFormat="1" ht="15.75"/>
    <row r="309" s="264" customFormat="1" ht="15.75"/>
    <row r="310" s="264" customFormat="1" ht="15.75"/>
    <row r="311" s="264" customFormat="1" ht="15.75"/>
    <row r="312" s="264" customFormat="1" ht="15.75"/>
    <row r="313" s="264" customFormat="1" ht="15.75"/>
    <row r="314" s="264" customFormat="1" ht="15.75"/>
    <row r="315" s="264" customFormat="1" ht="15.75"/>
    <row r="316" s="264" customFormat="1" ht="15.75"/>
    <row r="317" s="264" customFormat="1" ht="15.75"/>
    <row r="318" s="264" customFormat="1" ht="15.75"/>
    <row r="319" s="264" customFormat="1" ht="15.75"/>
    <row r="320" s="264" customFormat="1" ht="15.75"/>
    <row r="321" s="264" customFormat="1" ht="15.75"/>
    <row r="322" s="264" customFormat="1" ht="15.75"/>
    <row r="323" s="264" customFormat="1" ht="15.75"/>
    <row r="324" s="264" customFormat="1" ht="15.75"/>
    <row r="325" s="264" customFormat="1" ht="15.75"/>
    <row r="326" s="264" customFormat="1" ht="15.75"/>
    <row r="327" s="264" customFormat="1" ht="15.75"/>
    <row r="328" s="264" customFormat="1" ht="15.75"/>
    <row r="329" s="264" customFormat="1" ht="15.75"/>
    <row r="330" s="264" customFormat="1" ht="15.75"/>
    <row r="331" s="264" customFormat="1" ht="15.75"/>
    <row r="332" s="264" customFormat="1" ht="15.75"/>
    <row r="333" s="264" customFormat="1" ht="15.75"/>
    <row r="334" s="264" customFormat="1" ht="15.75"/>
    <row r="335" s="264" customFormat="1" ht="15.75"/>
    <row r="336" s="264" customFormat="1" ht="15.75"/>
    <row r="337" s="264" customFormat="1" ht="15.75"/>
    <row r="338" s="264" customFormat="1" ht="15.75"/>
    <row r="339" s="264" customFormat="1" ht="15.75"/>
    <row r="340" s="264" customFormat="1" ht="15.75"/>
    <row r="341" s="264" customFormat="1" ht="15.75"/>
    <row r="342" s="264" customFormat="1" ht="15.75"/>
    <row r="343" s="264" customFormat="1" ht="15.75"/>
    <row r="344" s="264" customFormat="1" ht="15.75"/>
    <row r="345" s="264" customFormat="1" ht="15.75"/>
    <row r="346" s="264" customFormat="1" ht="15.75"/>
    <row r="347" s="264" customFormat="1" ht="15.75"/>
    <row r="348" s="264" customFormat="1" ht="15.75"/>
    <row r="349" s="264" customFormat="1" ht="15.75"/>
    <row r="350" s="264" customFormat="1" ht="15.75"/>
    <row r="351" s="264" customFormat="1" ht="15.75"/>
    <row r="352" s="264" customFormat="1" ht="15.75"/>
    <row r="353" s="264" customFormat="1" ht="15.75"/>
    <row r="354" s="264" customFormat="1" ht="15.75"/>
    <row r="355" s="264" customFormat="1" ht="15.75"/>
    <row r="356" s="264" customFormat="1" ht="15.75"/>
    <row r="357" s="264" customFormat="1" ht="15.75"/>
    <row r="358" s="264" customFormat="1" ht="15.75"/>
    <row r="359" s="264" customFormat="1" ht="15.75"/>
    <row r="360" s="264" customFormat="1" ht="15.75"/>
    <row r="361" s="264" customFormat="1" ht="15.75"/>
    <row r="362" s="264" customFormat="1" ht="15.75"/>
    <row r="363" s="264" customFormat="1" ht="15.75"/>
    <row r="364" s="264" customFormat="1" ht="15.75"/>
    <row r="365" s="264" customFormat="1" ht="15.75"/>
    <row r="366" s="264" customFormat="1" ht="15.75"/>
    <row r="367" s="264" customFormat="1" ht="15.75"/>
    <row r="368" s="264" customFormat="1" ht="15.75"/>
    <row r="369" s="264" customFormat="1" ht="15.75"/>
    <row r="370" s="264" customFormat="1" ht="15.75"/>
    <row r="371" s="264" customFormat="1" ht="15.75"/>
    <row r="372" s="264" customFormat="1" ht="15.75"/>
    <row r="373" s="264" customFormat="1" ht="15.75"/>
    <row r="374" s="264" customFormat="1" ht="15.75"/>
    <row r="375" s="264" customFormat="1" ht="15.75"/>
    <row r="376" s="264" customFormat="1" ht="15.75"/>
    <row r="377" s="264" customFormat="1" ht="15.75"/>
    <row r="378" s="264" customFormat="1" ht="15.75"/>
    <row r="379" s="264" customFormat="1" ht="15.75"/>
    <row r="380" s="264" customFormat="1" ht="15.75"/>
    <row r="381" s="264" customFormat="1" ht="15.75"/>
    <row r="382" s="264" customFormat="1" ht="15.75"/>
    <row r="383" s="264" customFormat="1" ht="15.75"/>
    <row r="384" s="264" customFormat="1" ht="15.75"/>
    <row r="385" s="264" customFormat="1" ht="15.75"/>
    <row r="386" s="264" customFormat="1" ht="15.75"/>
    <row r="387" s="264" customFormat="1" ht="15.75"/>
    <row r="388" s="264" customFormat="1" ht="15.75"/>
    <row r="389" s="264" customFormat="1" ht="15.75"/>
    <row r="390" s="264" customFormat="1" ht="15.75"/>
    <row r="391" s="264" customFormat="1" ht="15.75"/>
    <row r="392" s="264" customFormat="1" ht="15.75"/>
    <row r="393" s="264" customFormat="1" ht="15.75"/>
    <row r="394" s="264" customFormat="1" ht="15.75"/>
    <row r="395" s="264" customFormat="1" ht="15.75"/>
    <row r="396" s="264" customFormat="1" ht="15.75"/>
    <row r="397" s="264" customFormat="1" ht="15.75"/>
    <row r="398" s="264" customFormat="1" ht="15.75"/>
    <row r="399" s="264" customFormat="1" ht="15.75"/>
    <row r="400" s="264" customFormat="1" ht="15.75"/>
    <row r="401" s="264" customFormat="1" ht="15.75"/>
    <row r="402" s="264" customFormat="1" ht="15.75"/>
    <row r="403" s="264" customFormat="1" ht="15.75"/>
    <row r="404" s="264" customFormat="1" ht="15.75"/>
    <row r="405" s="264" customFormat="1" ht="15.75"/>
    <row r="406" s="264" customFormat="1" ht="15.75"/>
    <row r="407" s="264" customFormat="1" ht="15.75"/>
    <row r="408" s="264" customFormat="1" ht="15.75"/>
    <row r="409" s="264" customFormat="1" ht="15.75"/>
    <row r="410" s="264" customFormat="1" ht="15.75"/>
    <row r="411" s="264" customFormat="1" ht="15.75"/>
    <row r="412" s="264" customFormat="1" ht="15.75"/>
    <row r="413" s="264" customFormat="1" ht="15.75"/>
    <row r="414" s="264" customFormat="1" ht="15.75"/>
    <row r="415" s="264" customFormat="1" ht="15.75"/>
    <row r="416" s="264" customFormat="1" ht="15.75"/>
    <row r="417" s="264" customFormat="1" ht="15.75"/>
    <row r="418" s="264" customFormat="1" ht="15.75"/>
    <row r="419" s="264" customFormat="1" ht="15.75"/>
    <row r="420" s="264" customFormat="1" ht="15.75"/>
    <row r="421" s="264" customFormat="1" ht="15.75"/>
    <row r="422" s="264" customFormat="1" ht="15.75"/>
    <row r="423" s="264" customFormat="1" ht="15.75"/>
    <row r="424" s="264" customFormat="1" ht="15.75"/>
    <row r="425" s="264" customFormat="1" ht="15.75"/>
    <row r="426" s="264" customFormat="1" ht="15.75"/>
    <row r="427" s="264" customFormat="1" ht="15.75"/>
    <row r="428" s="264" customFormat="1" ht="15.75"/>
    <row r="429" s="264" customFormat="1" ht="15.75"/>
    <row r="430" s="264" customFormat="1" ht="15.75"/>
    <row r="431" s="264" customFormat="1" ht="15.75"/>
    <row r="432" s="264" customFormat="1" ht="15.75"/>
    <row r="433" s="264" customFormat="1" ht="15.75"/>
    <row r="434" s="264" customFormat="1" ht="15.75"/>
    <row r="435" s="264" customFormat="1" ht="15.75"/>
    <row r="436" s="264" customFormat="1" ht="15.75"/>
    <row r="437" s="264" customFormat="1" ht="15.75"/>
    <row r="438" s="264" customFormat="1" ht="15.75"/>
    <row r="439" s="264" customFormat="1" ht="15.75"/>
    <row r="440" s="264" customFormat="1" ht="15.75"/>
    <row r="441" s="264" customFormat="1" ht="15.75"/>
    <row r="442" s="264" customFormat="1" ht="15.75"/>
    <row r="443" s="264" customFormat="1" ht="15.75"/>
    <row r="444" s="264" customFormat="1" ht="15.75"/>
    <row r="445" s="264" customFormat="1" ht="15.75"/>
    <row r="446" s="264" customFormat="1" ht="15.75"/>
    <row r="447" s="264" customFormat="1" ht="15.75"/>
    <row r="448" s="264" customFormat="1" ht="15.75"/>
    <row r="449" s="264" customFormat="1" ht="15.75"/>
    <row r="450" s="264" customFormat="1" ht="15.75"/>
    <row r="451" s="264" customFormat="1" ht="15.75"/>
    <row r="452" s="264" customFormat="1" ht="15.75"/>
    <row r="453" s="264" customFormat="1" ht="15.75"/>
    <row r="454" s="264" customFormat="1" ht="15.75"/>
    <row r="455" s="264" customFormat="1" ht="15.75"/>
    <row r="456" s="264" customFormat="1" ht="15.75"/>
    <row r="457" s="264" customFormat="1" ht="15.75"/>
    <row r="458" s="264" customFormat="1" ht="15.75"/>
    <row r="459" s="264" customFormat="1" ht="15.75"/>
    <row r="460" s="264" customFormat="1" ht="15.75"/>
    <row r="461" s="264" customFormat="1" ht="15.75"/>
    <row r="462" s="264" customFormat="1" ht="15.75"/>
    <row r="463" s="264" customFormat="1" ht="15.75"/>
    <row r="464" s="264" customFormat="1" ht="15.75"/>
    <row r="465" s="264" customFormat="1" ht="15.75"/>
    <row r="466" s="264" customFormat="1" ht="15.75"/>
    <row r="467" s="264" customFormat="1" ht="15.75"/>
    <row r="468" s="264" customFormat="1" ht="15.75"/>
    <row r="469" s="264" customFormat="1" ht="15.75"/>
    <row r="470" s="264" customFormat="1" ht="15.75"/>
    <row r="471" s="264" customFormat="1" ht="15.75"/>
    <row r="472" s="264" customFormat="1" ht="15.75"/>
    <row r="473" s="264" customFormat="1" ht="15.75"/>
    <row r="474" s="264" customFormat="1" ht="15.75"/>
    <row r="475" s="264" customFormat="1" ht="15.75"/>
    <row r="476" s="264" customFormat="1" ht="15.75"/>
    <row r="477" s="264" customFormat="1" ht="15.75"/>
    <row r="478" s="264" customFormat="1" ht="15.75"/>
    <row r="479" s="264" customFormat="1" ht="15.75"/>
    <row r="480" s="264" customFormat="1" ht="15.75"/>
    <row r="481" s="264" customFormat="1" ht="15.75"/>
    <row r="482" s="264" customFormat="1" ht="15.75"/>
    <row r="483" s="264" customFormat="1" ht="15.75"/>
    <row r="484" s="264" customFormat="1" ht="15.75"/>
    <row r="485" s="264" customFormat="1" ht="15.75"/>
    <row r="486" s="264" customFormat="1" ht="15.75"/>
    <row r="487" s="264" customFormat="1" ht="15.75"/>
    <row r="488" s="264" customFormat="1" ht="15.75"/>
    <row r="489" s="264" customFormat="1" ht="15.75"/>
    <row r="490" s="264" customFormat="1" ht="15.75"/>
    <row r="491" s="264" customFormat="1" ht="15.75"/>
    <row r="492" s="264" customFormat="1" ht="15.75"/>
    <row r="493" s="264" customFormat="1" ht="15.75"/>
    <row r="494" s="264" customFormat="1" ht="15.75"/>
    <row r="495" s="264" customFormat="1" ht="15.75"/>
    <row r="496" s="264" customFormat="1" ht="15.75"/>
    <row r="497" s="264" customFormat="1" ht="15.75"/>
    <row r="498" s="264" customFormat="1" ht="15.75"/>
    <row r="499" s="264" customFormat="1" ht="15.75"/>
    <row r="500" s="264" customFormat="1" ht="15.75"/>
    <row r="501" s="264" customFormat="1" ht="15.75"/>
    <row r="502" s="264" customFormat="1" ht="15.75"/>
    <row r="503" s="264" customFormat="1" ht="15.75"/>
    <row r="504" s="264" customFormat="1" ht="15.75"/>
    <row r="505" s="264" customFormat="1" ht="15.75"/>
    <row r="506" s="264" customFormat="1" ht="15.75"/>
    <row r="507" s="264" customFormat="1" ht="15.75"/>
    <row r="508" s="264" customFormat="1" ht="15.75"/>
    <row r="509" s="264" customFormat="1" ht="15.75"/>
    <row r="510" s="264" customFormat="1" ht="15.75"/>
    <row r="511" s="264" customFormat="1" ht="15.75"/>
    <row r="512" s="264" customFormat="1" ht="15.75"/>
    <row r="513" s="264" customFormat="1" ht="15.75"/>
    <row r="514" s="264" customFormat="1" ht="15.75"/>
    <row r="515" s="264" customFormat="1" ht="15.75"/>
    <row r="516" s="264" customFormat="1" ht="15.75"/>
    <row r="517" s="264" customFormat="1" ht="15.75"/>
    <row r="518" s="264" customFormat="1" ht="15.75"/>
    <row r="519" s="264" customFormat="1" ht="15.75"/>
    <row r="520" s="264" customFormat="1" ht="15.75"/>
    <row r="521" s="264" customFormat="1" ht="15.75"/>
    <row r="522" s="264" customFormat="1" ht="15.75"/>
    <row r="523" s="264" customFormat="1" ht="15.75"/>
    <row r="524" s="264" customFormat="1" ht="15.75"/>
    <row r="525" s="264" customFormat="1" ht="15.75"/>
    <row r="526" s="264" customFormat="1" ht="15.75"/>
    <row r="527" s="264" customFormat="1" ht="15.75"/>
    <row r="528" s="264" customFormat="1" ht="15.75"/>
    <row r="529" s="264" customFormat="1" ht="15.75"/>
    <row r="530" s="264" customFormat="1" ht="15.75"/>
    <row r="531" s="264" customFormat="1" ht="15.75"/>
    <row r="532" s="264" customFormat="1" ht="15.75"/>
    <row r="533" s="264" customFormat="1" ht="15.75"/>
    <row r="534" s="264" customFormat="1" ht="15.75"/>
    <row r="535" s="264" customFormat="1" ht="15.75"/>
    <row r="536" s="264" customFormat="1" ht="15.75"/>
    <row r="537" s="264" customFormat="1" ht="15.75"/>
    <row r="538" s="264" customFormat="1" ht="15.75"/>
    <row r="539" s="264" customFormat="1" ht="15.75"/>
    <row r="540" s="264" customFormat="1" ht="15.75"/>
    <row r="541" s="264" customFormat="1" ht="15.75"/>
    <row r="542" s="264" customFormat="1" ht="15.75"/>
    <row r="543" s="264" customFormat="1" ht="15.75"/>
    <row r="544" s="264" customFormat="1" ht="15.75"/>
    <row r="545" s="264" customFormat="1" ht="15.75"/>
    <row r="546" s="264" customFormat="1" ht="15.75"/>
    <row r="547" s="264" customFormat="1" ht="15.75"/>
    <row r="548" s="264" customFormat="1" ht="15.75"/>
    <row r="549" s="264" customFormat="1" ht="15.75"/>
    <row r="550" s="264" customFormat="1" ht="15.75"/>
    <row r="551" s="264" customFormat="1" ht="15.75"/>
    <row r="552" s="264" customFormat="1" ht="15.75"/>
    <row r="553" s="264" customFormat="1" ht="15.75"/>
    <row r="554" s="264" customFormat="1" ht="15.75"/>
    <row r="555" s="264" customFormat="1" ht="15.75"/>
    <row r="556" s="264" customFormat="1" ht="15.75"/>
    <row r="557" s="264" customFormat="1" ht="15.75"/>
    <row r="558" s="264" customFormat="1" ht="15.75"/>
    <row r="559" s="264" customFormat="1" ht="15.75"/>
    <row r="560" s="264" customFormat="1" ht="15.75"/>
    <row r="561" s="264" customFormat="1" ht="15.75"/>
    <row r="562" s="264" customFormat="1" ht="15.75"/>
    <row r="563" s="264" customFormat="1" ht="15.75"/>
    <row r="564" s="264" customFormat="1" ht="15.75"/>
    <row r="565" s="264" customFormat="1" ht="15.75"/>
    <row r="566" s="264" customFormat="1" ht="15.75"/>
    <row r="567" s="264" customFormat="1" ht="15.75"/>
    <row r="568" s="264" customFormat="1" ht="15.75"/>
    <row r="569" s="264" customFormat="1" ht="15.75"/>
    <row r="570" s="264" customFormat="1" ht="15.75"/>
    <row r="571" s="264" customFormat="1" ht="15.75"/>
    <row r="572" s="264" customFormat="1" ht="15.75"/>
    <row r="573" s="264" customFormat="1" ht="15.75"/>
    <row r="574" s="264" customFormat="1" ht="15.75"/>
    <row r="575" s="264" customFormat="1" ht="15.75"/>
    <row r="576" s="264" customFormat="1" ht="15.75"/>
    <row r="577" s="264" customFormat="1" ht="15.75"/>
    <row r="578" s="264" customFormat="1" ht="15.75"/>
    <row r="579" s="264" customFormat="1" ht="15.75"/>
    <row r="580" s="264" customFormat="1" ht="15.75"/>
    <row r="581" s="264" customFormat="1" ht="15.75"/>
    <row r="582" s="264" customFormat="1" ht="15.75"/>
    <row r="583" s="264" customFormat="1" ht="15.75"/>
    <row r="584" s="264" customFormat="1" ht="15.75"/>
    <row r="585" s="264" customFormat="1" ht="15.75"/>
    <row r="586" s="264" customFormat="1" ht="15.75"/>
    <row r="587" s="264" customFormat="1" ht="15.75"/>
    <row r="588" s="264" customFormat="1" ht="15.75"/>
    <row r="589" s="264" customFormat="1" ht="15.75"/>
    <row r="590" s="264" customFormat="1" ht="15.75"/>
    <row r="591" s="264" customFormat="1" ht="15.75"/>
    <row r="592" s="264" customFormat="1" ht="15.75"/>
    <row r="593" s="264" customFormat="1" ht="15.75"/>
    <row r="594" s="264" customFormat="1" ht="15.75"/>
    <row r="595" s="264" customFormat="1" ht="15.75"/>
    <row r="596" s="264" customFormat="1" ht="15.75"/>
    <row r="597" s="264" customFormat="1" ht="15.75"/>
    <row r="598" s="264" customFormat="1" ht="15.75"/>
    <row r="599" s="264" customFormat="1" ht="15.75"/>
    <row r="600" s="264" customFormat="1" ht="15.75"/>
    <row r="601" s="264" customFormat="1" ht="15.75"/>
    <row r="602" s="264" customFormat="1" ht="15.75"/>
    <row r="603" s="264" customFormat="1" ht="15.75"/>
    <row r="604" s="264" customFormat="1" ht="15.75"/>
    <row r="605" s="264" customFormat="1" ht="15.75"/>
    <row r="606" s="264" customFormat="1" ht="15.75"/>
    <row r="607" s="264" customFormat="1" ht="15.75"/>
    <row r="608" s="264" customFormat="1" ht="15.75"/>
    <row r="609" s="264" customFormat="1" ht="15.75"/>
    <row r="610" s="264" customFormat="1" ht="15.75"/>
    <row r="611" s="264" customFormat="1" ht="15.75"/>
    <row r="612" s="264" customFormat="1" ht="15.75"/>
    <row r="613" s="264" customFormat="1" ht="15.75"/>
    <row r="614" s="264" customFormat="1" ht="15.75"/>
    <row r="615" s="264" customFormat="1" ht="15.75"/>
    <row r="616" s="264" customFormat="1" ht="15.75"/>
    <row r="617" s="264" customFormat="1" ht="15.75"/>
    <row r="618" s="264" customFormat="1" ht="15.75"/>
    <row r="619" s="264" customFormat="1" ht="15.75"/>
    <row r="620" s="264" customFormat="1" ht="15.75"/>
    <row r="621" s="264" customFormat="1" ht="15.75"/>
    <row r="622" s="264" customFormat="1" ht="15.75"/>
    <row r="623" s="264" customFormat="1" ht="15.75"/>
    <row r="624" s="264" customFormat="1" ht="15.75"/>
    <row r="625" s="264" customFormat="1" ht="15.75"/>
    <row r="626" s="264" customFormat="1" ht="15.75"/>
    <row r="627" s="264" customFormat="1" ht="15.75"/>
    <row r="628" s="264" customFormat="1" ht="15.75"/>
    <row r="629" s="264" customFormat="1" ht="15.75"/>
    <row r="630" s="264" customFormat="1" ht="15.75"/>
    <row r="631" s="264" customFormat="1" ht="15.75"/>
    <row r="632" s="264" customFormat="1" ht="15.75"/>
    <row r="633" s="264" customFormat="1" ht="15.75"/>
    <row r="634" s="264" customFormat="1" ht="15.75"/>
    <row r="635" s="264" customFormat="1" ht="15.75"/>
    <row r="636" s="264" customFormat="1" ht="15.75"/>
    <row r="637" s="264" customFormat="1" ht="15.75"/>
    <row r="638" s="264" customFormat="1" ht="15.75"/>
    <row r="639" s="264" customFormat="1" ht="15.75"/>
    <row r="640" s="264" customFormat="1" ht="15.75"/>
    <row r="641" s="264" customFormat="1" ht="15.75"/>
    <row r="642" s="264" customFormat="1" ht="15.75"/>
    <row r="643" s="264" customFormat="1" ht="15.75"/>
    <row r="644" s="264" customFormat="1" ht="15.75"/>
    <row r="645" s="264" customFormat="1" ht="15.75"/>
    <row r="646" s="264" customFormat="1" ht="15.75"/>
    <row r="647" s="264" customFormat="1" ht="15.75"/>
    <row r="648" s="264" customFormat="1" ht="15.75"/>
    <row r="649" s="264" customFormat="1" ht="15.75"/>
    <row r="650" s="264" customFormat="1" ht="15.75"/>
    <row r="651" s="264" customFormat="1" ht="15.75"/>
    <row r="652" s="264" customFormat="1" ht="15.75"/>
    <row r="653" s="264" customFormat="1" ht="15.75"/>
    <row r="654" s="264" customFormat="1" ht="15.75"/>
    <row r="655" s="264" customFormat="1" ht="15.75"/>
    <row r="656" s="264" customFormat="1" ht="15.75"/>
    <row r="657" s="264" customFormat="1" ht="15.75"/>
    <row r="658" s="264" customFormat="1" ht="15.75"/>
    <row r="659" s="264" customFormat="1" ht="15.75"/>
    <row r="660" s="264" customFormat="1" ht="15.75"/>
    <row r="661" s="264" customFormat="1" ht="15.75"/>
    <row r="662" s="264" customFormat="1" ht="15.75"/>
    <row r="663" s="264" customFormat="1" ht="15.75"/>
    <row r="664" s="264" customFormat="1" ht="15.75"/>
    <row r="665" s="264" customFormat="1" ht="15.75"/>
    <row r="666" s="264" customFormat="1" ht="15.75"/>
    <row r="667" s="264" customFormat="1" ht="15.75"/>
    <row r="668" s="264" customFormat="1" ht="15.75"/>
    <row r="669" s="264" customFormat="1" ht="15.75"/>
    <row r="670" s="264" customFormat="1" ht="15.75"/>
    <row r="671" s="264" customFormat="1" ht="15.75"/>
    <row r="672" s="264" customFormat="1" ht="15.75"/>
    <row r="673" s="264" customFormat="1" ht="15.75"/>
    <row r="674" s="264" customFormat="1" ht="15.75"/>
    <row r="675" s="264" customFormat="1" ht="15.75"/>
    <row r="676" s="264" customFormat="1" ht="15.75"/>
    <row r="677" s="264" customFormat="1" ht="15.75"/>
    <row r="678" s="264" customFormat="1" ht="15.75"/>
    <row r="679" s="264" customFormat="1" ht="15.75"/>
    <row r="680" s="264" customFormat="1" ht="15.75"/>
    <row r="681" s="264" customFormat="1" ht="15.75"/>
    <row r="682" s="264" customFormat="1" ht="15.75"/>
    <row r="683" s="264" customFormat="1" ht="15.75"/>
    <row r="684" s="264" customFormat="1" ht="15.75"/>
    <row r="685" s="264" customFormat="1" ht="15.75"/>
    <row r="686" s="264" customFormat="1" ht="15.75"/>
    <row r="687" s="264" customFormat="1" ht="15.75"/>
    <row r="688" s="264" customFormat="1" ht="15.75"/>
    <row r="689" s="264" customFormat="1" ht="15.75"/>
    <row r="690" s="264" customFormat="1" ht="15.75"/>
    <row r="691" s="264" customFormat="1" ht="15.75"/>
    <row r="692" s="264" customFormat="1" ht="15.75"/>
    <row r="693" s="264" customFormat="1" ht="15.75"/>
    <row r="694" s="264" customFormat="1" ht="15.75"/>
    <row r="695" s="264" customFormat="1" ht="15.75"/>
    <row r="696" s="264" customFormat="1" ht="15.75"/>
    <row r="697" s="264" customFormat="1" ht="15.75"/>
    <row r="698" s="264" customFormat="1" ht="15.75"/>
    <row r="699" s="264" customFormat="1" ht="15.75"/>
    <row r="700" s="264" customFormat="1" ht="15.75"/>
    <row r="701" s="264" customFormat="1" ht="15.75"/>
    <row r="702" s="264" customFormat="1" ht="15.75"/>
    <row r="703" s="264" customFormat="1" ht="15.75"/>
    <row r="704" s="264" customFormat="1" ht="15.75"/>
    <row r="705" s="264" customFormat="1" ht="15.75"/>
    <row r="706" s="264" customFormat="1" ht="15.75"/>
    <row r="707" s="264" customFormat="1" ht="15.75"/>
    <row r="708" s="264" customFormat="1" ht="15.75"/>
    <row r="709" s="264" customFormat="1" ht="15.75"/>
    <row r="710" s="264" customFormat="1" ht="15.75"/>
    <row r="711" s="264" customFormat="1" ht="15.75"/>
    <row r="712" s="264" customFormat="1" ht="15.75"/>
    <row r="713" s="264" customFormat="1" ht="15.75"/>
    <row r="714" s="264" customFormat="1" ht="15.75"/>
    <row r="715" s="264" customFormat="1" ht="15.75"/>
    <row r="716" s="264" customFormat="1" ht="15.75"/>
    <row r="717" s="264" customFormat="1" ht="15.75"/>
    <row r="718" s="264" customFormat="1" ht="15.75"/>
    <row r="719" s="264" customFormat="1" ht="15.75"/>
    <row r="720" s="264" customFormat="1" ht="15.75"/>
    <row r="721" s="264" customFormat="1" ht="15.75"/>
    <row r="722" s="264" customFormat="1" ht="15.75"/>
    <row r="723" s="264" customFormat="1" ht="15.75"/>
    <row r="724" s="264" customFormat="1" ht="15.75"/>
    <row r="725" s="264" customFormat="1" ht="15.75"/>
    <row r="726" s="264" customFormat="1" ht="15.75"/>
    <row r="727" s="264" customFormat="1" ht="15.75"/>
    <row r="728" s="264" customFormat="1" ht="15.75"/>
    <row r="729" s="264" customFormat="1" ht="15.75"/>
    <row r="730" s="264" customFormat="1" ht="15.75"/>
    <row r="731" s="264" customFormat="1" ht="15.75"/>
    <row r="732" s="264" customFormat="1" ht="15.75"/>
    <row r="733" s="264" customFormat="1" ht="15.75"/>
    <row r="734" s="264" customFormat="1" ht="15.75"/>
    <row r="735" s="264" customFormat="1" ht="15.75"/>
    <row r="736" s="264" customFormat="1" ht="15.75"/>
    <row r="737" s="264" customFormat="1" ht="15.75"/>
    <row r="738" s="264" customFormat="1" ht="15.75"/>
    <row r="739" s="264" customFormat="1" ht="15.75"/>
    <row r="740" s="264" customFormat="1" ht="15.75"/>
    <row r="741" s="264" customFormat="1" ht="15.75"/>
    <row r="742" s="264" customFormat="1" ht="15.75"/>
    <row r="743" s="264" customFormat="1" ht="15.75"/>
    <row r="744" s="264" customFormat="1" ht="15.75"/>
    <row r="745" s="264" customFormat="1" ht="15.75"/>
    <row r="746" s="264" customFormat="1" ht="15.75"/>
    <row r="747" s="264" customFormat="1" ht="15.75"/>
    <row r="748" s="264" customFormat="1" ht="15.75"/>
    <row r="749" s="264" customFormat="1" ht="15.75"/>
    <row r="750" s="264" customFormat="1" ht="15.75"/>
    <row r="751" s="264" customFormat="1" ht="15.75"/>
    <row r="752" s="264" customFormat="1" ht="15.75"/>
    <row r="753" s="264" customFormat="1" ht="15.75"/>
    <row r="754" s="264" customFormat="1" ht="15.75"/>
    <row r="755" s="264" customFormat="1" ht="15.75"/>
    <row r="756" s="264" customFormat="1" ht="15.75"/>
    <row r="757" s="264" customFormat="1" ht="15.75"/>
    <row r="758" s="264" customFormat="1" ht="15.75"/>
    <row r="759" s="264" customFormat="1" ht="15.75"/>
    <row r="760" s="264" customFormat="1" ht="15.75"/>
    <row r="761" s="264" customFormat="1" ht="15.75"/>
    <row r="762" s="264" customFormat="1" ht="15.75"/>
    <row r="763" s="264" customFormat="1" ht="15.75"/>
    <row r="764" s="264" customFormat="1" ht="15.75"/>
    <row r="765" s="264" customFormat="1" ht="15.75"/>
    <row r="766" s="264" customFormat="1" ht="15.75"/>
    <row r="767" s="264" customFormat="1" ht="15.75"/>
    <row r="768" s="264" customFormat="1" ht="15.75"/>
    <row r="769" s="264" customFormat="1" ht="15.75"/>
    <row r="770" s="264" customFormat="1" ht="15.75"/>
    <row r="771" s="264" customFormat="1" ht="15.75"/>
    <row r="772" s="264" customFormat="1" ht="15.75"/>
    <row r="773" s="264" customFormat="1" ht="15.75"/>
    <row r="774" s="264" customFormat="1" ht="15.75"/>
    <row r="775" s="264" customFormat="1" ht="15.75"/>
    <row r="776" s="264" customFormat="1" ht="15.75"/>
    <row r="777" s="264" customFormat="1" ht="15.75"/>
    <row r="778" s="264" customFormat="1" ht="15.75"/>
    <row r="779" s="264" customFormat="1" ht="15.75"/>
    <row r="780" s="264" customFormat="1" ht="15.75"/>
    <row r="781" s="264" customFormat="1" ht="15.75"/>
    <row r="782" s="264" customFormat="1" ht="15.75"/>
    <row r="783" s="264" customFormat="1" ht="15.75"/>
    <row r="784" s="264" customFormat="1" ht="15.75"/>
    <row r="785" s="264" customFormat="1" ht="15.75"/>
    <row r="786" s="264" customFormat="1" ht="15.75"/>
    <row r="787" s="264" customFormat="1" ht="15.75"/>
    <row r="788" s="264" customFormat="1" ht="15.75"/>
    <row r="789" s="264" customFormat="1" ht="15.75"/>
    <row r="790" s="264" customFormat="1" ht="15.75"/>
    <row r="791" s="264" customFormat="1" ht="15.75"/>
    <row r="792" s="264" customFormat="1" ht="15.75"/>
    <row r="793" s="264" customFormat="1" ht="15.75"/>
    <row r="794" s="264" customFormat="1" ht="15.75"/>
    <row r="795" s="264" customFormat="1" ht="15.75"/>
    <row r="796" s="264" customFormat="1" ht="15.75"/>
    <row r="797" s="264" customFormat="1" ht="15.75"/>
    <row r="798" s="264" customFormat="1" ht="15.75"/>
    <row r="799" s="264" customFormat="1" ht="15.75"/>
    <row r="800" s="264" customFormat="1" ht="15.75"/>
    <row r="801" s="264" customFormat="1" ht="15.75"/>
    <row r="802" s="264" customFormat="1" ht="15.75"/>
    <row r="803" s="264" customFormat="1" ht="15.75"/>
    <row r="804" s="264" customFormat="1" ht="15.75"/>
    <row r="805" s="264" customFormat="1" ht="15.75"/>
    <row r="806" s="264" customFormat="1" ht="15.75"/>
    <row r="807" s="264" customFormat="1" ht="15.75"/>
    <row r="808" s="264" customFormat="1" ht="15.75"/>
    <row r="809" s="264" customFormat="1" ht="15.75"/>
    <row r="810" s="264" customFormat="1" ht="15.75"/>
    <row r="811" s="264" customFormat="1" ht="15.75"/>
    <row r="812" s="264" customFormat="1" ht="15.75"/>
    <row r="813" s="264" customFormat="1" ht="15.75"/>
    <row r="814" s="264" customFormat="1" ht="15.75"/>
    <row r="815" s="264" customFormat="1" ht="15.75"/>
    <row r="816" s="264" customFormat="1" ht="15.75"/>
    <row r="817" s="264" customFormat="1" ht="15.75"/>
    <row r="818" s="264" customFormat="1" ht="15.75"/>
    <row r="819" s="264" customFormat="1" ht="15.75"/>
    <row r="820" s="264" customFormat="1" ht="15.75"/>
    <row r="821" s="264" customFormat="1" ht="15.75"/>
    <row r="822" s="264" customFormat="1" ht="15.75"/>
    <row r="823" s="264" customFormat="1" ht="15.75"/>
    <row r="824" s="264" customFormat="1" ht="15.75"/>
    <row r="825" s="264" customFormat="1" ht="15.75"/>
    <row r="826" s="264" customFormat="1" ht="15.75"/>
    <row r="827" s="264" customFormat="1" ht="15.75"/>
    <row r="828" s="264" customFormat="1" ht="15.75"/>
    <row r="829" s="264" customFormat="1" ht="15.75"/>
    <row r="830" s="264" customFormat="1" ht="15.75"/>
    <row r="831" s="264" customFormat="1" ht="15.75"/>
    <row r="832" s="264" customFormat="1" ht="15.75"/>
    <row r="833" s="264" customFormat="1" ht="15.75"/>
    <row r="834" s="264" customFormat="1" ht="15.75"/>
    <row r="835" s="264" customFormat="1" ht="15.75"/>
    <row r="836" s="264" customFormat="1" ht="15.75"/>
    <row r="837" s="264" customFormat="1" ht="15.75"/>
    <row r="838" s="264" customFormat="1" ht="15.75"/>
    <row r="839" s="264" customFormat="1" ht="15.75"/>
    <row r="840" s="264" customFormat="1" ht="15.75"/>
    <row r="841" s="264" customFormat="1" ht="15.75"/>
    <row r="842" s="264" customFormat="1" ht="15.75"/>
    <row r="843" s="264" customFormat="1" ht="15.75"/>
    <row r="844" s="264" customFormat="1" ht="15.75"/>
    <row r="845" s="264" customFormat="1" ht="15.75"/>
    <row r="846" s="264" customFormat="1" ht="15.75"/>
    <row r="847" s="264" customFormat="1" ht="15.75"/>
    <row r="848" s="264" customFormat="1" ht="15.75"/>
    <row r="849" s="264" customFormat="1" ht="15.75"/>
    <row r="850" s="264" customFormat="1" ht="15.75"/>
    <row r="851" s="264" customFormat="1" ht="15.75"/>
    <row r="852" s="264" customFormat="1" ht="15.75"/>
    <row r="853" s="264" customFormat="1" ht="15.75"/>
    <row r="854" s="264" customFormat="1" ht="15.75"/>
    <row r="855" s="264" customFormat="1" ht="15.75"/>
    <row r="856" s="264" customFormat="1" ht="15.75"/>
    <row r="857" s="264" customFormat="1" ht="15.75"/>
    <row r="858" s="264" customFormat="1" ht="15.75"/>
    <row r="859" s="264" customFormat="1" ht="15.75"/>
    <row r="860" s="264" customFormat="1" ht="15.75"/>
    <row r="861" s="264" customFormat="1" ht="15.75"/>
    <row r="862" s="264" customFormat="1" ht="15.75"/>
    <row r="863" s="264" customFormat="1" ht="15.75"/>
    <row r="864" s="264" customFormat="1" ht="15.75"/>
    <row r="865" s="264" customFormat="1" ht="15.75"/>
    <row r="866" s="264" customFormat="1" ht="15.75"/>
    <row r="867" s="264" customFormat="1" ht="15.75"/>
    <row r="868" s="264" customFormat="1" ht="15.75"/>
    <row r="869" s="264" customFormat="1" ht="15.75"/>
    <row r="870" s="264" customFormat="1" ht="15.75"/>
    <row r="871" s="264" customFormat="1" ht="15.75"/>
    <row r="872" s="264" customFormat="1" ht="15.75"/>
    <row r="873" s="264" customFormat="1" ht="15.75"/>
    <row r="874" s="264" customFormat="1" ht="15.75"/>
    <row r="875" s="264" customFormat="1" ht="15.75"/>
    <row r="876" s="264" customFormat="1" ht="15.75"/>
    <row r="877" s="264" customFormat="1" ht="15.75"/>
    <row r="878" s="264" customFormat="1" ht="15.75"/>
    <row r="879" s="264" customFormat="1" ht="15.75"/>
    <row r="880" s="264" customFormat="1" ht="15.75"/>
    <row r="881" s="264" customFormat="1" ht="15.75"/>
    <row r="882" s="264" customFormat="1" ht="15.75"/>
    <row r="883" s="264" customFormat="1" ht="15.75"/>
    <row r="884" s="264" customFormat="1" ht="15.75"/>
    <row r="885" s="264" customFormat="1" ht="15.75"/>
    <row r="886" s="264" customFormat="1" ht="15.75"/>
    <row r="887" s="264" customFormat="1" ht="15.75"/>
    <row r="888" s="264" customFormat="1" ht="15.75"/>
    <row r="889" s="264" customFormat="1" ht="15.75"/>
    <row r="890" s="264" customFormat="1" ht="15.75"/>
    <row r="891" s="264" customFormat="1" ht="15.75"/>
    <row r="892" s="264" customFormat="1" ht="15.75"/>
    <row r="893" s="264" customFormat="1" ht="15.75"/>
    <row r="894" s="264" customFormat="1" ht="15.75"/>
    <row r="895" s="264" customFormat="1" ht="15.75"/>
    <row r="896" s="264" customFormat="1" ht="15.75"/>
    <row r="897" s="264" customFormat="1" ht="15.75"/>
    <row r="898" s="264" customFormat="1" ht="15.75"/>
    <row r="899" s="264" customFormat="1" ht="15.75"/>
    <row r="900" s="264" customFormat="1" ht="15.75"/>
    <row r="901" s="264" customFormat="1" ht="15.75"/>
    <row r="902" s="264" customFormat="1" ht="15.75"/>
    <row r="903" s="264" customFormat="1" ht="15.75"/>
    <row r="904" s="264" customFormat="1" ht="15.75"/>
    <row r="905" s="264" customFormat="1" ht="15.75"/>
    <row r="906" s="264" customFormat="1" ht="15.75"/>
    <row r="907" s="264" customFormat="1" ht="15.75"/>
    <row r="908" s="264" customFormat="1" ht="15.75"/>
    <row r="909" s="264" customFormat="1" ht="15.75"/>
    <row r="910" s="264" customFormat="1" ht="15.75"/>
    <row r="911" s="264" customFormat="1" ht="15.75"/>
    <row r="912" s="264" customFormat="1" ht="15.75"/>
    <row r="913" s="264" customFormat="1" ht="15.75"/>
    <row r="914" s="264" customFormat="1" ht="15.75"/>
    <row r="915" s="264" customFormat="1" ht="15.75"/>
    <row r="916" s="264" customFormat="1" ht="15.75"/>
    <row r="917" s="264" customFormat="1" ht="15.75"/>
    <row r="918" s="264" customFormat="1" ht="15.75"/>
    <row r="919" s="264" customFormat="1" ht="15.75"/>
    <row r="920" s="264" customFormat="1" ht="15.75"/>
    <row r="921" s="264" customFormat="1" ht="15.75"/>
    <row r="922" s="264" customFormat="1" ht="15.75"/>
    <row r="923" s="264" customFormat="1" ht="15.75"/>
    <row r="924" s="264" customFormat="1" ht="15.75"/>
    <row r="925" s="264" customFormat="1" ht="15.75"/>
    <row r="926" s="264" customFormat="1" ht="15.75"/>
    <row r="927" s="264" customFormat="1" ht="15.75"/>
    <row r="928" s="264" customFormat="1" ht="15.75"/>
    <row r="929" s="264" customFormat="1" ht="15.75"/>
    <row r="930" s="264" customFormat="1" ht="15.75"/>
    <row r="931" s="264" customFormat="1" ht="15.75"/>
    <row r="932" s="264" customFormat="1" ht="15.75"/>
    <row r="933" s="264" customFormat="1" ht="15.75"/>
    <row r="934" s="264" customFormat="1" ht="15.75"/>
    <row r="935" s="264" customFormat="1" ht="15.75"/>
    <row r="936" s="264" customFormat="1" ht="15.75"/>
    <row r="937" s="264" customFormat="1" ht="15.75"/>
    <row r="938" s="264" customFormat="1" ht="15.75"/>
    <row r="939" s="264" customFormat="1" ht="15.75"/>
    <row r="940" s="264" customFormat="1" ht="15.75"/>
    <row r="941" s="264" customFormat="1" ht="15.75"/>
    <row r="942" s="264" customFormat="1" ht="15.75"/>
    <row r="943" s="264" customFormat="1" ht="15.75"/>
    <row r="944" s="264" customFormat="1" ht="15.75"/>
    <row r="945" s="264" customFormat="1" ht="15.75"/>
    <row r="946" s="264" customFormat="1" ht="15.75"/>
    <row r="947" s="264" customFormat="1" ht="15.75"/>
    <row r="948" s="264" customFormat="1" ht="15.75"/>
    <row r="949" s="264" customFormat="1" ht="15.75"/>
    <row r="950" s="264" customFormat="1" ht="15.75"/>
    <row r="951" s="264" customFormat="1" ht="15.75"/>
    <row r="952" s="264" customFormat="1" ht="15.75"/>
    <row r="953" s="264" customFormat="1" ht="15.75"/>
    <row r="954" s="264" customFormat="1" ht="15.75"/>
    <row r="955" s="264" customFormat="1" ht="15.75"/>
    <row r="956" s="264" customFormat="1" ht="15.75"/>
    <row r="957" s="264" customFormat="1" ht="15.75"/>
    <row r="958" s="264" customFormat="1" ht="15.75"/>
    <row r="959" s="264" customFormat="1" ht="15.75"/>
    <row r="960" s="264" customFormat="1" ht="15.75"/>
    <row r="961" s="264" customFormat="1" ht="15.75"/>
    <row r="962" s="264" customFormat="1" ht="15.75"/>
    <row r="963" s="264" customFormat="1" ht="15.75"/>
    <row r="964" s="264" customFormat="1" ht="15.75"/>
    <row r="965" s="264" customFormat="1" ht="15.75"/>
    <row r="966" s="264" customFormat="1" ht="15.75"/>
    <row r="967" s="264" customFormat="1" ht="15.75"/>
    <row r="968" s="264" customFormat="1" ht="15.75"/>
    <row r="969" s="264" customFormat="1" ht="15.75"/>
    <row r="970" s="264" customFormat="1" ht="15.75"/>
    <row r="971" s="264" customFormat="1" ht="15.75"/>
    <row r="972" s="264" customFormat="1" ht="15.75"/>
    <row r="973" s="264" customFormat="1" ht="15.75"/>
    <row r="974" s="264" customFormat="1" ht="15.75"/>
    <row r="975" s="264" customFormat="1" ht="15.75"/>
    <row r="976" s="264" customFormat="1" ht="15.75"/>
    <row r="977" s="264" customFormat="1" ht="15.75"/>
    <row r="978" s="264" customFormat="1" ht="15.75"/>
    <row r="979" s="264" customFormat="1" ht="15.75"/>
    <row r="980" s="264" customFormat="1" ht="15.75"/>
    <row r="981" s="264" customFormat="1" ht="15.75"/>
    <row r="982" s="264" customFormat="1" ht="15.75"/>
    <row r="983" s="264" customFormat="1" ht="15.75"/>
    <row r="984" s="264" customFormat="1" ht="15.75"/>
    <row r="985" s="264" customFormat="1" ht="15.75"/>
    <row r="986" s="264" customFormat="1" ht="15.75"/>
    <row r="987" s="264" customFormat="1" ht="15.75"/>
    <row r="988" s="264" customFormat="1" ht="15.75"/>
    <row r="989" s="264" customFormat="1" ht="15.75"/>
    <row r="990" s="264" customFormat="1" ht="15.75"/>
    <row r="991" s="264" customFormat="1" ht="15.75"/>
    <row r="992" s="264" customFormat="1" ht="15.75"/>
    <row r="993" s="264" customFormat="1" ht="15.75"/>
    <row r="994" s="264" customFormat="1" ht="15.75"/>
    <row r="995" s="264" customFormat="1" ht="15.75"/>
    <row r="996" s="264" customFormat="1" ht="15.75"/>
    <row r="997" s="264" customFormat="1" ht="15.75"/>
    <row r="998" s="264" customFormat="1" ht="15.75"/>
    <row r="999" s="264" customFormat="1" ht="15.75"/>
    <row r="1000" s="264" customFormat="1" ht="15.75"/>
    <row r="1001" s="264" customFormat="1" ht="15.75"/>
    <row r="1002" s="264" customFormat="1" ht="15.75"/>
    <row r="1003" s="264" customFormat="1" ht="15.75"/>
    <row r="1004" s="264" customFormat="1" ht="15.75"/>
    <row r="1005" s="264" customFormat="1" ht="15.75"/>
    <row r="1006" s="264" customFormat="1" ht="15.75"/>
    <row r="1007" s="264" customFormat="1" ht="15.75"/>
    <row r="1008" s="264" customFormat="1" ht="15.75"/>
    <row r="1009" s="264" customFormat="1" ht="15.75"/>
    <row r="1010" s="264" customFormat="1" ht="15.75"/>
    <row r="1011" s="264" customFormat="1" ht="15.75"/>
    <row r="1012" s="264" customFormat="1" ht="15.75"/>
    <row r="1013" s="264" customFormat="1" ht="15.75"/>
    <row r="1014" s="264" customFormat="1" ht="15.75"/>
    <row r="1015" s="264" customFormat="1" ht="15.75"/>
    <row r="1016" s="264" customFormat="1" ht="15.75"/>
    <row r="1017" s="264" customFormat="1" ht="15.75"/>
    <row r="1018" s="264" customFormat="1" ht="15.75"/>
    <row r="1019" s="264" customFormat="1" ht="15.75"/>
    <row r="1020" s="264" customFormat="1" ht="15.75"/>
    <row r="1021" s="264" customFormat="1" ht="15.75"/>
    <row r="1022" s="264" customFormat="1" ht="15.75"/>
    <row r="1023" s="264" customFormat="1" ht="15.75"/>
    <row r="1024" s="264" customFormat="1" ht="15.75"/>
    <row r="1025" s="264" customFormat="1" ht="15.75"/>
    <row r="1026" s="264" customFormat="1" ht="15.75"/>
    <row r="1027" s="264" customFormat="1" ht="15.75"/>
    <row r="1028" s="264" customFormat="1" ht="15.75"/>
    <row r="1029" s="264" customFormat="1" ht="15.75"/>
    <row r="1030" s="264" customFormat="1" ht="15.75"/>
    <row r="1031" s="264" customFormat="1" ht="15.75"/>
    <row r="1032" s="264" customFormat="1" ht="15.75"/>
    <row r="1033" s="264" customFormat="1" ht="15.75"/>
    <row r="1034" s="264" customFormat="1" ht="15.75"/>
    <row r="1035" s="264" customFormat="1" ht="15.75"/>
    <row r="1036" s="264" customFormat="1" ht="15.75"/>
    <row r="1037" s="264" customFormat="1" ht="15.75"/>
    <row r="1038" s="264" customFormat="1" ht="15.75"/>
    <row r="1039" s="264" customFormat="1" ht="15.75"/>
    <row r="1040" s="264" customFormat="1" ht="15.75"/>
    <row r="1041" s="264" customFormat="1" ht="15.75"/>
    <row r="1042" s="264" customFormat="1" ht="15.75"/>
    <row r="1043" s="264" customFormat="1" ht="15.75"/>
    <row r="1044" s="264" customFormat="1" ht="15.75"/>
    <row r="1045" s="264" customFormat="1" ht="15.75"/>
    <row r="1046" s="264" customFormat="1" ht="15.75"/>
    <row r="1047" s="264" customFormat="1" ht="15.75"/>
    <row r="1048" s="264" customFormat="1" ht="15.75"/>
    <row r="1049" s="264" customFormat="1" ht="15.75"/>
    <row r="1050" s="264" customFormat="1" ht="15.75"/>
    <row r="1051" s="264" customFormat="1" ht="15.75"/>
    <row r="1052" s="264" customFormat="1" ht="15.75"/>
    <row r="1053" s="264" customFormat="1" ht="15.75"/>
    <row r="1054" s="264" customFormat="1" ht="15.75"/>
    <row r="1055" s="264" customFormat="1" ht="15.75"/>
    <row r="1056" s="264" customFormat="1" ht="15.75"/>
    <row r="1057" s="264" customFormat="1" ht="15.75"/>
    <row r="1058" s="264" customFormat="1" ht="15.75"/>
    <row r="1059" s="264" customFormat="1" ht="15.75"/>
    <row r="1060" s="264" customFormat="1" ht="15.75"/>
    <row r="1061" s="264" customFormat="1" ht="15.75"/>
    <row r="1062" s="264" customFormat="1" ht="15.75"/>
    <row r="1063" s="264" customFormat="1" ht="15.75"/>
    <row r="1064" s="264" customFormat="1" ht="15.75"/>
    <row r="1065" s="264" customFormat="1" ht="15.75"/>
    <row r="1066" s="264" customFormat="1" ht="15.75"/>
    <row r="1067" s="264" customFormat="1" ht="15.75"/>
    <row r="1068" s="264" customFormat="1" ht="15.75"/>
    <row r="1069" s="264" customFormat="1" ht="15.75"/>
    <row r="1070" s="264" customFormat="1" ht="15.75"/>
    <row r="1071" s="264" customFormat="1" ht="15.75"/>
    <row r="1072" s="264" customFormat="1" ht="15.75"/>
    <row r="1073" s="264" customFormat="1" ht="15.75"/>
    <row r="1074" s="264" customFormat="1" ht="15.75"/>
    <row r="1075" s="264" customFormat="1" ht="15.75"/>
    <row r="1076" s="264" customFormat="1" ht="15.75"/>
    <row r="1077" s="264" customFormat="1" ht="15.75"/>
    <row r="1078" s="264" customFormat="1" ht="15.75"/>
    <row r="1079" s="264" customFormat="1" ht="15.75"/>
    <row r="1080" s="264" customFormat="1" ht="15.75"/>
    <row r="1081" s="264" customFormat="1" ht="15.75"/>
    <row r="1082" s="264" customFormat="1" ht="15.75"/>
    <row r="1083" s="264" customFormat="1" ht="15.75"/>
    <row r="1084" s="264" customFormat="1" ht="15.75"/>
    <row r="1085" s="264" customFormat="1" ht="15.75"/>
    <row r="1086" s="264" customFormat="1" ht="15.75"/>
    <row r="1087" s="264" customFormat="1" ht="15.75"/>
    <row r="1088" s="264" customFormat="1" ht="15.75"/>
    <row r="1089" s="264" customFormat="1" ht="15.75"/>
    <row r="1090" s="264" customFormat="1" ht="15.75"/>
    <row r="1091" s="264" customFormat="1" ht="15.75"/>
    <row r="1092" s="264" customFormat="1" ht="15.75"/>
    <row r="1093" s="264" customFormat="1" ht="15.75"/>
    <row r="1094" s="264" customFormat="1" ht="15.75"/>
    <row r="1095" s="264" customFormat="1" ht="15.75"/>
    <row r="1096" s="264" customFormat="1" ht="15.75"/>
    <row r="1097" s="264" customFormat="1" ht="15.75"/>
    <row r="1098" s="264" customFormat="1" ht="15.75"/>
    <row r="1099" s="264" customFormat="1" ht="15.75"/>
    <row r="1100" s="264" customFormat="1" ht="15.75"/>
    <row r="1101" s="264" customFormat="1" ht="15.75"/>
    <row r="1102" s="264" customFormat="1" ht="15.75"/>
    <row r="1103" s="264" customFormat="1" ht="15.75"/>
    <row r="1104" s="264" customFormat="1" ht="15.75"/>
    <row r="1105" s="264" customFormat="1" ht="15.75"/>
    <row r="1106" s="264" customFormat="1" ht="15.75"/>
    <row r="1107" s="264" customFormat="1" ht="15.75"/>
    <row r="1108" s="264" customFormat="1" ht="15.75"/>
    <row r="1109" s="264" customFormat="1" ht="15.75"/>
    <row r="1110" s="264" customFormat="1" ht="15.75"/>
    <row r="1111" s="264" customFormat="1" ht="15.75"/>
    <row r="1112" s="264" customFormat="1" ht="15.75"/>
    <row r="1113" s="264" customFormat="1" ht="15.75"/>
    <row r="1114" s="264" customFormat="1" ht="15.75"/>
    <row r="1115" s="264" customFormat="1" ht="15.75"/>
    <row r="1116" s="264" customFormat="1" ht="15.75"/>
    <row r="1117" s="264" customFormat="1" ht="15.75"/>
    <row r="1118" s="264" customFormat="1" ht="15.75"/>
    <row r="1119" s="264" customFormat="1" ht="15.75"/>
    <row r="1120" s="264" customFormat="1" ht="15.75"/>
    <row r="1121" s="264" customFormat="1" ht="15.75"/>
    <row r="1122" s="264" customFormat="1" ht="15.75"/>
    <row r="1123" s="264" customFormat="1" ht="15.75"/>
    <row r="1124" s="264" customFormat="1" ht="15.75"/>
    <row r="1125" s="264" customFormat="1" ht="15.75"/>
    <row r="1126" s="264" customFormat="1" ht="15.75"/>
    <row r="1127" s="264" customFormat="1" ht="15.75"/>
    <row r="1128" s="264" customFormat="1" ht="15.75"/>
    <row r="1129" s="264" customFormat="1" ht="15.75"/>
    <row r="1130" s="264" customFormat="1" ht="15.75"/>
    <row r="1131" s="264" customFormat="1" ht="15.75"/>
    <row r="1132" s="264" customFormat="1" ht="15.75"/>
    <row r="1133" s="264" customFormat="1" ht="15.75"/>
    <row r="1134" s="264" customFormat="1" ht="15.75"/>
    <row r="1135" s="264" customFormat="1" ht="15.75"/>
    <row r="1136" s="264" customFormat="1" ht="15.75"/>
    <row r="1137" s="264" customFormat="1" ht="15.75"/>
    <row r="1138" s="264" customFormat="1" ht="15.75"/>
    <row r="1139" s="264" customFormat="1" ht="15.75"/>
    <row r="1140" s="264" customFormat="1" ht="15.75"/>
    <row r="1141" s="264" customFormat="1" ht="15.75"/>
    <row r="1142" s="264" customFormat="1" ht="15.75"/>
    <row r="1143" s="264" customFormat="1" ht="15.75"/>
    <row r="1144" s="264" customFormat="1" ht="15.75"/>
    <row r="1145" s="264" customFormat="1" ht="15.75"/>
    <row r="1146" s="264" customFormat="1" ht="15.75"/>
    <row r="1147" s="264" customFormat="1" ht="15.75"/>
    <row r="1148" s="264" customFormat="1" ht="15.75"/>
    <row r="1149" s="264" customFormat="1" ht="15.75"/>
    <row r="1150" s="264" customFormat="1" ht="15.75"/>
    <row r="1151" s="264" customFormat="1" ht="15.75"/>
    <row r="1152" s="264" customFormat="1" ht="15.75"/>
    <row r="1153" s="264" customFormat="1" ht="15.75"/>
    <row r="1154" s="264" customFormat="1" ht="15.75"/>
    <row r="1155" s="264" customFormat="1" ht="15.75"/>
    <row r="1156" s="264" customFormat="1" ht="15.75"/>
    <row r="1157" s="264" customFormat="1" ht="15.75"/>
    <row r="1158" s="264" customFormat="1" ht="15.75"/>
    <row r="1159" s="264" customFormat="1" ht="15.75"/>
    <row r="1160" s="264" customFormat="1" ht="15.75"/>
    <row r="1161" s="264" customFormat="1" ht="15.75"/>
    <row r="1162" s="264" customFormat="1" ht="15.75"/>
    <row r="1163" s="264" customFormat="1" ht="15.75"/>
    <row r="1164" s="264" customFormat="1" ht="15.75"/>
    <row r="1165" s="264" customFormat="1" ht="15.75"/>
    <row r="1166" s="264" customFormat="1" ht="15.75"/>
    <row r="1167" s="264" customFormat="1" ht="15.75"/>
    <row r="1168" s="264" customFormat="1" ht="15.75"/>
    <row r="1169" s="264" customFormat="1" ht="15.75"/>
    <row r="1170" s="264" customFormat="1" ht="15.75"/>
    <row r="1171" s="264" customFormat="1" ht="15.75"/>
    <row r="1172" s="264" customFormat="1" ht="15.75"/>
    <row r="1173" s="264" customFormat="1" ht="15.75"/>
    <row r="1174" s="264" customFormat="1" ht="15.75"/>
    <row r="1175" s="264" customFormat="1" ht="15.75"/>
    <row r="1176" s="264" customFormat="1" ht="15.75"/>
    <row r="1177" s="264" customFormat="1" ht="15.75"/>
    <row r="1178" s="264" customFormat="1" ht="15.75"/>
    <row r="1179" s="264" customFormat="1" ht="15.75"/>
    <row r="1180" s="264" customFormat="1" ht="15.75"/>
    <row r="1181" s="264" customFormat="1" ht="15.75"/>
    <row r="1182" s="264" customFormat="1" ht="15.75"/>
    <row r="1183" s="264" customFormat="1" ht="15.75"/>
    <row r="1184" s="264" customFormat="1" ht="15.75"/>
    <row r="1185" s="264" customFormat="1" ht="15.75"/>
    <row r="1186" s="264" customFormat="1" ht="15.75"/>
    <row r="1187" s="264" customFormat="1" ht="15.75"/>
    <row r="1188" s="264" customFormat="1" ht="15.75"/>
    <row r="1189" s="264" customFormat="1" ht="15.75"/>
    <row r="1190" s="264" customFormat="1" ht="15.75"/>
    <row r="1191" s="264" customFormat="1" ht="15.75"/>
    <row r="1192" s="264" customFormat="1" ht="15.75"/>
    <row r="1193" s="264" customFormat="1" ht="15.75"/>
    <row r="1194" s="264" customFormat="1" ht="15.75"/>
    <row r="1195" s="264" customFormat="1" ht="15.75"/>
    <row r="1196" s="264" customFormat="1" ht="15.75"/>
    <row r="1197" s="264" customFormat="1" ht="15.75"/>
    <row r="1198" s="264" customFormat="1" ht="15.75"/>
    <row r="1199" s="264" customFormat="1" ht="15.75"/>
    <row r="1200" s="264" customFormat="1" ht="15.75"/>
    <row r="1201" s="264" customFormat="1" ht="15.75"/>
    <row r="1202" s="264" customFormat="1" ht="15.75"/>
    <row r="1203" s="264" customFormat="1" ht="15.75"/>
    <row r="1204" s="264" customFormat="1" ht="15.75"/>
    <row r="1205" s="264" customFormat="1" ht="15.75"/>
    <row r="1206" s="264" customFormat="1" ht="15.75"/>
    <row r="1207" s="264" customFormat="1" ht="15.75"/>
    <row r="1208" s="264" customFormat="1" ht="15.75"/>
    <row r="1209" s="264" customFormat="1" ht="15.75"/>
    <row r="1210" s="264" customFormat="1" ht="15.75"/>
    <row r="1211" s="264" customFormat="1" ht="15.75"/>
    <row r="1212" s="264" customFormat="1" ht="15.75"/>
    <row r="1213" s="264" customFormat="1" ht="15.75"/>
    <row r="1214" s="264" customFormat="1" ht="15.75"/>
    <row r="1215" s="264" customFormat="1" ht="15.75"/>
    <row r="1216" s="264" customFormat="1" ht="15.75"/>
    <row r="1217" s="264" customFormat="1" ht="15.75"/>
    <row r="1218" s="264" customFormat="1" ht="15.75"/>
    <row r="1219" s="264" customFormat="1" ht="15.75"/>
    <row r="1220" s="264" customFormat="1" ht="15.75"/>
    <row r="1221" s="264" customFormat="1" ht="15.75"/>
    <row r="1222" s="264" customFormat="1" ht="15.75"/>
    <row r="1223" s="264" customFormat="1" ht="15.75"/>
    <row r="1224" s="264" customFormat="1" ht="15.75"/>
    <row r="1225" s="264" customFormat="1" ht="15.75"/>
    <row r="1226" s="264" customFormat="1" ht="15.75"/>
    <row r="1227" s="264" customFormat="1" ht="15.75"/>
    <row r="1228" s="264" customFormat="1" ht="15.75"/>
    <row r="1229" s="264" customFormat="1" ht="15.75"/>
    <row r="1230" s="264" customFormat="1" ht="15.75"/>
    <row r="1231" s="264" customFormat="1" ht="15.75"/>
    <row r="1232" s="264" customFormat="1" ht="15.75"/>
    <row r="1233" s="264" customFormat="1" ht="15.75"/>
    <row r="1234" s="264" customFormat="1" ht="15.75"/>
    <row r="1235" s="264" customFormat="1" ht="15.75"/>
    <row r="1236" s="264" customFormat="1" ht="15.75"/>
    <row r="1237" s="264" customFormat="1" ht="15.75"/>
    <row r="1238" s="264" customFormat="1" ht="15.75"/>
    <row r="1239" s="264" customFormat="1" ht="15.75"/>
    <row r="1240" s="264" customFormat="1" ht="15.75"/>
    <row r="1241" s="264" customFormat="1" ht="15.75"/>
    <row r="1242" s="264" customFormat="1" ht="15.75"/>
    <row r="1243" s="264" customFormat="1" ht="15.75"/>
    <row r="1244" s="264" customFormat="1" ht="15.75"/>
    <row r="1245" s="264" customFormat="1" ht="15.75"/>
    <row r="1246" s="264" customFormat="1" ht="15.75"/>
    <row r="1247" s="264" customFormat="1" ht="15.75"/>
    <row r="1248" s="264" customFormat="1" ht="15.75"/>
    <row r="1249" s="264" customFormat="1" ht="15.75"/>
    <row r="1250" s="264" customFormat="1" ht="15.75"/>
    <row r="1251" s="264" customFormat="1" ht="15.75"/>
    <row r="1252" s="264" customFormat="1" ht="15.75"/>
    <row r="1253" s="264" customFormat="1" ht="15.75"/>
    <row r="1254" s="264" customFormat="1" ht="15.75"/>
    <row r="1255" s="264" customFormat="1" ht="15.75"/>
    <row r="1256" s="264" customFormat="1" ht="15.75"/>
    <row r="1257" s="264" customFormat="1" ht="15.75"/>
    <row r="1258" s="264" customFormat="1" ht="15.75"/>
    <row r="1259" s="264" customFormat="1" ht="15.75"/>
    <row r="1260" s="264" customFormat="1" ht="15.75"/>
    <row r="1261" s="264" customFormat="1" ht="15.75"/>
    <row r="1262" s="264" customFormat="1" ht="15.75"/>
    <row r="1263" s="264" customFormat="1" ht="15.75"/>
    <row r="1264" s="264" customFormat="1" ht="15.75"/>
    <row r="1265" s="264" customFormat="1" ht="15.75"/>
    <row r="1266" s="264" customFormat="1" ht="15.75"/>
    <row r="1267" s="264" customFormat="1" ht="15.75"/>
    <row r="1268" s="264" customFormat="1" ht="15.75"/>
    <row r="1269" s="264" customFormat="1" ht="15.75"/>
    <row r="1270" s="264" customFormat="1" ht="15.75"/>
    <row r="1271" s="264" customFormat="1" ht="15.75"/>
    <row r="1272" s="264" customFormat="1" ht="15.75"/>
    <row r="1273" s="264" customFormat="1" ht="15.75"/>
    <row r="1274" s="264" customFormat="1" ht="15.75"/>
    <row r="1275" s="264" customFormat="1" ht="15.75"/>
    <row r="1276" s="264" customFormat="1" ht="15.75"/>
    <row r="1277" s="264" customFormat="1" ht="15.75"/>
    <row r="1278" s="264" customFormat="1" ht="15.75"/>
    <row r="1279" s="264" customFormat="1" ht="15.75"/>
    <row r="1280" s="264" customFormat="1" ht="15.75"/>
    <row r="1281" s="264" customFormat="1" ht="15.75"/>
    <row r="1282" s="264" customFormat="1" ht="15.75"/>
    <row r="1283" s="264" customFormat="1" ht="15.75"/>
    <row r="1284" s="264" customFormat="1" ht="15.75"/>
    <row r="1285" s="264" customFormat="1" ht="15.75"/>
    <row r="1286" s="264" customFormat="1" ht="15.75"/>
    <row r="1287" s="264" customFormat="1" ht="15.75"/>
    <row r="1288" s="264" customFormat="1" ht="15.75"/>
    <row r="1289" s="264" customFormat="1" ht="15.75"/>
    <row r="1290" s="264" customFormat="1" ht="15.75"/>
    <row r="1291" s="264" customFormat="1" ht="15.75"/>
    <row r="1292" s="264" customFormat="1" ht="15.75"/>
    <row r="1293" s="264" customFormat="1" ht="15.75"/>
    <row r="1294" s="264" customFormat="1" ht="15.75"/>
    <row r="1295" s="264" customFormat="1" ht="15.75"/>
    <row r="1296" s="264" customFormat="1" ht="15.75"/>
    <row r="1297" s="264" customFormat="1" ht="15.75"/>
    <row r="1298" s="264" customFormat="1" ht="15.75"/>
    <row r="1299" s="264" customFormat="1" ht="15.75"/>
    <row r="1300" s="264" customFormat="1" ht="15.75"/>
    <row r="1301" s="264" customFormat="1" ht="15.75"/>
    <row r="1302" s="264" customFormat="1" ht="15.75"/>
    <row r="1303" s="264" customFormat="1" ht="15.75"/>
    <row r="1304" s="264" customFormat="1" ht="15.75"/>
    <row r="1305" s="264" customFormat="1" ht="15.75"/>
    <row r="1306" s="264" customFormat="1" ht="15.75"/>
    <row r="1307" s="264" customFormat="1" ht="15.75"/>
    <row r="1308" s="264" customFormat="1" ht="15.75"/>
    <row r="1309" s="264" customFormat="1" ht="15.75"/>
    <row r="1310" s="264" customFormat="1" ht="15.75"/>
    <row r="1311" s="264" customFormat="1" ht="15.75"/>
    <row r="1312" s="264" customFormat="1" ht="15.75"/>
    <row r="1313" s="264" customFormat="1" ht="15.75"/>
    <row r="1314" s="264" customFormat="1" ht="15.75"/>
    <row r="1315" s="264" customFormat="1" ht="15.75"/>
    <row r="1316" s="264" customFormat="1" ht="15.75"/>
    <row r="1317" s="264" customFormat="1" ht="15.75"/>
    <row r="1318" s="264" customFormat="1" ht="15.75"/>
    <row r="1319" s="264" customFormat="1" ht="15.75"/>
    <row r="1320" s="264" customFormat="1" ht="15.75"/>
    <row r="1321" s="264" customFormat="1" ht="15.75"/>
    <row r="1322" s="264" customFormat="1" ht="15.75"/>
    <row r="1323" s="264" customFormat="1" ht="15.75"/>
    <row r="1324" s="264" customFormat="1" ht="15.75"/>
    <row r="1325" s="264" customFormat="1" ht="15.75"/>
    <row r="1326" s="264" customFormat="1" ht="15.75"/>
    <row r="1327" s="264" customFormat="1" ht="15.75"/>
    <row r="1328" s="264" customFormat="1" ht="15.75"/>
    <row r="1329" s="264" customFormat="1" ht="15.75"/>
    <row r="1330" s="264" customFormat="1" ht="15.75"/>
    <row r="1331" s="264" customFormat="1" ht="15.75"/>
    <row r="1332" s="264" customFormat="1" ht="15.75"/>
    <row r="1333" s="264" customFormat="1" ht="15.75"/>
    <row r="1334" s="264" customFormat="1" ht="15.75"/>
    <row r="1335" s="264" customFormat="1" ht="15.75"/>
    <row r="1336" s="264" customFormat="1" ht="15.75"/>
    <row r="1337" s="264" customFormat="1" ht="15.75"/>
    <row r="1338" s="264" customFormat="1" ht="15.75"/>
    <row r="1339" s="264" customFormat="1" ht="15.75"/>
    <row r="1340" s="264" customFormat="1" ht="15.75"/>
    <row r="1341" s="264" customFormat="1" ht="15.75"/>
    <row r="1342" s="264" customFormat="1" ht="15.75"/>
    <row r="1343" s="264" customFormat="1" ht="15.75"/>
    <row r="1344" s="264" customFormat="1" ht="15.75"/>
    <row r="1345" s="264" customFormat="1" ht="15.75"/>
    <row r="1346" s="264" customFormat="1" ht="15.75"/>
    <row r="1347" s="264" customFormat="1" ht="15.75"/>
    <row r="1348" s="264" customFormat="1" ht="15.75"/>
    <row r="1349" s="264" customFormat="1" ht="15.75"/>
    <row r="1350" s="264" customFormat="1" ht="15.75"/>
    <row r="1351" s="264" customFormat="1" ht="15.75"/>
    <row r="1352" s="264" customFormat="1" ht="15.75"/>
    <row r="1353" s="264" customFormat="1" ht="15.75"/>
    <row r="1354" s="264" customFormat="1" ht="15.75"/>
    <row r="1355" s="264" customFormat="1" ht="15.75"/>
    <row r="1356" s="264" customFormat="1" ht="15.75"/>
    <row r="1357" s="264" customFormat="1" ht="15.75"/>
    <row r="1358" s="264" customFormat="1" ht="15.75"/>
    <row r="1359" s="264" customFormat="1" ht="15.75"/>
    <row r="1360" s="264" customFormat="1" ht="15.75"/>
    <row r="1361" s="264" customFormat="1" ht="15.75"/>
    <row r="1362" s="264" customFormat="1" ht="15.75"/>
    <row r="1363" s="264" customFormat="1" ht="15.75"/>
    <row r="1364" s="264" customFormat="1" ht="15.75"/>
    <row r="1365" s="264" customFormat="1" ht="15.75"/>
    <row r="1366" s="264" customFormat="1" ht="15.75"/>
    <row r="1367" s="264" customFormat="1" ht="15.75"/>
    <row r="1368" s="264" customFormat="1" ht="15.75"/>
    <row r="1369" s="264" customFormat="1" ht="15.75"/>
    <row r="1370" s="264" customFormat="1" ht="15.75"/>
    <row r="1371" s="264" customFormat="1" ht="15.75"/>
    <row r="1372" s="264" customFormat="1" ht="15.75"/>
    <row r="1373" s="264" customFormat="1" ht="15.75"/>
    <row r="1374" s="264" customFormat="1" ht="15.75"/>
    <row r="1375" s="264" customFormat="1" ht="15.75"/>
    <row r="1376" s="264" customFormat="1" ht="15.75"/>
    <row r="1377" s="264" customFormat="1" ht="15.75"/>
    <row r="1378" s="264" customFormat="1" ht="15.75"/>
    <row r="1379" s="264" customFormat="1" ht="15.75"/>
    <row r="1380" s="264" customFormat="1" ht="15.75"/>
    <row r="1381" s="264" customFormat="1" ht="15.75"/>
    <row r="1382" s="264" customFormat="1" ht="15.75"/>
    <row r="1383" s="264" customFormat="1" ht="15.75"/>
    <row r="1384" s="264" customFormat="1" ht="15.75"/>
    <row r="1385" s="264" customFormat="1" ht="15.75"/>
    <row r="1386" s="264" customFormat="1" ht="15.75"/>
    <row r="1387" s="264" customFormat="1" ht="15.75"/>
    <row r="1388" s="264" customFormat="1" ht="15.75"/>
    <row r="1389" s="264" customFormat="1" ht="15.75"/>
    <row r="1390" s="264" customFormat="1" ht="15.75"/>
    <row r="1391" s="264" customFormat="1" ht="15.75"/>
    <row r="1392" s="264" customFormat="1" ht="15.75"/>
    <row r="1393" s="264" customFormat="1" ht="15.75"/>
    <row r="1394" s="264" customFormat="1" ht="15.75"/>
    <row r="1395" s="264" customFormat="1" ht="15.75"/>
    <row r="1396" s="264" customFormat="1" ht="15.75"/>
    <row r="1397" s="264" customFormat="1" ht="15.75"/>
    <row r="1398" s="264" customFormat="1" ht="15.75"/>
    <row r="1399" s="264" customFormat="1" ht="15.75"/>
    <row r="1400" s="264" customFormat="1" ht="15.75"/>
    <row r="1401" s="264" customFormat="1" ht="15.75"/>
    <row r="1402" s="264" customFormat="1" ht="15.75"/>
    <row r="1403" s="264" customFormat="1" ht="15.75"/>
    <row r="1404" s="264" customFormat="1" ht="15.75"/>
    <row r="1405" s="264" customFormat="1" ht="15.75"/>
    <row r="1406" s="264" customFormat="1" ht="15.75"/>
    <row r="1407" s="264" customFormat="1" ht="15.75"/>
    <row r="1408" s="264" customFormat="1" ht="15.75"/>
    <row r="1409" s="264" customFormat="1" ht="15.75"/>
    <row r="1410" s="264" customFormat="1" ht="15.75"/>
    <row r="1411" s="264" customFormat="1" ht="15.75"/>
    <row r="1412" s="264" customFormat="1" ht="15.75"/>
    <row r="1413" s="264" customFormat="1" ht="15.75"/>
    <row r="1414" s="264" customFormat="1" ht="15.75"/>
    <row r="1415" s="264" customFormat="1" ht="15.75"/>
    <row r="1416" s="264" customFormat="1" ht="15.75"/>
    <row r="1417" s="264" customFormat="1" ht="15.75"/>
    <row r="1418" s="264" customFormat="1" ht="15.75"/>
    <row r="1419" s="264" customFormat="1" ht="15.75"/>
    <row r="1420" s="264" customFormat="1" ht="15.75"/>
    <row r="1421" s="264" customFormat="1" ht="15.75"/>
    <row r="1422" s="264" customFormat="1" ht="15.75"/>
    <row r="1423" s="264" customFormat="1" ht="15.75"/>
    <row r="1424" s="264" customFormat="1" ht="15.75"/>
    <row r="1425" s="264" customFormat="1" ht="15.75"/>
    <row r="1426" s="264" customFormat="1" ht="15.75"/>
    <row r="1427" s="264" customFormat="1" ht="15.75"/>
    <row r="1428" s="264" customFormat="1" ht="15.75"/>
    <row r="1429" s="264" customFormat="1" ht="15.75"/>
    <row r="1430" s="264" customFormat="1" ht="15.75"/>
    <row r="1431" s="264" customFormat="1" ht="15.75"/>
    <row r="1432" s="264" customFormat="1" ht="15.75"/>
    <row r="1433" s="264" customFormat="1" ht="15.75"/>
    <row r="1434" s="264" customFormat="1" ht="15.75"/>
    <row r="1435" s="264" customFormat="1" ht="15.75"/>
    <row r="1436" s="264" customFormat="1" ht="15.75"/>
    <row r="1437" s="264" customFormat="1" ht="15.75"/>
    <row r="1438" s="264" customFormat="1" ht="15.75"/>
    <row r="1439" s="264" customFormat="1" ht="15.75"/>
    <row r="1440" s="264" customFormat="1" ht="15.75"/>
    <row r="1441" s="264" customFormat="1" ht="15.75"/>
    <row r="1442" s="264" customFormat="1" ht="15.75"/>
    <row r="1443" s="264" customFormat="1" ht="15.75"/>
    <row r="1444" s="264" customFormat="1" ht="15.75"/>
    <row r="1445" s="264" customFormat="1" ht="15.75"/>
    <row r="1446" s="264" customFormat="1" ht="15.75"/>
    <row r="1447" s="264" customFormat="1" ht="15.75"/>
    <row r="1448" s="264" customFormat="1" ht="15.75"/>
    <row r="1449" s="264" customFormat="1" ht="15.75"/>
    <row r="1450" s="264" customFormat="1" ht="15.75"/>
    <row r="1451" s="264" customFormat="1" ht="15.75"/>
    <row r="1452" s="264" customFormat="1" ht="15.75"/>
    <row r="1453" s="264" customFormat="1" ht="15.75"/>
    <row r="1454" s="264" customFormat="1" ht="15.75"/>
    <row r="1455" s="264" customFormat="1" ht="15.75"/>
    <row r="1456" s="264" customFormat="1" ht="15.75"/>
    <row r="1457" s="264" customFormat="1" ht="15.75"/>
    <row r="1458" s="264" customFormat="1" ht="15.75"/>
    <row r="1459" s="264" customFormat="1" ht="15.75"/>
    <row r="1460" s="264" customFormat="1" ht="15.75"/>
    <row r="1461" s="264" customFormat="1" ht="15.75"/>
    <row r="1462" s="264" customFormat="1" ht="15.75"/>
    <row r="1463" s="264" customFormat="1" ht="15.75"/>
    <row r="1464" s="264" customFormat="1" ht="15.75"/>
    <row r="1465" s="264" customFormat="1" ht="15.75"/>
    <row r="1466" s="264" customFormat="1" ht="15.75"/>
    <row r="1467" s="264" customFormat="1" ht="15.75"/>
    <row r="1468" s="264" customFormat="1" ht="15.75"/>
    <row r="1469" s="264" customFormat="1" ht="15.75"/>
    <row r="1470" s="264" customFormat="1" ht="15.75"/>
    <row r="1471" s="264" customFormat="1" ht="15.75"/>
    <row r="1472" s="264" customFormat="1" ht="15.75"/>
    <row r="1473" s="264" customFormat="1" ht="15.75"/>
    <row r="1474" s="264" customFormat="1" ht="15.75"/>
    <row r="1475" s="264" customFormat="1" ht="15.75"/>
    <row r="1476" s="264" customFormat="1" ht="15.75"/>
    <row r="1477" s="264" customFormat="1" ht="15.75"/>
    <row r="1478" s="264" customFormat="1" ht="15.75"/>
    <row r="1479" s="264" customFormat="1" ht="15.75"/>
    <row r="1480" s="264" customFormat="1" ht="15.75"/>
    <row r="1481" s="264" customFormat="1" ht="15.75"/>
    <row r="1482" s="264" customFormat="1" ht="15.75"/>
    <row r="1483" s="264" customFormat="1" ht="15.75"/>
    <row r="1484" s="264" customFormat="1" ht="15.75"/>
    <row r="1485" s="264" customFormat="1" ht="15.75"/>
    <row r="1486" s="264" customFormat="1" ht="15.75"/>
    <row r="1487" s="264" customFormat="1" ht="15.75"/>
    <row r="1488" s="264" customFormat="1" ht="15.75"/>
    <row r="1489" s="264" customFormat="1" ht="15.75"/>
    <row r="1490" s="264" customFormat="1" ht="15.75"/>
    <row r="1491" s="264" customFormat="1" ht="15.75"/>
    <row r="1492" s="264" customFormat="1" ht="15.75"/>
    <row r="1493" s="264" customFormat="1" ht="15.75"/>
    <row r="1494" s="264" customFormat="1" ht="15.75"/>
    <row r="1495" s="264" customFormat="1" ht="15.75"/>
    <row r="1496" s="264" customFormat="1" ht="15.75"/>
    <row r="1497" s="264" customFormat="1" ht="15.75"/>
    <row r="1498" s="264" customFormat="1" ht="15.75"/>
    <row r="1499" s="264" customFormat="1" ht="15.75"/>
    <row r="1500" s="264" customFormat="1" ht="15.75"/>
    <row r="1501" s="264" customFormat="1" ht="15.75"/>
    <row r="1502" s="264" customFormat="1" ht="15.75"/>
    <row r="1503" s="264" customFormat="1" ht="15.75"/>
    <row r="1504" s="264" customFormat="1" ht="15.75"/>
    <row r="1505" s="264" customFormat="1" ht="15.75"/>
    <row r="1506" s="264" customFormat="1" ht="15.75"/>
    <row r="1507" s="264" customFormat="1" ht="15.75"/>
    <row r="1508" s="264" customFormat="1" ht="15.75"/>
    <row r="1509" s="264" customFormat="1" ht="15.75"/>
    <row r="1510" s="264" customFormat="1" ht="15.75"/>
    <row r="1511" s="264" customFormat="1" ht="15.75"/>
    <row r="1512" s="264" customFormat="1" ht="15.75"/>
    <row r="1513" s="264" customFormat="1" ht="15.75"/>
    <row r="1514" s="264" customFormat="1" ht="15.75"/>
    <row r="1515" s="264" customFormat="1" ht="15.75"/>
    <row r="1516" s="264" customFormat="1" ht="15.75"/>
    <row r="1517" s="264" customFormat="1" ht="15.75"/>
    <row r="1518" s="264" customFormat="1" ht="15.75"/>
    <row r="1519" s="264" customFormat="1" ht="15.75"/>
    <row r="1520" s="264" customFormat="1" ht="15.75"/>
    <row r="1521" s="264" customFormat="1" ht="15.75"/>
    <row r="1522" s="264" customFormat="1" ht="15.75"/>
    <row r="1523" s="264" customFormat="1" ht="15.75"/>
    <row r="1524" s="264" customFormat="1" ht="15.75"/>
    <row r="1525" s="264" customFormat="1" ht="15.75"/>
    <row r="1526" s="264" customFormat="1" ht="15.75"/>
    <row r="1527" s="264" customFormat="1" ht="15.75"/>
    <row r="1528" s="264" customFormat="1" ht="15.75"/>
    <row r="1529" s="264" customFormat="1" ht="15.75"/>
    <row r="1530" s="264" customFormat="1" ht="15.75"/>
    <row r="1531" s="264" customFormat="1" ht="15.75"/>
    <row r="1532" s="264" customFormat="1" ht="15.75"/>
    <row r="1533" s="264" customFormat="1" ht="15.75"/>
    <row r="1534" s="264" customFormat="1" ht="15.75"/>
    <row r="1535" s="264" customFormat="1" ht="15.75"/>
    <row r="1536" s="264" customFormat="1" ht="15.75"/>
    <row r="1537" s="264" customFormat="1" ht="15.75"/>
    <row r="1538" s="264" customFormat="1" ht="15.75"/>
    <row r="1539" s="264" customFormat="1" ht="15.75"/>
    <row r="1540" s="264" customFormat="1" ht="15.75"/>
    <row r="1541" s="264" customFormat="1" ht="15.75"/>
    <row r="1542" s="264" customFormat="1" ht="15.75"/>
    <row r="1543" s="264" customFormat="1" ht="15.75"/>
    <row r="1544" s="264" customFormat="1" ht="15.75"/>
    <row r="1545" s="264" customFormat="1" ht="15.75"/>
    <row r="1546" s="264" customFormat="1" ht="15.75"/>
    <row r="1547" s="264" customFormat="1" ht="15.75"/>
    <row r="1548" s="264" customFormat="1" ht="15.75"/>
    <row r="1549" s="264" customFormat="1" ht="15.75"/>
    <row r="1550" s="264" customFormat="1" ht="15.75"/>
    <row r="1551" s="264" customFormat="1" ht="15.75"/>
    <row r="1552" s="264" customFormat="1" ht="15.75"/>
    <row r="1553" s="264" customFormat="1" ht="15.75"/>
    <row r="1554" s="264" customFormat="1" ht="15.75"/>
    <row r="1555" s="264" customFormat="1" ht="15.75"/>
    <row r="1556" s="264" customFormat="1" ht="15.75"/>
    <row r="1557" s="264" customFormat="1" ht="15.75"/>
    <row r="1558" s="264" customFormat="1" ht="15.75"/>
    <row r="1559" s="264" customFormat="1" ht="15.75"/>
    <row r="1560" s="264" customFormat="1" ht="15.75"/>
    <row r="1561" s="264" customFormat="1" ht="15.75"/>
    <row r="1562" s="264" customFormat="1" ht="15.75"/>
    <row r="1563" s="264" customFormat="1" ht="15.75"/>
    <row r="1564" s="264" customFormat="1" ht="15.75"/>
    <row r="1565" s="264" customFormat="1" ht="15.75"/>
    <row r="1566" s="264" customFormat="1" ht="15.75"/>
    <row r="1567" s="264" customFormat="1" ht="15.75"/>
    <row r="1568" s="264" customFormat="1" ht="15.75"/>
    <row r="1569" s="264" customFormat="1" ht="15.75"/>
    <row r="1570" s="264" customFormat="1" ht="15.75"/>
    <row r="1571" s="264" customFormat="1" ht="15.75"/>
    <row r="1572" s="264" customFormat="1" ht="15.75"/>
    <row r="1573" s="264" customFormat="1" ht="15.75"/>
    <row r="1574" s="264" customFormat="1" ht="15.75"/>
    <row r="1575" s="264" customFormat="1" ht="15.75"/>
    <row r="1576" s="264" customFormat="1" ht="15.75"/>
    <row r="1577" s="264" customFormat="1" ht="15.75"/>
    <row r="1578" s="264" customFormat="1" ht="15.75"/>
    <row r="1579" s="264" customFormat="1" ht="15.75"/>
    <row r="1580" s="264" customFormat="1" ht="15.75"/>
    <row r="1581" s="264" customFormat="1" ht="15.75"/>
    <row r="1582" s="264" customFormat="1" ht="15.75"/>
    <row r="1583" s="264" customFormat="1" ht="15.75"/>
    <row r="1584" s="264" customFormat="1" ht="15.75"/>
    <row r="1585" s="264" customFormat="1" ht="15.75"/>
    <row r="1586" s="264" customFormat="1" ht="15.75"/>
    <row r="1587" s="264" customFormat="1" ht="15.75"/>
    <row r="1588" s="264" customFormat="1" ht="15.75"/>
    <row r="1589" s="264" customFormat="1" ht="15.75"/>
    <row r="1590" s="264" customFormat="1" ht="15.75"/>
    <row r="1591" s="264" customFormat="1" ht="15.75"/>
    <row r="1592" s="264" customFormat="1" ht="15.75"/>
    <row r="1593" s="264" customFormat="1" ht="15.75"/>
    <row r="1594" s="264" customFormat="1" ht="15.75"/>
    <row r="1595" s="264" customFormat="1" ht="15.75"/>
    <row r="1596" s="264" customFormat="1" ht="15.75"/>
    <row r="1597" s="264" customFormat="1" ht="15.75"/>
    <row r="1598" s="264" customFormat="1" ht="15.75"/>
    <row r="1599" s="264" customFormat="1" ht="15.75"/>
    <row r="1600" s="264" customFormat="1" ht="15.75"/>
    <row r="1601" s="264" customFormat="1" ht="15.75"/>
    <row r="1602" s="264" customFormat="1" ht="15.75"/>
    <row r="1603" s="264" customFormat="1" ht="15.75"/>
    <row r="1604" s="264" customFormat="1" ht="15.75"/>
    <row r="1605" s="264" customFormat="1" ht="15.75"/>
    <row r="1606" s="264" customFormat="1" ht="15.75"/>
    <row r="1607" s="264" customFormat="1" ht="15.75"/>
    <row r="1608" s="264" customFormat="1" ht="15.75"/>
    <row r="1609" s="264" customFormat="1" ht="15.75"/>
    <row r="1610" s="264" customFormat="1" ht="15.75"/>
    <row r="1611" s="264" customFormat="1" ht="15.75"/>
    <row r="1612" s="264" customFormat="1" ht="15.75"/>
    <row r="1613" s="264" customFormat="1" ht="15.75"/>
    <row r="1614" s="264" customFormat="1" ht="15.75"/>
    <row r="1615" s="264" customFormat="1" ht="15.75"/>
    <row r="1616" s="264" customFormat="1" ht="15.75"/>
    <row r="1617" s="264" customFormat="1" ht="15.75"/>
    <row r="1618" s="264" customFormat="1" ht="15.75"/>
    <row r="1619" s="264" customFormat="1" ht="15.75"/>
    <row r="1620" s="264" customFormat="1" ht="15.75"/>
    <row r="1621" s="264" customFormat="1" ht="15.75"/>
    <row r="1622" s="264" customFormat="1" ht="15.75"/>
    <row r="1623" s="264" customFormat="1" ht="15.75"/>
    <row r="1624" s="264" customFormat="1" ht="15.75"/>
    <row r="1625" s="264" customFormat="1" ht="15.75"/>
    <row r="1626" s="264" customFormat="1" ht="15.75"/>
    <row r="1627" s="264" customFormat="1" ht="15.75"/>
    <row r="1628" s="264" customFormat="1" ht="15.75"/>
    <row r="1629" s="264" customFormat="1" ht="15.75"/>
    <row r="1630" s="264" customFormat="1" ht="15.75"/>
    <row r="1631" s="264" customFormat="1" ht="15.75"/>
    <row r="1632" s="264" customFormat="1" ht="15.75"/>
    <row r="1633" s="264" customFormat="1" ht="15.75"/>
    <row r="1634" s="264" customFormat="1" ht="15.75"/>
    <row r="1635" s="264" customFormat="1" ht="15.75"/>
    <row r="1636" s="264" customFormat="1" ht="15.75"/>
    <row r="1637" s="264" customFormat="1" ht="15.75"/>
    <row r="1638" s="264" customFormat="1" ht="15.75"/>
    <row r="1639" s="264" customFormat="1" ht="15.75"/>
    <row r="1640" s="264" customFormat="1" ht="15.75"/>
    <row r="1641" s="264" customFormat="1" ht="15.75"/>
    <row r="1642" s="264" customFormat="1" ht="15.75"/>
    <row r="1643" s="264" customFormat="1" ht="15.75"/>
    <row r="1644" s="264" customFormat="1" ht="15.75"/>
    <row r="1645" s="264" customFormat="1" ht="15.75"/>
    <row r="1646" s="264" customFormat="1" ht="15.75"/>
    <row r="1647" s="264" customFormat="1" ht="15.75"/>
    <row r="1648" s="264" customFormat="1" ht="15.75"/>
    <row r="1649" s="264" customFormat="1" ht="15.75"/>
    <row r="1650" s="264" customFormat="1" ht="15.75"/>
    <row r="1651" s="264" customFormat="1" ht="15.75"/>
    <row r="1652" s="264" customFormat="1" ht="15.75"/>
    <row r="1653" s="264" customFormat="1" ht="15.75"/>
    <row r="1654" s="264" customFormat="1" ht="15.75"/>
    <row r="1655" s="264" customFormat="1" ht="15.75"/>
    <row r="1656" s="264" customFormat="1" ht="15.75"/>
    <row r="1657" s="264" customFormat="1" ht="15.75"/>
    <row r="1658" s="264" customFormat="1" ht="15.75"/>
    <row r="1659" s="264" customFormat="1" ht="15.75"/>
    <row r="1660" s="264" customFormat="1" ht="15.75"/>
    <row r="1661" s="264" customFormat="1" ht="15.75"/>
    <row r="1662" s="264" customFormat="1" ht="15.75"/>
    <row r="1663" s="264" customFormat="1" ht="15.75"/>
    <row r="1664" s="264" customFormat="1" ht="15.75"/>
    <row r="1665" s="264" customFormat="1" ht="15.75"/>
    <row r="1666" s="264" customFormat="1" ht="15.75"/>
    <row r="1667" s="264" customFormat="1" ht="15.75"/>
    <row r="1668" s="264" customFormat="1" ht="15.75"/>
    <row r="1669" s="264" customFormat="1" ht="15.75"/>
    <row r="1670" s="264" customFormat="1" ht="15.75"/>
    <row r="1671" s="264" customFormat="1" ht="15.75"/>
    <row r="1672" s="264" customFormat="1" ht="15.75"/>
    <row r="1673" s="264" customFormat="1" ht="15.75"/>
    <row r="1674" s="264" customFormat="1" ht="15.75"/>
    <row r="1675" s="264" customFormat="1" ht="15.75"/>
    <row r="1676" s="264" customFormat="1" ht="15.75"/>
    <row r="1677" s="264" customFormat="1" ht="15.75"/>
    <row r="1678" s="264" customFormat="1" ht="15.75"/>
    <row r="1679" s="264" customFormat="1" ht="15.75"/>
    <row r="1680" s="264" customFormat="1" ht="15.75"/>
  </sheetData>
  <sheetProtection/>
  <mergeCells count="14">
    <mergeCell ref="K6:L6"/>
    <mergeCell ref="M6:M7"/>
    <mergeCell ref="B79:C79"/>
    <mergeCell ref="E79:J79"/>
    <mergeCell ref="A1:M1"/>
    <mergeCell ref="A3:M3"/>
    <mergeCell ref="A5:M5"/>
    <mergeCell ref="A6:A7"/>
    <mergeCell ref="B6:B7"/>
    <mergeCell ref="C6:C7"/>
    <mergeCell ref="D6:D7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L28" sqref="L28"/>
    </sheetView>
  </sheetViews>
  <sheetFormatPr defaultColWidth="9.125" defaultRowHeight="12.75"/>
  <cols>
    <col min="1" max="1" width="2.75390625" style="0" customWidth="1"/>
    <col min="2" max="2" width="7.00390625" style="0" customWidth="1"/>
    <col min="3" max="3" width="39.875" style="0" customWidth="1"/>
    <col min="4" max="4" width="7.625" style="0" customWidth="1"/>
    <col min="5" max="5" width="6.625" style="0" customWidth="1"/>
    <col min="6" max="6" width="7.75390625" style="0" customWidth="1"/>
    <col min="7" max="7" width="7.125" style="0" customWidth="1"/>
    <col min="8" max="8" width="7.625" style="0" customWidth="1"/>
    <col min="9" max="9" width="6.25390625" style="0" customWidth="1"/>
    <col min="10" max="10" width="8.25390625" style="0" customWidth="1"/>
    <col min="11" max="11" width="7.00390625" style="0" customWidth="1"/>
    <col min="12" max="12" width="8.25390625" style="0" customWidth="1"/>
    <col min="13" max="13" width="8.125" style="0" customWidth="1"/>
    <col min="14" max="14" width="11.75390625" style="0" customWidth="1"/>
  </cols>
  <sheetData>
    <row r="1" spans="1:13" s="34" customFormat="1" ht="17.25" customHeight="1">
      <c r="A1" s="378" t="s">
        <v>667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1" customFormat="1" ht="17.25" customHeight="1">
      <c r="A2" s="393" t="s">
        <v>805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s="1" customFormat="1" ht="19.5" customHeight="1">
      <c r="A3" s="394" t="s">
        <v>327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6" customHeight="1">
      <c r="A4" s="20"/>
      <c r="B4" s="20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1"/>
    </row>
    <row r="5" spans="1:13" ht="43.5" customHeight="1">
      <c r="A5" s="397" t="s">
        <v>26</v>
      </c>
      <c r="B5" s="399" t="s">
        <v>29</v>
      </c>
      <c r="C5" s="399" t="s">
        <v>27</v>
      </c>
      <c r="D5" s="399" t="s">
        <v>1</v>
      </c>
      <c r="E5" s="401" t="s">
        <v>2</v>
      </c>
      <c r="F5" s="402"/>
      <c r="G5" s="418" t="s">
        <v>3</v>
      </c>
      <c r="H5" s="419"/>
      <c r="I5" s="386" t="s">
        <v>4</v>
      </c>
      <c r="J5" s="387"/>
      <c r="K5" s="386" t="s">
        <v>5</v>
      </c>
      <c r="L5" s="387"/>
      <c r="M5" s="388" t="s">
        <v>6</v>
      </c>
    </row>
    <row r="6" spans="1:13" ht="54">
      <c r="A6" s="398"/>
      <c r="B6" s="400"/>
      <c r="C6" s="400"/>
      <c r="D6" s="400"/>
      <c r="E6" s="25" t="s">
        <v>7</v>
      </c>
      <c r="F6" s="25" t="s">
        <v>8</v>
      </c>
      <c r="G6" s="32" t="s">
        <v>9</v>
      </c>
      <c r="H6" s="24" t="s">
        <v>6</v>
      </c>
      <c r="I6" s="26" t="s">
        <v>9</v>
      </c>
      <c r="J6" s="24" t="s">
        <v>6</v>
      </c>
      <c r="K6" s="26" t="s">
        <v>9</v>
      </c>
      <c r="L6" s="24" t="s">
        <v>6</v>
      </c>
      <c r="M6" s="389"/>
    </row>
    <row r="7" spans="1:13" s="31" customFormat="1" ht="15">
      <c r="A7" s="27" t="s">
        <v>10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9" t="s">
        <v>11</v>
      </c>
      <c r="H7" s="30">
        <v>8</v>
      </c>
      <c r="I7" s="28">
        <v>9</v>
      </c>
      <c r="J7" s="30">
        <v>10</v>
      </c>
      <c r="K7" s="28">
        <v>11</v>
      </c>
      <c r="L7" s="30">
        <v>12</v>
      </c>
      <c r="M7" s="30">
        <v>13</v>
      </c>
    </row>
    <row r="8" spans="1:14" s="19" customFormat="1" ht="42" customHeight="1">
      <c r="A8" s="91">
        <v>1</v>
      </c>
      <c r="B8" s="27" t="s">
        <v>716</v>
      </c>
      <c r="C8" s="99" t="s">
        <v>718</v>
      </c>
      <c r="D8" s="92" t="s">
        <v>23</v>
      </c>
      <c r="E8" s="92"/>
      <c r="F8" s="93">
        <v>616</v>
      </c>
      <c r="G8" s="92"/>
      <c r="H8" s="94"/>
      <c r="I8" s="93"/>
      <c r="J8" s="94"/>
      <c r="K8" s="93"/>
      <c r="L8" s="94"/>
      <c r="M8" s="94"/>
      <c r="N8" s="18"/>
    </row>
    <row r="9" spans="1:14" s="19" customFormat="1" ht="15.75" customHeight="1">
      <c r="A9" s="91"/>
      <c r="B9" s="27"/>
      <c r="C9" s="97" t="s">
        <v>224</v>
      </c>
      <c r="D9" s="91" t="s">
        <v>99</v>
      </c>
      <c r="E9" s="91">
        <v>0.0767</v>
      </c>
      <c r="F9" s="94">
        <f>F8*E9</f>
        <v>47.2472</v>
      </c>
      <c r="G9" s="92"/>
      <c r="H9" s="94"/>
      <c r="I9" s="93"/>
      <c r="J9" s="94"/>
      <c r="K9" s="93"/>
      <c r="L9" s="94"/>
      <c r="M9" s="94"/>
      <c r="N9" s="18"/>
    </row>
    <row r="10" spans="1:14" s="19" customFormat="1" ht="27.75" customHeight="1">
      <c r="A10" s="91">
        <v>2</v>
      </c>
      <c r="B10" s="27" t="s">
        <v>717</v>
      </c>
      <c r="C10" s="99" t="s">
        <v>715</v>
      </c>
      <c r="D10" s="92" t="s">
        <v>23</v>
      </c>
      <c r="E10" s="92"/>
      <c r="F10" s="93">
        <v>616</v>
      </c>
      <c r="G10" s="92"/>
      <c r="H10" s="94"/>
      <c r="I10" s="93"/>
      <c r="J10" s="94"/>
      <c r="K10" s="93"/>
      <c r="L10" s="94"/>
      <c r="M10" s="94"/>
      <c r="N10" s="18"/>
    </row>
    <row r="11" spans="1:14" s="19" customFormat="1" ht="14.25" customHeight="1">
      <c r="A11" s="91"/>
      <c r="B11" s="27"/>
      <c r="C11" s="97" t="s">
        <v>12</v>
      </c>
      <c r="D11" s="91" t="s">
        <v>13</v>
      </c>
      <c r="E11" s="91">
        <v>0.02</v>
      </c>
      <c r="F11" s="94">
        <f>F10*E11</f>
        <v>12.32</v>
      </c>
      <c r="G11" s="92"/>
      <c r="H11" s="94"/>
      <c r="I11" s="93"/>
      <c r="J11" s="94"/>
      <c r="K11" s="93"/>
      <c r="L11" s="94"/>
      <c r="M11" s="94"/>
      <c r="N11" s="18"/>
    </row>
    <row r="12" spans="1:14" s="19" customFormat="1" ht="27.75" customHeight="1">
      <c r="A12" s="91"/>
      <c r="B12" s="27"/>
      <c r="C12" s="97" t="s">
        <v>221</v>
      </c>
      <c r="D12" s="91" t="s">
        <v>99</v>
      </c>
      <c r="E12" s="91">
        <v>0.0448</v>
      </c>
      <c r="F12" s="94">
        <f>F10*E12</f>
        <v>27.596799999999998</v>
      </c>
      <c r="G12" s="92"/>
      <c r="H12" s="94"/>
      <c r="I12" s="93"/>
      <c r="J12" s="94"/>
      <c r="K12" s="93"/>
      <c r="L12" s="94"/>
      <c r="M12" s="94"/>
      <c r="N12" s="18"/>
    </row>
    <row r="13" spans="1:14" s="19" customFormat="1" ht="13.5">
      <c r="A13" s="91"/>
      <c r="B13" s="27"/>
      <c r="C13" s="97" t="s">
        <v>38</v>
      </c>
      <c r="D13" s="91" t="s">
        <v>0</v>
      </c>
      <c r="E13" s="91">
        <v>0.0021</v>
      </c>
      <c r="F13" s="94">
        <f>F10*E13</f>
        <v>1.2935999999999999</v>
      </c>
      <c r="G13" s="92"/>
      <c r="H13" s="94"/>
      <c r="I13" s="93"/>
      <c r="J13" s="94"/>
      <c r="K13" s="93"/>
      <c r="L13" s="94"/>
      <c r="M13" s="94"/>
      <c r="N13" s="18"/>
    </row>
    <row r="14" spans="1:14" s="12" customFormat="1" ht="28.5" customHeight="1">
      <c r="A14" s="91">
        <v>3</v>
      </c>
      <c r="B14" s="149"/>
      <c r="C14" s="97" t="s">
        <v>806</v>
      </c>
      <c r="D14" s="91" t="s">
        <v>220</v>
      </c>
      <c r="E14" s="25"/>
      <c r="F14" s="25">
        <v>1278.2</v>
      </c>
      <c r="G14" s="92"/>
      <c r="H14" s="94"/>
      <c r="I14" s="93"/>
      <c r="J14" s="94"/>
      <c r="K14" s="93"/>
      <c r="L14" s="94"/>
      <c r="M14" s="94"/>
      <c r="N14" s="127"/>
    </row>
    <row r="15" spans="1:14" s="19" customFormat="1" ht="19.5" customHeight="1">
      <c r="A15" s="91">
        <v>4</v>
      </c>
      <c r="B15" s="27" t="s">
        <v>720</v>
      </c>
      <c r="C15" s="99" t="s">
        <v>719</v>
      </c>
      <c r="D15" s="92" t="s">
        <v>151</v>
      </c>
      <c r="E15" s="92"/>
      <c r="F15" s="93">
        <v>310</v>
      </c>
      <c r="G15" s="92"/>
      <c r="H15" s="94"/>
      <c r="I15" s="93"/>
      <c r="J15" s="94"/>
      <c r="K15" s="93"/>
      <c r="L15" s="94"/>
      <c r="M15" s="94"/>
      <c r="N15" s="18"/>
    </row>
    <row r="16" spans="1:14" s="19" customFormat="1" ht="14.25" customHeight="1">
      <c r="A16" s="91"/>
      <c r="B16" s="27"/>
      <c r="C16" s="97" t="s">
        <v>12</v>
      </c>
      <c r="D16" s="91" t="s">
        <v>13</v>
      </c>
      <c r="E16" s="91">
        <v>0.18</v>
      </c>
      <c r="F16" s="94">
        <f>F15*E16</f>
        <v>55.8</v>
      </c>
      <c r="G16" s="92"/>
      <c r="H16" s="94"/>
      <c r="I16" s="93"/>
      <c r="J16" s="94"/>
      <c r="K16" s="93"/>
      <c r="L16" s="94"/>
      <c r="M16" s="94"/>
      <c r="N16" s="18"/>
    </row>
    <row r="17" spans="1:14" ht="13.5">
      <c r="A17" s="91"/>
      <c r="B17" s="252"/>
      <c r="C17" s="99" t="s">
        <v>20</v>
      </c>
      <c r="D17" s="92"/>
      <c r="E17" s="253"/>
      <c r="F17" s="92"/>
      <c r="G17" s="103"/>
      <c r="H17" s="103"/>
      <c r="I17" s="103"/>
      <c r="J17" s="103"/>
      <c r="K17" s="103"/>
      <c r="L17" s="103"/>
      <c r="M17" s="103"/>
      <c r="N17" s="254"/>
    </row>
    <row r="18" spans="1:14" s="12" customFormat="1" ht="13.5">
      <c r="A18" s="91"/>
      <c r="B18" s="91"/>
      <c r="C18" s="99" t="s">
        <v>838</v>
      </c>
      <c r="D18" s="92"/>
      <c r="E18" s="248">
        <v>0.1</v>
      </c>
      <c r="F18" s="92"/>
      <c r="G18" s="103"/>
      <c r="H18" s="103"/>
      <c r="I18" s="103"/>
      <c r="J18" s="103"/>
      <c r="K18" s="103"/>
      <c r="L18" s="103"/>
      <c r="M18" s="103"/>
      <c r="N18" s="127"/>
    </row>
    <row r="19" spans="1:14" s="12" customFormat="1" ht="13.5" customHeight="1">
      <c r="A19" s="91"/>
      <c r="B19" s="91"/>
      <c r="C19" s="99" t="s">
        <v>6</v>
      </c>
      <c r="D19" s="92"/>
      <c r="E19" s="252"/>
      <c r="F19" s="252"/>
      <c r="G19" s="252"/>
      <c r="H19" s="255"/>
      <c r="I19" s="255"/>
      <c r="J19" s="255"/>
      <c r="K19" s="255"/>
      <c r="L19" s="255"/>
      <c r="M19" s="255"/>
      <c r="N19" s="127"/>
    </row>
    <row r="20" spans="1:14" s="12" customFormat="1" ht="13.5">
      <c r="A20" s="91"/>
      <c r="B20" s="91"/>
      <c r="C20" s="99" t="s">
        <v>839</v>
      </c>
      <c r="D20" s="92"/>
      <c r="E20" s="256">
        <v>0.08</v>
      </c>
      <c r="F20" s="252"/>
      <c r="G20" s="252"/>
      <c r="H20" s="255"/>
      <c r="I20" s="255"/>
      <c r="J20" s="255"/>
      <c r="K20" s="255"/>
      <c r="L20" s="255"/>
      <c r="M20" s="103"/>
      <c r="N20" s="127"/>
    </row>
    <row r="21" spans="1:14" s="12" customFormat="1" ht="13.5">
      <c r="A21" s="91"/>
      <c r="B21" s="91"/>
      <c r="C21" s="99" t="s">
        <v>6</v>
      </c>
      <c r="D21" s="92"/>
      <c r="E21" s="252"/>
      <c r="F21" s="252"/>
      <c r="G21" s="252"/>
      <c r="H21" s="255"/>
      <c r="I21" s="255"/>
      <c r="J21" s="255"/>
      <c r="K21" s="255"/>
      <c r="L21" s="255"/>
      <c r="M21" s="255"/>
      <c r="N21" s="127"/>
    </row>
    <row r="22" spans="1:14" s="12" customFormat="1" ht="13.5">
      <c r="A22" s="13"/>
      <c r="B22" s="13"/>
      <c r="C22" s="136"/>
      <c r="D22" s="47"/>
      <c r="E22" s="134"/>
      <c r="F22" s="138"/>
      <c r="G22" s="47"/>
      <c r="H22" s="45"/>
      <c r="I22" s="45"/>
      <c r="J22" s="45"/>
      <c r="K22" s="45"/>
      <c r="L22" s="45"/>
      <c r="M22" s="45"/>
      <c r="N22" s="127"/>
    </row>
    <row r="23" spans="1:10" ht="15.75">
      <c r="A23" s="12"/>
      <c r="B23" s="436"/>
      <c r="C23" s="436"/>
      <c r="E23" s="436"/>
      <c r="F23" s="436"/>
      <c r="G23" s="436"/>
      <c r="H23" s="436"/>
      <c r="I23" s="436"/>
      <c r="J23" s="436"/>
    </row>
    <row r="24" ht="13.5">
      <c r="A24" s="12"/>
    </row>
    <row r="25" ht="13.5">
      <c r="A25" s="12"/>
    </row>
    <row r="26" ht="13.5">
      <c r="A26" s="12"/>
    </row>
    <row r="27" ht="13.5">
      <c r="A27" s="12"/>
    </row>
    <row r="28" ht="13.5">
      <c r="A28" s="12"/>
    </row>
    <row r="29" ht="13.5">
      <c r="A29" s="12"/>
    </row>
    <row r="30" ht="13.5">
      <c r="A30" s="12"/>
    </row>
    <row r="31" ht="13.5">
      <c r="A31" s="12"/>
    </row>
    <row r="32" ht="13.5">
      <c r="A32" s="12"/>
    </row>
    <row r="33" ht="13.5">
      <c r="A33" s="12"/>
    </row>
    <row r="34" ht="13.5">
      <c r="A34" s="12"/>
    </row>
    <row r="35" ht="13.5">
      <c r="A35" s="12"/>
    </row>
    <row r="36" ht="13.5">
      <c r="A36" s="12"/>
    </row>
    <row r="37" ht="13.5">
      <c r="A37" s="12"/>
    </row>
    <row r="38" ht="13.5">
      <c r="A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  <row r="70" ht="13.5">
      <c r="A70" s="12"/>
    </row>
    <row r="71" ht="13.5">
      <c r="A71" s="12"/>
    </row>
    <row r="72" ht="13.5">
      <c r="A72" s="12"/>
    </row>
    <row r="73" ht="13.5">
      <c r="A73" s="12"/>
    </row>
    <row r="74" ht="13.5">
      <c r="A74" s="12"/>
    </row>
    <row r="75" ht="13.5">
      <c r="A75" s="12"/>
    </row>
    <row r="76" ht="13.5">
      <c r="A76" s="12"/>
    </row>
    <row r="77" ht="13.5">
      <c r="A77" s="12"/>
    </row>
    <row r="78" ht="13.5">
      <c r="A78" s="12"/>
    </row>
    <row r="79" ht="13.5">
      <c r="A79" s="12"/>
    </row>
    <row r="80" ht="13.5">
      <c r="A80" s="12"/>
    </row>
    <row r="81" ht="13.5">
      <c r="A81" s="12"/>
    </row>
    <row r="82" ht="13.5">
      <c r="A82" s="12"/>
    </row>
    <row r="83" ht="13.5">
      <c r="A83" s="12"/>
    </row>
    <row r="84" ht="13.5">
      <c r="A84" s="12"/>
    </row>
    <row r="85" ht="13.5">
      <c r="A85" s="12"/>
    </row>
    <row r="86" ht="13.5">
      <c r="A86" s="12"/>
    </row>
    <row r="87" ht="13.5">
      <c r="A87" s="12"/>
    </row>
    <row r="88" ht="13.5">
      <c r="A88" s="12"/>
    </row>
    <row r="89" ht="13.5">
      <c r="A89" s="12"/>
    </row>
    <row r="90" ht="13.5">
      <c r="A90" s="12"/>
    </row>
    <row r="91" ht="13.5">
      <c r="A91" s="12"/>
    </row>
    <row r="92" ht="13.5">
      <c r="A92" s="12"/>
    </row>
    <row r="93" ht="13.5">
      <c r="A93" s="12"/>
    </row>
    <row r="94" ht="13.5">
      <c r="A94" s="12"/>
    </row>
    <row r="95" ht="13.5">
      <c r="A95" s="12"/>
    </row>
    <row r="96" ht="13.5">
      <c r="A96" s="12"/>
    </row>
    <row r="97" ht="13.5">
      <c r="A97" s="12"/>
    </row>
    <row r="98" ht="13.5">
      <c r="A98" s="12"/>
    </row>
    <row r="99" ht="13.5">
      <c r="A99" s="12"/>
    </row>
    <row r="100" ht="13.5">
      <c r="A100" s="12"/>
    </row>
    <row r="101" ht="13.5">
      <c r="A101" s="12"/>
    </row>
    <row r="102" ht="13.5">
      <c r="A102" s="12"/>
    </row>
    <row r="103" ht="13.5">
      <c r="A103" s="12"/>
    </row>
    <row r="104" ht="13.5">
      <c r="A104" s="12"/>
    </row>
    <row r="105" ht="13.5">
      <c r="A105" s="12"/>
    </row>
    <row r="106" ht="13.5">
      <c r="A106" s="12"/>
    </row>
    <row r="107" ht="13.5">
      <c r="A107" s="12"/>
    </row>
    <row r="108" ht="13.5">
      <c r="A108" s="12"/>
    </row>
    <row r="109" ht="13.5">
      <c r="A109" s="12"/>
    </row>
    <row r="110" ht="13.5">
      <c r="A110" s="12"/>
    </row>
    <row r="111" ht="13.5">
      <c r="A111" s="12"/>
    </row>
    <row r="112" ht="13.5">
      <c r="A112" s="12"/>
    </row>
    <row r="113" ht="13.5">
      <c r="A113" s="12"/>
    </row>
    <row r="114" ht="13.5">
      <c r="A114" s="12"/>
    </row>
    <row r="115" ht="13.5">
      <c r="A115" s="12"/>
    </row>
    <row r="116" ht="13.5">
      <c r="A116" s="12"/>
    </row>
  </sheetData>
  <sheetProtection/>
  <mergeCells count="15">
    <mergeCell ref="K5:L5"/>
    <mergeCell ref="M5:M6"/>
    <mergeCell ref="B23:C23"/>
    <mergeCell ref="E23:J23"/>
    <mergeCell ref="C4:L4"/>
    <mergeCell ref="A1:M1"/>
    <mergeCell ref="A2:M2"/>
    <mergeCell ref="A3:M3"/>
    <mergeCell ref="A5:A6"/>
    <mergeCell ref="B5:B6"/>
    <mergeCell ref="C5:C6"/>
    <mergeCell ref="D5:D6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2.75390625" style="33" customWidth="1"/>
    <col min="2" max="2" width="5.625" style="33" customWidth="1"/>
    <col min="3" max="3" width="38.625" style="33" customWidth="1"/>
    <col min="4" max="4" width="7.25390625" style="33" customWidth="1"/>
    <col min="5" max="5" width="7.125" style="33" customWidth="1"/>
    <col min="6" max="6" width="7.625" style="33" customWidth="1"/>
    <col min="7" max="7" width="5.875" style="33" customWidth="1"/>
    <col min="8" max="8" width="9.375" style="33" bestFit="1" customWidth="1"/>
    <col min="9" max="9" width="6.25390625" style="33" customWidth="1"/>
    <col min="10" max="10" width="8.375" style="33" customWidth="1"/>
    <col min="11" max="11" width="6.75390625" style="33" customWidth="1"/>
    <col min="12" max="12" width="8.375" style="33" customWidth="1"/>
    <col min="13" max="13" width="10.375" style="33" customWidth="1"/>
    <col min="14" max="14" width="11.75390625" style="33" customWidth="1"/>
    <col min="15" max="15" width="10.625" style="33" bestFit="1" customWidth="1"/>
    <col min="16" max="16384" width="9.125" style="33" customWidth="1"/>
  </cols>
  <sheetData>
    <row r="1" spans="1:13" s="34" customFormat="1" ht="17.25" customHeight="1">
      <c r="A1" s="378" t="s">
        <v>667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16.5" customHeight="1">
      <c r="A2" s="3"/>
      <c r="B2" s="3"/>
      <c r="C2" s="3"/>
      <c r="D2" s="393" t="s">
        <v>378</v>
      </c>
      <c r="E2" s="393"/>
      <c r="F2" s="393"/>
      <c r="G2" s="393"/>
      <c r="H2" s="393"/>
      <c r="I2" s="9"/>
      <c r="J2" s="3"/>
      <c r="K2" s="3"/>
      <c r="L2" s="3"/>
      <c r="M2" s="3"/>
    </row>
    <row r="3" spans="1:13" s="34" customFormat="1" ht="16.5" customHeight="1">
      <c r="A3" s="394" t="s">
        <v>188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7.5" customHeight="1">
      <c r="A4" s="20"/>
      <c r="B4" s="20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1"/>
    </row>
    <row r="5" spans="1:13" ht="42" customHeight="1">
      <c r="A5" s="397" t="s">
        <v>26</v>
      </c>
      <c r="B5" s="399" t="s">
        <v>29</v>
      </c>
      <c r="C5" s="399" t="s">
        <v>27</v>
      </c>
      <c r="D5" s="399" t="s">
        <v>1</v>
      </c>
      <c r="E5" s="401" t="s">
        <v>2</v>
      </c>
      <c r="F5" s="402"/>
      <c r="G5" s="418" t="s">
        <v>3</v>
      </c>
      <c r="H5" s="419"/>
      <c r="I5" s="386" t="s">
        <v>4</v>
      </c>
      <c r="J5" s="387"/>
      <c r="K5" s="386" t="s">
        <v>5</v>
      </c>
      <c r="L5" s="387"/>
      <c r="M5" s="388" t="s">
        <v>6</v>
      </c>
    </row>
    <row r="6" spans="1:13" ht="54">
      <c r="A6" s="398"/>
      <c r="B6" s="400"/>
      <c r="C6" s="400"/>
      <c r="D6" s="400"/>
      <c r="E6" s="25" t="s">
        <v>7</v>
      </c>
      <c r="F6" s="25" t="s">
        <v>8</v>
      </c>
      <c r="G6" s="32" t="s">
        <v>9</v>
      </c>
      <c r="H6" s="24" t="s">
        <v>6</v>
      </c>
      <c r="I6" s="26" t="s">
        <v>9</v>
      </c>
      <c r="J6" s="24" t="s">
        <v>6</v>
      </c>
      <c r="K6" s="26" t="s">
        <v>9</v>
      </c>
      <c r="L6" s="24" t="s">
        <v>6</v>
      </c>
      <c r="M6" s="389"/>
    </row>
    <row r="7" spans="1:13" s="31" customFormat="1" ht="15">
      <c r="A7" s="27" t="s">
        <v>10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9" t="s">
        <v>11</v>
      </c>
      <c r="H7" s="30">
        <v>8</v>
      </c>
      <c r="I7" s="28">
        <v>9</v>
      </c>
      <c r="J7" s="30">
        <v>10</v>
      </c>
      <c r="K7" s="28">
        <v>11</v>
      </c>
      <c r="L7" s="30">
        <v>12</v>
      </c>
      <c r="M7" s="30">
        <v>13</v>
      </c>
    </row>
    <row r="8" spans="1:14" s="19" customFormat="1" ht="13.5">
      <c r="A8" s="91">
        <v>1</v>
      </c>
      <c r="B8" s="27" t="s">
        <v>320</v>
      </c>
      <c r="C8" s="109" t="s">
        <v>836</v>
      </c>
      <c r="D8" s="92" t="s">
        <v>23</v>
      </c>
      <c r="E8" s="92"/>
      <c r="F8" s="94">
        <v>16.3</v>
      </c>
      <c r="G8" s="92"/>
      <c r="H8" s="94"/>
      <c r="I8" s="93"/>
      <c r="J8" s="94"/>
      <c r="K8" s="93"/>
      <c r="L8" s="94"/>
      <c r="M8" s="94"/>
      <c r="N8" s="18"/>
    </row>
    <row r="9" spans="1:14" s="19" customFormat="1" ht="16.5" customHeight="1">
      <c r="A9" s="91"/>
      <c r="B9" s="27"/>
      <c r="C9" s="97" t="s">
        <v>12</v>
      </c>
      <c r="D9" s="91" t="s">
        <v>13</v>
      </c>
      <c r="E9" s="91">
        <v>3.52</v>
      </c>
      <c r="F9" s="94">
        <f>F8*E9</f>
        <v>57.376000000000005</v>
      </c>
      <c r="G9" s="92"/>
      <c r="H9" s="94"/>
      <c r="I9" s="93"/>
      <c r="J9" s="94"/>
      <c r="K9" s="93"/>
      <c r="L9" s="94"/>
      <c r="M9" s="94"/>
      <c r="N9" s="18"/>
    </row>
    <row r="10" spans="1:14" s="19" customFormat="1" ht="13.5">
      <c r="A10" s="91"/>
      <c r="B10" s="27"/>
      <c r="C10" s="97" t="s">
        <v>38</v>
      </c>
      <c r="D10" s="91" t="s">
        <v>0</v>
      </c>
      <c r="E10" s="91">
        <v>1.06</v>
      </c>
      <c r="F10" s="94">
        <f>F8*E10</f>
        <v>17.278000000000002</v>
      </c>
      <c r="G10" s="92"/>
      <c r="H10" s="94"/>
      <c r="I10" s="93"/>
      <c r="J10" s="94"/>
      <c r="K10" s="93"/>
      <c r="L10" s="94"/>
      <c r="M10" s="94"/>
      <c r="N10" s="18"/>
    </row>
    <row r="11" spans="1:14" s="19" customFormat="1" ht="13.5">
      <c r="A11" s="91"/>
      <c r="B11" s="27"/>
      <c r="C11" s="97" t="s">
        <v>14</v>
      </c>
      <c r="D11" s="91"/>
      <c r="E11" s="91"/>
      <c r="F11" s="94"/>
      <c r="G11" s="92"/>
      <c r="H11" s="94"/>
      <c r="I11" s="93"/>
      <c r="J11" s="94"/>
      <c r="K11" s="93"/>
      <c r="L11" s="94"/>
      <c r="M11" s="94"/>
      <c r="N11" s="18"/>
    </row>
    <row r="12" spans="1:14" s="19" customFormat="1" ht="13.5">
      <c r="A12" s="91"/>
      <c r="B12" s="27"/>
      <c r="C12" s="97" t="s">
        <v>321</v>
      </c>
      <c r="D12" s="91" t="s">
        <v>23</v>
      </c>
      <c r="E12" s="91">
        <v>1.24</v>
      </c>
      <c r="F12" s="94">
        <f>F8*E12</f>
        <v>20.212</v>
      </c>
      <c r="G12" s="92"/>
      <c r="H12" s="94"/>
      <c r="I12" s="93"/>
      <c r="J12" s="94"/>
      <c r="K12" s="93"/>
      <c r="L12" s="94"/>
      <c r="M12" s="94"/>
      <c r="N12" s="18"/>
    </row>
    <row r="13" spans="1:14" s="19" customFormat="1" ht="13.5">
      <c r="A13" s="91"/>
      <c r="B13" s="27"/>
      <c r="C13" s="97" t="s">
        <v>15</v>
      </c>
      <c r="D13" s="91" t="s">
        <v>0</v>
      </c>
      <c r="E13" s="91">
        <v>0.02</v>
      </c>
      <c r="F13" s="94">
        <f>F8*E13</f>
        <v>0.326</v>
      </c>
      <c r="G13" s="92"/>
      <c r="H13" s="94"/>
      <c r="I13" s="93"/>
      <c r="J13" s="94"/>
      <c r="K13" s="93"/>
      <c r="L13" s="94"/>
      <c r="M13" s="94"/>
      <c r="N13" s="18"/>
    </row>
    <row r="14" spans="1:14" s="54" customFormat="1" ht="27" customHeight="1">
      <c r="A14" s="92">
        <v>2</v>
      </c>
      <c r="B14" s="242" t="s">
        <v>98</v>
      </c>
      <c r="C14" s="99" t="s">
        <v>721</v>
      </c>
      <c r="D14" s="92" t="s">
        <v>23</v>
      </c>
      <c r="E14" s="92"/>
      <c r="F14" s="93">
        <v>16.3</v>
      </c>
      <c r="G14" s="92"/>
      <c r="H14" s="94"/>
      <c r="I14" s="93"/>
      <c r="J14" s="94"/>
      <c r="K14" s="93"/>
      <c r="L14" s="94"/>
      <c r="M14" s="94"/>
      <c r="N14" s="71"/>
    </row>
    <row r="15" spans="1:14" s="54" customFormat="1" ht="15" customHeight="1">
      <c r="A15" s="92"/>
      <c r="B15" s="286"/>
      <c r="C15" s="99" t="s">
        <v>12</v>
      </c>
      <c r="D15" s="92" t="s">
        <v>13</v>
      </c>
      <c r="E15" s="92">
        <v>1.37</v>
      </c>
      <c r="F15" s="94">
        <f>F14*E15</f>
        <v>22.331000000000003</v>
      </c>
      <c r="G15" s="92"/>
      <c r="H15" s="94"/>
      <c r="I15" s="93"/>
      <c r="J15" s="94"/>
      <c r="K15" s="93"/>
      <c r="L15" s="94"/>
      <c r="M15" s="94"/>
      <c r="N15" s="53"/>
    </row>
    <row r="16" spans="1:14" s="54" customFormat="1" ht="13.5">
      <c r="A16" s="92"/>
      <c r="B16" s="286"/>
      <c r="C16" s="99" t="s">
        <v>38</v>
      </c>
      <c r="D16" s="92" t="s">
        <v>0</v>
      </c>
      <c r="E16" s="92">
        <v>0.283</v>
      </c>
      <c r="F16" s="94">
        <f>F14*E16</f>
        <v>4.6129</v>
      </c>
      <c r="G16" s="92"/>
      <c r="H16" s="94"/>
      <c r="I16" s="93"/>
      <c r="J16" s="94"/>
      <c r="K16" s="93"/>
      <c r="L16" s="94"/>
      <c r="M16" s="94"/>
      <c r="N16" s="53"/>
    </row>
    <row r="17" spans="1:14" s="54" customFormat="1" ht="13.5">
      <c r="A17" s="92"/>
      <c r="B17" s="286"/>
      <c r="C17" s="99" t="s">
        <v>14</v>
      </c>
      <c r="D17" s="92"/>
      <c r="E17" s="92"/>
      <c r="F17" s="94"/>
      <c r="G17" s="92"/>
      <c r="H17" s="94"/>
      <c r="I17" s="93"/>
      <c r="J17" s="94"/>
      <c r="K17" s="93"/>
      <c r="L17" s="94"/>
      <c r="M17" s="94"/>
      <c r="N17" s="53"/>
    </row>
    <row r="18" spans="1:14" s="54" customFormat="1" ht="13.5">
      <c r="A18" s="92"/>
      <c r="B18" s="286"/>
      <c r="C18" s="99" t="s">
        <v>837</v>
      </c>
      <c r="D18" s="92" t="s">
        <v>23</v>
      </c>
      <c r="E18" s="92">
        <v>1.02</v>
      </c>
      <c r="F18" s="94">
        <f>F14*E18</f>
        <v>16.626</v>
      </c>
      <c r="G18" s="92"/>
      <c r="H18" s="94"/>
      <c r="I18" s="93"/>
      <c r="J18" s="94"/>
      <c r="K18" s="93"/>
      <c r="L18" s="94"/>
      <c r="M18" s="94"/>
      <c r="N18" s="53"/>
    </row>
    <row r="19" spans="1:14" s="54" customFormat="1" ht="13.5">
      <c r="A19" s="92"/>
      <c r="B19" s="286"/>
      <c r="C19" s="99" t="s">
        <v>15</v>
      </c>
      <c r="D19" s="92" t="s">
        <v>0</v>
      </c>
      <c r="E19" s="92">
        <v>0.62</v>
      </c>
      <c r="F19" s="94">
        <f>F14*E19</f>
        <v>10.106</v>
      </c>
      <c r="G19" s="92"/>
      <c r="H19" s="94"/>
      <c r="I19" s="93"/>
      <c r="J19" s="94"/>
      <c r="K19" s="93"/>
      <c r="L19" s="94"/>
      <c r="M19" s="94"/>
      <c r="N19" s="53"/>
    </row>
    <row r="20" spans="1:13" ht="16.5" customHeight="1">
      <c r="A20" s="142"/>
      <c r="B20" s="206"/>
      <c r="C20" s="97" t="s">
        <v>20</v>
      </c>
      <c r="D20" s="142"/>
      <c r="E20" s="142"/>
      <c r="F20" s="143"/>
      <c r="G20" s="145"/>
      <c r="H20" s="94"/>
      <c r="I20" s="94"/>
      <c r="J20" s="94"/>
      <c r="K20" s="94"/>
      <c r="L20" s="94"/>
      <c r="M20" s="94"/>
    </row>
    <row r="21" spans="1:13" ht="13.5">
      <c r="A21" s="153"/>
      <c r="B21" s="252"/>
      <c r="C21" s="99" t="s">
        <v>325</v>
      </c>
      <c r="D21" s="92"/>
      <c r="E21" s="248">
        <v>0.1</v>
      </c>
      <c r="F21" s="92"/>
      <c r="G21" s="103"/>
      <c r="H21" s="103"/>
      <c r="I21" s="103"/>
      <c r="J21" s="103"/>
      <c r="K21" s="103"/>
      <c r="L21" s="103"/>
      <c r="M21" s="103"/>
    </row>
    <row r="22" spans="1:13" ht="13.5">
      <c r="A22" s="153"/>
      <c r="B22" s="252"/>
      <c r="C22" s="99" t="s">
        <v>6</v>
      </c>
      <c r="D22" s="252"/>
      <c r="E22" s="252"/>
      <c r="F22" s="252"/>
      <c r="G22" s="252"/>
      <c r="H22" s="255"/>
      <c r="I22" s="255"/>
      <c r="J22" s="255"/>
      <c r="K22" s="255"/>
      <c r="L22" s="255"/>
      <c r="M22" s="255"/>
    </row>
    <row r="23" spans="1:13" ht="13.5">
      <c r="A23" s="153"/>
      <c r="B23" s="252"/>
      <c r="C23" s="99" t="s">
        <v>326</v>
      </c>
      <c r="D23" s="252"/>
      <c r="E23" s="256">
        <v>0.08</v>
      </c>
      <c r="F23" s="252"/>
      <c r="G23" s="252"/>
      <c r="H23" s="255"/>
      <c r="I23" s="255"/>
      <c r="J23" s="255"/>
      <c r="K23" s="255"/>
      <c r="L23" s="255"/>
      <c r="M23" s="103"/>
    </row>
    <row r="24" spans="1:13" ht="13.5">
      <c r="A24" s="153"/>
      <c r="B24" s="252"/>
      <c r="C24" s="99" t="s">
        <v>6</v>
      </c>
      <c r="D24" s="252"/>
      <c r="E24" s="252"/>
      <c r="F24" s="252"/>
      <c r="G24" s="252"/>
      <c r="H24" s="255"/>
      <c r="I24" s="255"/>
      <c r="J24" s="255"/>
      <c r="K24" s="255"/>
      <c r="L24" s="255"/>
      <c r="M24" s="255"/>
    </row>
    <row r="25" spans="1:13" ht="13.5">
      <c r="A25" s="135"/>
      <c r="B25" s="42"/>
      <c r="C25" s="136"/>
      <c r="D25" s="42"/>
      <c r="E25" s="42"/>
      <c r="F25" s="42"/>
      <c r="G25" s="42"/>
      <c r="H25" s="250"/>
      <c r="I25" s="250"/>
      <c r="J25" s="250"/>
      <c r="K25" s="250"/>
      <c r="L25" s="250"/>
      <c r="M25" s="251"/>
    </row>
    <row r="26" spans="1:13" ht="13.5">
      <c r="A26" s="135"/>
      <c r="B26" s="42"/>
      <c r="C26" s="136"/>
      <c r="D26" s="42"/>
      <c r="E26" s="42"/>
      <c r="F26" s="42"/>
      <c r="G26" s="42"/>
      <c r="H26" s="250"/>
      <c r="I26" s="250"/>
      <c r="J26" s="250"/>
      <c r="K26" s="250"/>
      <c r="L26" s="250"/>
      <c r="M26" s="251"/>
    </row>
    <row r="27" spans="1:13" ht="13.5">
      <c r="A27" s="12"/>
      <c r="B27" s="390"/>
      <c r="C27" s="391"/>
      <c r="D27" s="19"/>
      <c r="E27" s="390"/>
      <c r="F27" s="390"/>
      <c r="G27" s="390"/>
      <c r="H27" s="391"/>
      <c r="I27" s="391"/>
      <c r="J27" s="391"/>
      <c r="K27" s="19"/>
      <c r="L27" s="19"/>
      <c r="M27" s="19"/>
    </row>
    <row r="29" ht="13.5">
      <c r="A29" s="12"/>
    </row>
    <row r="30" ht="13.5">
      <c r="A30" s="12"/>
    </row>
    <row r="31" ht="13.5">
      <c r="A31" s="12"/>
    </row>
    <row r="32" ht="13.5">
      <c r="A32" s="12"/>
    </row>
    <row r="33" ht="13.5">
      <c r="A33" s="12"/>
    </row>
    <row r="34" ht="13.5">
      <c r="A34" s="12"/>
    </row>
    <row r="35" ht="13.5">
      <c r="A35" s="12"/>
    </row>
    <row r="36" ht="13.5">
      <c r="A36" s="12"/>
    </row>
    <row r="37" ht="13.5">
      <c r="A37" s="12"/>
    </row>
    <row r="38" ht="13.5">
      <c r="A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  <row r="70" ht="13.5">
      <c r="A70" s="12"/>
    </row>
    <row r="71" ht="13.5">
      <c r="A71" s="12"/>
    </row>
    <row r="72" ht="13.5">
      <c r="A72" s="12"/>
    </row>
    <row r="73" ht="13.5">
      <c r="A73" s="12"/>
    </row>
    <row r="74" ht="13.5">
      <c r="A74" s="12"/>
    </row>
    <row r="75" ht="13.5">
      <c r="A75" s="12"/>
    </row>
    <row r="76" ht="13.5">
      <c r="A76" s="12"/>
    </row>
    <row r="77" ht="13.5">
      <c r="A77" s="12"/>
    </row>
    <row r="78" ht="13.5">
      <c r="A78" s="12"/>
    </row>
    <row r="79" ht="13.5">
      <c r="A79" s="12"/>
    </row>
    <row r="80" ht="13.5">
      <c r="A80" s="12"/>
    </row>
    <row r="81" ht="13.5">
      <c r="A81" s="12"/>
    </row>
    <row r="82" ht="13.5">
      <c r="A82" s="12"/>
    </row>
    <row r="83" ht="13.5">
      <c r="A83" s="12"/>
    </row>
    <row r="84" ht="13.5">
      <c r="A84" s="12"/>
    </row>
    <row r="85" ht="13.5">
      <c r="A85" s="12"/>
    </row>
    <row r="86" ht="13.5">
      <c r="A86" s="12"/>
    </row>
    <row r="87" ht="13.5">
      <c r="A87" s="12"/>
    </row>
    <row r="88" ht="13.5">
      <c r="A88" s="12"/>
    </row>
    <row r="89" ht="13.5">
      <c r="A89" s="12"/>
    </row>
    <row r="90" ht="13.5">
      <c r="A90" s="12"/>
    </row>
    <row r="91" ht="13.5">
      <c r="A91" s="12"/>
    </row>
    <row r="92" ht="13.5">
      <c r="A92" s="12"/>
    </row>
    <row r="93" ht="13.5">
      <c r="A93" s="12"/>
    </row>
    <row r="94" ht="13.5">
      <c r="A94" s="12"/>
    </row>
    <row r="95" ht="13.5">
      <c r="A95" s="12"/>
    </row>
    <row r="96" ht="13.5">
      <c r="A96" s="12"/>
    </row>
    <row r="97" ht="13.5">
      <c r="A97" s="12"/>
    </row>
    <row r="98" ht="13.5">
      <c r="A98" s="12"/>
    </row>
    <row r="99" ht="13.5">
      <c r="A99" s="12"/>
    </row>
    <row r="100" ht="13.5">
      <c r="A100" s="12"/>
    </row>
    <row r="101" ht="13.5">
      <c r="A101" s="12"/>
    </row>
    <row r="102" ht="13.5">
      <c r="A102" s="12"/>
    </row>
    <row r="103" ht="13.5">
      <c r="A103" s="12"/>
    </row>
    <row r="104" ht="13.5">
      <c r="A104" s="12"/>
    </row>
    <row r="105" ht="13.5">
      <c r="A105" s="12"/>
    </row>
    <row r="106" ht="13.5">
      <c r="A106" s="12"/>
    </row>
    <row r="107" ht="13.5">
      <c r="A107" s="12"/>
    </row>
    <row r="108" ht="13.5">
      <c r="A108" s="12"/>
    </row>
    <row r="109" ht="13.5">
      <c r="A109" s="12"/>
    </row>
    <row r="110" ht="13.5">
      <c r="A110" s="12"/>
    </row>
    <row r="111" ht="13.5">
      <c r="A111" s="12"/>
    </row>
    <row r="112" ht="13.5">
      <c r="A112" s="12"/>
    </row>
    <row r="113" ht="13.5">
      <c r="A113" s="12"/>
    </row>
    <row r="114" ht="13.5">
      <c r="A114" s="12"/>
    </row>
    <row r="115" ht="13.5">
      <c r="A115" s="12"/>
    </row>
    <row r="116" ht="13.5">
      <c r="A116" s="12"/>
    </row>
    <row r="117" ht="13.5">
      <c r="A117" s="12"/>
    </row>
    <row r="118" ht="13.5">
      <c r="A118" s="12"/>
    </row>
    <row r="119" ht="13.5">
      <c r="A119" s="12"/>
    </row>
  </sheetData>
  <sheetProtection/>
  <mergeCells count="15">
    <mergeCell ref="A1:M1"/>
    <mergeCell ref="D2:H2"/>
    <mergeCell ref="A3:M3"/>
    <mergeCell ref="C4:L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B27:C27"/>
    <mergeCell ref="E27:J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D23" sqref="D23"/>
    </sheetView>
  </sheetViews>
  <sheetFormatPr defaultColWidth="9.00390625" defaultRowHeight="12.75"/>
  <cols>
    <col min="1" max="1" width="5.125" style="227" customWidth="1"/>
    <col min="2" max="2" width="9.125" style="227" customWidth="1"/>
    <col min="3" max="3" width="46.125" style="227" customWidth="1"/>
    <col min="4" max="4" width="12.25390625" style="227" customWidth="1"/>
    <col min="5" max="5" width="14.75390625" style="227" customWidth="1"/>
    <col min="6" max="6" width="11.125" style="227" customWidth="1"/>
    <col min="7" max="7" width="10.875" style="227" customWidth="1"/>
    <col min="8" max="8" width="12.625" style="227" customWidth="1"/>
    <col min="9" max="16384" width="9.00390625" style="227" customWidth="1"/>
  </cols>
  <sheetData>
    <row r="1" spans="1:8" s="225" customFormat="1" ht="19.5" customHeight="1">
      <c r="A1" s="383" t="s">
        <v>667</v>
      </c>
      <c r="B1" s="383"/>
      <c r="C1" s="383"/>
      <c r="D1" s="383"/>
      <c r="E1" s="383"/>
      <c r="F1" s="383"/>
      <c r="G1" s="383"/>
      <c r="H1" s="383"/>
    </row>
    <row r="2" spans="1:8" ht="13.5">
      <c r="A2" s="384" t="s">
        <v>198</v>
      </c>
      <c r="B2" s="384"/>
      <c r="C2" s="384"/>
      <c r="D2" s="384"/>
      <c r="E2" s="384"/>
      <c r="F2" s="384"/>
      <c r="G2" s="384"/>
      <c r="H2" s="384"/>
    </row>
    <row r="4" spans="1:8" ht="15.75">
      <c r="A4" s="385" t="s">
        <v>199</v>
      </c>
      <c r="B4" s="385"/>
      <c r="C4" s="385"/>
      <c r="D4" s="385"/>
      <c r="E4" s="385"/>
      <c r="F4" s="385"/>
      <c r="G4" s="385"/>
      <c r="H4" s="385"/>
    </row>
    <row r="5" spans="1:8" ht="28.5" customHeight="1">
      <c r="A5" s="385" t="s">
        <v>668</v>
      </c>
      <c r="B5" s="385"/>
      <c r="C5" s="385"/>
      <c r="D5" s="385"/>
      <c r="E5" s="385"/>
      <c r="F5" s="385"/>
      <c r="G5" s="385"/>
      <c r="H5" s="385"/>
    </row>
    <row r="6" spans="1:8" ht="67.5">
      <c r="A6" s="26" t="s">
        <v>200</v>
      </c>
      <c r="B6" s="26" t="s">
        <v>21</v>
      </c>
      <c r="C6" s="26" t="s">
        <v>172</v>
      </c>
      <c r="D6" s="26" t="s">
        <v>154</v>
      </c>
      <c r="E6" s="26" t="s">
        <v>24</v>
      </c>
      <c r="F6" s="228" t="s">
        <v>201</v>
      </c>
      <c r="G6" s="26" t="s">
        <v>202</v>
      </c>
      <c r="H6" s="26" t="s">
        <v>203</v>
      </c>
    </row>
    <row r="7" spans="1:8" ht="13.5">
      <c r="A7" s="229">
        <v>1</v>
      </c>
      <c r="B7" s="229">
        <v>2</v>
      </c>
      <c r="C7" s="198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</row>
    <row r="8" spans="1:9" ht="14.25" customHeight="1">
      <c r="A8" s="203" t="s">
        <v>10</v>
      </c>
      <c r="B8" s="203" t="s">
        <v>204</v>
      </c>
      <c r="C8" s="230" t="s">
        <v>154</v>
      </c>
      <c r="D8" s="106"/>
      <c r="E8" s="198"/>
      <c r="F8" s="198"/>
      <c r="G8" s="198"/>
      <c r="H8" s="106"/>
      <c r="I8" s="231"/>
    </row>
    <row r="9" spans="1:9" ht="13.5">
      <c r="A9" s="203" t="s">
        <v>18</v>
      </c>
      <c r="B9" s="203" t="s">
        <v>205</v>
      </c>
      <c r="C9" s="230" t="s">
        <v>206</v>
      </c>
      <c r="D9" s="106"/>
      <c r="E9" s="106"/>
      <c r="F9" s="106"/>
      <c r="G9" s="198"/>
      <c r="H9" s="106"/>
      <c r="I9" s="231"/>
    </row>
    <row r="10" spans="1:9" ht="13.5">
      <c r="A10" s="203" t="s">
        <v>19</v>
      </c>
      <c r="B10" s="203" t="s">
        <v>207</v>
      </c>
      <c r="C10" s="230" t="s">
        <v>666</v>
      </c>
      <c r="D10" s="106"/>
      <c r="E10" s="106"/>
      <c r="F10" s="106"/>
      <c r="G10" s="198"/>
      <c r="H10" s="106"/>
      <c r="I10" s="231"/>
    </row>
    <row r="11" spans="1:9" ht="16.5" customHeight="1">
      <c r="A11" s="203" t="s">
        <v>30</v>
      </c>
      <c r="B11" s="203" t="s">
        <v>672</v>
      </c>
      <c r="C11" s="230" t="s">
        <v>209</v>
      </c>
      <c r="D11" s="106"/>
      <c r="E11" s="106"/>
      <c r="F11" s="106"/>
      <c r="G11" s="198"/>
      <c r="H11" s="106"/>
      <c r="I11" s="231"/>
    </row>
    <row r="12" spans="1:9" ht="13.5">
      <c r="A12" s="203" t="s">
        <v>31</v>
      </c>
      <c r="B12" s="203" t="s">
        <v>208</v>
      </c>
      <c r="C12" s="230" t="s">
        <v>328</v>
      </c>
      <c r="D12" s="106"/>
      <c r="E12" s="106"/>
      <c r="F12" s="106"/>
      <c r="G12" s="198"/>
      <c r="H12" s="106"/>
      <c r="I12" s="231"/>
    </row>
    <row r="13" spans="1:9" ht="13.5">
      <c r="A13" s="203" t="s">
        <v>32</v>
      </c>
      <c r="B13" s="203" t="s">
        <v>210</v>
      </c>
      <c r="C13" s="230" t="s">
        <v>840</v>
      </c>
      <c r="D13" s="106"/>
      <c r="E13" s="106"/>
      <c r="F13" s="106"/>
      <c r="G13" s="198"/>
      <c r="H13" s="106"/>
      <c r="I13" s="231"/>
    </row>
    <row r="14" spans="1:9" ht="15" customHeight="1">
      <c r="A14" s="203" t="s">
        <v>11</v>
      </c>
      <c r="B14" s="203" t="s">
        <v>211</v>
      </c>
      <c r="C14" s="230" t="s">
        <v>213</v>
      </c>
      <c r="D14" s="106"/>
      <c r="E14" s="106"/>
      <c r="F14" s="106"/>
      <c r="G14" s="198"/>
      <c r="H14" s="106"/>
      <c r="I14" s="231"/>
    </row>
    <row r="15" spans="1:9" ht="28.5" customHeight="1">
      <c r="A15" s="203" t="s">
        <v>50</v>
      </c>
      <c r="B15" s="203" t="s">
        <v>212</v>
      </c>
      <c r="C15" s="230" t="s">
        <v>802</v>
      </c>
      <c r="D15" s="106"/>
      <c r="E15" s="106"/>
      <c r="F15" s="106"/>
      <c r="G15" s="198"/>
      <c r="H15" s="106"/>
      <c r="I15" s="231"/>
    </row>
    <row r="16" spans="1:10" ht="13.5">
      <c r="A16" s="203" t="s">
        <v>33</v>
      </c>
      <c r="B16" s="203"/>
      <c r="C16" s="230" t="s">
        <v>6</v>
      </c>
      <c r="D16" s="106"/>
      <c r="E16" s="106"/>
      <c r="F16" s="106"/>
      <c r="G16" s="106"/>
      <c r="H16" s="106"/>
      <c r="I16" s="232"/>
      <c r="J16" s="139"/>
    </row>
    <row r="17" spans="1:10" ht="13.5">
      <c r="A17" s="203"/>
      <c r="B17" s="203"/>
      <c r="C17" s="230"/>
      <c r="D17" s="106"/>
      <c r="E17" s="106"/>
      <c r="F17" s="106"/>
      <c r="G17" s="106"/>
      <c r="H17" s="106"/>
      <c r="I17" s="232"/>
      <c r="J17" s="139"/>
    </row>
    <row r="18" spans="1:10" ht="13.5">
      <c r="A18" s="233"/>
      <c r="B18" s="233"/>
      <c r="C18" s="234"/>
      <c r="D18" s="232"/>
      <c r="E18" s="232"/>
      <c r="F18" s="232"/>
      <c r="G18" s="232"/>
      <c r="H18" s="232"/>
      <c r="I18" s="232"/>
      <c r="J18" s="139"/>
    </row>
    <row r="19" spans="1:10" ht="13.5">
      <c r="A19" s="233"/>
      <c r="B19" s="233"/>
      <c r="C19" s="234"/>
      <c r="D19" s="232"/>
      <c r="E19" s="232"/>
      <c r="F19" s="232"/>
      <c r="G19" s="232"/>
      <c r="H19" s="232"/>
      <c r="I19" s="232"/>
      <c r="J19" s="139"/>
    </row>
    <row r="20" spans="1:8" ht="13.5">
      <c r="A20" s="381"/>
      <c r="B20" s="381"/>
      <c r="C20" s="381"/>
      <c r="F20" s="382"/>
      <c r="G20" s="382"/>
      <c r="H20" s="235"/>
    </row>
    <row r="21" spans="1:8" ht="15.75">
      <c r="A21" s="236"/>
      <c r="B21" s="237"/>
      <c r="C21" s="238"/>
      <c r="D21" s="238"/>
      <c r="E21" s="238"/>
      <c r="F21" s="238"/>
      <c r="G21" s="238"/>
      <c r="H21" s="239"/>
    </row>
    <row r="22" spans="1:9" ht="15.75">
      <c r="A22" s="236"/>
      <c r="B22" s="236"/>
      <c r="C22" s="237"/>
      <c r="D22" s="238"/>
      <c r="E22" s="238"/>
      <c r="F22" s="238"/>
      <c r="G22" s="238"/>
      <c r="H22" s="238"/>
      <c r="I22" s="239"/>
    </row>
    <row r="23" spans="1:9" ht="15.75">
      <c r="A23" s="236"/>
      <c r="B23" s="236"/>
      <c r="C23" s="237"/>
      <c r="D23" s="238"/>
      <c r="E23" s="238"/>
      <c r="F23" s="238"/>
      <c r="G23" s="238"/>
      <c r="H23" s="238"/>
      <c r="I23" s="239"/>
    </row>
    <row r="24" spans="1:8" ht="15.75">
      <c r="A24" s="236"/>
      <c r="B24" s="236"/>
      <c r="C24" s="237" t="s">
        <v>197</v>
      </c>
      <c r="D24" s="238"/>
      <c r="E24" s="238"/>
      <c r="F24" s="238"/>
      <c r="G24" s="238"/>
      <c r="H24" s="238"/>
    </row>
    <row r="25" spans="1:8" ht="15.75">
      <c r="A25" s="236"/>
      <c r="B25" s="236"/>
      <c r="C25" s="237"/>
      <c r="D25" s="238"/>
      <c r="E25" s="238"/>
      <c r="F25" s="238"/>
      <c r="G25" s="238"/>
      <c r="H25" s="238"/>
    </row>
    <row r="26" spans="1:8" ht="15.75">
      <c r="A26" s="236"/>
      <c r="B26" s="236"/>
      <c r="C26" s="237"/>
      <c r="D26" s="238"/>
      <c r="E26" s="238"/>
      <c r="F26" s="238"/>
      <c r="G26" s="238"/>
      <c r="H26" s="238"/>
    </row>
    <row r="27" spans="1:8" ht="15.75">
      <c r="A27" s="236"/>
      <c r="B27" s="236"/>
      <c r="C27" s="237"/>
      <c r="D27" s="238"/>
      <c r="E27" s="238"/>
      <c r="F27" s="238"/>
      <c r="G27" s="238"/>
      <c r="H27" s="238"/>
    </row>
    <row r="28" spans="1:8" ht="15.75">
      <c r="A28" s="236"/>
      <c r="B28" s="236"/>
      <c r="C28" s="237"/>
      <c r="D28" s="238"/>
      <c r="E28" s="238"/>
      <c r="F28" s="238"/>
      <c r="G28" s="238"/>
      <c r="H28" s="238"/>
    </row>
    <row r="29" spans="2:8" ht="16.5">
      <c r="B29" s="240"/>
      <c r="C29" s="240"/>
      <c r="D29" s="240"/>
      <c r="E29" s="240"/>
      <c r="F29" s="240"/>
      <c r="G29" s="240"/>
      <c r="H29" s="240"/>
    </row>
    <row r="30" spans="2:8" ht="13.5">
      <c r="B30" s="226"/>
      <c r="C30" s="226"/>
      <c r="D30" s="226"/>
      <c r="E30" s="226"/>
      <c r="F30" s="226"/>
      <c r="G30" s="226"/>
      <c r="H30" s="226"/>
    </row>
    <row r="31" spans="2:8" ht="13.5">
      <c r="B31" s="226"/>
      <c r="C31" s="226"/>
      <c r="D31" s="226"/>
      <c r="E31" s="226"/>
      <c r="F31" s="226"/>
      <c r="G31" s="226"/>
      <c r="H31" s="226"/>
    </row>
    <row r="32" spans="2:8" ht="13.5">
      <c r="B32" s="226"/>
      <c r="C32" s="226"/>
      <c r="D32" s="226"/>
      <c r="E32" s="226"/>
      <c r="F32" s="226"/>
      <c r="G32" s="226"/>
      <c r="H32" s="226"/>
    </row>
    <row r="33" spans="2:8" ht="13.5">
      <c r="B33" s="226"/>
      <c r="C33" s="226"/>
      <c r="D33" s="226"/>
      <c r="E33" s="226"/>
      <c r="F33" s="226"/>
      <c r="G33" s="226"/>
      <c r="H33" s="226"/>
    </row>
    <row r="34" spans="2:8" ht="13.5">
      <c r="B34" s="226"/>
      <c r="C34" s="226"/>
      <c r="D34" s="226"/>
      <c r="E34" s="226"/>
      <c r="F34" s="226"/>
      <c r="G34" s="226"/>
      <c r="H34" s="226"/>
    </row>
    <row r="35" spans="2:8" ht="13.5">
      <c r="B35" s="226"/>
      <c r="C35" s="226"/>
      <c r="D35" s="226"/>
      <c r="E35" s="226"/>
      <c r="F35" s="226"/>
      <c r="G35" s="226"/>
      <c r="H35" s="226"/>
    </row>
  </sheetData>
  <sheetProtection/>
  <mergeCells count="6">
    <mergeCell ref="A20:C20"/>
    <mergeCell ref="F20:G20"/>
    <mergeCell ref="A1:H1"/>
    <mergeCell ref="A2:H2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2"/>
  <sheetViews>
    <sheetView zoomScalePageLayoutView="0" workbookViewId="0" topLeftCell="A511">
      <selection activeCell="N324" sqref="N324"/>
    </sheetView>
  </sheetViews>
  <sheetFormatPr defaultColWidth="9.00390625" defaultRowHeight="12.75"/>
  <cols>
    <col min="1" max="1" width="2.75390625" style="33" customWidth="1"/>
    <col min="2" max="2" width="5.625" style="33" customWidth="1"/>
    <col min="3" max="3" width="36.625" style="33" customWidth="1"/>
    <col min="4" max="4" width="7.375" style="33" customWidth="1"/>
    <col min="5" max="5" width="6.375" style="33" customWidth="1"/>
    <col min="6" max="8" width="10.00390625" style="33" customWidth="1"/>
    <col min="9" max="9" width="7.25390625" style="33" customWidth="1"/>
    <col min="10" max="10" width="11.625" style="33" customWidth="1"/>
    <col min="11" max="11" width="7.125" style="33" customWidth="1"/>
    <col min="12" max="12" width="8.625" style="33" customWidth="1"/>
    <col min="13" max="13" width="10.875" style="33" customWidth="1"/>
    <col min="14" max="14" width="11.75390625" style="33" customWidth="1"/>
    <col min="15" max="15" width="10.625" style="33" bestFit="1" customWidth="1"/>
    <col min="16" max="16384" width="9.125" style="33" customWidth="1"/>
  </cols>
  <sheetData>
    <row r="1" spans="1:13" s="34" customFormat="1" ht="17.25" customHeight="1">
      <c r="A1" s="378" t="s">
        <v>667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16.5" customHeight="1">
      <c r="A2" s="3"/>
      <c r="B2" s="3"/>
      <c r="C2" s="3"/>
      <c r="D2" s="393" t="s">
        <v>214</v>
      </c>
      <c r="E2" s="393"/>
      <c r="F2" s="393"/>
      <c r="G2" s="9"/>
      <c r="H2" s="9"/>
      <c r="I2" s="9"/>
      <c r="J2" s="3"/>
      <c r="K2" s="3"/>
      <c r="L2" s="3"/>
      <c r="M2" s="3"/>
    </row>
    <row r="3" spans="1:13" s="34" customFormat="1" ht="16.5" customHeight="1">
      <c r="A3" s="394" t="s">
        <v>154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5.25" customHeight="1">
      <c r="A4" s="20"/>
      <c r="B4" s="20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1"/>
    </row>
    <row r="5" spans="1:13" ht="42" customHeight="1">
      <c r="A5" s="397" t="s">
        <v>26</v>
      </c>
      <c r="B5" s="399" t="s">
        <v>29</v>
      </c>
      <c r="C5" s="399" t="s">
        <v>27</v>
      </c>
      <c r="D5" s="399" t="s">
        <v>1</v>
      </c>
      <c r="E5" s="401" t="s">
        <v>2</v>
      </c>
      <c r="F5" s="402"/>
      <c r="G5" s="401" t="s">
        <v>3</v>
      </c>
      <c r="H5" s="402"/>
      <c r="I5" s="386" t="s">
        <v>4</v>
      </c>
      <c r="J5" s="387"/>
      <c r="K5" s="386" t="s">
        <v>5</v>
      </c>
      <c r="L5" s="387"/>
      <c r="M5" s="388" t="s">
        <v>6</v>
      </c>
    </row>
    <row r="6" spans="1:13" ht="67.5">
      <c r="A6" s="398"/>
      <c r="B6" s="400"/>
      <c r="C6" s="400"/>
      <c r="D6" s="400"/>
      <c r="E6" s="25" t="s">
        <v>7</v>
      </c>
      <c r="F6" s="25" t="s">
        <v>8</v>
      </c>
      <c r="G6" s="26" t="s">
        <v>9</v>
      </c>
      <c r="H6" s="24" t="s">
        <v>6</v>
      </c>
      <c r="I6" s="26" t="s">
        <v>9</v>
      </c>
      <c r="J6" s="24" t="s">
        <v>6</v>
      </c>
      <c r="K6" s="26" t="s">
        <v>9</v>
      </c>
      <c r="L6" s="24" t="s">
        <v>6</v>
      </c>
      <c r="M6" s="389"/>
    </row>
    <row r="7" spans="1:13" s="31" customFormat="1" ht="15">
      <c r="A7" s="27" t="s">
        <v>10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  <c r="J7" s="30">
        <v>10</v>
      </c>
      <c r="K7" s="28">
        <v>11</v>
      </c>
      <c r="L7" s="30">
        <v>12</v>
      </c>
      <c r="M7" s="30">
        <v>13</v>
      </c>
    </row>
    <row r="8" spans="1:14" s="168" customFormat="1" ht="17.25" customHeight="1">
      <c r="A8" s="286"/>
      <c r="B8" s="242"/>
      <c r="C8" s="148" t="s">
        <v>365</v>
      </c>
      <c r="D8" s="92"/>
      <c r="E8" s="92"/>
      <c r="F8" s="93"/>
      <c r="G8" s="28"/>
      <c r="H8" s="28"/>
      <c r="I8" s="28"/>
      <c r="J8" s="30"/>
      <c r="K8" s="28"/>
      <c r="L8" s="30"/>
      <c r="M8" s="30"/>
      <c r="N8" s="53"/>
    </row>
    <row r="9" spans="1:14" s="19" customFormat="1" ht="27.75" customHeight="1">
      <c r="A9" s="91">
        <v>1</v>
      </c>
      <c r="B9" s="27" t="s">
        <v>717</v>
      </c>
      <c r="C9" s="99" t="s">
        <v>715</v>
      </c>
      <c r="D9" s="92" t="s">
        <v>23</v>
      </c>
      <c r="E9" s="92"/>
      <c r="F9" s="93">
        <v>880</v>
      </c>
      <c r="G9" s="28"/>
      <c r="H9" s="28"/>
      <c r="I9" s="28"/>
      <c r="J9" s="30"/>
      <c r="K9" s="28"/>
      <c r="L9" s="30"/>
      <c r="M9" s="30"/>
      <c r="N9" s="18"/>
    </row>
    <row r="10" spans="1:14" s="19" customFormat="1" ht="14.25" customHeight="1">
      <c r="A10" s="91"/>
      <c r="B10" s="27"/>
      <c r="C10" s="97" t="s">
        <v>12</v>
      </c>
      <c r="D10" s="91" t="s">
        <v>13</v>
      </c>
      <c r="E10" s="91">
        <v>0.02</v>
      </c>
      <c r="F10" s="94">
        <f>F9*E10</f>
        <v>17.6</v>
      </c>
      <c r="G10" s="28"/>
      <c r="H10" s="28"/>
      <c r="I10" s="28"/>
      <c r="J10" s="30"/>
      <c r="K10" s="28"/>
      <c r="L10" s="30"/>
      <c r="M10" s="30"/>
      <c r="N10" s="18"/>
    </row>
    <row r="11" spans="1:14" s="19" customFormat="1" ht="27.75" customHeight="1">
      <c r="A11" s="91"/>
      <c r="B11" s="27"/>
      <c r="C11" s="97" t="s">
        <v>221</v>
      </c>
      <c r="D11" s="91" t="s">
        <v>99</v>
      </c>
      <c r="E11" s="91">
        <v>0.0448</v>
      </c>
      <c r="F11" s="94">
        <f>F9*E11</f>
        <v>39.424</v>
      </c>
      <c r="G11" s="28"/>
      <c r="H11" s="28"/>
      <c r="I11" s="28"/>
      <c r="J11" s="30"/>
      <c r="K11" s="28"/>
      <c r="L11" s="30"/>
      <c r="M11" s="30"/>
      <c r="N11" s="18"/>
    </row>
    <row r="12" spans="1:14" s="19" customFormat="1" ht="13.5">
      <c r="A12" s="91"/>
      <c r="B12" s="27"/>
      <c r="C12" s="97" t="s">
        <v>38</v>
      </c>
      <c r="D12" s="91" t="s">
        <v>0</v>
      </c>
      <c r="E12" s="91">
        <v>0.0021</v>
      </c>
      <c r="F12" s="94">
        <f>F9*E12</f>
        <v>1.8479999999999999</v>
      </c>
      <c r="G12" s="28"/>
      <c r="H12" s="28"/>
      <c r="I12" s="28"/>
      <c r="J12" s="30"/>
      <c r="K12" s="28"/>
      <c r="L12" s="30"/>
      <c r="M12" s="30"/>
      <c r="N12" s="18"/>
    </row>
    <row r="13" spans="1:14" s="12" customFormat="1" ht="28.5" customHeight="1">
      <c r="A13" s="91">
        <v>2</v>
      </c>
      <c r="B13" s="149"/>
      <c r="C13" s="97" t="s">
        <v>807</v>
      </c>
      <c r="D13" s="91" t="s">
        <v>220</v>
      </c>
      <c r="E13" s="25"/>
      <c r="F13" s="25">
        <f>F9*2.2</f>
        <v>1936.0000000000002</v>
      </c>
      <c r="G13" s="28"/>
      <c r="H13" s="28"/>
      <c r="I13" s="28"/>
      <c r="J13" s="30"/>
      <c r="K13" s="28"/>
      <c r="L13" s="30"/>
      <c r="M13" s="30"/>
      <c r="N13" s="127"/>
    </row>
    <row r="14" spans="1:14" s="54" customFormat="1" ht="13.5" customHeight="1">
      <c r="A14" s="92"/>
      <c r="B14" s="242"/>
      <c r="C14" s="105" t="s">
        <v>12</v>
      </c>
      <c r="D14" s="92" t="s">
        <v>13</v>
      </c>
      <c r="E14" s="92">
        <v>0.0132</v>
      </c>
      <c r="F14" s="94">
        <f>F13*E14</f>
        <v>25.555200000000003</v>
      </c>
      <c r="G14" s="28"/>
      <c r="H14" s="28"/>
      <c r="I14" s="28"/>
      <c r="J14" s="30"/>
      <c r="K14" s="28"/>
      <c r="L14" s="30"/>
      <c r="M14" s="30"/>
      <c r="N14" s="53"/>
    </row>
    <row r="15" spans="1:14" s="19" customFormat="1" ht="40.5">
      <c r="A15" s="91">
        <v>3</v>
      </c>
      <c r="B15" s="27" t="s">
        <v>780</v>
      </c>
      <c r="C15" s="99" t="s">
        <v>776</v>
      </c>
      <c r="D15" s="92" t="s">
        <v>23</v>
      </c>
      <c r="E15" s="92"/>
      <c r="F15" s="93">
        <v>770</v>
      </c>
      <c r="G15" s="28"/>
      <c r="H15" s="28"/>
      <c r="I15" s="28"/>
      <c r="J15" s="30"/>
      <c r="K15" s="28"/>
      <c r="L15" s="30"/>
      <c r="M15" s="30"/>
      <c r="N15" s="18"/>
    </row>
    <row r="16" spans="1:14" s="19" customFormat="1" ht="14.25" customHeight="1">
      <c r="A16" s="91"/>
      <c r="B16" s="27"/>
      <c r="C16" s="97" t="s">
        <v>12</v>
      </c>
      <c r="D16" s="91" t="s">
        <v>13</v>
      </c>
      <c r="E16" s="91">
        <v>0.0355</v>
      </c>
      <c r="F16" s="94">
        <f>F15*E16</f>
        <v>27.334999999999997</v>
      </c>
      <c r="G16" s="28"/>
      <c r="H16" s="28"/>
      <c r="I16" s="28"/>
      <c r="J16" s="30"/>
      <c r="K16" s="28"/>
      <c r="L16" s="30"/>
      <c r="M16" s="30"/>
      <c r="N16" s="18"/>
    </row>
    <row r="17" spans="1:14" s="19" customFormat="1" ht="27.75" customHeight="1">
      <c r="A17" s="91"/>
      <c r="B17" s="27"/>
      <c r="C17" s="97" t="s">
        <v>221</v>
      </c>
      <c r="D17" s="91" t="s">
        <v>99</v>
      </c>
      <c r="E17" s="91">
        <v>0.0795</v>
      </c>
      <c r="F17" s="94">
        <f>F15*E17</f>
        <v>61.215</v>
      </c>
      <c r="G17" s="28"/>
      <c r="H17" s="28"/>
      <c r="I17" s="28"/>
      <c r="J17" s="30"/>
      <c r="K17" s="28"/>
      <c r="L17" s="30"/>
      <c r="M17" s="30"/>
      <c r="N17" s="18"/>
    </row>
    <row r="18" spans="1:14" s="19" customFormat="1" ht="13.5">
      <c r="A18" s="91"/>
      <c r="B18" s="27"/>
      <c r="C18" s="97" t="s">
        <v>38</v>
      </c>
      <c r="D18" s="91" t="s">
        <v>0</v>
      </c>
      <c r="E18" s="91">
        <v>0.007</v>
      </c>
      <c r="F18" s="94">
        <f>F15*E18</f>
        <v>5.39</v>
      </c>
      <c r="G18" s="28"/>
      <c r="H18" s="28"/>
      <c r="I18" s="28"/>
      <c r="J18" s="30"/>
      <c r="K18" s="28"/>
      <c r="L18" s="30"/>
      <c r="M18" s="30"/>
      <c r="N18" s="18"/>
    </row>
    <row r="19" spans="1:14" s="19" customFormat="1" ht="40.5">
      <c r="A19" s="91">
        <v>4</v>
      </c>
      <c r="B19" s="27" t="s">
        <v>781</v>
      </c>
      <c r="C19" s="99" t="s">
        <v>777</v>
      </c>
      <c r="D19" s="92" t="s">
        <v>23</v>
      </c>
      <c r="E19" s="92"/>
      <c r="F19" s="93">
        <v>810</v>
      </c>
      <c r="G19" s="28"/>
      <c r="H19" s="28"/>
      <c r="I19" s="28"/>
      <c r="J19" s="30"/>
      <c r="K19" s="28"/>
      <c r="L19" s="30"/>
      <c r="M19" s="30"/>
      <c r="N19" s="18"/>
    </row>
    <row r="20" spans="1:14" s="19" customFormat="1" ht="14.25" customHeight="1">
      <c r="A20" s="91"/>
      <c r="B20" s="27"/>
      <c r="C20" s="97" t="s">
        <v>12</v>
      </c>
      <c r="D20" s="91" t="s">
        <v>13</v>
      </c>
      <c r="E20" s="91">
        <v>0.029</v>
      </c>
      <c r="F20" s="94">
        <f>F19*E20</f>
        <v>23.490000000000002</v>
      </c>
      <c r="G20" s="28"/>
      <c r="H20" s="28"/>
      <c r="I20" s="28"/>
      <c r="J20" s="30"/>
      <c r="K20" s="28"/>
      <c r="L20" s="30"/>
      <c r="M20" s="30"/>
      <c r="N20" s="18"/>
    </row>
    <row r="21" spans="1:14" s="19" customFormat="1" ht="27.75" customHeight="1">
      <c r="A21" s="91"/>
      <c r="B21" s="27"/>
      <c r="C21" s="97" t="s">
        <v>221</v>
      </c>
      <c r="D21" s="91" t="s">
        <v>99</v>
      </c>
      <c r="E21" s="91">
        <v>0.065</v>
      </c>
      <c r="F21" s="94">
        <f>F19*E21</f>
        <v>52.65</v>
      </c>
      <c r="G21" s="28"/>
      <c r="H21" s="28"/>
      <c r="I21" s="28"/>
      <c r="J21" s="30"/>
      <c r="K21" s="28"/>
      <c r="L21" s="30"/>
      <c r="M21" s="30"/>
      <c r="N21" s="18"/>
    </row>
    <row r="22" spans="1:14" s="54" customFormat="1" ht="42.75" customHeight="1">
      <c r="A22" s="92">
        <v>5</v>
      </c>
      <c r="B22" s="242" t="s">
        <v>782</v>
      </c>
      <c r="C22" s="99" t="s">
        <v>778</v>
      </c>
      <c r="D22" s="92" t="s">
        <v>23</v>
      </c>
      <c r="E22" s="92"/>
      <c r="F22" s="93">
        <v>50</v>
      </c>
      <c r="G22" s="28"/>
      <c r="H22" s="28"/>
      <c r="I22" s="28"/>
      <c r="J22" s="30"/>
      <c r="K22" s="28"/>
      <c r="L22" s="30"/>
      <c r="M22" s="30"/>
      <c r="N22" s="53"/>
    </row>
    <row r="23" spans="1:14" s="54" customFormat="1" ht="14.25" customHeight="1">
      <c r="A23" s="92"/>
      <c r="B23" s="242"/>
      <c r="C23" s="105" t="s">
        <v>783</v>
      </c>
      <c r="D23" s="92" t="s">
        <v>13</v>
      </c>
      <c r="E23" s="92">
        <v>7.65</v>
      </c>
      <c r="F23" s="94">
        <f>F22*E23</f>
        <v>382.5</v>
      </c>
      <c r="G23" s="28"/>
      <c r="H23" s="28"/>
      <c r="I23" s="28"/>
      <c r="J23" s="30"/>
      <c r="K23" s="28"/>
      <c r="L23" s="30"/>
      <c r="M23" s="30"/>
      <c r="N23" s="53"/>
    </row>
    <row r="24" spans="1:14" s="288" customFormat="1" ht="56.25" customHeight="1">
      <c r="A24" s="92">
        <v>6</v>
      </c>
      <c r="B24" s="242" t="s">
        <v>781</v>
      </c>
      <c r="C24" s="99" t="s">
        <v>779</v>
      </c>
      <c r="D24" s="92" t="s">
        <v>23</v>
      </c>
      <c r="E24" s="92"/>
      <c r="F24" s="93">
        <v>140</v>
      </c>
      <c r="G24" s="28"/>
      <c r="H24" s="28"/>
      <c r="I24" s="28"/>
      <c r="J24" s="30"/>
      <c r="K24" s="28"/>
      <c r="L24" s="30"/>
      <c r="M24" s="30"/>
      <c r="N24" s="287"/>
    </row>
    <row r="25" spans="1:14" s="288" customFormat="1" ht="13.5" customHeight="1">
      <c r="A25" s="92"/>
      <c r="B25" s="242"/>
      <c r="C25" s="105" t="s">
        <v>12</v>
      </c>
      <c r="D25" s="92" t="s">
        <v>13</v>
      </c>
      <c r="E25" s="91">
        <v>0.029</v>
      </c>
      <c r="F25" s="94">
        <f>F24*E25</f>
        <v>4.0600000000000005</v>
      </c>
      <c r="G25" s="28"/>
      <c r="H25" s="28"/>
      <c r="I25" s="28"/>
      <c r="J25" s="30"/>
      <c r="K25" s="28"/>
      <c r="L25" s="30"/>
      <c r="M25" s="30"/>
      <c r="N25" s="287"/>
    </row>
    <row r="26" spans="1:14" s="288" customFormat="1" ht="28.5" customHeight="1">
      <c r="A26" s="92"/>
      <c r="B26" s="242"/>
      <c r="C26" s="105" t="s">
        <v>221</v>
      </c>
      <c r="D26" s="92" t="s">
        <v>99</v>
      </c>
      <c r="E26" s="91">
        <v>0.065</v>
      </c>
      <c r="F26" s="94">
        <f>F24*E26</f>
        <v>9.1</v>
      </c>
      <c r="G26" s="28"/>
      <c r="H26" s="28"/>
      <c r="I26" s="28"/>
      <c r="J26" s="30"/>
      <c r="K26" s="28"/>
      <c r="L26" s="30"/>
      <c r="M26" s="30"/>
      <c r="N26" s="287"/>
    </row>
    <row r="27" spans="1:14" s="170" customFormat="1" ht="15.75" customHeight="1">
      <c r="A27" s="92">
        <v>7</v>
      </c>
      <c r="B27" s="149"/>
      <c r="C27" s="105" t="s">
        <v>808</v>
      </c>
      <c r="D27" s="92" t="s">
        <v>220</v>
      </c>
      <c r="E27" s="51"/>
      <c r="F27" s="93">
        <v>1694</v>
      </c>
      <c r="G27" s="28"/>
      <c r="H27" s="28"/>
      <c r="I27" s="28"/>
      <c r="J27" s="30"/>
      <c r="K27" s="28"/>
      <c r="L27" s="30"/>
      <c r="M27" s="30"/>
      <c r="N27" s="289"/>
    </row>
    <row r="28" spans="1:14" s="19" customFormat="1" ht="13.5" customHeight="1">
      <c r="A28" s="91">
        <v>8</v>
      </c>
      <c r="B28" s="27" t="s">
        <v>336</v>
      </c>
      <c r="C28" s="99" t="s">
        <v>337</v>
      </c>
      <c r="D28" s="92" t="s">
        <v>23</v>
      </c>
      <c r="E28" s="92"/>
      <c r="F28" s="93">
        <f>F9+F15</f>
        <v>1650</v>
      </c>
      <c r="G28" s="28"/>
      <c r="H28" s="28"/>
      <c r="I28" s="28"/>
      <c r="J28" s="30"/>
      <c r="K28" s="28"/>
      <c r="L28" s="30"/>
      <c r="M28" s="30"/>
      <c r="N28" s="18"/>
    </row>
    <row r="29" spans="1:14" s="19" customFormat="1" ht="13.5" customHeight="1">
      <c r="A29" s="91"/>
      <c r="B29" s="27"/>
      <c r="C29" s="97" t="s">
        <v>12</v>
      </c>
      <c r="D29" s="91" t="s">
        <v>13</v>
      </c>
      <c r="E29" s="91">
        <v>0.00323</v>
      </c>
      <c r="F29" s="94">
        <f>F28*E29</f>
        <v>5.3294999999999995</v>
      </c>
      <c r="G29" s="28"/>
      <c r="H29" s="28"/>
      <c r="I29" s="28"/>
      <c r="J29" s="30"/>
      <c r="K29" s="28"/>
      <c r="L29" s="30"/>
      <c r="M29" s="30"/>
      <c r="N29" s="18"/>
    </row>
    <row r="30" spans="1:14" s="19" customFormat="1" ht="14.25" customHeight="1">
      <c r="A30" s="91"/>
      <c r="B30" s="27"/>
      <c r="C30" s="97" t="s">
        <v>338</v>
      </c>
      <c r="D30" s="91" t="s">
        <v>99</v>
      </c>
      <c r="E30" s="91">
        <v>0.00362</v>
      </c>
      <c r="F30" s="94">
        <f>F28*E30</f>
        <v>5.973</v>
      </c>
      <c r="G30" s="28"/>
      <c r="H30" s="28"/>
      <c r="I30" s="28"/>
      <c r="J30" s="30"/>
      <c r="K30" s="28"/>
      <c r="L30" s="30"/>
      <c r="M30" s="30"/>
      <c r="N30" s="18"/>
    </row>
    <row r="31" spans="1:14" s="19" customFormat="1" ht="13.5">
      <c r="A31" s="91"/>
      <c r="B31" s="27"/>
      <c r="C31" s="97" t="s">
        <v>38</v>
      </c>
      <c r="D31" s="91" t="s">
        <v>0</v>
      </c>
      <c r="E31" s="91">
        <v>0.00018</v>
      </c>
      <c r="F31" s="94">
        <f>F28*E31</f>
        <v>0.29700000000000004</v>
      </c>
      <c r="G31" s="28"/>
      <c r="H31" s="28"/>
      <c r="I31" s="28"/>
      <c r="J31" s="30"/>
      <c r="K31" s="28"/>
      <c r="L31" s="30"/>
      <c r="M31" s="30"/>
      <c r="N31" s="18"/>
    </row>
    <row r="32" spans="1:14" s="19" customFormat="1" ht="13.5">
      <c r="A32" s="91"/>
      <c r="B32" s="27"/>
      <c r="C32" s="97" t="s">
        <v>14</v>
      </c>
      <c r="D32" s="91"/>
      <c r="E32" s="91"/>
      <c r="F32" s="94"/>
      <c r="G32" s="28"/>
      <c r="H32" s="28"/>
      <c r="I32" s="28"/>
      <c r="J32" s="30"/>
      <c r="K32" s="28"/>
      <c r="L32" s="30"/>
      <c r="M32" s="30"/>
      <c r="N32" s="18"/>
    </row>
    <row r="33" spans="1:14" s="19" customFormat="1" ht="14.25" customHeight="1">
      <c r="A33" s="91"/>
      <c r="B33" s="27"/>
      <c r="C33" s="97" t="s">
        <v>376</v>
      </c>
      <c r="D33" s="91" t="s">
        <v>23</v>
      </c>
      <c r="E33" s="91">
        <v>4E-05</v>
      </c>
      <c r="F33" s="94">
        <f>F28*E33</f>
        <v>0.066</v>
      </c>
      <c r="G33" s="28"/>
      <c r="H33" s="28"/>
      <c r="I33" s="28"/>
      <c r="J33" s="30"/>
      <c r="K33" s="28"/>
      <c r="L33" s="30"/>
      <c r="M33" s="30"/>
      <c r="N33" s="18"/>
    </row>
    <row r="34" spans="1:14" s="54" customFormat="1" ht="28.5" customHeight="1">
      <c r="A34" s="92">
        <v>9</v>
      </c>
      <c r="B34" s="242" t="s">
        <v>222</v>
      </c>
      <c r="C34" s="99" t="s">
        <v>784</v>
      </c>
      <c r="D34" s="92" t="s">
        <v>23</v>
      </c>
      <c r="E34" s="92"/>
      <c r="F34" s="93">
        <v>200</v>
      </c>
      <c r="G34" s="28"/>
      <c r="H34" s="28"/>
      <c r="I34" s="28"/>
      <c r="J34" s="30"/>
      <c r="K34" s="28"/>
      <c r="L34" s="30"/>
      <c r="M34" s="30"/>
      <c r="N34" s="53"/>
    </row>
    <row r="35" spans="1:14" s="54" customFormat="1" ht="14.25" customHeight="1">
      <c r="A35" s="92"/>
      <c r="B35" s="242"/>
      <c r="C35" s="105" t="s">
        <v>12</v>
      </c>
      <c r="D35" s="92" t="s">
        <v>13</v>
      </c>
      <c r="E35" s="92">
        <v>1.21</v>
      </c>
      <c r="F35" s="93">
        <f>F34*E35</f>
        <v>242</v>
      </c>
      <c r="G35" s="28"/>
      <c r="H35" s="28"/>
      <c r="I35" s="28"/>
      <c r="J35" s="30"/>
      <c r="K35" s="28"/>
      <c r="L35" s="30"/>
      <c r="M35" s="30"/>
      <c r="N35" s="53"/>
    </row>
    <row r="36" spans="1:14" s="288" customFormat="1" ht="27" customHeight="1">
      <c r="A36" s="92">
        <v>10</v>
      </c>
      <c r="B36" s="242" t="s">
        <v>223</v>
      </c>
      <c r="C36" s="99" t="s">
        <v>785</v>
      </c>
      <c r="D36" s="92" t="s">
        <v>23</v>
      </c>
      <c r="E36" s="92"/>
      <c r="F36" s="94">
        <v>800</v>
      </c>
      <c r="G36" s="28"/>
      <c r="H36" s="28"/>
      <c r="I36" s="28"/>
      <c r="J36" s="30"/>
      <c r="K36" s="28"/>
      <c r="L36" s="30"/>
      <c r="M36" s="30"/>
      <c r="N36" s="287"/>
    </row>
    <row r="37" spans="1:14" s="288" customFormat="1" ht="14.25" customHeight="1">
      <c r="A37" s="92"/>
      <c r="B37" s="242"/>
      <c r="C37" s="105" t="s">
        <v>224</v>
      </c>
      <c r="D37" s="92" t="s">
        <v>99</v>
      </c>
      <c r="E37" s="92">
        <v>0.00921</v>
      </c>
      <c r="F37" s="94">
        <f>F36*E37</f>
        <v>7.367999999999999</v>
      </c>
      <c r="G37" s="28"/>
      <c r="H37" s="28"/>
      <c r="I37" s="28"/>
      <c r="J37" s="30"/>
      <c r="K37" s="28"/>
      <c r="L37" s="30"/>
      <c r="M37" s="30"/>
      <c r="N37" s="287"/>
    </row>
    <row r="38" spans="1:14" s="56" customFormat="1" ht="30" customHeight="1">
      <c r="A38" s="92">
        <v>11</v>
      </c>
      <c r="B38" s="242" t="s">
        <v>225</v>
      </c>
      <c r="C38" s="99" t="s">
        <v>226</v>
      </c>
      <c r="D38" s="92" t="s">
        <v>23</v>
      </c>
      <c r="E38" s="92"/>
      <c r="F38" s="94">
        <v>800</v>
      </c>
      <c r="G38" s="28"/>
      <c r="H38" s="28"/>
      <c r="I38" s="28"/>
      <c r="J38" s="30"/>
      <c r="K38" s="28"/>
      <c r="L38" s="30"/>
      <c r="M38" s="30"/>
      <c r="N38" s="287"/>
    </row>
    <row r="39" spans="1:14" s="56" customFormat="1" ht="14.25" customHeight="1">
      <c r="A39" s="92"/>
      <c r="B39" s="242"/>
      <c r="C39" s="105" t="s">
        <v>12</v>
      </c>
      <c r="D39" s="92" t="s">
        <v>13</v>
      </c>
      <c r="E39" s="92">
        <v>0.112</v>
      </c>
      <c r="F39" s="94">
        <f>F38*E39</f>
        <v>89.60000000000001</v>
      </c>
      <c r="G39" s="28"/>
      <c r="H39" s="28"/>
      <c r="I39" s="28"/>
      <c r="J39" s="30"/>
      <c r="K39" s="28"/>
      <c r="L39" s="30"/>
      <c r="M39" s="30"/>
      <c r="N39" s="287"/>
    </row>
    <row r="40" spans="1:14" s="56" customFormat="1" ht="15" customHeight="1">
      <c r="A40" s="92"/>
      <c r="B40" s="242"/>
      <c r="C40" s="105" t="s">
        <v>227</v>
      </c>
      <c r="D40" s="92" t="s">
        <v>99</v>
      </c>
      <c r="E40" s="92">
        <v>0.109</v>
      </c>
      <c r="F40" s="94">
        <f>F38*E40</f>
        <v>87.2</v>
      </c>
      <c r="G40" s="28"/>
      <c r="H40" s="28"/>
      <c r="I40" s="28"/>
      <c r="J40" s="30"/>
      <c r="K40" s="28"/>
      <c r="L40" s="30"/>
      <c r="M40" s="30"/>
      <c r="N40" s="287"/>
    </row>
    <row r="41" spans="1:14" s="293" customFormat="1" ht="15" customHeight="1">
      <c r="A41" s="145"/>
      <c r="B41" s="290"/>
      <c r="C41" s="291" t="s">
        <v>25</v>
      </c>
      <c r="D41" s="145"/>
      <c r="E41" s="145"/>
      <c r="F41" s="143"/>
      <c r="G41" s="28"/>
      <c r="H41" s="28"/>
      <c r="I41" s="28"/>
      <c r="J41" s="30"/>
      <c r="K41" s="28"/>
      <c r="L41" s="30"/>
      <c r="M41" s="30"/>
      <c r="N41" s="292"/>
    </row>
    <row r="42" spans="1:14" s="168" customFormat="1" ht="16.5" customHeight="1">
      <c r="A42" s="92"/>
      <c r="B42" s="242"/>
      <c r="C42" s="148" t="s">
        <v>366</v>
      </c>
      <c r="D42" s="92"/>
      <c r="E42" s="92"/>
      <c r="F42" s="94"/>
      <c r="G42" s="28"/>
      <c r="H42" s="28"/>
      <c r="I42" s="28"/>
      <c r="J42" s="30"/>
      <c r="K42" s="28"/>
      <c r="L42" s="30"/>
      <c r="M42" s="30"/>
      <c r="N42" s="53"/>
    </row>
    <row r="43" spans="1:14" s="19" customFormat="1" ht="27">
      <c r="A43" s="91">
        <v>12</v>
      </c>
      <c r="B43" s="27" t="s">
        <v>320</v>
      </c>
      <c r="C43" s="109" t="s">
        <v>673</v>
      </c>
      <c r="D43" s="92" t="s">
        <v>23</v>
      </c>
      <c r="E43" s="92"/>
      <c r="F43" s="94">
        <v>300</v>
      </c>
      <c r="G43" s="28"/>
      <c r="H43" s="28"/>
      <c r="I43" s="28"/>
      <c r="J43" s="30"/>
      <c r="K43" s="28"/>
      <c r="L43" s="30"/>
      <c r="M43" s="30"/>
      <c r="N43" s="18"/>
    </row>
    <row r="44" spans="1:14" s="19" customFormat="1" ht="16.5" customHeight="1">
      <c r="A44" s="91"/>
      <c r="B44" s="27"/>
      <c r="C44" s="97" t="s">
        <v>12</v>
      </c>
      <c r="D44" s="91" t="s">
        <v>13</v>
      </c>
      <c r="E44" s="91">
        <v>3.52</v>
      </c>
      <c r="F44" s="94">
        <f>F43*E44</f>
        <v>1056</v>
      </c>
      <c r="G44" s="28"/>
      <c r="H44" s="28"/>
      <c r="I44" s="28"/>
      <c r="J44" s="30"/>
      <c r="K44" s="28"/>
      <c r="L44" s="30"/>
      <c r="M44" s="30"/>
      <c r="N44" s="18"/>
    </row>
    <row r="45" spans="1:14" s="19" customFormat="1" ht="13.5">
      <c r="A45" s="91"/>
      <c r="B45" s="27"/>
      <c r="C45" s="97" t="s">
        <v>38</v>
      </c>
      <c r="D45" s="91" t="s">
        <v>0</v>
      </c>
      <c r="E45" s="91">
        <v>1.06</v>
      </c>
      <c r="F45" s="94">
        <f>F43*E45</f>
        <v>318</v>
      </c>
      <c r="G45" s="28"/>
      <c r="H45" s="28"/>
      <c r="I45" s="28"/>
      <c r="J45" s="30"/>
      <c r="K45" s="28"/>
      <c r="L45" s="30"/>
      <c r="M45" s="30"/>
      <c r="N45" s="18"/>
    </row>
    <row r="46" spans="1:14" s="19" customFormat="1" ht="13.5">
      <c r="A46" s="91"/>
      <c r="B46" s="27"/>
      <c r="C46" s="97" t="s">
        <v>14</v>
      </c>
      <c r="D46" s="91"/>
      <c r="E46" s="91"/>
      <c r="F46" s="94"/>
      <c r="G46" s="28"/>
      <c r="H46" s="28"/>
      <c r="I46" s="28"/>
      <c r="J46" s="30"/>
      <c r="K46" s="28"/>
      <c r="L46" s="30"/>
      <c r="M46" s="30"/>
      <c r="N46" s="18"/>
    </row>
    <row r="47" spans="1:14" s="19" customFormat="1" ht="13.5">
      <c r="A47" s="91"/>
      <c r="B47" s="27"/>
      <c r="C47" s="97" t="s">
        <v>321</v>
      </c>
      <c r="D47" s="91" t="s">
        <v>23</v>
      </c>
      <c r="E47" s="91">
        <v>1.24</v>
      </c>
      <c r="F47" s="94">
        <f>F43*E47</f>
        <v>372</v>
      </c>
      <c r="G47" s="28"/>
      <c r="H47" s="28"/>
      <c r="I47" s="28"/>
      <c r="J47" s="30"/>
      <c r="K47" s="28"/>
      <c r="L47" s="30"/>
      <c r="M47" s="30"/>
      <c r="N47" s="18"/>
    </row>
    <row r="48" spans="1:14" s="19" customFormat="1" ht="13.5">
      <c r="A48" s="91"/>
      <c r="B48" s="27"/>
      <c r="C48" s="97" t="s">
        <v>15</v>
      </c>
      <c r="D48" s="91" t="s">
        <v>0</v>
      </c>
      <c r="E48" s="91">
        <v>0.02</v>
      </c>
      <c r="F48" s="94">
        <f>F43*E48</f>
        <v>6</v>
      </c>
      <c r="G48" s="28"/>
      <c r="H48" s="28"/>
      <c r="I48" s="28"/>
      <c r="J48" s="30"/>
      <c r="K48" s="28"/>
      <c r="L48" s="30"/>
      <c r="M48" s="30"/>
      <c r="N48" s="18"/>
    </row>
    <row r="49" spans="1:14" s="54" customFormat="1" ht="13.5" customHeight="1">
      <c r="A49" s="92">
        <v>13</v>
      </c>
      <c r="B49" s="242" t="s">
        <v>98</v>
      </c>
      <c r="C49" s="99" t="s">
        <v>229</v>
      </c>
      <c r="D49" s="92" t="s">
        <v>23</v>
      </c>
      <c r="E49" s="92"/>
      <c r="F49" s="93">
        <v>14.2</v>
      </c>
      <c r="G49" s="28"/>
      <c r="H49" s="28"/>
      <c r="I49" s="28"/>
      <c r="J49" s="30"/>
      <c r="K49" s="28"/>
      <c r="L49" s="30"/>
      <c r="M49" s="30"/>
      <c r="N49" s="71"/>
    </row>
    <row r="50" spans="1:14" s="54" customFormat="1" ht="15" customHeight="1">
      <c r="A50" s="92"/>
      <c r="B50" s="286"/>
      <c r="C50" s="99" t="s">
        <v>12</v>
      </c>
      <c r="D50" s="92" t="s">
        <v>13</v>
      </c>
      <c r="E50" s="92">
        <v>1.37</v>
      </c>
      <c r="F50" s="94">
        <f>F49*E50</f>
        <v>19.454</v>
      </c>
      <c r="G50" s="28"/>
      <c r="H50" s="28"/>
      <c r="I50" s="28"/>
      <c r="J50" s="30"/>
      <c r="K50" s="28"/>
      <c r="L50" s="30"/>
      <c r="M50" s="30"/>
      <c r="N50" s="53"/>
    </row>
    <row r="51" spans="1:14" s="54" customFormat="1" ht="13.5">
      <c r="A51" s="92"/>
      <c r="B51" s="286"/>
      <c r="C51" s="99" t="s">
        <v>38</v>
      </c>
      <c r="D51" s="92" t="s">
        <v>0</v>
      </c>
      <c r="E51" s="92">
        <v>0.283</v>
      </c>
      <c r="F51" s="94">
        <f>F49*E51</f>
        <v>4.018599999999999</v>
      </c>
      <c r="G51" s="28"/>
      <c r="H51" s="28"/>
      <c r="I51" s="28"/>
      <c r="J51" s="30"/>
      <c r="K51" s="28"/>
      <c r="L51" s="30"/>
      <c r="M51" s="30"/>
      <c r="N51" s="53"/>
    </row>
    <row r="52" spans="1:14" s="54" customFormat="1" ht="13.5">
      <c r="A52" s="92"/>
      <c r="B52" s="286"/>
      <c r="C52" s="99" t="s">
        <v>14</v>
      </c>
      <c r="D52" s="92"/>
      <c r="E52" s="92"/>
      <c r="F52" s="94"/>
      <c r="G52" s="28"/>
      <c r="H52" s="28"/>
      <c r="I52" s="28"/>
      <c r="J52" s="30"/>
      <c r="K52" s="28"/>
      <c r="L52" s="30"/>
      <c r="M52" s="30"/>
      <c r="N52" s="53"/>
    </row>
    <row r="53" spans="1:14" s="54" customFormat="1" ht="13.5">
      <c r="A53" s="92"/>
      <c r="B53" s="286"/>
      <c r="C53" s="99" t="s">
        <v>230</v>
      </c>
      <c r="D53" s="92" t="s">
        <v>23</v>
      </c>
      <c r="E53" s="92">
        <v>1.02</v>
      </c>
      <c r="F53" s="94">
        <f>F49*E53</f>
        <v>14.484</v>
      </c>
      <c r="G53" s="28"/>
      <c r="H53" s="28"/>
      <c r="I53" s="28"/>
      <c r="J53" s="30"/>
      <c r="K53" s="28"/>
      <c r="L53" s="30"/>
      <c r="M53" s="30"/>
      <c r="N53" s="53"/>
    </row>
    <row r="54" spans="1:14" s="54" customFormat="1" ht="13.5">
      <c r="A54" s="92"/>
      <c r="B54" s="286"/>
      <c r="C54" s="99" t="s">
        <v>15</v>
      </c>
      <c r="D54" s="92" t="s">
        <v>0</v>
      </c>
      <c r="E54" s="92">
        <v>0.62</v>
      </c>
      <c r="F54" s="94">
        <f>F49*E54</f>
        <v>8.804</v>
      </c>
      <c r="G54" s="28"/>
      <c r="H54" s="28"/>
      <c r="I54" s="28"/>
      <c r="J54" s="30"/>
      <c r="K54" s="28"/>
      <c r="L54" s="30"/>
      <c r="M54" s="30"/>
      <c r="N54" s="53"/>
    </row>
    <row r="55" spans="1:14" s="19" customFormat="1" ht="30.75" customHeight="1">
      <c r="A55" s="91">
        <v>14</v>
      </c>
      <c r="B55" s="27" t="s">
        <v>383</v>
      </c>
      <c r="C55" s="99" t="s">
        <v>676</v>
      </c>
      <c r="D55" s="92" t="s">
        <v>23</v>
      </c>
      <c r="E55" s="92"/>
      <c r="F55" s="93">
        <v>34.4</v>
      </c>
      <c r="G55" s="28"/>
      <c r="H55" s="28"/>
      <c r="I55" s="28"/>
      <c r="J55" s="30"/>
      <c r="K55" s="28"/>
      <c r="L55" s="30"/>
      <c r="M55" s="30"/>
      <c r="N55" s="18"/>
    </row>
    <row r="56" spans="1:14" s="19" customFormat="1" ht="14.25" customHeight="1">
      <c r="A56" s="91"/>
      <c r="B56" s="27"/>
      <c r="C56" s="183" t="s">
        <v>12</v>
      </c>
      <c r="D56" s="91" t="s">
        <v>13</v>
      </c>
      <c r="E56" s="91">
        <v>6.66</v>
      </c>
      <c r="F56" s="94">
        <f>F55*E56</f>
        <v>229.10399999999998</v>
      </c>
      <c r="G56" s="28"/>
      <c r="H56" s="28"/>
      <c r="I56" s="28"/>
      <c r="J56" s="30"/>
      <c r="K56" s="28"/>
      <c r="L56" s="30"/>
      <c r="M56" s="30"/>
      <c r="N56" s="18"/>
    </row>
    <row r="57" spans="1:14" s="19" customFormat="1" ht="13.5">
      <c r="A57" s="91"/>
      <c r="B57" s="27"/>
      <c r="C57" s="183" t="s">
        <v>38</v>
      </c>
      <c r="D57" s="91" t="s">
        <v>0</v>
      </c>
      <c r="E57" s="91">
        <v>0.59</v>
      </c>
      <c r="F57" s="94">
        <f>F55*E57</f>
        <v>20.296</v>
      </c>
      <c r="G57" s="28"/>
      <c r="H57" s="28"/>
      <c r="I57" s="28"/>
      <c r="J57" s="30"/>
      <c r="K57" s="28"/>
      <c r="L57" s="30"/>
      <c r="M57" s="30"/>
      <c r="N57" s="18"/>
    </row>
    <row r="58" spans="1:14" s="19" customFormat="1" ht="13.5">
      <c r="A58" s="91"/>
      <c r="B58" s="27"/>
      <c r="C58" s="183" t="s">
        <v>14</v>
      </c>
      <c r="D58" s="91"/>
      <c r="E58" s="91"/>
      <c r="F58" s="94"/>
      <c r="G58" s="28"/>
      <c r="H58" s="28"/>
      <c r="I58" s="28"/>
      <c r="J58" s="30"/>
      <c r="K58" s="28"/>
      <c r="L58" s="30"/>
      <c r="M58" s="30"/>
      <c r="N58" s="18"/>
    </row>
    <row r="59" spans="1:14" s="19" customFormat="1" ht="13.5">
      <c r="A59" s="91"/>
      <c r="B59" s="27"/>
      <c r="C59" s="183" t="s">
        <v>382</v>
      </c>
      <c r="D59" s="91" t="s">
        <v>23</v>
      </c>
      <c r="E59" s="91">
        <v>1.015</v>
      </c>
      <c r="F59" s="94">
        <f>F55*E59</f>
        <v>34.916</v>
      </c>
      <c r="G59" s="28"/>
      <c r="H59" s="28"/>
      <c r="I59" s="28"/>
      <c r="J59" s="30"/>
      <c r="K59" s="28"/>
      <c r="L59" s="30"/>
      <c r="M59" s="30"/>
      <c r="N59" s="18"/>
    </row>
    <row r="60" spans="1:14" s="19" customFormat="1" ht="13.5">
      <c r="A60" s="91"/>
      <c r="B60" s="27"/>
      <c r="C60" s="183" t="s">
        <v>232</v>
      </c>
      <c r="D60" s="91" t="s">
        <v>151</v>
      </c>
      <c r="E60" s="91">
        <v>1.6</v>
      </c>
      <c r="F60" s="94">
        <f>F55*E60</f>
        <v>55.04</v>
      </c>
      <c r="G60" s="28"/>
      <c r="H60" s="28"/>
      <c r="I60" s="28"/>
      <c r="J60" s="30"/>
      <c r="K60" s="28"/>
      <c r="L60" s="30"/>
      <c r="M60" s="30"/>
      <c r="N60" s="18"/>
    </row>
    <row r="61" spans="1:14" s="19" customFormat="1" ht="13.5">
      <c r="A61" s="91"/>
      <c r="B61" s="27"/>
      <c r="C61" s="183" t="s">
        <v>233</v>
      </c>
      <c r="D61" s="91" t="s">
        <v>23</v>
      </c>
      <c r="E61" s="91">
        <v>0.0183</v>
      </c>
      <c r="F61" s="94">
        <f>F55*E61</f>
        <v>0.62952</v>
      </c>
      <c r="G61" s="28"/>
      <c r="H61" s="28"/>
      <c r="I61" s="28"/>
      <c r="J61" s="30"/>
      <c r="K61" s="28"/>
      <c r="L61" s="30"/>
      <c r="M61" s="30"/>
      <c r="N61" s="18"/>
    </row>
    <row r="62" spans="1:14" s="19" customFormat="1" ht="13.5">
      <c r="A62" s="91"/>
      <c r="B62" s="27"/>
      <c r="C62" s="183" t="s">
        <v>15</v>
      </c>
      <c r="D62" s="91" t="s">
        <v>0</v>
      </c>
      <c r="E62" s="91">
        <v>0.4</v>
      </c>
      <c r="F62" s="94">
        <f>F55*E62</f>
        <v>13.76</v>
      </c>
      <c r="G62" s="28"/>
      <c r="H62" s="28"/>
      <c r="I62" s="28"/>
      <c r="J62" s="30"/>
      <c r="K62" s="28"/>
      <c r="L62" s="30"/>
      <c r="M62" s="30"/>
      <c r="N62" s="18"/>
    </row>
    <row r="63" spans="1:14" s="168" customFormat="1" ht="14.25" customHeight="1">
      <c r="A63" s="92">
        <v>15</v>
      </c>
      <c r="B63" s="286"/>
      <c r="C63" s="105" t="s">
        <v>236</v>
      </c>
      <c r="D63" s="92" t="s">
        <v>220</v>
      </c>
      <c r="E63" s="92"/>
      <c r="F63" s="104">
        <v>0.45</v>
      </c>
      <c r="G63" s="28"/>
      <c r="H63" s="28"/>
      <c r="I63" s="28"/>
      <c r="J63" s="30"/>
      <c r="K63" s="28"/>
      <c r="L63" s="30"/>
      <c r="M63" s="30"/>
      <c r="N63" s="53"/>
    </row>
    <row r="64" spans="1:14" s="168" customFormat="1" ht="14.25" customHeight="1">
      <c r="A64" s="92">
        <v>16</v>
      </c>
      <c r="B64" s="286"/>
      <c r="C64" s="105" t="s">
        <v>234</v>
      </c>
      <c r="D64" s="92" t="s">
        <v>220</v>
      </c>
      <c r="E64" s="92"/>
      <c r="F64" s="104">
        <v>1.471</v>
      </c>
      <c r="G64" s="28"/>
      <c r="H64" s="28"/>
      <c r="I64" s="28"/>
      <c r="J64" s="30"/>
      <c r="K64" s="28"/>
      <c r="L64" s="30"/>
      <c r="M64" s="30"/>
      <c r="N64" s="53"/>
    </row>
    <row r="65" spans="1:14" s="19" customFormat="1" ht="30" customHeight="1">
      <c r="A65" s="91">
        <v>17</v>
      </c>
      <c r="B65" s="27" t="s">
        <v>670</v>
      </c>
      <c r="C65" s="99" t="s">
        <v>677</v>
      </c>
      <c r="D65" s="92" t="s">
        <v>23</v>
      </c>
      <c r="E65" s="92"/>
      <c r="F65" s="93">
        <v>71.6</v>
      </c>
      <c r="G65" s="28"/>
      <c r="H65" s="28"/>
      <c r="I65" s="28"/>
      <c r="J65" s="30"/>
      <c r="K65" s="28"/>
      <c r="L65" s="30"/>
      <c r="M65" s="30"/>
      <c r="N65" s="18"/>
    </row>
    <row r="66" spans="1:14" s="19" customFormat="1" ht="16.5" customHeight="1">
      <c r="A66" s="91"/>
      <c r="B66" s="27"/>
      <c r="C66" s="183" t="s">
        <v>12</v>
      </c>
      <c r="D66" s="91" t="s">
        <v>13</v>
      </c>
      <c r="E66" s="91">
        <v>11.1</v>
      </c>
      <c r="F66" s="94">
        <f>F65*E66</f>
        <v>794.7599999999999</v>
      </c>
      <c r="G66" s="28"/>
      <c r="H66" s="28"/>
      <c r="I66" s="28"/>
      <c r="J66" s="30"/>
      <c r="K66" s="28"/>
      <c r="L66" s="30"/>
      <c r="M66" s="30"/>
      <c r="N66" s="18"/>
    </row>
    <row r="67" spans="1:14" s="19" customFormat="1" ht="13.5">
      <c r="A67" s="91"/>
      <c r="B67" s="27"/>
      <c r="C67" s="183" t="s">
        <v>38</v>
      </c>
      <c r="D67" s="91" t="s">
        <v>0</v>
      </c>
      <c r="E67" s="91">
        <v>0.96</v>
      </c>
      <c r="F67" s="94">
        <f>F65*E67</f>
        <v>68.73599999999999</v>
      </c>
      <c r="G67" s="28"/>
      <c r="H67" s="28"/>
      <c r="I67" s="28"/>
      <c r="J67" s="30"/>
      <c r="K67" s="28"/>
      <c r="L67" s="30"/>
      <c r="M67" s="30"/>
      <c r="N67" s="18"/>
    </row>
    <row r="68" spans="1:14" s="19" customFormat="1" ht="13.5">
      <c r="A68" s="91"/>
      <c r="B68" s="27"/>
      <c r="C68" s="183" t="s">
        <v>14</v>
      </c>
      <c r="D68" s="91"/>
      <c r="E68" s="91"/>
      <c r="F68" s="94"/>
      <c r="G68" s="28"/>
      <c r="H68" s="28"/>
      <c r="I68" s="28"/>
      <c r="J68" s="30"/>
      <c r="K68" s="28"/>
      <c r="L68" s="30"/>
      <c r="M68" s="30"/>
      <c r="N68" s="18"/>
    </row>
    <row r="69" spans="1:14" s="19" customFormat="1" ht="13.5">
      <c r="A69" s="91"/>
      <c r="B69" s="27"/>
      <c r="C69" s="183" t="s">
        <v>231</v>
      </c>
      <c r="D69" s="91" t="s">
        <v>23</v>
      </c>
      <c r="E69" s="91">
        <v>1.015</v>
      </c>
      <c r="F69" s="94">
        <f>F65*E69</f>
        <v>72.67399999999999</v>
      </c>
      <c r="G69" s="28"/>
      <c r="H69" s="28"/>
      <c r="I69" s="28"/>
      <c r="J69" s="30"/>
      <c r="K69" s="28"/>
      <c r="L69" s="30"/>
      <c r="M69" s="30"/>
      <c r="N69" s="18"/>
    </row>
    <row r="70" spans="1:14" s="19" customFormat="1" ht="13.5">
      <c r="A70" s="91"/>
      <c r="B70" s="27"/>
      <c r="C70" s="183" t="s">
        <v>232</v>
      </c>
      <c r="D70" s="91" t="s">
        <v>151</v>
      </c>
      <c r="E70" s="91">
        <v>2.05</v>
      </c>
      <c r="F70" s="94">
        <f>F65*E70</f>
        <v>146.77999999999997</v>
      </c>
      <c r="G70" s="28"/>
      <c r="H70" s="28"/>
      <c r="I70" s="28"/>
      <c r="J70" s="30"/>
      <c r="K70" s="28"/>
      <c r="L70" s="30"/>
      <c r="M70" s="30"/>
      <c r="N70" s="18"/>
    </row>
    <row r="71" spans="1:14" s="19" customFormat="1" ht="13.5">
      <c r="A71" s="91"/>
      <c r="B71" s="27"/>
      <c r="C71" s="183" t="s">
        <v>671</v>
      </c>
      <c r="D71" s="91" t="s">
        <v>23</v>
      </c>
      <c r="E71" s="91">
        <v>0.003</v>
      </c>
      <c r="F71" s="94">
        <f>F65*E71</f>
        <v>0.2148</v>
      </c>
      <c r="G71" s="28"/>
      <c r="H71" s="28"/>
      <c r="I71" s="28"/>
      <c r="J71" s="30"/>
      <c r="K71" s="28"/>
      <c r="L71" s="30"/>
      <c r="M71" s="30"/>
      <c r="N71" s="18"/>
    </row>
    <row r="72" spans="1:14" s="19" customFormat="1" ht="13.5">
      <c r="A72" s="91"/>
      <c r="B72" s="27"/>
      <c r="C72" s="183" t="s">
        <v>250</v>
      </c>
      <c r="D72" s="91" t="s">
        <v>23</v>
      </c>
      <c r="E72" s="91">
        <v>0.0278</v>
      </c>
      <c r="F72" s="94">
        <f>F65*E72</f>
        <v>1.9904799999999998</v>
      </c>
      <c r="G72" s="28"/>
      <c r="H72" s="28"/>
      <c r="I72" s="28"/>
      <c r="J72" s="30"/>
      <c r="K72" s="28"/>
      <c r="L72" s="30"/>
      <c r="M72" s="30"/>
      <c r="N72" s="18"/>
    </row>
    <row r="73" spans="1:14" s="19" customFormat="1" ht="13.5">
      <c r="A73" s="91"/>
      <c r="B73" s="27"/>
      <c r="C73" s="183" t="s">
        <v>216</v>
      </c>
      <c r="D73" s="91" t="s">
        <v>16</v>
      </c>
      <c r="E73" s="91">
        <v>1.7</v>
      </c>
      <c r="F73" s="94">
        <f>F65*E73</f>
        <v>121.71999999999998</v>
      </c>
      <c r="G73" s="28"/>
      <c r="H73" s="28"/>
      <c r="I73" s="28"/>
      <c r="J73" s="30"/>
      <c r="K73" s="28"/>
      <c r="L73" s="30"/>
      <c r="M73" s="30"/>
      <c r="N73" s="18"/>
    </row>
    <row r="74" spans="1:14" s="19" customFormat="1" ht="13.5">
      <c r="A74" s="91"/>
      <c r="B74" s="27"/>
      <c r="C74" s="183" t="s">
        <v>15</v>
      </c>
      <c r="D74" s="91" t="s">
        <v>0</v>
      </c>
      <c r="E74" s="91">
        <v>0.7</v>
      </c>
      <c r="F74" s="94">
        <f>F65*E74</f>
        <v>50.11999999999999</v>
      </c>
      <c r="G74" s="28"/>
      <c r="H74" s="28"/>
      <c r="I74" s="28"/>
      <c r="J74" s="30"/>
      <c r="K74" s="28"/>
      <c r="L74" s="30"/>
      <c r="M74" s="30"/>
      <c r="N74" s="18"/>
    </row>
    <row r="75" spans="1:14" s="168" customFormat="1" ht="14.25" customHeight="1">
      <c r="A75" s="92">
        <v>18</v>
      </c>
      <c r="B75" s="286"/>
      <c r="C75" s="105" t="s">
        <v>236</v>
      </c>
      <c r="D75" s="92" t="s">
        <v>220</v>
      </c>
      <c r="E75" s="92"/>
      <c r="F75" s="104">
        <v>1.302</v>
      </c>
      <c r="G75" s="28"/>
      <c r="H75" s="28"/>
      <c r="I75" s="28"/>
      <c r="J75" s="30"/>
      <c r="K75" s="28"/>
      <c r="L75" s="30"/>
      <c r="M75" s="30"/>
      <c r="N75" s="53"/>
    </row>
    <row r="76" spans="1:14" s="168" customFormat="1" ht="14.25" customHeight="1">
      <c r="A76" s="92">
        <v>19</v>
      </c>
      <c r="B76" s="286"/>
      <c r="C76" s="105" t="s">
        <v>234</v>
      </c>
      <c r="D76" s="92" t="s">
        <v>220</v>
      </c>
      <c r="E76" s="92"/>
      <c r="F76" s="104">
        <v>7.22</v>
      </c>
      <c r="G76" s="28"/>
      <c r="H76" s="28"/>
      <c r="I76" s="28"/>
      <c r="J76" s="30"/>
      <c r="K76" s="28"/>
      <c r="L76" s="30"/>
      <c r="M76" s="30"/>
      <c r="N76" s="53"/>
    </row>
    <row r="77" spans="1:14" s="168" customFormat="1" ht="27" customHeight="1">
      <c r="A77" s="92">
        <v>20</v>
      </c>
      <c r="B77" s="286"/>
      <c r="C77" s="105" t="s">
        <v>684</v>
      </c>
      <c r="D77" s="92" t="s">
        <v>220</v>
      </c>
      <c r="E77" s="92"/>
      <c r="F77" s="104">
        <v>0.162</v>
      </c>
      <c r="G77" s="28"/>
      <c r="H77" s="28"/>
      <c r="I77" s="28"/>
      <c r="J77" s="30"/>
      <c r="K77" s="28"/>
      <c r="L77" s="30"/>
      <c r="M77" s="30"/>
      <c r="N77" s="53"/>
    </row>
    <row r="78" spans="1:14" s="168" customFormat="1" ht="29.25" customHeight="1">
      <c r="A78" s="92">
        <v>21</v>
      </c>
      <c r="B78" s="286"/>
      <c r="C78" s="105" t="s">
        <v>685</v>
      </c>
      <c r="D78" s="92" t="s">
        <v>220</v>
      </c>
      <c r="E78" s="92"/>
      <c r="F78" s="104">
        <v>1.072</v>
      </c>
      <c r="G78" s="28"/>
      <c r="H78" s="28"/>
      <c r="I78" s="28"/>
      <c r="J78" s="30"/>
      <c r="K78" s="28"/>
      <c r="L78" s="30"/>
      <c r="M78" s="30"/>
      <c r="N78" s="53"/>
    </row>
    <row r="79" spans="1:14" s="19" customFormat="1" ht="40.5">
      <c r="A79" s="91">
        <v>22</v>
      </c>
      <c r="B79" s="27" t="s">
        <v>674</v>
      </c>
      <c r="C79" s="99" t="s">
        <v>675</v>
      </c>
      <c r="D79" s="92" t="s">
        <v>23</v>
      </c>
      <c r="E79" s="92"/>
      <c r="F79" s="93">
        <v>116.5</v>
      </c>
      <c r="G79" s="28"/>
      <c r="H79" s="28"/>
      <c r="I79" s="28"/>
      <c r="J79" s="30"/>
      <c r="K79" s="28"/>
      <c r="L79" s="30"/>
      <c r="M79" s="30"/>
      <c r="N79" s="18"/>
    </row>
    <row r="80" spans="1:14" s="19" customFormat="1" ht="14.25" customHeight="1">
      <c r="A80" s="91"/>
      <c r="B80" s="27"/>
      <c r="C80" s="183" t="s">
        <v>12</v>
      </c>
      <c r="D80" s="91" t="s">
        <v>13</v>
      </c>
      <c r="E80" s="91">
        <v>1.87</v>
      </c>
      <c r="F80" s="94">
        <f>F79*E80</f>
        <v>217.85500000000002</v>
      </c>
      <c r="G80" s="28"/>
      <c r="H80" s="28"/>
      <c r="I80" s="28"/>
      <c r="J80" s="30"/>
      <c r="K80" s="28"/>
      <c r="L80" s="30"/>
      <c r="M80" s="30"/>
      <c r="N80" s="18"/>
    </row>
    <row r="81" spans="1:14" s="19" customFormat="1" ht="13.5">
      <c r="A81" s="91"/>
      <c r="B81" s="27"/>
      <c r="C81" s="183" t="s">
        <v>38</v>
      </c>
      <c r="D81" s="91" t="s">
        <v>0</v>
      </c>
      <c r="E81" s="91">
        <v>0.77</v>
      </c>
      <c r="F81" s="94">
        <f>F79*E81</f>
        <v>89.705</v>
      </c>
      <c r="G81" s="28"/>
      <c r="H81" s="28"/>
      <c r="I81" s="28"/>
      <c r="J81" s="30"/>
      <c r="K81" s="28"/>
      <c r="L81" s="30"/>
      <c r="M81" s="30"/>
      <c r="N81" s="18"/>
    </row>
    <row r="82" spans="1:14" s="19" customFormat="1" ht="13.5">
      <c r="A82" s="91"/>
      <c r="B82" s="27"/>
      <c r="C82" s="183" t="s">
        <v>14</v>
      </c>
      <c r="D82" s="91"/>
      <c r="E82" s="91"/>
      <c r="F82" s="94"/>
      <c r="G82" s="28"/>
      <c r="H82" s="28"/>
      <c r="I82" s="28"/>
      <c r="J82" s="30"/>
      <c r="K82" s="28"/>
      <c r="L82" s="30"/>
      <c r="M82" s="30"/>
      <c r="N82" s="18"/>
    </row>
    <row r="83" spans="1:14" s="19" customFormat="1" ht="13.5">
      <c r="A83" s="91"/>
      <c r="B83" s="27"/>
      <c r="C83" s="183" t="s">
        <v>231</v>
      </c>
      <c r="D83" s="91" t="s">
        <v>23</v>
      </c>
      <c r="E83" s="91">
        <v>1.015</v>
      </c>
      <c r="F83" s="94">
        <f>F79*E83</f>
        <v>118.24749999999999</v>
      </c>
      <c r="G83" s="28"/>
      <c r="H83" s="28"/>
      <c r="I83" s="28"/>
      <c r="J83" s="30"/>
      <c r="K83" s="28"/>
      <c r="L83" s="30"/>
      <c r="M83" s="30"/>
      <c r="N83" s="18"/>
    </row>
    <row r="84" spans="1:14" s="19" customFormat="1" ht="13.5">
      <c r="A84" s="91"/>
      <c r="B84" s="27"/>
      <c r="C84" s="183" t="s">
        <v>232</v>
      </c>
      <c r="D84" s="91" t="s">
        <v>151</v>
      </c>
      <c r="E84" s="91">
        <v>0.0754</v>
      </c>
      <c r="F84" s="94">
        <f>F79*E84</f>
        <v>8.784099999999999</v>
      </c>
      <c r="G84" s="28"/>
      <c r="H84" s="28"/>
      <c r="I84" s="28"/>
      <c r="J84" s="30"/>
      <c r="K84" s="28"/>
      <c r="L84" s="30"/>
      <c r="M84" s="30"/>
      <c r="N84" s="18"/>
    </row>
    <row r="85" spans="1:14" s="19" customFormat="1" ht="13.5">
      <c r="A85" s="91"/>
      <c r="B85" s="27"/>
      <c r="C85" s="183" t="s">
        <v>233</v>
      </c>
      <c r="D85" s="91" t="s">
        <v>23</v>
      </c>
      <c r="E85" s="91">
        <v>0.0008</v>
      </c>
      <c r="F85" s="94">
        <f>F79*E85</f>
        <v>0.0932</v>
      </c>
      <c r="G85" s="28"/>
      <c r="H85" s="28"/>
      <c r="I85" s="28"/>
      <c r="J85" s="30"/>
      <c r="K85" s="28"/>
      <c r="L85" s="30"/>
      <c r="M85" s="30"/>
      <c r="N85" s="18"/>
    </row>
    <row r="86" spans="1:14" s="19" customFormat="1" ht="13.5">
      <c r="A86" s="91"/>
      <c r="B86" s="27"/>
      <c r="C86" s="183" t="s">
        <v>15</v>
      </c>
      <c r="D86" s="91" t="s">
        <v>0</v>
      </c>
      <c r="E86" s="91">
        <v>0.07</v>
      </c>
      <c r="F86" s="94">
        <f>F79*E86</f>
        <v>8.155000000000001</v>
      </c>
      <c r="G86" s="28"/>
      <c r="H86" s="28"/>
      <c r="I86" s="28"/>
      <c r="J86" s="30"/>
      <c r="K86" s="28"/>
      <c r="L86" s="30"/>
      <c r="M86" s="30"/>
      <c r="N86" s="18"/>
    </row>
    <row r="87" spans="1:14" s="168" customFormat="1" ht="14.25" customHeight="1">
      <c r="A87" s="92">
        <v>23</v>
      </c>
      <c r="B87" s="286"/>
      <c r="C87" s="105" t="s">
        <v>236</v>
      </c>
      <c r="D87" s="92" t="s">
        <v>220</v>
      </c>
      <c r="E87" s="92"/>
      <c r="F87" s="104">
        <v>4.82</v>
      </c>
      <c r="G87" s="28"/>
      <c r="H87" s="28"/>
      <c r="I87" s="28"/>
      <c r="J87" s="30"/>
      <c r="K87" s="28"/>
      <c r="L87" s="30"/>
      <c r="M87" s="30"/>
      <c r="N87" s="53"/>
    </row>
    <row r="88" spans="1:14" s="294" customFormat="1" ht="14.25" customHeight="1">
      <c r="A88" s="145"/>
      <c r="B88" s="290"/>
      <c r="C88" s="291" t="s">
        <v>228</v>
      </c>
      <c r="D88" s="145"/>
      <c r="E88" s="145"/>
      <c r="F88" s="143"/>
      <c r="G88" s="28"/>
      <c r="H88" s="28"/>
      <c r="I88" s="28"/>
      <c r="J88" s="30"/>
      <c r="K88" s="28"/>
      <c r="L88" s="30"/>
      <c r="M88" s="30"/>
      <c r="N88" s="292"/>
    </row>
    <row r="89" spans="1:14" s="56" customFormat="1" ht="18" customHeight="1">
      <c r="A89" s="92"/>
      <c r="B89" s="242"/>
      <c r="C89" s="148" t="s">
        <v>367</v>
      </c>
      <c r="D89" s="92"/>
      <c r="E89" s="92"/>
      <c r="F89" s="94"/>
      <c r="G89" s="28"/>
      <c r="H89" s="28"/>
      <c r="I89" s="28"/>
      <c r="J89" s="30"/>
      <c r="K89" s="28"/>
      <c r="L89" s="30"/>
      <c r="M89" s="30"/>
      <c r="N89" s="53"/>
    </row>
    <row r="90" spans="1:14" s="54" customFormat="1" ht="27" customHeight="1">
      <c r="A90" s="92">
        <v>24</v>
      </c>
      <c r="B90" s="242" t="s">
        <v>239</v>
      </c>
      <c r="C90" s="99" t="s">
        <v>240</v>
      </c>
      <c r="D90" s="92" t="s">
        <v>23</v>
      </c>
      <c r="E90" s="92"/>
      <c r="F90" s="93">
        <v>57</v>
      </c>
      <c r="G90" s="28"/>
      <c r="H90" s="28"/>
      <c r="I90" s="28"/>
      <c r="J90" s="30"/>
      <c r="K90" s="28"/>
      <c r="L90" s="30"/>
      <c r="M90" s="30"/>
      <c r="N90" s="53"/>
    </row>
    <row r="91" spans="1:14" s="54" customFormat="1" ht="15.75" customHeight="1">
      <c r="A91" s="92"/>
      <c r="B91" s="92"/>
      <c r="C91" s="99" t="s">
        <v>12</v>
      </c>
      <c r="D91" s="92" t="s">
        <v>13</v>
      </c>
      <c r="E91" s="92">
        <v>19.5</v>
      </c>
      <c r="F91" s="94">
        <f>F90*E91</f>
        <v>1111.5</v>
      </c>
      <c r="G91" s="28"/>
      <c r="H91" s="28"/>
      <c r="I91" s="28"/>
      <c r="J91" s="30"/>
      <c r="K91" s="28"/>
      <c r="L91" s="30"/>
      <c r="M91" s="30"/>
      <c r="N91" s="53"/>
    </row>
    <row r="92" spans="1:14" s="54" customFormat="1" ht="13.5" customHeight="1">
      <c r="A92" s="92"/>
      <c r="B92" s="242"/>
      <c r="C92" s="99" t="s">
        <v>38</v>
      </c>
      <c r="D92" s="92" t="s">
        <v>0</v>
      </c>
      <c r="E92" s="92">
        <v>3.21</v>
      </c>
      <c r="F92" s="94">
        <f>F90*E92</f>
        <v>182.97</v>
      </c>
      <c r="G92" s="28"/>
      <c r="H92" s="28"/>
      <c r="I92" s="28"/>
      <c r="J92" s="30"/>
      <c r="K92" s="28"/>
      <c r="L92" s="30"/>
      <c r="M92" s="30"/>
      <c r="N92" s="53"/>
    </row>
    <row r="93" spans="1:14" s="54" customFormat="1" ht="13.5">
      <c r="A93" s="92"/>
      <c r="B93" s="242"/>
      <c r="C93" s="99" t="s">
        <v>14</v>
      </c>
      <c r="D93" s="92"/>
      <c r="E93" s="92"/>
      <c r="F93" s="94"/>
      <c r="G93" s="28"/>
      <c r="H93" s="28"/>
      <c r="I93" s="28"/>
      <c r="J93" s="30"/>
      <c r="K93" s="28"/>
      <c r="L93" s="30"/>
      <c r="M93" s="30"/>
      <c r="N93" s="53"/>
    </row>
    <row r="94" spans="1:14" s="54" customFormat="1" ht="13.5">
      <c r="A94" s="92"/>
      <c r="B94" s="242"/>
      <c r="C94" s="99" t="s">
        <v>231</v>
      </c>
      <c r="D94" s="92" t="s">
        <v>23</v>
      </c>
      <c r="E94" s="92">
        <v>1.015</v>
      </c>
      <c r="F94" s="94">
        <f>F90*E94</f>
        <v>57.855</v>
      </c>
      <c r="G94" s="28"/>
      <c r="H94" s="28"/>
      <c r="I94" s="28"/>
      <c r="J94" s="30"/>
      <c r="K94" s="28"/>
      <c r="L94" s="30"/>
      <c r="M94" s="30"/>
      <c r="N94" s="53"/>
    </row>
    <row r="95" spans="1:14" s="54" customFormat="1" ht="13.5">
      <c r="A95" s="92"/>
      <c r="B95" s="242"/>
      <c r="C95" s="99" t="s">
        <v>232</v>
      </c>
      <c r="D95" s="92" t="s">
        <v>151</v>
      </c>
      <c r="E95" s="92">
        <v>2.42</v>
      </c>
      <c r="F95" s="94">
        <f>F90*E95</f>
        <v>137.94</v>
      </c>
      <c r="G95" s="28"/>
      <c r="H95" s="28"/>
      <c r="I95" s="28"/>
      <c r="J95" s="30"/>
      <c r="K95" s="28"/>
      <c r="L95" s="30"/>
      <c r="M95" s="30"/>
      <c r="N95" s="53"/>
    </row>
    <row r="96" spans="1:14" s="54" customFormat="1" ht="13.5">
      <c r="A96" s="92"/>
      <c r="B96" s="242"/>
      <c r="C96" s="99" t="s">
        <v>235</v>
      </c>
      <c r="D96" s="92" t="s">
        <v>23</v>
      </c>
      <c r="E96" s="92">
        <v>0.074</v>
      </c>
      <c r="F96" s="94">
        <f>F90*E96</f>
        <v>4.218</v>
      </c>
      <c r="G96" s="28"/>
      <c r="H96" s="28"/>
      <c r="I96" s="28"/>
      <c r="J96" s="30"/>
      <c r="K96" s="28"/>
      <c r="L96" s="30"/>
      <c r="M96" s="30"/>
      <c r="N96" s="53"/>
    </row>
    <row r="97" spans="1:14" s="54" customFormat="1" ht="13.5">
      <c r="A97" s="92"/>
      <c r="B97" s="242"/>
      <c r="C97" s="99" t="s">
        <v>216</v>
      </c>
      <c r="D97" s="92" t="s">
        <v>16</v>
      </c>
      <c r="E97" s="92">
        <v>2.5</v>
      </c>
      <c r="F97" s="94">
        <f>F90*E97</f>
        <v>142.5</v>
      </c>
      <c r="G97" s="28"/>
      <c r="H97" s="28"/>
      <c r="I97" s="28"/>
      <c r="J97" s="30"/>
      <c r="K97" s="28"/>
      <c r="L97" s="30"/>
      <c r="M97" s="30"/>
      <c r="N97" s="53"/>
    </row>
    <row r="98" spans="1:14" s="54" customFormat="1" ht="13.5">
      <c r="A98" s="92"/>
      <c r="B98" s="242"/>
      <c r="C98" s="99" t="s">
        <v>15</v>
      </c>
      <c r="D98" s="92" t="s">
        <v>0</v>
      </c>
      <c r="E98" s="92">
        <v>0.6</v>
      </c>
      <c r="F98" s="94">
        <f>F90*E98</f>
        <v>34.199999999999996</v>
      </c>
      <c r="G98" s="28"/>
      <c r="H98" s="28"/>
      <c r="I98" s="28"/>
      <c r="J98" s="30"/>
      <c r="K98" s="28"/>
      <c r="L98" s="30"/>
      <c r="M98" s="30"/>
      <c r="N98" s="53"/>
    </row>
    <row r="99" spans="1:14" s="168" customFormat="1" ht="14.25" customHeight="1">
      <c r="A99" s="92">
        <v>25</v>
      </c>
      <c r="B99" s="286"/>
      <c r="C99" s="105" t="s">
        <v>236</v>
      </c>
      <c r="D99" s="92" t="s">
        <v>220</v>
      </c>
      <c r="E99" s="92"/>
      <c r="F99" s="104">
        <v>1.115</v>
      </c>
      <c r="G99" s="28"/>
      <c r="H99" s="28"/>
      <c r="I99" s="28"/>
      <c r="J99" s="30"/>
      <c r="K99" s="28"/>
      <c r="L99" s="30"/>
      <c r="M99" s="30"/>
      <c r="N99" s="53"/>
    </row>
    <row r="100" spans="1:14" s="168" customFormat="1" ht="14.25" customHeight="1">
      <c r="A100" s="92">
        <v>26</v>
      </c>
      <c r="B100" s="286"/>
      <c r="C100" s="105" t="s">
        <v>234</v>
      </c>
      <c r="D100" s="92" t="s">
        <v>220</v>
      </c>
      <c r="E100" s="92"/>
      <c r="F100" s="104">
        <v>4.925</v>
      </c>
      <c r="G100" s="28"/>
      <c r="H100" s="28"/>
      <c r="I100" s="28"/>
      <c r="J100" s="30"/>
      <c r="K100" s="28"/>
      <c r="L100" s="30"/>
      <c r="M100" s="30"/>
      <c r="N100" s="53"/>
    </row>
    <row r="101" spans="1:14" s="168" customFormat="1" ht="27">
      <c r="A101" s="92">
        <v>27</v>
      </c>
      <c r="B101" s="286"/>
      <c r="C101" s="105" t="s">
        <v>686</v>
      </c>
      <c r="D101" s="92" t="s">
        <v>220</v>
      </c>
      <c r="E101" s="92"/>
      <c r="F101" s="104">
        <v>0.373</v>
      </c>
      <c r="G101" s="28"/>
      <c r="H101" s="28"/>
      <c r="I101" s="28"/>
      <c r="J101" s="30"/>
      <c r="K101" s="28"/>
      <c r="L101" s="30"/>
      <c r="M101" s="30"/>
      <c r="N101" s="53"/>
    </row>
    <row r="102" spans="1:14" s="168" customFormat="1" ht="27">
      <c r="A102" s="92">
        <v>28</v>
      </c>
      <c r="B102" s="286"/>
      <c r="C102" s="105" t="s">
        <v>685</v>
      </c>
      <c r="D102" s="92" t="s">
        <v>220</v>
      </c>
      <c r="E102" s="92"/>
      <c r="F102" s="104">
        <v>1.098</v>
      </c>
      <c r="G102" s="28"/>
      <c r="H102" s="28"/>
      <c r="I102" s="28"/>
      <c r="J102" s="30"/>
      <c r="K102" s="28"/>
      <c r="L102" s="30"/>
      <c r="M102" s="30"/>
      <c r="N102" s="53"/>
    </row>
    <row r="103" spans="1:14" s="54" customFormat="1" ht="27.75" customHeight="1">
      <c r="A103" s="92">
        <v>29</v>
      </c>
      <c r="B103" s="242" t="s">
        <v>241</v>
      </c>
      <c r="C103" s="99" t="s">
        <v>242</v>
      </c>
      <c r="D103" s="92" t="s">
        <v>23</v>
      </c>
      <c r="E103" s="92"/>
      <c r="F103" s="93">
        <v>120.4</v>
      </c>
      <c r="G103" s="28"/>
      <c r="H103" s="28"/>
      <c r="I103" s="28"/>
      <c r="J103" s="30"/>
      <c r="K103" s="28"/>
      <c r="L103" s="30"/>
      <c r="M103" s="30"/>
      <c r="N103" s="53"/>
    </row>
    <row r="104" spans="1:14" s="54" customFormat="1" ht="15" customHeight="1">
      <c r="A104" s="92"/>
      <c r="B104" s="92"/>
      <c r="C104" s="99" t="s">
        <v>12</v>
      </c>
      <c r="D104" s="92" t="s">
        <v>13</v>
      </c>
      <c r="E104" s="92">
        <v>14.7</v>
      </c>
      <c r="F104" s="94">
        <f>F103*E104</f>
        <v>1769.88</v>
      </c>
      <c r="G104" s="28"/>
      <c r="H104" s="28"/>
      <c r="I104" s="28"/>
      <c r="J104" s="30"/>
      <c r="K104" s="28"/>
      <c r="L104" s="30"/>
      <c r="M104" s="30"/>
      <c r="N104" s="53"/>
    </row>
    <row r="105" spans="1:14" s="54" customFormat="1" ht="13.5" customHeight="1">
      <c r="A105" s="92"/>
      <c r="B105" s="242"/>
      <c r="C105" s="99" t="s">
        <v>38</v>
      </c>
      <c r="D105" s="92" t="s">
        <v>0</v>
      </c>
      <c r="E105" s="92">
        <v>1.21</v>
      </c>
      <c r="F105" s="94">
        <f>F103*E105</f>
        <v>145.684</v>
      </c>
      <c r="G105" s="28"/>
      <c r="H105" s="28"/>
      <c r="I105" s="28"/>
      <c r="J105" s="30"/>
      <c r="K105" s="28"/>
      <c r="L105" s="30"/>
      <c r="M105" s="30"/>
      <c r="N105" s="53"/>
    </row>
    <row r="106" spans="1:14" s="54" customFormat="1" ht="13.5">
      <c r="A106" s="92"/>
      <c r="B106" s="242"/>
      <c r="C106" s="99" t="s">
        <v>14</v>
      </c>
      <c r="D106" s="92"/>
      <c r="E106" s="92"/>
      <c r="F106" s="94"/>
      <c r="G106" s="28"/>
      <c r="H106" s="28"/>
      <c r="I106" s="28"/>
      <c r="J106" s="30"/>
      <c r="K106" s="28"/>
      <c r="L106" s="30"/>
      <c r="M106" s="30"/>
      <c r="N106" s="53"/>
    </row>
    <row r="107" spans="1:14" s="54" customFormat="1" ht="13.5">
      <c r="A107" s="92"/>
      <c r="B107" s="242"/>
      <c r="C107" s="99" t="s">
        <v>231</v>
      </c>
      <c r="D107" s="92" t="s">
        <v>23</v>
      </c>
      <c r="E107" s="92">
        <v>1</v>
      </c>
      <c r="F107" s="94">
        <f>F103*E107</f>
        <v>120.4</v>
      </c>
      <c r="G107" s="28"/>
      <c r="H107" s="28"/>
      <c r="I107" s="28"/>
      <c r="J107" s="30"/>
      <c r="K107" s="28"/>
      <c r="L107" s="30"/>
      <c r="M107" s="30"/>
      <c r="N107" s="53"/>
    </row>
    <row r="108" spans="1:14" s="54" customFormat="1" ht="13.5">
      <c r="A108" s="92"/>
      <c r="B108" s="242"/>
      <c r="C108" s="99" t="s">
        <v>232</v>
      </c>
      <c r="D108" s="92" t="s">
        <v>151</v>
      </c>
      <c r="E108" s="92">
        <v>2.46</v>
      </c>
      <c r="F108" s="94">
        <f>F103*E108</f>
        <v>296.184</v>
      </c>
      <c r="G108" s="28"/>
      <c r="H108" s="28"/>
      <c r="I108" s="28"/>
      <c r="J108" s="30"/>
      <c r="K108" s="28"/>
      <c r="L108" s="30"/>
      <c r="M108" s="30"/>
      <c r="N108" s="53"/>
    </row>
    <row r="109" spans="1:14" s="54" customFormat="1" ht="13.5">
      <c r="A109" s="92"/>
      <c r="B109" s="242"/>
      <c r="C109" s="99" t="s">
        <v>235</v>
      </c>
      <c r="D109" s="92" t="s">
        <v>23</v>
      </c>
      <c r="E109" s="92">
        <v>0.023</v>
      </c>
      <c r="F109" s="94">
        <f>F103*E109</f>
        <v>2.7692</v>
      </c>
      <c r="G109" s="28"/>
      <c r="H109" s="28"/>
      <c r="I109" s="28"/>
      <c r="J109" s="30"/>
      <c r="K109" s="28"/>
      <c r="L109" s="30"/>
      <c r="M109" s="30"/>
      <c r="N109" s="53"/>
    </row>
    <row r="110" spans="1:14" s="54" customFormat="1" ht="13.5">
      <c r="A110" s="92"/>
      <c r="B110" s="242"/>
      <c r="C110" s="99" t="s">
        <v>216</v>
      </c>
      <c r="D110" s="92" t="s">
        <v>16</v>
      </c>
      <c r="E110" s="92">
        <v>3.3</v>
      </c>
      <c r="F110" s="94">
        <f>F103*E110</f>
        <v>397.32</v>
      </c>
      <c r="G110" s="28"/>
      <c r="H110" s="28"/>
      <c r="I110" s="28"/>
      <c r="J110" s="30"/>
      <c r="K110" s="28"/>
      <c r="L110" s="30"/>
      <c r="M110" s="30"/>
      <c r="N110" s="53"/>
    </row>
    <row r="111" spans="1:14" s="54" customFormat="1" ht="13.5">
      <c r="A111" s="92"/>
      <c r="B111" s="242"/>
      <c r="C111" s="99" t="s">
        <v>15</v>
      </c>
      <c r="D111" s="92" t="s">
        <v>0</v>
      </c>
      <c r="E111" s="92">
        <v>0.9</v>
      </c>
      <c r="F111" s="94">
        <f>F103*E111</f>
        <v>108.36000000000001</v>
      </c>
      <c r="G111" s="28"/>
      <c r="H111" s="28"/>
      <c r="I111" s="28"/>
      <c r="J111" s="30"/>
      <c r="K111" s="28"/>
      <c r="L111" s="30"/>
      <c r="M111" s="30"/>
      <c r="N111" s="53"/>
    </row>
    <row r="112" spans="1:14" s="168" customFormat="1" ht="14.25" customHeight="1">
      <c r="A112" s="92">
        <v>30</v>
      </c>
      <c r="B112" s="286"/>
      <c r="C112" s="105" t="s">
        <v>236</v>
      </c>
      <c r="D112" s="92" t="s">
        <v>220</v>
      </c>
      <c r="E112" s="92"/>
      <c r="F112" s="104">
        <v>3.059</v>
      </c>
      <c r="G112" s="28"/>
      <c r="H112" s="28"/>
      <c r="I112" s="28"/>
      <c r="J112" s="30"/>
      <c r="K112" s="28"/>
      <c r="L112" s="30"/>
      <c r="M112" s="30"/>
      <c r="N112" s="53"/>
    </row>
    <row r="113" spans="1:14" s="168" customFormat="1" ht="14.25" customHeight="1">
      <c r="A113" s="92">
        <v>31</v>
      </c>
      <c r="B113" s="286"/>
      <c r="C113" s="105" t="s">
        <v>234</v>
      </c>
      <c r="D113" s="92" t="s">
        <v>220</v>
      </c>
      <c r="E113" s="92"/>
      <c r="F113" s="104">
        <v>9.972</v>
      </c>
      <c r="G113" s="28"/>
      <c r="H113" s="28"/>
      <c r="I113" s="28"/>
      <c r="J113" s="30"/>
      <c r="K113" s="28"/>
      <c r="L113" s="30"/>
      <c r="M113" s="30"/>
      <c r="N113" s="53"/>
    </row>
    <row r="114" spans="1:14" s="54" customFormat="1" ht="42.75" customHeight="1">
      <c r="A114" s="92">
        <v>32</v>
      </c>
      <c r="B114" s="242" t="s">
        <v>243</v>
      </c>
      <c r="C114" s="99" t="s">
        <v>687</v>
      </c>
      <c r="D114" s="92" t="s">
        <v>23</v>
      </c>
      <c r="E114" s="92"/>
      <c r="F114" s="93">
        <v>86.7</v>
      </c>
      <c r="G114" s="28"/>
      <c r="H114" s="28"/>
      <c r="I114" s="28"/>
      <c r="J114" s="30"/>
      <c r="K114" s="28"/>
      <c r="L114" s="30"/>
      <c r="M114" s="30"/>
      <c r="N114" s="53"/>
    </row>
    <row r="115" spans="1:14" s="54" customFormat="1" ht="15" customHeight="1">
      <c r="A115" s="92"/>
      <c r="B115" s="92"/>
      <c r="C115" s="99" t="s">
        <v>12</v>
      </c>
      <c r="D115" s="92" t="s">
        <v>13</v>
      </c>
      <c r="E115" s="92">
        <v>8.4</v>
      </c>
      <c r="F115" s="94">
        <f>F114*E115</f>
        <v>728.2800000000001</v>
      </c>
      <c r="G115" s="28"/>
      <c r="H115" s="28"/>
      <c r="I115" s="28"/>
      <c r="J115" s="30"/>
      <c r="K115" s="28"/>
      <c r="L115" s="30"/>
      <c r="M115" s="30"/>
      <c r="N115" s="53"/>
    </row>
    <row r="116" spans="1:14" s="54" customFormat="1" ht="13.5" customHeight="1">
      <c r="A116" s="92"/>
      <c r="B116" s="242"/>
      <c r="C116" s="99" t="s">
        <v>38</v>
      </c>
      <c r="D116" s="92" t="s">
        <v>0</v>
      </c>
      <c r="E116" s="92">
        <v>0.81</v>
      </c>
      <c r="F116" s="94">
        <f>F114*E116</f>
        <v>70.227</v>
      </c>
      <c r="G116" s="28"/>
      <c r="H116" s="28"/>
      <c r="I116" s="28"/>
      <c r="J116" s="30"/>
      <c r="K116" s="28"/>
      <c r="L116" s="30"/>
      <c r="M116" s="30"/>
      <c r="N116" s="53"/>
    </row>
    <row r="117" spans="1:14" s="54" customFormat="1" ht="13.5">
      <c r="A117" s="92"/>
      <c r="B117" s="242"/>
      <c r="C117" s="99" t="s">
        <v>14</v>
      </c>
      <c r="D117" s="92"/>
      <c r="E117" s="92"/>
      <c r="F117" s="94"/>
      <c r="G117" s="28"/>
      <c r="H117" s="28"/>
      <c r="I117" s="28"/>
      <c r="J117" s="30"/>
      <c r="K117" s="28"/>
      <c r="L117" s="30"/>
      <c r="M117" s="30"/>
      <c r="N117" s="53"/>
    </row>
    <row r="118" spans="1:14" s="54" customFormat="1" ht="13.5">
      <c r="A118" s="92"/>
      <c r="B118" s="242"/>
      <c r="C118" s="99" t="s">
        <v>231</v>
      </c>
      <c r="D118" s="92" t="s">
        <v>23</v>
      </c>
      <c r="E118" s="92">
        <v>1.015</v>
      </c>
      <c r="F118" s="94">
        <f>F114*E118</f>
        <v>88.00049999999999</v>
      </c>
      <c r="G118" s="28"/>
      <c r="H118" s="28"/>
      <c r="I118" s="28"/>
      <c r="J118" s="30"/>
      <c r="K118" s="28"/>
      <c r="L118" s="30"/>
      <c r="M118" s="30"/>
      <c r="N118" s="53"/>
    </row>
    <row r="119" spans="1:14" s="54" customFormat="1" ht="13.5">
      <c r="A119" s="92"/>
      <c r="B119" s="242"/>
      <c r="C119" s="99" t="s">
        <v>232</v>
      </c>
      <c r="D119" s="92" t="s">
        <v>151</v>
      </c>
      <c r="E119" s="92">
        <v>1.37</v>
      </c>
      <c r="F119" s="94">
        <f>F114*E119</f>
        <v>118.77900000000001</v>
      </c>
      <c r="G119" s="28"/>
      <c r="H119" s="28"/>
      <c r="I119" s="28"/>
      <c r="J119" s="30"/>
      <c r="K119" s="28"/>
      <c r="L119" s="30"/>
      <c r="M119" s="30"/>
      <c r="N119" s="53"/>
    </row>
    <row r="120" spans="1:14" s="54" customFormat="1" ht="13.5">
      <c r="A120" s="92"/>
      <c r="B120" s="242"/>
      <c r="C120" s="99" t="s">
        <v>235</v>
      </c>
      <c r="D120" s="92" t="s">
        <v>23</v>
      </c>
      <c r="E120" s="92">
        <v>0.037</v>
      </c>
      <c r="F120" s="94">
        <f>F114*E120</f>
        <v>3.2079</v>
      </c>
      <c r="G120" s="28"/>
      <c r="H120" s="28"/>
      <c r="I120" s="28"/>
      <c r="J120" s="30"/>
      <c r="K120" s="28"/>
      <c r="L120" s="30"/>
      <c r="M120" s="30"/>
      <c r="N120" s="53"/>
    </row>
    <row r="121" spans="1:14" s="54" customFormat="1" ht="13.5">
      <c r="A121" s="92"/>
      <c r="B121" s="242"/>
      <c r="C121" s="99" t="s">
        <v>15</v>
      </c>
      <c r="D121" s="92" t="s">
        <v>0</v>
      </c>
      <c r="E121" s="92">
        <v>0.39</v>
      </c>
      <c r="F121" s="94">
        <f>F114*E121</f>
        <v>33.813</v>
      </c>
      <c r="G121" s="28"/>
      <c r="H121" s="28"/>
      <c r="I121" s="28"/>
      <c r="J121" s="30"/>
      <c r="K121" s="28"/>
      <c r="L121" s="30"/>
      <c r="M121" s="30"/>
      <c r="N121" s="53"/>
    </row>
    <row r="122" spans="1:14" s="168" customFormat="1" ht="14.25" customHeight="1">
      <c r="A122" s="92">
        <v>33</v>
      </c>
      <c r="B122" s="286"/>
      <c r="C122" s="105" t="s">
        <v>236</v>
      </c>
      <c r="D122" s="92" t="s">
        <v>220</v>
      </c>
      <c r="E122" s="92"/>
      <c r="F122" s="104">
        <v>0.149</v>
      </c>
      <c r="G122" s="28"/>
      <c r="H122" s="28"/>
      <c r="I122" s="28"/>
      <c r="J122" s="30"/>
      <c r="K122" s="28"/>
      <c r="L122" s="30"/>
      <c r="M122" s="30"/>
      <c r="N122" s="53"/>
    </row>
    <row r="123" spans="1:14" s="168" customFormat="1" ht="14.25" customHeight="1">
      <c r="A123" s="92">
        <v>34</v>
      </c>
      <c r="B123" s="286"/>
      <c r="C123" s="105" t="s">
        <v>234</v>
      </c>
      <c r="D123" s="92" t="s">
        <v>220</v>
      </c>
      <c r="E123" s="92"/>
      <c r="F123" s="104">
        <v>8.4</v>
      </c>
      <c r="G123" s="28"/>
      <c r="H123" s="28"/>
      <c r="I123" s="28"/>
      <c r="J123" s="30"/>
      <c r="K123" s="28"/>
      <c r="L123" s="30"/>
      <c r="M123" s="30"/>
      <c r="N123" s="53"/>
    </row>
    <row r="124" spans="1:14" s="19" customFormat="1" ht="27">
      <c r="A124" s="91">
        <v>35</v>
      </c>
      <c r="B124" s="27" t="s">
        <v>692</v>
      </c>
      <c r="C124" s="99" t="s">
        <v>694</v>
      </c>
      <c r="D124" s="92" t="s">
        <v>23</v>
      </c>
      <c r="E124" s="92"/>
      <c r="F124" s="93">
        <v>2.8</v>
      </c>
      <c r="G124" s="28"/>
      <c r="H124" s="28"/>
      <c r="I124" s="28"/>
      <c r="J124" s="30"/>
      <c r="K124" s="28"/>
      <c r="L124" s="30"/>
      <c r="M124" s="30"/>
      <c r="N124" s="18"/>
    </row>
    <row r="125" spans="1:14" s="19" customFormat="1" ht="15.75" customHeight="1">
      <c r="A125" s="91"/>
      <c r="B125" s="27"/>
      <c r="C125" s="183" t="s">
        <v>12</v>
      </c>
      <c r="D125" s="91" t="s">
        <v>13</v>
      </c>
      <c r="E125" s="91">
        <v>13.9</v>
      </c>
      <c r="F125" s="94">
        <f>F124*E125</f>
        <v>38.92</v>
      </c>
      <c r="G125" s="28"/>
      <c r="H125" s="28"/>
      <c r="I125" s="28"/>
      <c r="J125" s="30"/>
      <c r="K125" s="28"/>
      <c r="L125" s="30"/>
      <c r="M125" s="30"/>
      <c r="N125" s="18"/>
    </row>
    <row r="126" spans="1:14" s="19" customFormat="1" ht="13.5">
      <c r="A126" s="91"/>
      <c r="B126" s="27"/>
      <c r="C126" s="183" t="s">
        <v>38</v>
      </c>
      <c r="D126" s="91" t="s">
        <v>0</v>
      </c>
      <c r="E126" s="91">
        <v>1.28</v>
      </c>
      <c r="F126" s="94">
        <f>F124*E126</f>
        <v>3.5839999999999996</v>
      </c>
      <c r="G126" s="28"/>
      <c r="H126" s="28"/>
      <c r="I126" s="28"/>
      <c r="J126" s="30"/>
      <c r="K126" s="28"/>
      <c r="L126" s="30"/>
      <c r="M126" s="30"/>
      <c r="N126" s="18"/>
    </row>
    <row r="127" spans="1:14" s="19" customFormat="1" ht="13.5">
      <c r="A127" s="91"/>
      <c r="B127" s="27"/>
      <c r="C127" s="183" t="s">
        <v>14</v>
      </c>
      <c r="D127" s="91"/>
      <c r="E127" s="91"/>
      <c r="F127" s="94"/>
      <c r="G127" s="28"/>
      <c r="H127" s="28"/>
      <c r="I127" s="28"/>
      <c r="J127" s="30"/>
      <c r="K127" s="28"/>
      <c r="L127" s="30"/>
      <c r="M127" s="30"/>
      <c r="N127" s="18"/>
    </row>
    <row r="128" spans="1:14" s="19" customFormat="1" ht="13.5">
      <c r="A128" s="91"/>
      <c r="B128" s="27"/>
      <c r="C128" s="183" t="s">
        <v>231</v>
      </c>
      <c r="D128" s="91" t="s">
        <v>23</v>
      </c>
      <c r="E128" s="91">
        <v>1.015</v>
      </c>
      <c r="F128" s="94">
        <f>F124*E128</f>
        <v>2.8419999999999996</v>
      </c>
      <c r="G128" s="28"/>
      <c r="H128" s="28"/>
      <c r="I128" s="28"/>
      <c r="J128" s="30"/>
      <c r="K128" s="28"/>
      <c r="L128" s="30"/>
      <c r="M128" s="30"/>
      <c r="N128" s="18"/>
    </row>
    <row r="129" spans="1:14" s="19" customFormat="1" ht="13.5">
      <c r="A129" s="91"/>
      <c r="B129" s="27"/>
      <c r="C129" s="183" t="s">
        <v>232</v>
      </c>
      <c r="D129" s="91" t="s">
        <v>151</v>
      </c>
      <c r="E129" s="91">
        <v>2.29</v>
      </c>
      <c r="F129" s="94">
        <f>F124*E129</f>
        <v>6.412</v>
      </c>
      <c r="G129" s="28"/>
      <c r="H129" s="28"/>
      <c r="I129" s="28"/>
      <c r="J129" s="30"/>
      <c r="K129" s="28"/>
      <c r="L129" s="30"/>
      <c r="M129" s="30"/>
      <c r="N129" s="18"/>
    </row>
    <row r="130" spans="1:14" s="19" customFormat="1" ht="13.5">
      <c r="A130" s="91"/>
      <c r="B130" s="27"/>
      <c r="C130" s="183" t="s">
        <v>693</v>
      </c>
      <c r="D130" s="91" t="s">
        <v>23</v>
      </c>
      <c r="E130" s="91">
        <v>0.014</v>
      </c>
      <c r="F130" s="94">
        <f>F124*E130</f>
        <v>0.0392</v>
      </c>
      <c r="G130" s="28"/>
      <c r="H130" s="28"/>
      <c r="I130" s="28"/>
      <c r="J130" s="30"/>
      <c r="K130" s="28"/>
      <c r="L130" s="30"/>
      <c r="M130" s="30"/>
      <c r="N130" s="18"/>
    </row>
    <row r="131" spans="1:14" s="19" customFormat="1" ht="13.5">
      <c r="A131" s="91"/>
      <c r="B131" s="27"/>
      <c r="C131" s="183" t="s">
        <v>690</v>
      </c>
      <c r="D131" s="91" t="s">
        <v>23</v>
      </c>
      <c r="E131" s="91">
        <v>0.0429</v>
      </c>
      <c r="F131" s="94">
        <f>F124*E131</f>
        <v>0.12011999999999999</v>
      </c>
      <c r="G131" s="28"/>
      <c r="H131" s="28"/>
      <c r="I131" s="28"/>
      <c r="J131" s="30"/>
      <c r="K131" s="28"/>
      <c r="L131" s="30"/>
      <c r="M131" s="30"/>
      <c r="N131" s="18"/>
    </row>
    <row r="132" spans="1:14" s="19" customFormat="1" ht="13.5">
      <c r="A132" s="91"/>
      <c r="B132" s="27"/>
      <c r="C132" s="183" t="s">
        <v>250</v>
      </c>
      <c r="D132" s="91" t="s">
        <v>23</v>
      </c>
      <c r="E132" s="91">
        <v>0.002</v>
      </c>
      <c r="F132" s="94">
        <f>F124*E132</f>
        <v>0.0056</v>
      </c>
      <c r="G132" s="28"/>
      <c r="H132" s="28"/>
      <c r="I132" s="28"/>
      <c r="J132" s="30"/>
      <c r="K132" s="28"/>
      <c r="L132" s="30"/>
      <c r="M132" s="30"/>
      <c r="N132" s="18"/>
    </row>
    <row r="133" spans="1:14" s="19" customFormat="1" ht="13.5">
      <c r="A133" s="91"/>
      <c r="B133" s="27"/>
      <c r="C133" s="183" t="s">
        <v>15</v>
      </c>
      <c r="D133" s="91" t="s">
        <v>0</v>
      </c>
      <c r="E133" s="91">
        <v>0.93</v>
      </c>
      <c r="F133" s="94">
        <f>F124*E133</f>
        <v>2.604</v>
      </c>
      <c r="G133" s="28"/>
      <c r="H133" s="28"/>
      <c r="I133" s="28"/>
      <c r="J133" s="30"/>
      <c r="K133" s="28"/>
      <c r="L133" s="30"/>
      <c r="M133" s="30"/>
      <c r="N133" s="18"/>
    </row>
    <row r="134" spans="1:14" s="168" customFormat="1" ht="14.25" customHeight="1">
      <c r="A134" s="92">
        <v>36</v>
      </c>
      <c r="B134" s="286"/>
      <c r="C134" s="105" t="s">
        <v>236</v>
      </c>
      <c r="D134" s="92" t="s">
        <v>220</v>
      </c>
      <c r="E134" s="92"/>
      <c r="F134" s="104">
        <v>0.085</v>
      </c>
      <c r="G134" s="28"/>
      <c r="H134" s="28"/>
      <c r="I134" s="28"/>
      <c r="J134" s="30"/>
      <c r="K134" s="28"/>
      <c r="L134" s="30"/>
      <c r="M134" s="30"/>
      <c r="N134" s="53"/>
    </row>
    <row r="135" spans="1:14" s="168" customFormat="1" ht="14.25" customHeight="1">
      <c r="A135" s="92">
        <v>37</v>
      </c>
      <c r="B135" s="286"/>
      <c r="C135" s="105" t="s">
        <v>234</v>
      </c>
      <c r="D135" s="92" t="s">
        <v>220</v>
      </c>
      <c r="E135" s="92"/>
      <c r="F135" s="104">
        <v>0.261</v>
      </c>
      <c r="G135" s="28"/>
      <c r="H135" s="28"/>
      <c r="I135" s="28"/>
      <c r="J135" s="30"/>
      <c r="K135" s="28"/>
      <c r="L135" s="30"/>
      <c r="M135" s="30"/>
      <c r="N135" s="53"/>
    </row>
    <row r="136" spans="1:15" s="56" customFormat="1" ht="13.5">
      <c r="A136" s="92"/>
      <c r="B136" s="290"/>
      <c r="C136" s="291" t="s">
        <v>238</v>
      </c>
      <c r="D136" s="145"/>
      <c r="E136" s="145"/>
      <c r="F136" s="143"/>
      <c r="G136" s="28"/>
      <c r="H136" s="28"/>
      <c r="I136" s="28"/>
      <c r="J136" s="30"/>
      <c r="K136" s="28"/>
      <c r="L136" s="30"/>
      <c r="M136" s="30"/>
      <c r="N136" s="295"/>
      <c r="O136" s="296"/>
    </row>
    <row r="137" spans="1:13" s="299" customFormat="1" ht="17.25" customHeight="1">
      <c r="A137" s="242"/>
      <c r="B137" s="242"/>
      <c r="C137" s="297" t="s">
        <v>368</v>
      </c>
      <c r="D137" s="242"/>
      <c r="E137" s="242"/>
      <c r="F137" s="298"/>
      <c r="G137" s="28"/>
      <c r="H137" s="28"/>
      <c r="I137" s="28"/>
      <c r="J137" s="30"/>
      <c r="K137" s="28"/>
      <c r="L137" s="30"/>
      <c r="M137" s="30"/>
    </row>
    <row r="138" spans="1:14" s="19" customFormat="1" ht="27">
      <c r="A138" s="91">
        <v>38</v>
      </c>
      <c r="B138" s="27" t="s">
        <v>688</v>
      </c>
      <c r="C138" s="99" t="s">
        <v>248</v>
      </c>
      <c r="D138" s="92" t="s">
        <v>23</v>
      </c>
      <c r="E138" s="92"/>
      <c r="F138" s="93">
        <v>334</v>
      </c>
      <c r="G138" s="28"/>
      <c r="H138" s="28"/>
      <c r="I138" s="28"/>
      <c r="J138" s="30"/>
      <c r="K138" s="28"/>
      <c r="L138" s="30"/>
      <c r="M138" s="30"/>
      <c r="N138" s="18"/>
    </row>
    <row r="139" spans="1:14" s="19" customFormat="1" ht="15" customHeight="1">
      <c r="A139" s="91"/>
      <c r="B139" s="27"/>
      <c r="C139" s="183" t="s">
        <v>12</v>
      </c>
      <c r="D139" s="91" t="s">
        <v>13</v>
      </c>
      <c r="E139" s="91">
        <v>5.99</v>
      </c>
      <c r="F139" s="94">
        <f>F138*E139</f>
        <v>2000.66</v>
      </c>
      <c r="G139" s="28"/>
      <c r="H139" s="28"/>
      <c r="I139" s="28"/>
      <c r="J139" s="30"/>
      <c r="K139" s="28"/>
      <c r="L139" s="30"/>
      <c r="M139" s="30"/>
      <c r="N139" s="18"/>
    </row>
    <row r="140" spans="1:14" s="19" customFormat="1" ht="13.5">
      <c r="A140" s="91"/>
      <c r="B140" s="27"/>
      <c r="C140" s="183" t="s">
        <v>38</v>
      </c>
      <c r="D140" s="91" t="s">
        <v>0</v>
      </c>
      <c r="E140" s="91">
        <v>1.09</v>
      </c>
      <c r="F140" s="94">
        <f>F138*E140</f>
        <v>364.06</v>
      </c>
      <c r="G140" s="28"/>
      <c r="H140" s="28"/>
      <c r="I140" s="28"/>
      <c r="J140" s="30"/>
      <c r="K140" s="28"/>
      <c r="L140" s="30"/>
      <c r="M140" s="30"/>
      <c r="N140" s="18"/>
    </row>
    <row r="141" spans="1:14" s="19" customFormat="1" ht="13.5">
      <c r="A141" s="91"/>
      <c r="B141" s="27"/>
      <c r="C141" s="183" t="s">
        <v>14</v>
      </c>
      <c r="D141" s="91"/>
      <c r="E141" s="91"/>
      <c r="F141" s="94"/>
      <c r="G141" s="28"/>
      <c r="H141" s="28"/>
      <c r="I141" s="28"/>
      <c r="J141" s="30"/>
      <c r="K141" s="28"/>
      <c r="L141" s="30"/>
      <c r="M141" s="30"/>
      <c r="N141" s="18"/>
    </row>
    <row r="142" spans="1:14" s="19" customFormat="1" ht="13.5">
      <c r="A142" s="91"/>
      <c r="B142" s="27"/>
      <c r="C142" s="183" t="s">
        <v>231</v>
      </c>
      <c r="D142" s="91" t="s">
        <v>23</v>
      </c>
      <c r="E142" s="91">
        <v>1.015</v>
      </c>
      <c r="F142" s="94">
        <f>F138*E142</f>
        <v>339.01</v>
      </c>
      <c r="G142" s="28"/>
      <c r="H142" s="28"/>
      <c r="I142" s="28"/>
      <c r="J142" s="30"/>
      <c r="K142" s="28"/>
      <c r="L142" s="30"/>
      <c r="M142" s="30"/>
      <c r="N142" s="18"/>
    </row>
    <row r="143" spans="1:14" s="19" customFormat="1" ht="13.5">
      <c r="A143" s="91"/>
      <c r="B143" s="27"/>
      <c r="C143" s="183" t="s">
        <v>232</v>
      </c>
      <c r="D143" s="91" t="s">
        <v>151</v>
      </c>
      <c r="E143" s="91">
        <v>1.18</v>
      </c>
      <c r="F143" s="94">
        <f>F138*E143</f>
        <v>394.12</v>
      </c>
      <c r="G143" s="28"/>
      <c r="H143" s="28"/>
      <c r="I143" s="28"/>
      <c r="J143" s="30"/>
      <c r="K143" s="28"/>
      <c r="L143" s="30"/>
      <c r="M143" s="30"/>
      <c r="N143" s="18"/>
    </row>
    <row r="144" spans="1:14" s="19" customFormat="1" ht="13.5">
      <c r="A144" s="91"/>
      <c r="B144" s="27"/>
      <c r="C144" s="183" t="s">
        <v>249</v>
      </c>
      <c r="D144" s="91" t="s">
        <v>23</v>
      </c>
      <c r="E144" s="91">
        <v>0.0021</v>
      </c>
      <c r="F144" s="94">
        <f>F138*E144</f>
        <v>0.7013999999999999</v>
      </c>
      <c r="G144" s="28"/>
      <c r="H144" s="28"/>
      <c r="I144" s="28"/>
      <c r="J144" s="30"/>
      <c r="K144" s="28"/>
      <c r="L144" s="30"/>
      <c r="M144" s="30"/>
      <c r="N144" s="18"/>
    </row>
    <row r="145" spans="1:14" s="19" customFormat="1" ht="13.5">
      <c r="A145" s="91"/>
      <c r="B145" s="27"/>
      <c r="C145" s="183" t="s">
        <v>250</v>
      </c>
      <c r="D145" s="91" t="s">
        <v>23</v>
      </c>
      <c r="E145" s="91">
        <v>0.0278</v>
      </c>
      <c r="F145" s="94">
        <f>F138*E145</f>
        <v>9.2852</v>
      </c>
      <c r="G145" s="28"/>
      <c r="H145" s="28"/>
      <c r="I145" s="28"/>
      <c r="J145" s="30"/>
      <c r="K145" s="28"/>
      <c r="L145" s="30"/>
      <c r="M145" s="30"/>
      <c r="N145" s="18"/>
    </row>
    <row r="146" spans="1:14" s="19" customFormat="1" ht="13.5">
      <c r="A146" s="91"/>
      <c r="B146" s="27"/>
      <c r="C146" s="183" t="s">
        <v>251</v>
      </c>
      <c r="D146" s="91" t="s">
        <v>16</v>
      </c>
      <c r="E146" s="91">
        <v>1.4</v>
      </c>
      <c r="F146" s="94">
        <f>F138*E146</f>
        <v>467.59999999999997</v>
      </c>
      <c r="G146" s="28"/>
      <c r="H146" s="28"/>
      <c r="I146" s="28"/>
      <c r="J146" s="30"/>
      <c r="K146" s="28"/>
      <c r="L146" s="30"/>
      <c r="M146" s="30"/>
      <c r="N146" s="18"/>
    </row>
    <row r="147" spans="1:14" s="19" customFormat="1" ht="13.5">
      <c r="A147" s="91"/>
      <c r="B147" s="27"/>
      <c r="C147" s="183" t="s">
        <v>216</v>
      </c>
      <c r="D147" s="91" t="s">
        <v>16</v>
      </c>
      <c r="E147" s="91">
        <v>1.1</v>
      </c>
      <c r="F147" s="94">
        <f>F138*E147</f>
        <v>367.40000000000003</v>
      </c>
      <c r="G147" s="28"/>
      <c r="H147" s="28"/>
      <c r="I147" s="28"/>
      <c r="J147" s="30"/>
      <c r="K147" s="28"/>
      <c r="L147" s="30"/>
      <c r="M147" s="30"/>
      <c r="N147" s="18"/>
    </row>
    <row r="148" spans="1:14" s="19" customFormat="1" ht="13.5">
      <c r="A148" s="91"/>
      <c r="B148" s="27"/>
      <c r="C148" s="183" t="s">
        <v>15</v>
      </c>
      <c r="D148" s="91" t="s">
        <v>0</v>
      </c>
      <c r="E148" s="91">
        <v>0.32</v>
      </c>
      <c r="F148" s="94">
        <f>F138*E148</f>
        <v>106.88</v>
      </c>
      <c r="G148" s="28"/>
      <c r="H148" s="28"/>
      <c r="I148" s="28"/>
      <c r="J148" s="30"/>
      <c r="K148" s="28"/>
      <c r="L148" s="30"/>
      <c r="M148" s="30"/>
      <c r="N148" s="18"/>
    </row>
    <row r="149" spans="1:14" s="168" customFormat="1" ht="14.25" customHeight="1">
      <c r="A149" s="92">
        <v>39</v>
      </c>
      <c r="B149" s="286"/>
      <c r="C149" s="105" t="s">
        <v>236</v>
      </c>
      <c r="D149" s="92" t="s">
        <v>220</v>
      </c>
      <c r="E149" s="92"/>
      <c r="F149" s="104">
        <v>0.29</v>
      </c>
      <c r="G149" s="28"/>
      <c r="H149" s="28"/>
      <c r="I149" s="28"/>
      <c r="J149" s="30"/>
      <c r="K149" s="28"/>
      <c r="L149" s="30"/>
      <c r="M149" s="30"/>
      <c r="N149" s="53"/>
    </row>
    <row r="150" spans="1:14" s="168" customFormat="1" ht="14.25" customHeight="1">
      <c r="A150" s="92">
        <v>40</v>
      </c>
      <c r="B150" s="286"/>
      <c r="C150" s="105" t="s">
        <v>234</v>
      </c>
      <c r="D150" s="92" t="s">
        <v>220</v>
      </c>
      <c r="E150" s="92"/>
      <c r="F150" s="104">
        <v>20.9</v>
      </c>
      <c r="G150" s="28"/>
      <c r="H150" s="28"/>
      <c r="I150" s="28"/>
      <c r="J150" s="30"/>
      <c r="K150" s="28"/>
      <c r="L150" s="30"/>
      <c r="M150" s="30"/>
      <c r="N150" s="53"/>
    </row>
    <row r="151" spans="1:14" s="19" customFormat="1" ht="30.75" customHeight="1">
      <c r="A151" s="91">
        <v>41</v>
      </c>
      <c r="B151" s="27" t="s">
        <v>689</v>
      </c>
      <c r="C151" s="99" t="s">
        <v>691</v>
      </c>
      <c r="D151" s="92" t="s">
        <v>23</v>
      </c>
      <c r="E151" s="92"/>
      <c r="F151" s="93">
        <v>4.2</v>
      </c>
      <c r="G151" s="28"/>
      <c r="H151" s="28"/>
      <c r="I151" s="28"/>
      <c r="J151" s="30"/>
      <c r="K151" s="28"/>
      <c r="L151" s="30"/>
      <c r="M151" s="30"/>
      <c r="N151" s="18"/>
    </row>
    <row r="152" spans="1:14" s="19" customFormat="1" ht="16.5" customHeight="1">
      <c r="A152" s="91"/>
      <c r="B152" s="27"/>
      <c r="C152" s="183" t="s">
        <v>12</v>
      </c>
      <c r="D152" s="91" t="s">
        <v>13</v>
      </c>
      <c r="E152" s="91">
        <v>8.54</v>
      </c>
      <c r="F152" s="94">
        <f>F151*E152</f>
        <v>35.867999999999995</v>
      </c>
      <c r="G152" s="28"/>
      <c r="H152" s="28"/>
      <c r="I152" s="28"/>
      <c r="J152" s="30"/>
      <c r="K152" s="28"/>
      <c r="L152" s="30"/>
      <c r="M152" s="30"/>
      <c r="N152" s="18"/>
    </row>
    <row r="153" spans="1:14" s="19" customFormat="1" ht="13.5">
      <c r="A153" s="91"/>
      <c r="B153" s="27"/>
      <c r="C153" s="183" t="s">
        <v>38</v>
      </c>
      <c r="D153" s="91" t="s">
        <v>0</v>
      </c>
      <c r="E153" s="91">
        <v>1.06</v>
      </c>
      <c r="F153" s="94">
        <f>F151*E153</f>
        <v>4.452000000000001</v>
      </c>
      <c r="G153" s="28"/>
      <c r="H153" s="28"/>
      <c r="I153" s="28"/>
      <c r="J153" s="30"/>
      <c r="K153" s="28"/>
      <c r="L153" s="30"/>
      <c r="M153" s="30"/>
      <c r="N153" s="18"/>
    </row>
    <row r="154" spans="1:14" s="19" customFormat="1" ht="13.5">
      <c r="A154" s="91"/>
      <c r="B154" s="27"/>
      <c r="C154" s="183" t="s">
        <v>14</v>
      </c>
      <c r="D154" s="91"/>
      <c r="E154" s="91"/>
      <c r="F154" s="94"/>
      <c r="G154" s="28"/>
      <c r="H154" s="28"/>
      <c r="I154" s="28"/>
      <c r="J154" s="30"/>
      <c r="K154" s="28"/>
      <c r="L154" s="30"/>
      <c r="M154" s="30"/>
      <c r="N154" s="18"/>
    </row>
    <row r="155" spans="1:14" s="19" customFormat="1" ht="13.5">
      <c r="A155" s="91"/>
      <c r="B155" s="27"/>
      <c r="C155" s="183" t="s">
        <v>231</v>
      </c>
      <c r="D155" s="91" t="s">
        <v>23</v>
      </c>
      <c r="E155" s="91">
        <v>1.015</v>
      </c>
      <c r="F155" s="94">
        <f>F151*E155</f>
        <v>4.263</v>
      </c>
      <c r="G155" s="28"/>
      <c r="H155" s="28"/>
      <c r="I155" s="28"/>
      <c r="J155" s="30"/>
      <c r="K155" s="28"/>
      <c r="L155" s="30"/>
      <c r="M155" s="30"/>
      <c r="N155" s="18"/>
    </row>
    <row r="156" spans="1:14" s="19" customFormat="1" ht="13.5">
      <c r="A156" s="91"/>
      <c r="B156" s="27"/>
      <c r="C156" s="183" t="s">
        <v>232</v>
      </c>
      <c r="D156" s="91" t="s">
        <v>151</v>
      </c>
      <c r="E156" s="91">
        <v>1.4</v>
      </c>
      <c r="F156" s="94">
        <f>F151*E156</f>
        <v>5.88</v>
      </c>
      <c r="G156" s="28"/>
      <c r="H156" s="28"/>
      <c r="I156" s="28"/>
      <c r="J156" s="30"/>
      <c r="K156" s="28"/>
      <c r="L156" s="30"/>
      <c r="M156" s="30"/>
      <c r="N156" s="18"/>
    </row>
    <row r="157" spans="1:14" s="19" customFormat="1" ht="13.5">
      <c r="A157" s="91"/>
      <c r="B157" s="27"/>
      <c r="C157" s="183" t="s">
        <v>690</v>
      </c>
      <c r="D157" s="91" t="s">
        <v>23</v>
      </c>
      <c r="E157" s="91">
        <v>0.0145</v>
      </c>
      <c r="F157" s="94">
        <f>F151*E157</f>
        <v>0.0609</v>
      </c>
      <c r="G157" s="28"/>
      <c r="H157" s="28"/>
      <c r="I157" s="28"/>
      <c r="J157" s="30"/>
      <c r="K157" s="28"/>
      <c r="L157" s="30"/>
      <c r="M157" s="30"/>
      <c r="N157" s="18"/>
    </row>
    <row r="158" spans="1:14" s="19" customFormat="1" ht="13.5">
      <c r="A158" s="91"/>
      <c r="B158" s="27"/>
      <c r="C158" s="183" t="s">
        <v>216</v>
      </c>
      <c r="D158" s="91" t="s">
        <v>16</v>
      </c>
      <c r="E158" s="91">
        <v>2.5</v>
      </c>
      <c r="F158" s="94">
        <f>F151*E158</f>
        <v>10.5</v>
      </c>
      <c r="G158" s="28"/>
      <c r="H158" s="28"/>
      <c r="I158" s="28"/>
      <c r="J158" s="30"/>
      <c r="K158" s="28"/>
      <c r="L158" s="30"/>
      <c r="M158" s="30"/>
      <c r="N158" s="18"/>
    </row>
    <row r="159" spans="1:14" s="19" customFormat="1" ht="13.5">
      <c r="A159" s="91"/>
      <c r="B159" s="27"/>
      <c r="C159" s="183" t="s">
        <v>15</v>
      </c>
      <c r="D159" s="91" t="s">
        <v>0</v>
      </c>
      <c r="E159" s="91">
        <v>0.74</v>
      </c>
      <c r="F159" s="94">
        <f>F151*E159</f>
        <v>3.108</v>
      </c>
      <c r="G159" s="28"/>
      <c r="H159" s="28"/>
      <c r="I159" s="28"/>
      <c r="J159" s="30"/>
      <c r="K159" s="28"/>
      <c r="L159" s="30"/>
      <c r="M159" s="30"/>
      <c r="N159" s="18"/>
    </row>
    <row r="160" spans="1:14" s="168" customFormat="1" ht="14.25" customHeight="1">
      <c r="A160" s="92">
        <v>42</v>
      </c>
      <c r="B160" s="286"/>
      <c r="C160" s="105" t="s">
        <v>236</v>
      </c>
      <c r="D160" s="92" t="s">
        <v>220</v>
      </c>
      <c r="E160" s="92"/>
      <c r="F160" s="104">
        <v>0.142</v>
      </c>
      <c r="G160" s="28"/>
      <c r="H160" s="28"/>
      <c r="I160" s="28"/>
      <c r="J160" s="30"/>
      <c r="K160" s="28"/>
      <c r="L160" s="30"/>
      <c r="M160" s="30"/>
      <c r="N160" s="53"/>
    </row>
    <row r="161" spans="1:14" s="168" customFormat="1" ht="14.25" customHeight="1">
      <c r="A161" s="92">
        <v>43</v>
      </c>
      <c r="B161" s="286"/>
      <c r="C161" s="105" t="s">
        <v>234</v>
      </c>
      <c r="D161" s="92" t="s">
        <v>220</v>
      </c>
      <c r="E161" s="92"/>
      <c r="F161" s="104">
        <v>0.262</v>
      </c>
      <c r="G161" s="28"/>
      <c r="H161" s="28"/>
      <c r="I161" s="28"/>
      <c r="J161" s="30"/>
      <c r="K161" s="28"/>
      <c r="L161" s="30"/>
      <c r="M161" s="30"/>
      <c r="N161" s="53"/>
    </row>
    <row r="162" spans="1:14" s="54" customFormat="1" ht="27.75" customHeight="1">
      <c r="A162" s="92">
        <v>44</v>
      </c>
      <c r="B162" s="242" t="s">
        <v>288</v>
      </c>
      <c r="C162" s="105" t="s">
        <v>771</v>
      </c>
      <c r="D162" s="92" t="s">
        <v>151</v>
      </c>
      <c r="E162" s="92"/>
      <c r="F162" s="94">
        <v>267.3</v>
      </c>
      <c r="G162" s="28"/>
      <c r="H162" s="28"/>
      <c r="I162" s="28"/>
      <c r="J162" s="30"/>
      <c r="K162" s="28"/>
      <c r="L162" s="30"/>
      <c r="M162" s="30"/>
      <c r="N162" s="53"/>
    </row>
    <row r="163" spans="1:14" s="54" customFormat="1" ht="15.75" customHeight="1">
      <c r="A163" s="92"/>
      <c r="B163" s="242"/>
      <c r="C163" s="105" t="s">
        <v>12</v>
      </c>
      <c r="D163" s="92" t="s">
        <v>151</v>
      </c>
      <c r="E163" s="92">
        <v>1</v>
      </c>
      <c r="F163" s="94">
        <f>F162*E163</f>
        <v>267.3</v>
      </c>
      <c r="G163" s="28"/>
      <c r="H163" s="28"/>
      <c r="I163" s="28"/>
      <c r="J163" s="30"/>
      <c r="K163" s="28"/>
      <c r="L163" s="30"/>
      <c r="M163" s="30"/>
      <c r="N163" s="53"/>
    </row>
    <row r="164" spans="1:14" s="54" customFormat="1" ht="13.5">
      <c r="A164" s="92"/>
      <c r="B164" s="242"/>
      <c r="C164" s="105" t="s">
        <v>38</v>
      </c>
      <c r="D164" s="92" t="s">
        <v>0</v>
      </c>
      <c r="E164" s="92">
        <v>0.21</v>
      </c>
      <c r="F164" s="94">
        <f>F162*E164</f>
        <v>56.133</v>
      </c>
      <c r="G164" s="28"/>
      <c r="H164" s="28"/>
      <c r="I164" s="28"/>
      <c r="J164" s="30"/>
      <c r="K164" s="28"/>
      <c r="L164" s="30"/>
      <c r="M164" s="30"/>
      <c r="N164" s="53"/>
    </row>
    <row r="165" spans="1:14" s="54" customFormat="1" ht="13.5">
      <c r="A165" s="92"/>
      <c r="B165" s="242"/>
      <c r="C165" s="105" t="s">
        <v>14</v>
      </c>
      <c r="D165" s="92"/>
      <c r="E165" s="92"/>
      <c r="F165" s="94"/>
      <c r="G165" s="28"/>
      <c r="H165" s="28"/>
      <c r="I165" s="28"/>
      <c r="J165" s="30"/>
      <c r="K165" s="28"/>
      <c r="L165" s="30"/>
      <c r="M165" s="30"/>
      <c r="N165" s="53"/>
    </row>
    <row r="166" spans="1:14" s="301" customFormat="1" ht="13.5">
      <c r="A166" s="286"/>
      <c r="B166" s="242"/>
      <c r="C166" s="300" t="s">
        <v>361</v>
      </c>
      <c r="D166" s="92" t="s">
        <v>151</v>
      </c>
      <c r="E166" s="92">
        <v>1.15</v>
      </c>
      <c r="F166" s="94">
        <f>F162*E166</f>
        <v>307.395</v>
      </c>
      <c r="G166" s="28"/>
      <c r="H166" s="28"/>
      <c r="I166" s="28"/>
      <c r="J166" s="30"/>
      <c r="K166" s="28"/>
      <c r="L166" s="30"/>
      <c r="M166" s="30"/>
      <c r="N166" s="53"/>
    </row>
    <row r="167" spans="1:14" s="19" customFormat="1" ht="27">
      <c r="A167" s="91">
        <v>45</v>
      </c>
      <c r="B167" s="27" t="s">
        <v>736</v>
      </c>
      <c r="C167" s="99" t="s">
        <v>773</v>
      </c>
      <c r="D167" s="92" t="s">
        <v>23</v>
      </c>
      <c r="E167" s="92"/>
      <c r="F167" s="93">
        <v>257.3</v>
      </c>
      <c r="G167" s="28"/>
      <c r="H167" s="28"/>
      <c r="I167" s="28"/>
      <c r="J167" s="30"/>
      <c r="K167" s="28"/>
      <c r="L167" s="30"/>
      <c r="M167" s="30"/>
      <c r="N167" s="18"/>
    </row>
    <row r="168" spans="1:14" s="19" customFormat="1" ht="15" customHeight="1">
      <c r="A168" s="91"/>
      <c r="B168" s="27"/>
      <c r="C168" s="183" t="s">
        <v>12</v>
      </c>
      <c r="D168" s="91" t="s">
        <v>13</v>
      </c>
      <c r="E168" s="91">
        <v>0.247</v>
      </c>
      <c r="F168" s="94">
        <f>F167*E168</f>
        <v>63.5531</v>
      </c>
      <c r="G168" s="28"/>
      <c r="H168" s="28"/>
      <c r="I168" s="28"/>
      <c r="J168" s="30"/>
      <c r="K168" s="28"/>
      <c r="L168" s="30"/>
      <c r="M168" s="30"/>
      <c r="N168" s="18"/>
    </row>
    <row r="169" spans="1:14" s="19" customFormat="1" ht="13.5">
      <c r="A169" s="91"/>
      <c r="B169" s="27"/>
      <c r="C169" s="183" t="s">
        <v>38</v>
      </c>
      <c r="D169" s="91" t="s">
        <v>0</v>
      </c>
      <c r="E169" s="91">
        <v>0.0161</v>
      </c>
      <c r="F169" s="94">
        <f>F167*E169</f>
        <v>4.14253</v>
      </c>
      <c r="G169" s="28"/>
      <c r="H169" s="28"/>
      <c r="I169" s="28"/>
      <c r="J169" s="30"/>
      <c r="K169" s="28"/>
      <c r="L169" s="30"/>
      <c r="M169" s="30"/>
      <c r="N169" s="18"/>
    </row>
    <row r="170" spans="1:14" s="19" customFormat="1" ht="13.5">
      <c r="A170" s="91"/>
      <c r="B170" s="27"/>
      <c r="C170" s="183" t="s">
        <v>14</v>
      </c>
      <c r="D170" s="91"/>
      <c r="E170" s="91"/>
      <c r="F170" s="94"/>
      <c r="G170" s="28"/>
      <c r="H170" s="28"/>
      <c r="I170" s="28"/>
      <c r="J170" s="30"/>
      <c r="K170" s="28"/>
      <c r="L170" s="30"/>
      <c r="M170" s="30"/>
      <c r="N170" s="18"/>
    </row>
    <row r="171" spans="1:14" s="19" customFormat="1" ht="13.5">
      <c r="A171" s="91"/>
      <c r="B171" s="27"/>
      <c r="C171" s="183" t="s">
        <v>362</v>
      </c>
      <c r="D171" s="91" t="s">
        <v>151</v>
      </c>
      <c r="E171" s="91">
        <v>1.15</v>
      </c>
      <c r="F171" s="94">
        <f>F167*E171</f>
        <v>295.895</v>
      </c>
      <c r="G171" s="28"/>
      <c r="H171" s="28"/>
      <c r="I171" s="28"/>
      <c r="J171" s="30"/>
      <c r="K171" s="28"/>
      <c r="L171" s="30"/>
      <c r="M171" s="30"/>
      <c r="N171" s="18"/>
    </row>
    <row r="172" spans="1:14" s="19" customFormat="1" ht="13.5">
      <c r="A172" s="91"/>
      <c r="B172" s="27"/>
      <c r="C172" s="183" t="s">
        <v>772</v>
      </c>
      <c r="D172" s="91" t="s">
        <v>220</v>
      </c>
      <c r="E172" s="91">
        <v>0.0021</v>
      </c>
      <c r="F172" s="94">
        <f>F167*E172</f>
        <v>0.54033</v>
      </c>
      <c r="G172" s="28"/>
      <c r="H172" s="28"/>
      <c r="I172" s="28"/>
      <c r="J172" s="30"/>
      <c r="K172" s="28"/>
      <c r="L172" s="30"/>
      <c r="M172" s="30"/>
      <c r="N172" s="18"/>
    </row>
    <row r="173" spans="1:14" s="19" customFormat="1" ht="13.5">
      <c r="A173" s="91"/>
      <c r="B173" s="27"/>
      <c r="C173" s="183" t="s">
        <v>15</v>
      </c>
      <c r="D173" s="91" t="s">
        <v>0</v>
      </c>
      <c r="E173" s="91">
        <v>0.0372</v>
      </c>
      <c r="F173" s="94">
        <f>F167*E173</f>
        <v>9.57156</v>
      </c>
      <c r="G173" s="28"/>
      <c r="H173" s="28"/>
      <c r="I173" s="28"/>
      <c r="J173" s="30"/>
      <c r="K173" s="28"/>
      <c r="L173" s="30"/>
      <c r="M173" s="30"/>
      <c r="N173" s="18"/>
    </row>
    <row r="174" spans="1:13" s="360" customFormat="1" ht="27">
      <c r="A174" s="361">
        <v>46</v>
      </c>
      <c r="B174" s="392" t="s">
        <v>742</v>
      </c>
      <c r="C174" s="362" t="s">
        <v>740</v>
      </c>
      <c r="D174" s="361" t="s">
        <v>151</v>
      </c>
      <c r="E174" s="361"/>
      <c r="F174" s="363">
        <v>1040</v>
      </c>
      <c r="G174" s="28"/>
      <c r="H174" s="28"/>
      <c r="I174" s="28"/>
      <c r="J174" s="30"/>
      <c r="K174" s="28"/>
      <c r="L174" s="30"/>
      <c r="M174" s="30"/>
    </row>
    <row r="175" spans="1:13" s="360" customFormat="1" ht="13.5">
      <c r="A175" s="361"/>
      <c r="B175" s="392"/>
      <c r="C175" s="362" t="s">
        <v>28</v>
      </c>
      <c r="D175" s="361" t="s">
        <v>13</v>
      </c>
      <c r="E175" s="361">
        <v>1.26</v>
      </c>
      <c r="F175" s="363">
        <f>F174*E175</f>
        <v>1310.4</v>
      </c>
      <c r="G175" s="28"/>
      <c r="H175" s="28"/>
      <c r="I175" s="28"/>
      <c r="J175" s="30"/>
      <c r="K175" s="28"/>
      <c r="L175" s="30"/>
      <c r="M175" s="30"/>
    </row>
    <row r="176" spans="1:13" s="360" customFormat="1" ht="13.5">
      <c r="A176" s="361"/>
      <c r="B176" s="392"/>
      <c r="C176" s="362" t="s">
        <v>38</v>
      </c>
      <c r="D176" s="364" t="s">
        <v>0</v>
      </c>
      <c r="E176" s="361">
        <v>0.091</v>
      </c>
      <c r="F176" s="363">
        <f>F174*E176</f>
        <v>94.64</v>
      </c>
      <c r="G176" s="28"/>
      <c r="H176" s="28"/>
      <c r="I176" s="28"/>
      <c r="J176" s="30"/>
      <c r="K176" s="28"/>
      <c r="L176" s="30"/>
      <c r="M176" s="30"/>
    </row>
    <row r="177" spans="1:13" s="360" customFormat="1" ht="13.5">
      <c r="A177" s="361"/>
      <c r="B177" s="392"/>
      <c r="C177" s="365" t="s">
        <v>14</v>
      </c>
      <c r="D177" s="361"/>
      <c r="E177" s="361"/>
      <c r="F177" s="363"/>
      <c r="G177" s="28"/>
      <c r="H177" s="28"/>
      <c r="I177" s="28"/>
      <c r="J177" s="30"/>
      <c r="K177" s="28"/>
      <c r="L177" s="30"/>
      <c r="M177" s="30"/>
    </row>
    <row r="178" spans="1:13" s="360" customFormat="1" ht="13.5">
      <c r="A178" s="361"/>
      <c r="B178" s="392"/>
      <c r="C178" s="366" t="s">
        <v>743</v>
      </c>
      <c r="D178" s="361" t="s">
        <v>151</v>
      </c>
      <c r="E178" s="361">
        <v>2.1</v>
      </c>
      <c r="F178" s="363">
        <f>F174*E178</f>
        <v>2184</v>
      </c>
      <c r="G178" s="28"/>
      <c r="H178" s="28"/>
      <c r="I178" s="28"/>
      <c r="J178" s="30"/>
      <c r="K178" s="28"/>
      <c r="L178" s="30"/>
      <c r="M178" s="30"/>
    </row>
    <row r="179" spans="1:14" s="54" customFormat="1" ht="13.5">
      <c r="A179" s="92"/>
      <c r="B179" s="392"/>
      <c r="C179" s="105" t="s">
        <v>744</v>
      </c>
      <c r="D179" s="92" t="s">
        <v>151</v>
      </c>
      <c r="E179" s="92">
        <v>1</v>
      </c>
      <c r="F179" s="94">
        <f>F175*E179</f>
        <v>1310.4</v>
      </c>
      <c r="G179" s="28"/>
      <c r="H179" s="28"/>
      <c r="I179" s="28"/>
      <c r="J179" s="30"/>
      <c r="K179" s="28"/>
      <c r="L179" s="30"/>
      <c r="M179" s="30"/>
      <c r="N179" s="53"/>
    </row>
    <row r="180" spans="1:13" s="360" customFormat="1" ht="16.5" customHeight="1">
      <c r="A180" s="361"/>
      <c r="B180" s="392"/>
      <c r="C180" s="362" t="s">
        <v>739</v>
      </c>
      <c r="D180" s="364" t="s">
        <v>0</v>
      </c>
      <c r="E180" s="361">
        <v>0.164</v>
      </c>
      <c r="F180" s="363">
        <f>F174*E180</f>
        <v>170.56</v>
      </c>
      <c r="G180" s="28"/>
      <c r="H180" s="28"/>
      <c r="I180" s="28"/>
      <c r="J180" s="30"/>
      <c r="K180" s="28"/>
      <c r="L180" s="30"/>
      <c r="M180" s="30"/>
    </row>
    <row r="181" spans="1:14" s="19" customFormat="1" ht="27">
      <c r="A181" s="91">
        <v>47</v>
      </c>
      <c r="B181" s="27" t="s">
        <v>736</v>
      </c>
      <c r="C181" s="99" t="s">
        <v>737</v>
      </c>
      <c r="D181" s="92" t="s">
        <v>23</v>
      </c>
      <c r="E181" s="92"/>
      <c r="F181" s="93">
        <f>18+90</f>
        <v>108</v>
      </c>
      <c r="G181" s="28"/>
      <c r="H181" s="28"/>
      <c r="I181" s="28"/>
      <c r="J181" s="30"/>
      <c r="K181" s="28"/>
      <c r="L181" s="30"/>
      <c r="M181" s="30"/>
      <c r="N181" s="18"/>
    </row>
    <row r="182" spans="1:14" s="19" customFormat="1" ht="15" customHeight="1">
      <c r="A182" s="91"/>
      <c r="B182" s="27"/>
      <c r="C182" s="183" t="s">
        <v>12</v>
      </c>
      <c r="D182" s="91" t="s">
        <v>13</v>
      </c>
      <c r="E182" s="91">
        <v>3.36</v>
      </c>
      <c r="F182" s="94">
        <f>F181*E182</f>
        <v>362.88</v>
      </c>
      <c r="G182" s="28"/>
      <c r="H182" s="28"/>
      <c r="I182" s="28"/>
      <c r="J182" s="30"/>
      <c r="K182" s="28"/>
      <c r="L182" s="30"/>
      <c r="M182" s="30"/>
      <c r="N182" s="18"/>
    </row>
    <row r="183" spans="1:14" s="19" customFormat="1" ht="13.5">
      <c r="A183" s="91"/>
      <c r="B183" s="27"/>
      <c r="C183" s="183" t="s">
        <v>38</v>
      </c>
      <c r="D183" s="91" t="s">
        <v>0</v>
      </c>
      <c r="E183" s="91">
        <v>0.92</v>
      </c>
      <c r="F183" s="94">
        <f>F181*E183</f>
        <v>99.36</v>
      </c>
      <c r="G183" s="28"/>
      <c r="H183" s="28"/>
      <c r="I183" s="28"/>
      <c r="J183" s="30"/>
      <c r="K183" s="28"/>
      <c r="L183" s="30"/>
      <c r="M183" s="30"/>
      <c r="N183" s="18"/>
    </row>
    <row r="184" spans="1:14" s="19" customFormat="1" ht="13.5">
      <c r="A184" s="91"/>
      <c r="B184" s="27"/>
      <c r="C184" s="183" t="s">
        <v>14</v>
      </c>
      <c r="D184" s="91"/>
      <c r="E184" s="91"/>
      <c r="F184" s="94">
        <f>E184*2353</f>
        <v>0</v>
      </c>
      <c r="G184" s="28"/>
      <c r="H184" s="28"/>
      <c r="I184" s="28"/>
      <c r="J184" s="30"/>
      <c r="K184" s="28"/>
      <c r="L184" s="30"/>
      <c r="M184" s="30"/>
      <c r="N184" s="18"/>
    </row>
    <row r="185" spans="1:14" s="19" customFormat="1" ht="13.5">
      <c r="A185" s="91"/>
      <c r="B185" s="27"/>
      <c r="C185" s="183" t="s">
        <v>252</v>
      </c>
      <c r="D185" s="91" t="s">
        <v>23</v>
      </c>
      <c r="E185" s="91">
        <v>0.11</v>
      </c>
      <c r="F185" s="94">
        <f>F181*E185</f>
        <v>11.88</v>
      </c>
      <c r="G185" s="28"/>
      <c r="H185" s="28"/>
      <c r="I185" s="28"/>
      <c r="J185" s="30"/>
      <c r="K185" s="28"/>
      <c r="L185" s="30"/>
      <c r="M185" s="30"/>
      <c r="N185" s="18"/>
    </row>
    <row r="186" spans="1:14" s="19" customFormat="1" ht="13.5">
      <c r="A186" s="91"/>
      <c r="B186" s="27"/>
      <c r="C186" s="183" t="s">
        <v>738</v>
      </c>
      <c r="D186" s="91" t="s">
        <v>17</v>
      </c>
      <c r="E186" s="91">
        <v>65.346</v>
      </c>
      <c r="F186" s="94">
        <f>F181*E186</f>
        <v>7057.368</v>
      </c>
      <c r="G186" s="28"/>
      <c r="H186" s="28"/>
      <c r="I186" s="28"/>
      <c r="J186" s="30"/>
      <c r="K186" s="28"/>
      <c r="L186" s="30"/>
      <c r="M186" s="30"/>
      <c r="N186" s="18"/>
    </row>
    <row r="187" spans="1:14" s="19" customFormat="1" ht="13.5">
      <c r="A187" s="91"/>
      <c r="B187" s="27"/>
      <c r="C187" s="183" t="s">
        <v>15</v>
      </c>
      <c r="D187" s="91" t="s">
        <v>0</v>
      </c>
      <c r="E187" s="91">
        <v>0.16</v>
      </c>
      <c r="F187" s="94">
        <f>F181*E187</f>
        <v>17.28</v>
      </c>
      <c r="G187" s="28"/>
      <c r="H187" s="28"/>
      <c r="I187" s="28"/>
      <c r="J187" s="30"/>
      <c r="K187" s="28"/>
      <c r="L187" s="30"/>
      <c r="M187" s="30"/>
      <c r="N187" s="18"/>
    </row>
    <row r="188" spans="1:14" s="54" customFormat="1" ht="27">
      <c r="A188" s="92">
        <v>48</v>
      </c>
      <c r="B188" s="242" t="s">
        <v>253</v>
      </c>
      <c r="C188" s="99" t="s">
        <v>254</v>
      </c>
      <c r="D188" s="92" t="s">
        <v>151</v>
      </c>
      <c r="E188" s="92"/>
      <c r="F188" s="93">
        <v>230</v>
      </c>
      <c r="G188" s="28"/>
      <c r="H188" s="28"/>
      <c r="I188" s="28"/>
      <c r="J188" s="30"/>
      <c r="K188" s="28"/>
      <c r="L188" s="30"/>
      <c r="M188" s="30"/>
      <c r="N188" s="53"/>
    </row>
    <row r="189" spans="1:14" s="54" customFormat="1" ht="15.75" customHeight="1">
      <c r="A189" s="92"/>
      <c r="B189" s="242"/>
      <c r="C189" s="99" t="s">
        <v>12</v>
      </c>
      <c r="D189" s="92" t="s">
        <v>13</v>
      </c>
      <c r="E189" s="92">
        <v>1</v>
      </c>
      <c r="F189" s="94">
        <f>F188*E189</f>
        <v>230</v>
      </c>
      <c r="G189" s="28"/>
      <c r="H189" s="28"/>
      <c r="I189" s="28"/>
      <c r="J189" s="30"/>
      <c r="K189" s="28"/>
      <c r="L189" s="30"/>
      <c r="M189" s="30"/>
      <c r="N189" s="53"/>
    </row>
    <row r="190" spans="1:14" s="54" customFormat="1" ht="13.5">
      <c r="A190" s="92"/>
      <c r="B190" s="242"/>
      <c r="C190" s="99" t="s">
        <v>38</v>
      </c>
      <c r="D190" s="92" t="s">
        <v>0</v>
      </c>
      <c r="E190" s="92">
        <v>0.0644</v>
      </c>
      <c r="F190" s="94">
        <f>F188*E190</f>
        <v>14.812</v>
      </c>
      <c r="G190" s="28"/>
      <c r="H190" s="28"/>
      <c r="I190" s="28"/>
      <c r="J190" s="30"/>
      <c r="K190" s="28"/>
      <c r="L190" s="30"/>
      <c r="M190" s="30"/>
      <c r="N190" s="53"/>
    </row>
    <row r="191" spans="1:14" s="54" customFormat="1" ht="13.5">
      <c r="A191" s="92"/>
      <c r="B191" s="242"/>
      <c r="C191" s="99" t="s">
        <v>14</v>
      </c>
      <c r="D191" s="92"/>
      <c r="E191" s="92"/>
      <c r="F191" s="94"/>
      <c r="G191" s="28"/>
      <c r="H191" s="28"/>
      <c r="I191" s="28"/>
      <c r="J191" s="30"/>
      <c r="K191" s="28"/>
      <c r="L191" s="30"/>
      <c r="M191" s="30"/>
      <c r="N191" s="53"/>
    </row>
    <row r="192" spans="1:14" s="54" customFormat="1" ht="13.5">
      <c r="A192" s="92"/>
      <c r="B192" s="242"/>
      <c r="C192" s="99" t="s">
        <v>252</v>
      </c>
      <c r="D192" s="92" t="s">
        <v>23</v>
      </c>
      <c r="E192" s="92">
        <v>0.005</v>
      </c>
      <c r="F192" s="94">
        <f>F188*E192</f>
        <v>1.1500000000000001</v>
      </c>
      <c r="G192" s="28"/>
      <c r="H192" s="28"/>
      <c r="I192" s="28"/>
      <c r="J192" s="30"/>
      <c r="K192" s="28"/>
      <c r="L192" s="30"/>
      <c r="M192" s="30"/>
      <c r="N192" s="53"/>
    </row>
    <row r="193" spans="1:14" s="54" customFormat="1" ht="13.5">
      <c r="A193" s="92"/>
      <c r="B193" s="242"/>
      <c r="C193" s="99" t="s">
        <v>255</v>
      </c>
      <c r="D193" s="92" t="s">
        <v>17</v>
      </c>
      <c r="E193" s="92">
        <v>10.875</v>
      </c>
      <c r="F193" s="94">
        <f>F188*E193</f>
        <v>2501.25</v>
      </c>
      <c r="G193" s="28"/>
      <c r="H193" s="28"/>
      <c r="I193" s="28"/>
      <c r="J193" s="30"/>
      <c r="K193" s="28"/>
      <c r="L193" s="30"/>
      <c r="M193" s="30"/>
      <c r="N193" s="53"/>
    </row>
    <row r="194" spans="1:14" s="54" customFormat="1" ht="13.5">
      <c r="A194" s="92"/>
      <c r="B194" s="242"/>
      <c r="C194" s="99" t="s">
        <v>249</v>
      </c>
      <c r="D194" s="92" t="s">
        <v>23</v>
      </c>
      <c r="E194" s="92">
        <v>0.001</v>
      </c>
      <c r="F194" s="94">
        <f>F188*E194</f>
        <v>0.23</v>
      </c>
      <c r="G194" s="28"/>
      <c r="H194" s="28"/>
      <c r="I194" s="28"/>
      <c r="J194" s="30"/>
      <c r="K194" s="28"/>
      <c r="L194" s="30"/>
      <c r="M194" s="30"/>
      <c r="N194" s="53"/>
    </row>
    <row r="195" spans="1:14" s="54" customFormat="1" ht="13.5">
      <c r="A195" s="92"/>
      <c r="B195" s="242"/>
      <c r="C195" s="99" t="s">
        <v>256</v>
      </c>
      <c r="D195" s="92" t="s">
        <v>16</v>
      </c>
      <c r="E195" s="92">
        <v>0.08</v>
      </c>
      <c r="F195" s="94">
        <f>F188*E195</f>
        <v>18.400000000000002</v>
      </c>
      <c r="G195" s="28"/>
      <c r="H195" s="28"/>
      <c r="I195" s="28"/>
      <c r="J195" s="30"/>
      <c r="K195" s="28"/>
      <c r="L195" s="30"/>
      <c r="M195" s="30"/>
      <c r="N195" s="53"/>
    </row>
    <row r="196" spans="1:14" s="54" customFormat="1" ht="13.5">
      <c r="A196" s="92"/>
      <c r="B196" s="242"/>
      <c r="C196" s="99" t="s">
        <v>257</v>
      </c>
      <c r="D196" s="92" t="s">
        <v>151</v>
      </c>
      <c r="E196" s="92">
        <v>0.06</v>
      </c>
      <c r="F196" s="94">
        <f>F188*E196</f>
        <v>13.799999999999999</v>
      </c>
      <c r="G196" s="28"/>
      <c r="H196" s="28"/>
      <c r="I196" s="28"/>
      <c r="J196" s="30"/>
      <c r="K196" s="28"/>
      <c r="L196" s="30"/>
      <c r="M196" s="30"/>
      <c r="N196" s="53"/>
    </row>
    <row r="197" spans="1:14" s="54" customFormat="1" ht="13.5">
      <c r="A197" s="92"/>
      <c r="B197" s="242"/>
      <c r="C197" s="99" t="s">
        <v>15</v>
      </c>
      <c r="D197" s="92" t="s">
        <v>0</v>
      </c>
      <c r="E197" s="92">
        <v>0.0012</v>
      </c>
      <c r="F197" s="94">
        <f>F188*E197</f>
        <v>0.27599999999999997</v>
      </c>
      <c r="G197" s="28"/>
      <c r="H197" s="28"/>
      <c r="I197" s="28"/>
      <c r="J197" s="30"/>
      <c r="K197" s="28"/>
      <c r="L197" s="30"/>
      <c r="M197" s="30"/>
      <c r="N197" s="53"/>
    </row>
    <row r="198" spans="1:14" s="54" customFormat="1" ht="27">
      <c r="A198" s="92">
        <v>49</v>
      </c>
      <c r="B198" s="242" t="s">
        <v>253</v>
      </c>
      <c r="C198" s="99" t="s">
        <v>734</v>
      </c>
      <c r="D198" s="92" t="s">
        <v>151</v>
      </c>
      <c r="E198" s="92"/>
      <c r="F198" s="93">
        <v>40.8</v>
      </c>
      <c r="G198" s="28"/>
      <c r="H198" s="28"/>
      <c r="I198" s="28"/>
      <c r="J198" s="30"/>
      <c r="K198" s="28"/>
      <c r="L198" s="30"/>
      <c r="M198" s="30"/>
      <c r="N198" s="53"/>
    </row>
    <row r="199" spans="1:14" s="54" customFormat="1" ht="15.75" customHeight="1">
      <c r="A199" s="92"/>
      <c r="B199" s="242"/>
      <c r="C199" s="99" t="s">
        <v>12</v>
      </c>
      <c r="D199" s="92" t="s">
        <v>13</v>
      </c>
      <c r="E199" s="92">
        <v>1</v>
      </c>
      <c r="F199" s="94">
        <f>F198*E199</f>
        <v>40.8</v>
      </c>
      <c r="G199" s="28"/>
      <c r="H199" s="28"/>
      <c r="I199" s="28"/>
      <c r="J199" s="30"/>
      <c r="K199" s="28"/>
      <c r="L199" s="30"/>
      <c r="M199" s="30"/>
      <c r="N199" s="53"/>
    </row>
    <row r="200" spans="1:14" s="54" customFormat="1" ht="13.5">
      <c r="A200" s="92"/>
      <c r="B200" s="242"/>
      <c r="C200" s="99" t="s">
        <v>38</v>
      </c>
      <c r="D200" s="92" t="s">
        <v>0</v>
      </c>
      <c r="E200" s="92">
        <v>0.0644</v>
      </c>
      <c r="F200" s="94">
        <f>F198*E200</f>
        <v>2.6275199999999996</v>
      </c>
      <c r="G200" s="28"/>
      <c r="H200" s="28"/>
      <c r="I200" s="28"/>
      <c r="J200" s="30"/>
      <c r="K200" s="28"/>
      <c r="L200" s="30"/>
      <c r="M200" s="30"/>
      <c r="N200" s="53"/>
    </row>
    <row r="201" spans="1:14" s="54" customFormat="1" ht="13.5">
      <c r="A201" s="92"/>
      <c r="B201" s="242"/>
      <c r="C201" s="99" t="s">
        <v>14</v>
      </c>
      <c r="D201" s="92"/>
      <c r="E201" s="92"/>
      <c r="F201" s="94"/>
      <c r="G201" s="28"/>
      <c r="H201" s="28"/>
      <c r="I201" s="28"/>
      <c r="J201" s="30"/>
      <c r="K201" s="28"/>
      <c r="L201" s="30"/>
      <c r="M201" s="30"/>
      <c r="N201" s="53"/>
    </row>
    <row r="202" spans="1:14" s="54" customFormat="1" ht="13.5">
      <c r="A202" s="92"/>
      <c r="B202" s="242"/>
      <c r="C202" s="99" t="s">
        <v>252</v>
      </c>
      <c r="D202" s="92" t="s">
        <v>23</v>
      </c>
      <c r="E202" s="92">
        <v>0.005</v>
      </c>
      <c r="F202" s="94">
        <f>F198*E202</f>
        <v>0.204</v>
      </c>
      <c r="G202" s="28"/>
      <c r="H202" s="28"/>
      <c r="I202" s="28"/>
      <c r="J202" s="30"/>
      <c r="K202" s="28"/>
      <c r="L202" s="30"/>
      <c r="M202" s="30"/>
      <c r="N202" s="53"/>
    </row>
    <row r="203" spans="1:14" s="54" customFormat="1" ht="13.5">
      <c r="A203" s="92"/>
      <c r="B203" s="242"/>
      <c r="C203" s="99" t="s">
        <v>255</v>
      </c>
      <c r="D203" s="92" t="s">
        <v>17</v>
      </c>
      <c r="E203" s="92">
        <v>10.875</v>
      </c>
      <c r="F203" s="94">
        <f>F198*E203</f>
        <v>443.7</v>
      </c>
      <c r="G203" s="28"/>
      <c r="H203" s="28"/>
      <c r="I203" s="28"/>
      <c r="J203" s="30"/>
      <c r="K203" s="28"/>
      <c r="L203" s="30"/>
      <c r="M203" s="30"/>
      <c r="N203" s="53"/>
    </row>
    <row r="204" spans="1:14" s="54" customFormat="1" ht="13.5">
      <c r="A204" s="92"/>
      <c r="B204" s="242"/>
      <c r="C204" s="99" t="s">
        <v>249</v>
      </c>
      <c r="D204" s="92" t="s">
        <v>23</v>
      </c>
      <c r="E204" s="92">
        <v>0.001</v>
      </c>
      <c r="F204" s="94">
        <f>F198*E204</f>
        <v>0.040799999999999996</v>
      </c>
      <c r="G204" s="28"/>
      <c r="H204" s="28"/>
      <c r="I204" s="28"/>
      <c r="J204" s="30"/>
      <c r="K204" s="28"/>
      <c r="L204" s="30"/>
      <c r="M204" s="30"/>
      <c r="N204" s="53"/>
    </row>
    <row r="205" spans="1:14" s="54" customFormat="1" ht="13.5">
      <c r="A205" s="92"/>
      <c r="B205" s="242"/>
      <c r="C205" s="99" t="s">
        <v>256</v>
      </c>
      <c r="D205" s="92" t="s">
        <v>16</v>
      </c>
      <c r="E205" s="92">
        <v>0.08</v>
      </c>
      <c r="F205" s="94">
        <f>F198*E205</f>
        <v>3.264</v>
      </c>
      <c r="G205" s="28"/>
      <c r="H205" s="28"/>
      <c r="I205" s="28"/>
      <c r="J205" s="30"/>
      <c r="K205" s="28"/>
      <c r="L205" s="30"/>
      <c r="M205" s="30"/>
      <c r="N205" s="53"/>
    </row>
    <row r="206" spans="1:14" s="54" customFormat="1" ht="13.5">
      <c r="A206" s="92"/>
      <c r="B206" s="242"/>
      <c r="C206" s="99" t="s">
        <v>257</v>
      </c>
      <c r="D206" s="92" t="s">
        <v>151</v>
      </c>
      <c r="E206" s="92">
        <v>0.06</v>
      </c>
      <c r="F206" s="94">
        <f>F198*E206</f>
        <v>2.448</v>
      </c>
      <c r="G206" s="28"/>
      <c r="H206" s="28"/>
      <c r="I206" s="28"/>
      <c r="J206" s="30"/>
      <c r="K206" s="28"/>
      <c r="L206" s="30"/>
      <c r="M206" s="30"/>
      <c r="N206" s="53"/>
    </row>
    <row r="207" spans="1:14" s="54" customFormat="1" ht="13.5">
      <c r="A207" s="92"/>
      <c r="B207" s="242"/>
      <c r="C207" s="99" t="s">
        <v>15</v>
      </c>
      <c r="D207" s="92" t="s">
        <v>0</v>
      </c>
      <c r="E207" s="92">
        <v>0.0012</v>
      </c>
      <c r="F207" s="94">
        <f>F198*E207</f>
        <v>0.04895999999999999</v>
      </c>
      <c r="G207" s="28"/>
      <c r="H207" s="28"/>
      <c r="I207" s="28"/>
      <c r="J207" s="30"/>
      <c r="K207" s="28"/>
      <c r="L207" s="30"/>
      <c r="M207" s="30"/>
      <c r="N207" s="53"/>
    </row>
    <row r="208" spans="1:14" s="54" customFormat="1" ht="29.25" customHeight="1">
      <c r="A208" s="92">
        <v>50</v>
      </c>
      <c r="B208" s="242" t="s">
        <v>258</v>
      </c>
      <c r="C208" s="99" t="s">
        <v>259</v>
      </c>
      <c r="D208" s="92" t="s">
        <v>220</v>
      </c>
      <c r="E208" s="92"/>
      <c r="F208" s="104">
        <f>(F198+F188)*0.0006</f>
        <v>0.16247999999999999</v>
      </c>
      <c r="G208" s="28"/>
      <c r="H208" s="28"/>
      <c r="I208" s="28"/>
      <c r="J208" s="30"/>
      <c r="K208" s="28"/>
      <c r="L208" s="30"/>
      <c r="M208" s="30"/>
      <c r="N208" s="53"/>
    </row>
    <row r="209" spans="1:14" s="54" customFormat="1" ht="15" customHeight="1">
      <c r="A209" s="92"/>
      <c r="B209" s="242"/>
      <c r="C209" s="99" t="s">
        <v>12</v>
      </c>
      <c r="D209" s="92" t="s">
        <v>13</v>
      </c>
      <c r="E209" s="92">
        <v>54.3</v>
      </c>
      <c r="F209" s="94">
        <f>F208*E209</f>
        <v>8.822664</v>
      </c>
      <c r="G209" s="28"/>
      <c r="H209" s="28"/>
      <c r="I209" s="28"/>
      <c r="J209" s="30"/>
      <c r="K209" s="28"/>
      <c r="L209" s="30"/>
      <c r="M209" s="30"/>
      <c r="N209" s="53"/>
    </row>
    <row r="210" spans="1:14" s="54" customFormat="1" ht="13.5">
      <c r="A210" s="92"/>
      <c r="B210" s="242"/>
      <c r="C210" s="99" t="s">
        <v>38</v>
      </c>
      <c r="D210" s="92" t="s">
        <v>0</v>
      </c>
      <c r="E210" s="92">
        <v>1.38</v>
      </c>
      <c r="F210" s="94">
        <f>F208*E210</f>
        <v>0.22422239999999996</v>
      </c>
      <c r="G210" s="28"/>
      <c r="H210" s="28"/>
      <c r="I210" s="28"/>
      <c r="J210" s="30"/>
      <c r="K210" s="28"/>
      <c r="L210" s="30"/>
      <c r="M210" s="30"/>
      <c r="N210" s="53"/>
    </row>
    <row r="211" spans="1:14" s="54" customFormat="1" ht="13.5">
      <c r="A211" s="92"/>
      <c r="B211" s="242"/>
      <c r="C211" s="99" t="s">
        <v>14</v>
      </c>
      <c r="D211" s="92"/>
      <c r="E211" s="92"/>
      <c r="F211" s="94"/>
      <c r="G211" s="28"/>
      <c r="H211" s="28"/>
      <c r="I211" s="28"/>
      <c r="J211" s="30"/>
      <c r="K211" s="28"/>
      <c r="L211" s="30"/>
      <c r="M211" s="30"/>
      <c r="N211" s="53"/>
    </row>
    <row r="212" spans="1:14" s="54" customFormat="1" ht="13.5">
      <c r="A212" s="92"/>
      <c r="B212" s="242"/>
      <c r="C212" s="99" t="s">
        <v>236</v>
      </c>
      <c r="D212" s="92" t="s">
        <v>220</v>
      </c>
      <c r="E212" s="92">
        <v>1</v>
      </c>
      <c r="F212" s="94">
        <f>F208*E212</f>
        <v>0.16247999999999999</v>
      </c>
      <c r="G212" s="28"/>
      <c r="H212" s="28"/>
      <c r="I212" s="28"/>
      <c r="J212" s="30"/>
      <c r="K212" s="28"/>
      <c r="L212" s="30"/>
      <c r="M212" s="30"/>
      <c r="N212" s="53"/>
    </row>
    <row r="213" spans="1:14" s="54" customFormat="1" ht="27">
      <c r="A213" s="92">
        <v>51</v>
      </c>
      <c r="B213" s="108" t="s">
        <v>43</v>
      </c>
      <c r="C213" s="99" t="s">
        <v>357</v>
      </c>
      <c r="D213" s="92" t="s">
        <v>151</v>
      </c>
      <c r="E213" s="92"/>
      <c r="F213" s="93">
        <v>39.3</v>
      </c>
      <c r="G213" s="28"/>
      <c r="H213" s="28"/>
      <c r="I213" s="28"/>
      <c r="J213" s="30"/>
      <c r="K213" s="28"/>
      <c r="L213" s="30"/>
      <c r="M213" s="30"/>
      <c r="N213" s="53"/>
    </row>
    <row r="214" spans="1:14" s="54" customFormat="1" ht="15.75" customHeight="1">
      <c r="A214" s="92"/>
      <c r="B214" s="242"/>
      <c r="C214" s="99" t="s">
        <v>12</v>
      </c>
      <c r="D214" s="92" t="s">
        <v>151</v>
      </c>
      <c r="E214" s="92">
        <v>1</v>
      </c>
      <c r="F214" s="94">
        <f>F213*E214</f>
        <v>39.3</v>
      </c>
      <c r="G214" s="28"/>
      <c r="H214" s="28"/>
      <c r="I214" s="28"/>
      <c r="J214" s="30"/>
      <c r="K214" s="28"/>
      <c r="L214" s="30"/>
      <c r="M214" s="30"/>
      <c r="N214" s="53"/>
    </row>
    <row r="215" spans="1:14" s="54" customFormat="1" ht="13.5">
      <c r="A215" s="92"/>
      <c r="B215" s="242"/>
      <c r="C215" s="99" t="s">
        <v>14</v>
      </c>
      <c r="D215" s="92"/>
      <c r="E215" s="92"/>
      <c r="F215" s="94"/>
      <c r="G215" s="28"/>
      <c r="H215" s="28"/>
      <c r="I215" s="28"/>
      <c r="J215" s="30"/>
      <c r="K215" s="28"/>
      <c r="L215" s="30"/>
      <c r="M215" s="30"/>
      <c r="N215" s="53"/>
    </row>
    <row r="216" spans="1:14" s="54" customFormat="1" ht="13.5">
      <c r="A216" s="92"/>
      <c r="B216" s="242"/>
      <c r="C216" s="99" t="s">
        <v>358</v>
      </c>
      <c r="D216" s="92" t="s">
        <v>151</v>
      </c>
      <c r="E216" s="92">
        <v>1</v>
      </c>
      <c r="F216" s="94">
        <f>F213*E216</f>
        <v>39.3</v>
      </c>
      <c r="G216" s="28"/>
      <c r="H216" s="28"/>
      <c r="I216" s="28"/>
      <c r="J216" s="30"/>
      <c r="K216" s="28"/>
      <c r="L216" s="30"/>
      <c r="M216" s="30"/>
      <c r="N216" s="53"/>
    </row>
    <row r="217" spans="1:14" s="56" customFormat="1" ht="13.5">
      <c r="A217" s="92"/>
      <c r="B217" s="290"/>
      <c r="C217" s="105" t="s">
        <v>247</v>
      </c>
      <c r="D217" s="92"/>
      <c r="E217" s="92"/>
      <c r="F217" s="94"/>
      <c r="G217" s="28"/>
      <c r="H217" s="28"/>
      <c r="I217" s="28"/>
      <c r="J217" s="30"/>
      <c r="K217" s="28"/>
      <c r="L217" s="30"/>
      <c r="M217" s="30"/>
      <c r="N217" s="295"/>
    </row>
    <row r="218" spans="1:13" s="299" customFormat="1" ht="17.25" customHeight="1">
      <c r="A218" s="242"/>
      <c r="B218" s="242"/>
      <c r="C218" s="297" t="s">
        <v>369</v>
      </c>
      <c r="D218" s="242"/>
      <c r="E218" s="242"/>
      <c r="F218" s="298"/>
      <c r="G218" s="28"/>
      <c r="H218" s="28"/>
      <c r="I218" s="28"/>
      <c r="J218" s="30"/>
      <c r="K218" s="28"/>
      <c r="L218" s="30"/>
      <c r="M218" s="30"/>
    </row>
    <row r="219" spans="1:14" ht="30" customHeight="1">
      <c r="A219" s="91">
        <v>52</v>
      </c>
      <c r="B219" s="27" t="s">
        <v>244</v>
      </c>
      <c r="C219" s="99" t="s">
        <v>701</v>
      </c>
      <c r="D219" s="92" t="s">
        <v>220</v>
      </c>
      <c r="E219" s="92"/>
      <c r="F219" s="93">
        <v>16.15</v>
      </c>
      <c r="G219" s="28"/>
      <c r="H219" s="28"/>
      <c r="I219" s="28"/>
      <c r="J219" s="30"/>
      <c r="K219" s="28"/>
      <c r="L219" s="30"/>
      <c r="M219" s="30"/>
      <c r="N219" s="18"/>
    </row>
    <row r="220" spans="1:14" ht="21" customHeight="1">
      <c r="A220" s="91"/>
      <c r="B220" s="27"/>
      <c r="C220" s="97" t="s">
        <v>28</v>
      </c>
      <c r="D220" s="91" t="s">
        <v>13</v>
      </c>
      <c r="E220" s="91">
        <v>53.8</v>
      </c>
      <c r="F220" s="94">
        <f>F219*E220</f>
        <v>868.8699999999999</v>
      </c>
      <c r="G220" s="28"/>
      <c r="H220" s="28"/>
      <c r="I220" s="28"/>
      <c r="J220" s="30"/>
      <c r="K220" s="28"/>
      <c r="L220" s="30"/>
      <c r="M220" s="30"/>
      <c r="N220" s="18"/>
    </row>
    <row r="221" spans="1:14" ht="13.5">
      <c r="A221" s="91"/>
      <c r="B221" s="27"/>
      <c r="C221" s="97" t="s">
        <v>22</v>
      </c>
      <c r="D221" s="91" t="s">
        <v>0</v>
      </c>
      <c r="E221" s="91">
        <v>20</v>
      </c>
      <c r="F221" s="94">
        <f>F219*E221</f>
        <v>323</v>
      </c>
      <c r="G221" s="28"/>
      <c r="H221" s="28"/>
      <c r="I221" s="28"/>
      <c r="J221" s="30"/>
      <c r="K221" s="28"/>
      <c r="L221" s="30"/>
      <c r="M221" s="30"/>
      <c r="N221" s="18"/>
    </row>
    <row r="222" spans="1:14" ht="13.5">
      <c r="A222" s="91"/>
      <c r="B222" s="27"/>
      <c r="C222" s="97" t="s">
        <v>14</v>
      </c>
      <c r="D222" s="91"/>
      <c r="E222" s="91"/>
      <c r="F222" s="94">
        <f>F220*E222</f>
        <v>0</v>
      </c>
      <c r="G222" s="28"/>
      <c r="H222" s="28"/>
      <c r="I222" s="28"/>
      <c r="J222" s="30"/>
      <c r="K222" s="28"/>
      <c r="L222" s="30"/>
      <c r="M222" s="30"/>
      <c r="N222" s="18"/>
    </row>
    <row r="223" spans="1:14" ht="13.5">
      <c r="A223" s="91"/>
      <c r="B223" s="27"/>
      <c r="C223" s="97" t="s">
        <v>245</v>
      </c>
      <c r="D223" s="91" t="s">
        <v>220</v>
      </c>
      <c r="E223" s="91">
        <v>1</v>
      </c>
      <c r="F223" s="94">
        <f>F219*E223</f>
        <v>16.15</v>
      </c>
      <c r="G223" s="28"/>
      <c r="H223" s="28"/>
      <c r="I223" s="28"/>
      <c r="J223" s="30"/>
      <c r="K223" s="28"/>
      <c r="L223" s="30"/>
      <c r="M223" s="30"/>
      <c r="N223" s="18"/>
    </row>
    <row r="224" spans="1:14" ht="13.5">
      <c r="A224" s="91"/>
      <c r="B224" s="27"/>
      <c r="C224" s="97" t="s">
        <v>216</v>
      </c>
      <c r="D224" s="91" t="s">
        <v>16</v>
      </c>
      <c r="E224" s="91">
        <v>24.4</v>
      </c>
      <c r="F224" s="94">
        <f>F219*E224</f>
        <v>394.05999999999995</v>
      </c>
      <c r="G224" s="28"/>
      <c r="H224" s="28"/>
      <c r="I224" s="28"/>
      <c r="J224" s="30"/>
      <c r="K224" s="28"/>
      <c r="L224" s="30"/>
      <c r="M224" s="30"/>
      <c r="N224" s="18"/>
    </row>
    <row r="225" spans="1:14" ht="13.5">
      <c r="A225" s="91"/>
      <c r="B225" s="27"/>
      <c r="C225" s="97" t="s">
        <v>15</v>
      </c>
      <c r="D225" s="91" t="s">
        <v>0</v>
      </c>
      <c r="E225" s="91">
        <v>2.78</v>
      </c>
      <c r="F225" s="94">
        <f>F219*E225</f>
        <v>44.89699999999999</v>
      </c>
      <c r="G225" s="28"/>
      <c r="H225" s="28"/>
      <c r="I225" s="28"/>
      <c r="J225" s="30"/>
      <c r="K225" s="28"/>
      <c r="L225" s="30"/>
      <c r="M225" s="30"/>
      <c r="N225" s="18"/>
    </row>
    <row r="226" spans="1:14" ht="30" customHeight="1">
      <c r="A226" s="91">
        <v>53</v>
      </c>
      <c r="B226" s="27"/>
      <c r="C226" s="99" t="s">
        <v>702</v>
      </c>
      <c r="D226" s="92" t="s">
        <v>220</v>
      </c>
      <c r="E226" s="92"/>
      <c r="F226" s="93">
        <v>16.15</v>
      </c>
      <c r="G226" s="28"/>
      <c r="H226" s="28"/>
      <c r="I226" s="28"/>
      <c r="J226" s="30"/>
      <c r="K226" s="28"/>
      <c r="L226" s="30"/>
      <c r="M226" s="30"/>
      <c r="N226" s="18"/>
    </row>
    <row r="227" spans="1:14" ht="15" customHeight="1">
      <c r="A227" s="91"/>
      <c r="B227" s="27"/>
      <c r="C227" s="97" t="s">
        <v>12</v>
      </c>
      <c r="D227" s="91" t="s">
        <v>13</v>
      </c>
      <c r="E227" s="91">
        <v>7.96</v>
      </c>
      <c r="F227" s="94">
        <f>F226*E227</f>
        <v>128.554</v>
      </c>
      <c r="G227" s="28"/>
      <c r="H227" s="28"/>
      <c r="I227" s="28"/>
      <c r="J227" s="30"/>
      <c r="K227" s="28"/>
      <c r="L227" s="30"/>
      <c r="M227" s="30"/>
      <c r="N227" s="18"/>
    </row>
    <row r="228" spans="1:14" ht="13.5">
      <c r="A228" s="91"/>
      <c r="B228" s="27"/>
      <c r="C228" s="97" t="s">
        <v>14</v>
      </c>
      <c r="D228" s="91"/>
      <c r="E228" s="91"/>
      <c r="F228" s="93">
        <f>E228*1</f>
        <v>0</v>
      </c>
      <c r="G228" s="28"/>
      <c r="H228" s="28"/>
      <c r="I228" s="28"/>
      <c r="J228" s="30"/>
      <c r="K228" s="28"/>
      <c r="L228" s="30"/>
      <c r="M228" s="30"/>
      <c r="N228" s="18"/>
    </row>
    <row r="229" spans="1:14" ht="13.5">
      <c r="A229" s="91"/>
      <c r="B229" s="27"/>
      <c r="C229" s="97" t="s">
        <v>246</v>
      </c>
      <c r="D229" s="91" t="s">
        <v>16</v>
      </c>
      <c r="E229" s="91">
        <v>4.5</v>
      </c>
      <c r="F229" s="94">
        <f>F226*E229</f>
        <v>72.675</v>
      </c>
      <c r="G229" s="28"/>
      <c r="H229" s="28"/>
      <c r="I229" s="28"/>
      <c r="J229" s="30"/>
      <c r="K229" s="28"/>
      <c r="L229" s="30"/>
      <c r="M229" s="30"/>
      <c r="N229" s="18"/>
    </row>
    <row r="230" spans="1:14" s="19" customFormat="1" ht="30" customHeight="1">
      <c r="A230" s="91">
        <v>54</v>
      </c>
      <c r="B230" s="27" t="s">
        <v>703</v>
      </c>
      <c r="C230" s="99" t="s">
        <v>704</v>
      </c>
      <c r="D230" s="92" t="s">
        <v>220</v>
      </c>
      <c r="E230" s="92"/>
      <c r="F230" s="93">
        <v>0.5</v>
      </c>
      <c r="G230" s="28"/>
      <c r="H230" s="28"/>
      <c r="I230" s="28"/>
      <c r="J230" s="30"/>
      <c r="K230" s="28"/>
      <c r="L230" s="30"/>
      <c r="M230" s="30"/>
      <c r="N230" s="18"/>
    </row>
    <row r="231" spans="1:14" s="19" customFormat="1" ht="15.75" customHeight="1">
      <c r="A231" s="91"/>
      <c r="B231" s="27"/>
      <c r="C231" s="183" t="s">
        <v>12</v>
      </c>
      <c r="D231" s="91" t="s">
        <v>13</v>
      </c>
      <c r="E231" s="91">
        <v>210</v>
      </c>
      <c r="F231" s="94">
        <f>F230*E231</f>
        <v>105</v>
      </c>
      <c r="G231" s="28"/>
      <c r="H231" s="28"/>
      <c r="I231" s="28"/>
      <c r="J231" s="30"/>
      <c r="K231" s="28"/>
      <c r="L231" s="30"/>
      <c r="M231" s="30"/>
      <c r="N231" s="18"/>
    </row>
    <row r="232" spans="1:14" s="19" customFormat="1" ht="13.5">
      <c r="A232" s="91"/>
      <c r="B232" s="27"/>
      <c r="C232" s="183" t="s">
        <v>38</v>
      </c>
      <c r="D232" s="91" t="s">
        <v>0</v>
      </c>
      <c r="E232" s="91">
        <v>1.4</v>
      </c>
      <c r="F232" s="94">
        <f>F230*E232</f>
        <v>0.7</v>
      </c>
      <c r="G232" s="28"/>
      <c r="H232" s="28"/>
      <c r="I232" s="28"/>
      <c r="J232" s="30"/>
      <c r="K232" s="28"/>
      <c r="L232" s="30"/>
      <c r="M232" s="30"/>
      <c r="N232" s="18"/>
    </row>
    <row r="233" spans="1:14" s="19" customFormat="1" ht="13.5">
      <c r="A233" s="91"/>
      <c r="B233" s="27"/>
      <c r="C233" s="183" t="s">
        <v>14</v>
      </c>
      <c r="D233" s="91"/>
      <c r="E233" s="91"/>
      <c r="F233" s="94">
        <f>E233*2353</f>
        <v>0</v>
      </c>
      <c r="G233" s="28"/>
      <c r="H233" s="28"/>
      <c r="I233" s="28"/>
      <c r="J233" s="30"/>
      <c r="K233" s="28"/>
      <c r="L233" s="30"/>
      <c r="M233" s="30"/>
      <c r="N233" s="18"/>
    </row>
    <row r="234" spans="1:14" s="19" customFormat="1" ht="13.5">
      <c r="A234" s="91"/>
      <c r="B234" s="27"/>
      <c r="C234" s="183" t="s">
        <v>705</v>
      </c>
      <c r="D234" s="91" t="s">
        <v>220</v>
      </c>
      <c r="E234" s="91">
        <v>1</v>
      </c>
      <c r="F234" s="94">
        <f>F230*E234</f>
        <v>0.5</v>
      </c>
      <c r="G234" s="28"/>
      <c r="H234" s="28"/>
      <c r="I234" s="28"/>
      <c r="J234" s="30"/>
      <c r="K234" s="28"/>
      <c r="L234" s="30"/>
      <c r="M234" s="30"/>
      <c r="N234" s="18"/>
    </row>
    <row r="235" spans="1:14" s="19" customFormat="1" ht="13.5">
      <c r="A235" s="91"/>
      <c r="B235" s="27"/>
      <c r="C235" s="183" t="s">
        <v>15</v>
      </c>
      <c r="D235" s="91" t="s">
        <v>0</v>
      </c>
      <c r="E235" s="91">
        <v>2</v>
      </c>
      <c r="F235" s="94">
        <f>F230*E235</f>
        <v>1</v>
      </c>
      <c r="G235" s="28"/>
      <c r="H235" s="28"/>
      <c r="I235" s="28"/>
      <c r="J235" s="30"/>
      <c r="K235" s="28"/>
      <c r="L235" s="30"/>
      <c r="M235" s="30"/>
      <c r="N235" s="18"/>
    </row>
    <row r="236" spans="1:14" s="19" customFormat="1" ht="27">
      <c r="A236" s="91">
        <v>55</v>
      </c>
      <c r="B236" s="27" t="s">
        <v>706</v>
      </c>
      <c r="C236" s="241" t="s">
        <v>713</v>
      </c>
      <c r="D236" s="92" t="s">
        <v>23</v>
      </c>
      <c r="E236" s="92"/>
      <c r="F236" s="93">
        <v>16.64</v>
      </c>
      <c r="G236" s="28"/>
      <c r="H236" s="28"/>
      <c r="I236" s="28"/>
      <c r="J236" s="30"/>
      <c r="K236" s="28"/>
      <c r="L236" s="30"/>
      <c r="M236" s="30"/>
      <c r="N236" s="18"/>
    </row>
    <row r="237" spans="1:14" s="19" customFormat="1" ht="14.25" customHeight="1">
      <c r="A237" s="91"/>
      <c r="B237" s="27"/>
      <c r="C237" s="97" t="s">
        <v>12</v>
      </c>
      <c r="D237" s="91" t="s">
        <v>13</v>
      </c>
      <c r="E237" s="91">
        <v>23.8</v>
      </c>
      <c r="F237" s="94">
        <f>F236*E237</f>
        <v>396.03200000000004</v>
      </c>
      <c r="G237" s="28"/>
      <c r="H237" s="28"/>
      <c r="I237" s="28"/>
      <c r="J237" s="30"/>
      <c r="K237" s="28"/>
      <c r="L237" s="30"/>
      <c r="M237" s="30"/>
      <c r="N237" s="18"/>
    </row>
    <row r="238" spans="1:14" s="19" customFormat="1" ht="13.5">
      <c r="A238" s="91"/>
      <c r="B238" s="27"/>
      <c r="C238" s="97" t="s">
        <v>38</v>
      </c>
      <c r="D238" s="91" t="s">
        <v>0</v>
      </c>
      <c r="E238" s="91">
        <v>2.1</v>
      </c>
      <c r="F238" s="94">
        <f>F236*E238</f>
        <v>34.944</v>
      </c>
      <c r="G238" s="28"/>
      <c r="H238" s="28"/>
      <c r="I238" s="28"/>
      <c r="J238" s="30"/>
      <c r="K238" s="28"/>
      <c r="L238" s="30"/>
      <c r="M238" s="30"/>
      <c r="N238" s="18"/>
    </row>
    <row r="239" spans="1:14" s="19" customFormat="1" ht="13.5">
      <c r="A239" s="91"/>
      <c r="B239" s="27"/>
      <c r="C239" s="97" t="s">
        <v>14</v>
      </c>
      <c r="D239" s="91"/>
      <c r="E239" s="91"/>
      <c r="F239" s="94"/>
      <c r="G239" s="28"/>
      <c r="H239" s="28"/>
      <c r="I239" s="28"/>
      <c r="J239" s="30"/>
      <c r="K239" s="28"/>
      <c r="L239" s="30"/>
      <c r="M239" s="30"/>
      <c r="N239" s="18"/>
    </row>
    <row r="240" spans="1:14" s="19" customFormat="1" ht="13.5">
      <c r="A240" s="91"/>
      <c r="B240" s="27"/>
      <c r="C240" s="97" t="s">
        <v>711</v>
      </c>
      <c r="D240" s="91" t="s">
        <v>151</v>
      </c>
      <c r="E240" s="91">
        <v>1.05</v>
      </c>
      <c r="F240" s="94">
        <f>F236*E240</f>
        <v>17.472</v>
      </c>
      <c r="G240" s="28"/>
      <c r="H240" s="28"/>
      <c r="I240" s="28"/>
      <c r="J240" s="30"/>
      <c r="K240" s="28"/>
      <c r="L240" s="30"/>
      <c r="M240" s="30"/>
      <c r="N240" s="18"/>
    </row>
    <row r="241" spans="1:14" s="19" customFormat="1" ht="13.5">
      <c r="A241" s="91"/>
      <c r="B241" s="27"/>
      <c r="C241" s="97" t="s">
        <v>707</v>
      </c>
      <c r="D241" s="91" t="s">
        <v>16</v>
      </c>
      <c r="E241" s="91">
        <v>7.2</v>
      </c>
      <c r="F241" s="94">
        <f>F236*E241</f>
        <v>119.808</v>
      </c>
      <c r="G241" s="28"/>
      <c r="H241" s="28"/>
      <c r="I241" s="28"/>
      <c r="J241" s="30"/>
      <c r="K241" s="28"/>
      <c r="L241" s="30"/>
      <c r="M241" s="30"/>
      <c r="N241" s="18"/>
    </row>
    <row r="242" spans="1:14" s="19" customFormat="1" ht="13.5">
      <c r="A242" s="91"/>
      <c r="B242" s="27"/>
      <c r="C242" s="97" t="s">
        <v>708</v>
      </c>
      <c r="D242" s="91" t="s">
        <v>16</v>
      </c>
      <c r="E242" s="91">
        <v>1.96</v>
      </c>
      <c r="F242" s="94">
        <f>F236*E242</f>
        <v>32.6144</v>
      </c>
      <c r="G242" s="28"/>
      <c r="H242" s="28"/>
      <c r="I242" s="28"/>
      <c r="J242" s="30"/>
      <c r="K242" s="28"/>
      <c r="L242" s="30"/>
      <c r="M242" s="30"/>
      <c r="N242" s="18"/>
    </row>
    <row r="243" spans="1:14" s="19" customFormat="1" ht="13.5">
      <c r="A243" s="91"/>
      <c r="B243" s="27"/>
      <c r="C243" s="97" t="s">
        <v>257</v>
      </c>
      <c r="D243" s="91" t="s">
        <v>151</v>
      </c>
      <c r="E243" s="91">
        <v>3.38</v>
      </c>
      <c r="F243" s="94">
        <f>F236*E243</f>
        <v>56.2432</v>
      </c>
      <c r="G243" s="28"/>
      <c r="H243" s="28"/>
      <c r="I243" s="28"/>
      <c r="J243" s="30"/>
      <c r="K243" s="28"/>
      <c r="L243" s="30"/>
      <c r="M243" s="30"/>
      <c r="N243" s="18"/>
    </row>
    <row r="244" spans="1:14" s="19" customFormat="1" ht="13.5">
      <c r="A244" s="91"/>
      <c r="B244" s="27"/>
      <c r="C244" s="97" t="s">
        <v>709</v>
      </c>
      <c r="D244" s="91" t="s">
        <v>16</v>
      </c>
      <c r="E244" s="91">
        <v>4.38</v>
      </c>
      <c r="F244" s="94">
        <f>F236*E244</f>
        <v>72.8832</v>
      </c>
      <c r="G244" s="28"/>
      <c r="H244" s="28"/>
      <c r="I244" s="28"/>
      <c r="J244" s="30"/>
      <c r="K244" s="28"/>
      <c r="L244" s="30"/>
      <c r="M244" s="30"/>
      <c r="N244" s="18"/>
    </row>
    <row r="245" spans="1:14" s="19" customFormat="1" ht="13.5">
      <c r="A245" s="91"/>
      <c r="B245" s="27"/>
      <c r="C245" s="97" t="s">
        <v>15</v>
      </c>
      <c r="D245" s="91" t="s">
        <v>0</v>
      </c>
      <c r="E245" s="91">
        <v>3.44</v>
      </c>
      <c r="F245" s="94">
        <f>F236*E245</f>
        <v>57.2416</v>
      </c>
      <c r="G245" s="28"/>
      <c r="H245" s="28"/>
      <c r="I245" s="28"/>
      <c r="J245" s="30"/>
      <c r="K245" s="28"/>
      <c r="L245" s="30"/>
      <c r="M245" s="30"/>
      <c r="N245" s="18"/>
    </row>
    <row r="246" spans="1:14" s="19" customFormat="1" ht="25.5">
      <c r="A246" s="91">
        <v>56</v>
      </c>
      <c r="B246" s="27" t="s">
        <v>710</v>
      </c>
      <c r="C246" s="241" t="s">
        <v>712</v>
      </c>
      <c r="D246" s="92" t="s">
        <v>23</v>
      </c>
      <c r="E246" s="92"/>
      <c r="F246" s="93">
        <v>16.64</v>
      </c>
      <c r="G246" s="28"/>
      <c r="H246" s="28"/>
      <c r="I246" s="28"/>
      <c r="J246" s="30"/>
      <c r="K246" s="28"/>
      <c r="L246" s="30"/>
      <c r="M246" s="30"/>
      <c r="N246" s="18"/>
    </row>
    <row r="247" spans="1:14" s="19" customFormat="1" ht="14.25" customHeight="1">
      <c r="A247" s="91"/>
      <c r="B247" s="27"/>
      <c r="C247" s="97" t="s">
        <v>12</v>
      </c>
      <c r="D247" s="91" t="s">
        <v>13</v>
      </c>
      <c r="E247" s="91">
        <v>0.87</v>
      </c>
      <c r="F247" s="94">
        <f>F246*E247</f>
        <v>14.4768</v>
      </c>
      <c r="G247" s="28"/>
      <c r="H247" s="28"/>
      <c r="I247" s="28"/>
      <c r="J247" s="30"/>
      <c r="K247" s="28"/>
      <c r="L247" s="30"/>
      <c r="M247" s="30"/>
      <c r="N247" s="18"/>
    </row>
    <row r="248" spans="1:14" s="19" customFormat="1" ht="13.5">
      <c r="A248" s="91"/>
      <c r="B248" s="27"/>
      <c r="C248" s="97" t="s">
        <v>38</v>
      </c>
      <c r="D248" s="91" t="s">
        <v>0</v>
      </c>
      <c r="E248" s="91">
        <v>0.13</v>
      </c>
      <c r="F248" s="94">
        <f>F246*E248</f>
        <v>2.1632000000000002</v>
      </c>
      <c r="G248" s="28"/>
      <c r="H248" s="28"/>
      <c r="I248" s="28"/>
      <c r="J248" s="30"/>
      <c r="K248" s="28"/>
      <c r="L248" s="30"/>
      <c r="M248" s="30"/>
      <c r="N248" s="18"/>
    </row>
    <row r="249" spans="1:14" s="19" customFormat="1" ht="13.5">
      <c r="A249" s="91"/>
      <c r="B249" s="27"/>
      <c r="C249" s="97" t="s">
        <v>14</v>
      </c>
      <c r="D249" s="91"/>
      <c r="E249" s="91"/>
      <c r="F249" s="94"/>
      <c r="G249" s="28"/>
      <c r="H249" s="28"/>
      <c r="I249" s="28"/>
      <c r="J249" s="30"/>
      <c r="K249" s="28"/>
      <c r="L249" s="30"/>
      <c r="M249" s="30"/>
      <c r="N249" s="18"/>
    </row>
    <row r="250" spans="1:14" s="19" customFormat="1" ht="13.5">
      <c r="A250" s="91"/>
      <c r="B250" s="27"/>
      <c r="C250" s="97" t="s">
        <v>714</v>
      </c>
      <c r="D250" s="91" t="s">
        <v>16</v>
      </c>
      <c r="E250" s="91">
        <v>10.06</v>
      </c>
      <c r="F250" s="94">
        <f>F246*E250</f>
        <v>167.3984</v>
      </c>
      <c r="G250" s="28"/>
      <c r="H250" s="28"/>
      <c r="I250" s="28"/>
      <c r="J250" s="30"/>
      <c r="K250" s="28"/>
      <c r="L250" s="30"/>
      <c r="M250" s="30"/>
      <c r="N250" s="18"/>
    </row>
    <row r="251" spans="1:14" s="54" customFormat="1" ht="27">
      <c r="A251" s="92">
        <v>57</v>
      </c>
      <c r="B251" s="242" t="s">
        <v>359</v>
      </c>
      <c r="C251" s="99" t="s">
        <v>723</v>
      </c>
      <c r="D251" s="92" t="s">
        <v>151</v>
      </c>
      <c r="E251" s="92"/>
      <c r="F251" s="94">
        <v>1260</v>
      </c>
      <c r="G251" s="28"/>
      <c r="H251" s="28"/>
      <c r="I251" s="28"/>
      <c r="J251" s="30"/>
      <c r="K251" s="28"/>
      <c r="L251" s="30"/>
      <c r="M251" s="30"/>
      <c r="N251" s="53"/>
    </row>
    <row r="252" spans="1:14" s="54" customFormat="1" ht="16.5" customHeight="1">
      <c r="A252" s="92"/>
      <c r="B252" s="242"/>
      <c r="C252" s="105" t="s">
        <v>12</v>
      </c>
      <c r="D252" s="92" t="s">
        <v>13</v>
      </c>
      <c r="E252" s="92">
        <v>0.425</v>
      </c>
      <c r="F252" s="94">
        <f>F251*E252</f>
        <v>535.5</v>
      </c>
      <c r="G252" s="28"/>
      <c r="H252" s="28"/>
      <c r="I252" s="28"/>
      <c r="J252" s="30"/>
      <c r="K252" s="28"/>
      <c r="L252" s="30"/>
      <c r="M252" s="30"/>
      <c r="N252" s="53"/>
    </row>
    <row r="253" spans="1:14" s="54" customFormat="1" ht="13.5">
      <c r="A253" s="92"/>
      <c r="B253" s="242"/>
      <c r="C253" s="105" t="s">
        <v>38</v>
      </c>
      <c r="D253" s="92" t="s">
        <v>0</v>
      </c>
      <c r="E253" s="92">
        <v>0.0208</v>
      </c>
      <c r="F253" s="94">
        <f>F251*E253</f>
        <v>26.208</v>
      </c>
      <c r="G253" s="28"/>
      <c r="H253" s="28"/>
      <c r="I253" s="28"/>
      <c r="J253" s="30"/>
      <c r="K253" s="28"/>
      <c r="L253" s="30"/>
      <c r="M253" s="30"/>
      <c r="N253" s="53"/>
    </row>
    <row r="254" spans="1:14" s="54" customFormat="1" ht="13.5">
      <c r="A254" s="92"/>
      <c r="B254" s="242"/>
      <c r="C254" s="105" t="s">
        <v>14</v>
      </c>
      <c r="D254" s="92"/>
      <c r="E254" s="92"/>
      <c r="F254" s="94"/>
      <c r="G254" s="28"/>
      <c r="H254" s="28"/>
      <c r="I254" s="28"/>
      <c r="J254" s="30"/>
      <c r="K254" s="28"/>
      <c r="L254" s="30"/>
      <c r="M254" s="30"/>
      <c r="N254" s="53"/>
    </row>
    <row r="255" spans="1:14" s="54" customFormat="1" ht="13.5">
      <c r="A255" s="92"/>
      <c r="B255" s="242"/>
      <c r="C255" s="99" t="s">
        <v>724</v>
      </c>
      <c r="D255" s="92" t="s">
        <v>151</v>
      </c>
      <c r="E255" s="92">
        <v>1.03</v>
      </c>
      <c r="F255" s="94">
        <f>F251*E255</f>
        <v>1297.8</v>
      </c>
      <c r="G255" s="28"/>
      <c r="H255" s="28"/>
      <c r="I255" s="28"/>
      <c r="J255" s="30"/>
      <c r="K255" s="28"/>
      <c r="L255" s="30"/>
      <c r="M255" s="30"/>
      <c r="N255" s="53"/>
    </row>
    <row r="256" spans="1:14" s="168" customFormat="1" ht="13.5">
      <c r="A256" s="92"/>
      <c r="B256" s="290"/>
      <c r="C256" s="105" t="s">
        <v>237</v>
      </c>
      <c r="D256" s="92" t="s">
        <v>220</v>
      </c>
      <c r="E256" s="92">
        <v>0.0026</v>
      </c>
      <c r="F256" s="94">
        <f>F251*E256</f>
        <v>3.276</v>
      </c>
      <c r="G256" s="28"/>
      <c r="H256" s="28"/>
      <c r="I256" s="28"/>
      <c r="J256" s="30"/>
      <c r="K256" s="28"/>
      <c r="L256" s="30"/>
      <c r="M256" s="30"/>
      <c r="N256" s="246"/>
    </row>
    <row r="257" spans="1:14" s="168" customFormat="1" ht="13.5">
      <c r="A257" s="92"/>
      <c r="B257" s="290"/>
      <c r="C257" s="105" t="s">
        <v>360</v>
      </c>
      <c r="D257" s="92" t="s">
        <v>220</v>
      </c>
      <c r="E257" s="92">
        <v>0.0008</v>
      </c>
      <c r="F257" s="94">
        <f>F251*E257</f>
        <v>1.008</v>
      </c>
      <c r="G257" s="28"/>
      <c r="H257" s="28"/>
      <c r="I257" s="28"/>
      <c r="J257" s="30"/>
      <c r="K257" s="28"/>
      <c r="L257" s="30"/>
      <c r="M257" s="30"/>
      <c r="N257" s="246"/>
    </row>
    <row r="258" spans="1:14" s="54" customFormat="1" ht="40.5">
      <c r="A258" s="92">
        <v>58</v>
      </c>
      <c r="B258" s="242" t="s">
        <v>359</v>
      </c>
      <c r="C258" s="99" t="s">
        <v>726</v>
      </c>
      <c r="D258" s="92" t="s">
        <v>151</v>
      </c>
      <c r="E258" s="92"/>
      <c r="F258" s="94">
        <v>260</v>
      </c>
      <c r="G258" s="28"/>
      <c r="H258" s="28"/>
      <c r="I258" s="28"/>
      <c r="J258" s="30"/>
      <c r="K258" s="28"/>
      <c r="L258" s="30"/>
      <c r="M258" s="30"/>
      <c r="N258" s="53"/>
    </row>
    <row r="259" spans="1:14" s="54" customFormat="1" ht="16.5" customHeight="1">
      <c r="A259" s="92"/>
      <c r="B259" s="242"/>
      <c r="C259" s="105" t="s">
        <v>12</v>
      </c>
      <c r="D259" s="92" t="s">
        <v>13</v>
      </c>
      <c r="E259" s="92">
        <v>0.425</v>
      </c>
      <c r="F259" s="94">
        <f>F258*E259</f>
        <v>110.5</v>
      </c>
      <c r="G259" s="28"/>
      <c r="H259" s="28"/>
      <c r="I259" s="28"/>
      <c r="J259" s="30"/>
      <c r="K259" s="28"/>
      <c r="L259" s="30"/>
      <c r="M259" s="30"/>
      <c r="N259" s="53"/>
    </row>
    <row r="260" spans="1:14" s="54" customFormat="1" ht="13.5">
      <c r="A260" s="92"/>
      <c r="B260" s="242"/>
      <c r="C260" s="105" t="s">
        <v>38</v>
      </c>
      <c r="D260" s="92" t="s">
        <v>0</v>
      </c>
      <c r="E260" s="92">
        <v>0.0208</v>
      </c>
      <c r="F260" s="94">
        <f>F258*E260</f>
        <v>5.4079999999999995</v>
      </c>
      <c r="G260" s="28"/>
      <c r="H260" s="28"/>
      <c r="I260" s="28"/>
      <c r="J260" s="30"/>
      <c r="K260" s="28"/>
      <c r="L260" s="30"/>
      <c r="M260" s="30"/>
      <c r="N260" s="53"/>
    </row>
    <row r="261" spans="1:14" s="54" customFormat="1" ht="13.5">
      <c r="A261" s="92"/>
      <c r="B261" s="242"/>
      <c r="C261" s="105" t="s">
        <v>14</v>
      </c>
      <c r="D261" s="92"/>
      <c r="E261" s="92"/>
      <c r="F261" s="94"/>
      <c r="G261" s="28"/>
      <c r="H261" s="28"/>
      <c r="I261" s="28"/>
      <c r="J261" s="30"/>
      <c r="K261" s="28"/>
      <c r="L261" s="30"/>
      <c r="M261" s="30"/>
      <c r="N261" s="53"/>
    </row>
    <row r="262" spans="1:14" s="54" customFormat="1" ht="13.5">
      <c r="A262" s="92"/>
      <c r="B262" s="242"/>
      <c r="C262" s="99" t="s">
        <v>727</v>
      </c>
      <c r="D262" s="92" t="s">
        <v>151</v>
      </c>
      <c r="E262" s="92">
        <v>1.03</v>
      </c>
      <c r="F262" s="94">
        <f>F258*E262</f>
        <v>267.8</v>
      </c>
      <c r="G262" s="28"/>
      <c r="H262" s="28"/>
      <c r="I262" s="28"/>
      <c r="J262" s="30"/>
      <c r="K262" s="28"/>
      <c r="L262" s="30"/>
      <c r="M262" s="30"/>
      <c r="N262" s="53"/>
    </row>
    <row r="263" spans="1:14" s="168" customFormat="1" ht="13.5">
      <c r="A263" s="92"/>
      <c r="B263" s="290"/>
      <c r="C263" s="105" t="s">
        <v>237</v>
      </c>
      <c r="D263" s="92" t="s">
        <v>220</v>
      </c>
      <c r="E263" s="92">
        <v>0.0026</v>
      </c>
      <c r="F263" s="94">
        <f>F258*E263</f>
        <v>0.6759999999999999</v>
      </c>
      <c r="G263" s="28"/>
      <c r="H263" s="28"/>
      <c r="I263" s="28"/>
      <c r="J263" s="30"/>
      <c r="K263" s="28"/>
      <c r="L263" s="30"/>
      <c r="M263" s="30"/>
      <c r="N263" s="246"/>
    </row>
    <row r="264" spans="1:14" s="168" customFormat="1" ht="13.5">
      <c r="A264" s="92"/>
      <c r="B264" s="290"/>
      <c r="C264" s="105" t="s">
        <v>360</v>
      </c>
      <c r="D264" s="92" t="s">
        <v>220</v>
      </c>
      <c r="E264" s="92">
        <v>0.0008</v>
      </c>
      <c r="F264" s="94">
        <f>F258*E264</f>
        <v>0.20800000000000002</v>
      </c>
      <c r="G264" s="28"/>
      <c r="H264" s="28"/>
      <c r="I264" s="28"/>
      <c r="J264" s="30"/>
      <c r="K264" s="28"/>
      <c r="L264" s="30"/>
      <c r="M264" s="30"/>
      <c r="N264" s="246"/>
    </row>
    <row r="265" spans="1:14" s="54" customFormat="1" ht="27">
      <c r="A265" s="92">
        <v>59</v>
      </c>
      <c r="B265" s="242" t="s">
        <v>359</v>
      </c>
      <c r="C265" s="99" t="s">
        <v>725</v>
      </c>
      <c r="D265" s="92" t="s">
        <v>151</v>
      </c>
      <c r="E265" s="92"/>
      <c r="F265" s="94">
        <v>1070</v>
      </c>
      <c r="G265" s="28"/>
      <c r="H265" s="28"/>
      <c r="I265" s="28"/>
      <c r="J265" s="30"/>
      <c r="K265" s="28"/>
      <c r="L265" s="30"/>
      <c r="M265" s="30"/>
      <c r="N265" s="53"/>
    </row>
    <row r="266" spans="1:14" s="54" customFormat="1" ht="16.5" customHeight="1">
      <c r="A266" s="92"/>
      <c r="B266" s="242"/>
      <c r="C266" s="105" t="s">
        <v>12</v>
      </c>
      <c r="D266" s="92" t="s">
        <v>13</v>
      </c>
      <c r="E266" s="92">
        <v>0.425</v>
      </c>
      <c r="F266" s="94">
        <f>F265*E266</f>
        <v>454.75</v>
      </c>
      <c r="G266" s="28"/>
      <c r="H266" s="28"/>
      <c r="I266" s="28"/>
      <c r="J266" s="30"/>
      <c r="K266" s="28"/>
      <c r="L266" s="30"/>
      <c r="M266" s="30"/>
      <c r="N266" s="53"/>
    </row>
    <row r="267" spans="1:14" s="54" customFormat="1" ht="13.5">
      <c r="A267" s="92"/>
      <c r="B267" s="242"/>
      <c r="C267" s="105" t="s">
        <v>38</v>
      </c>
      <c r="D267" s="92" t="s">
        <v>0</v>
      </c>
      <c r="E267" s="92">
        <v>0.0208</v>
      </c>
      <c r="F267" s="94">
        <f>F265*E267</f>
        <v>22.256</v>
      </c>
      <c r="G267" s="28"/>
      <c r="H267" s="28"/>
      <c r="I267" s="28"/>
      <c r="J267" s="30"/>
      <c r="K267" s="28"/>
      <c r="L267" s="30"/>
      <c r="M267" s="30"/>
      <c r="N267" s="53"/>
    </row>
    <row r="268" spans="1:14" s="54" customFormat="1" ht="13.5">
      <c r="A268" s="92"/>
      <c r="B268" s="242"/>
      <c r="C268" s="105" t="s">
        <v>14</v>
      </c>
      <c r="D268" s="92"/>
      <c r="E268" s="92"/>
      <c r="F268" s="94"/>
      <c r="G268" s="28"/>
      <c r="H268" s="28"/>
      <c r="I268" s="28"/>
      <c r="J268" s="30"/>
      <c r="K268" s="28"/>
      <c r="L268" s="30"/>
      <c r="M268" s="30"/>
      <c r="N268" s="53"/>
    </row>
    <row r="269" spans="1:14" s="54" customFormat="1" ht="13.5">
      <c r="A269" s="92"/>
      <c r="B269" s="242"/>
      <c r="C269" s="99" t="s">
        <v>727</v>
      </c>
      <c r="D269" s="92" t="s">
        <v>151</v>
      </c>
      <c r="E269" s="92">
        <v>1.03</v>
      </c>
      <c r="F269" s="94">
        <f>F265*E269</f>
        <v>1102.1000000000001</v>
      </c>
      <c r="G269" s="28"/>
      <c r="H269" s="28"/>
      <c r="I269" s="28"/>
      <c r="J269" s="30"/>
      <c r="K269" s="28"/>
      <c r="L269" s="30"/>
      <c r="M269" s="30"/>
      <c r="N269" s="53"/>
    </row>
    <row r="270" spans="1:14" s="168" customFormat="1" ht="13.5">
      <c r="A270" s="92"/>
      <c r="B270" s="290"/>
      <c r="C270" s="105" t="s">
        <v>237</v>
      </c>
      <c r="D270" s="92" t="s">
        <v>220</v>
      </c>
      <c r="E270" s="92">
        <v>0.0026</v>
      </c>
      <c r="F270" s="94">
        <f>F265*E270</f>
        <v>2.782</v>
      </c>
      <c r="G270" s="28"/>
      <c r="H270" s="28"/>
      <c r="I270" s="28"/>
      <c r="J270" s="30"/>
      <c r="K270" s="28"/>
      <c r="L270" s="30"/>
      <c r="M270" s="30"/>
      <c r="N270" s="246"/>
    </row>
    <row r="271" spans="1:14" s="168" customFormat="1" ht="13.5">
      <c r="A271" s="92"/>
      <c r="B271" s="290"/>
      <c r="C271" s="105" t="s">
        <v>360</v>
      </c>
      <c r="D271" s="92" t="s">
        <v>220</v>
      </c>
      <c r="E271" s="92">
        <v>0.0008</v>
      </c>
      <c r="F271" s="94">
        <f>F265*E271</f>
        <v>0.8560000000000001</v>
      </c>
      <c r="G271" s="28"/>
      <c r="H271" s="28"/>
      <c r="I271" s="28"/>
      <c r="J271" s="30"/>
      <c r="K271" s="28"/>
      <c r="L271" s="30"/>
      <c r="M271" s="30"/>
      <c r="N271" s="246"/>
    </row>
    <row r="272" spans="1:14" s="54" customFormat="1" ht="27">
      <c r="A272" s="92">
        <v>60</v>
      </c>
      <c r="B272" s="242" t="s">
        <v>359</v>
      </c>
      <c r="C272" s="99" t="s">
        <v>728</v>
      </c>
      <c r="D272" s="92" t="s">
        <v>151</v>
      </c>
      <c r="E272" s="92"/>
      <c r="F272" s="94">
        <v>1070</v>
      </c>
      <c r="G272" s="28"/>
      <c r="H272" s="28"/>
      <c r="I272" s="28"/>
      <c r="J272" s="30"/>
      <c r="K272" s="28"/>
      <c r="L272" s="30"/>
      <c r="M272" s="30"/>
      <c r="N272" s="53"/>
    </row>
    <row r="273" spans="1:14" s="54" customFormat="1" ht="16.5" customHeight="1">
      <c r="A273" s="92"/>
      <c r="B273" s="242"/>
      <c r="C273" s="105" t="s">
        <v>12</v>
      </c>
      <c r="D273" s="92" t="s">
        <v>13</v>
      </c>
      <c r="E273" s="92">
        <v>0.425</v>
      </c>
      <c r="F273" s="94">
        <f>F272*E273</f>
        <v>454.75</v>
      </c>
      <c r="G273" s="28"/>
      <c r="H273" s="28"/>
      <c r="I273" s="28"/>
      <c r="J273" s="30"/>
      <c r="K273" s="28"/>
      <c r="L273" s="30"/>
      <c r="M273" s="30"/>
      <c r="N273" s="53"/>
    </row>
    <row r="274" spans="1:14" s="54" customFormat="1" ht="13.5">
      <c r="A274" s="92"/>
      <c r="B274" s="242"/>
      <c r="C274" s="105" t="s">
        <v>38</v>
      </c>
      <c r="D274" s="92" t="s">
        <v>0</v>
      </c>
      <c r="E274" s="92">
        <v>0.0208</v>
      </c>
      <c r="F274" s="94">
        <f>F272*E274</f>
        <v>22.256</v>
      </c>
      <c r="G274" s="28"/>
      <c r="H274" s="28"/>
      <c r="I274" s="28"/>
      <c r="J274" s="30"/>
      <c r="K274" s="28"/>
      <c r="L274" s="30"/>
      <c r="M274" s="30"/>
      <c r="N274" s="53"/>
    </row>
    <row r="275" spans="1:14" s="54" customFormat="1" ht="13.5">
      <c r="A275" s="92"/>
      <c r="B275" s="242"/>
      <c r="C275" s="105" t="s">
        <v>14</v>
      </c>
      <c r="D275" s="92"/>
      <c r="E275" s="92"/>
      <c r="F275" s="94"/>
      <c r="G275" s="28"/>
      <c r="H275" s="28"/>
      <c r="I275" s="28"/>
      <c r="J275" s="30"/>
      <c r="K275" s="28"/>
      <c r="L275" s="30"/>
      <c r="M275" s="30"/>
      <c r="N275" s="53"/>
    </row>
    <row r="276" spans="1:14" s="54" customFormat="1" ht="13.5">
      <c r="A276" s="92"/>
      <c r="B276" s="242"/>
      <c r="C276" s="105" t="s">
        <v>741</v>
      </c>
      <c r="D276" s="92" t="s">
        <v>23</v>
      </c>
      <c r="E276" s="92">
        <v>1.03</v>
      </c>
      <c r="F276" s="94">
        <f>F272*E276</f>
        <v>1102.1000000000001</v>
      </c>
      <c r="G276" s="28"/>
      <c r="H276" s="28"/>
      <c r="I276" s="28"/>
      <c r="J276" s="30"/>
      <c r="K276" s="28"/>
      <c r="L276" s="30"/>
      <c r="M276" s="30"/>
      <c r="N276" s="53"/>
    </row>
    <row r="277" spans="1:14" s="168" customFormat="1" ht="13.5">
      <c r="A277" s="92"/>
      <c r="B277" s="290"/>
      <c r="C277" s="105" t="s">
        <v>237</v>
      </c>
      <c r="D277" s="92" t="s">
        <v>220</v>
      </c>
      <c r="E277" s="92">
        <v>0.0026</v>
      </c>
      <c r="F277" s="94">
        <f>F272*E277</f>
        <v>2.782</v>
      </c>
      <c r="G277" s="28"/>
      <c r="H277" s="28"/>
      <c r="I277" s="28"/>
      <c r="J277" s="30"/>
      <c r="K277" s="28"/>
      <c r="L277" s="30"/>
      <c r="M277" s="30"/>
      <c r="N277" s="246"/>
    </row>
    <row r="278" spans="1:14" s="168" customFormat="1" ht="13.5">
      <c r="A278" s="92"/>
      <c r="B278" s="290"/>
      <c r="C278" s="105" t="s">
        <v>360</v>
      </c>
      <c r="D278" s="92" t="s">
        <v>220</v>
      </c>
      <c r="E278" s="92">
        <v>0.0008</v>
      </c>
      <c r="F278" s="94">
        <f>F272*E278</f>
        <v>0.8560000000000001</v>
      </c>
      <c r="G278" s="28"/>
      <c r="H278" s="28"/>
      <c r="I278" s="28"/>
      <c r="J278" s="30"/>
      <c r="K278" s="28"/>
      <c r="L278" s="30"/>
      <c r="M278" s="30"/>
      <c r="N278" s="246"/>
    </row>
    <row r="279" spans="1:14" s="19" customFormat="1" ht="54">
      <c r="A279" s="91">
        <v>61</v>
      </c>
      <c r="B279" s="27" t="s">
        <v>262</v>
      </c>
      <c r="C279" s="99" t="s">
        <v>748</v>
      </c>
      <c r="D279" s="92" t="s">
        <v>151</v>
      </c>
      <c r="E279" s="92"/>
      <c r="F279" s="93">
        <f>1260+50</f>
        <v>1310</v>
      </c>
      <c r="G279" s="28"/>
      <c r="H279" s="28"/>
      <c r="I279" s="28"/>
      <c r="J279" s="30"/>
      <c r="K279" s="28"/>
      <c r="L279" s="30"/>
      <c r="M279" s="30"/>
      <c r="N279" s="18"/>
    </row>
    <row r="280" spans="1:14" s="19" customFormat="1" ht="16.5" customHeight="1">
      <c r="A280" s="91"/>
      <c r="B280" s="27"/>
      <c r="C280" s="183" t="s">
        <v>12</v>
      </c>
      <c r="D280" s="91" t="s">
        <v>151</v>
      </c>
      <c r="E280" s="91">
        <v>1</v>
      </c>
      <c r="F280" s="94">
        <f>F279*E280</f>
        <v>1310</v>
      </c>
      <c r="G280" s="28"/>
      <c r="H280" s="28"/>
      <c r="I280" s="28"/>
      <c r="J280" s="30"/>
      <c r="K280" s="28"/>
      <c r="L280" s="30"/>
      <c r="M280" s="30"/>
      <c r="N280" s="18"/>
    </row>
    <row r="281" spans="1:14" s="19" customFormat="1" ht="13.5">
      <c r="A281" s="91"/>
      <c r="B281" s="27"/>
      <c r="C281" s="183" t="s">
        <v>38</v>
      </c>
      <c r="D281" s="91" t="s">
        <v>0</v>
      </c>
      <c r="E281" s="91">
        <v>0.0041</v>
      </c>
      <c r="F281" s="94">
        <f>F279*E281</f>
        <v>5.371</v>
      </c>
      <c r="G281" s="28"/>
      <c r="H281" s="28"/>
      <c r="I281" s="28"/>
      <c r="J281" s="30"/>
      <c r="K281" s="28"/>
      <c r="L281" s="30"/>
      <c r="M281" s="30"/>
      <c r="N281" s="18"/>
    </row>
    <row r="282" spans="1:14" s="19" customFormat="1" ht="13.5">
      <c r="A282" s="91"/>
      <c r="B282" s="27"/>
      <c r="C282" s="183" t="s">
        <v>14</v>
      </c>
      <c r="D282" s="91"/>
      <c r="E282" s="91"/>
      <c r="F282" s="94"/>
      <c r="G282" s="28"/>
      <c r="H282" s="28"/>
      <c r="I282" s="28"/>
      <c r="J282" s="30"/>
      <c r="K282" s="28"/>
      <c r="L282" s="30"/>
      <c r="M282" s="30"/>
      <c r="N282" s="18"/>
    </row>
    <row r="283" spans="1:14" s="19" customFormat="1" ht="13.5">
      <c r="A283" s="91"/>
      <c r="B283" s="27"/>
      <c r="C283" s="183" t="s">
        <v>722</v>
      </c>
      <c r="D283" s="91" t="s">
        <v>151</v>
      </c>
      <c r="E283" s="91">
        <v>1.22</v>
      </c>
      <c r="F283" s="94">
        <f>F279*E283</f>
        <v>1598.2</v>
      </c>
      <c r="G283" s="28"/>
      <c r="H283" s="28"/>
      <c r="I283" s="28"/>
      <c r="J283" s="30"/>
      <c r="K283" s="28"/>
      <c r="L283" s="30"/>
      <c r="M283" s="30"/>
      <c r="N283" s="18"/>
    </row>
    <row r="284" spans="1:14" s="19" customFormat="1" ht="13.5">
      <c r="A284" s="91"/>
      <c r="B284" s="27"/>
      <c r="C284" s="183" t="s">
        <v>15</v>
      </c>
      <c r="D284" s="91" t="s">
        <v>0</v>
      </c>
      <c r="E284" s="91">
        <v>0.078</v>
      </c>
      <c r="F284" s="94">
        <f>F279*E284</f>
        <v>102.18</v>
      </c>
      <c r="G284" s="28"/>
      <c r="H284" s="28"/>
      <c r="I284" s="28"/>
      <c r="J284" s="30"/>
      <c r="K284" s="28"/>
      <c r="L284" s="30"/>
      <c r="M284" s="30"/>
      <c r="N284" s="18"/>
    </row>
    <row r="285" spans="1:14" s="19" customFormat="1" ht="54">
      <c r="A285" s="91">
        <v>62</v>
      </c>
      <c r="B285" s="27" t="s">
        <v>745</v>
      </c>
      <c r="C285" s="99" t="s">
        <v>746</v>
      </c>
      <c r="D285" s="92" t="s">
        <v>151</v>
      </c>
      <c r="E285" s="92"/>
      <c r="F285" s="93">
        <v>210</v>
      </c>
      <c r="G285" s="28"/>
      <c r="H285" s="28"/>
      <c r="I285" s="28"/>
      <c r="J285" s="30"/>
      <c r="K285" s="28"/>
      <c r="L285" s="30"/>
      <c r="M285" s="30"/>
      <c r="N285" s="18"/>
    </row>
    <row r="286" spans="1:14" s="19" customFormat="1" ht="16.5" customHeight="1">
      <c r="A286" s="91"/>
      <c r="B286" s="27"/>
      <c r="C286" s="183" t="s">
        <v>12</v>
      </c>
      <c r="D286" s="91" t="s">
        <v>13</v>
      </c>
      <c r="E286" s="91">
        <v>3.1</v>
      </c>
      <c r="F286" s="94">
        <f>F285*E286</f>
        <v>651</v>
      </c>
      <c r="G286" s="28"/>
      <c r="H286" s="28"/>
      <c r="I286" s="28"/>
      <c r="J286" s="30"/>
      <c r="K286" s="28"/>
      <c r="L286" s="30"/>
      <c r="M286" s="30"/>
      <c r="N286" s="18"/>
    </row>
    <row r="287" spans="1:14" s="19" customFormat="1" ht="13.5">
      <c r="A287" s="91"/>
      <c r="B287" s="27"/>
      <c r="C287" s="183" t="s">
        <v>38</v>
      </c>
      <c r="D287" s="91" t="s">
        <v>0</v>
      </c>
      <c r="E287" s="91">
        <v>0.0041</v>
      </c>
      <c r="F287" s="94">
        <f>F285*E287</f>
        <v>0.8610000000000001</v>
      </c>
      <c r="G287" s="28"/>
      <c r="H287" s="28"/>
      <c r="I287" s="28"/>
      <c r="J287" s="30"/>
      <c r="K287" s="28"/>
      <c r="L287" s="30"/>
      <c r="M287" s="30"/>
      <c r="N287" s="18"/>
    </row>
    <row r="288" spans="1:14" s="19" customFormat="1" ht="13.5">
      <c r="A288" s="91"/>
      <c r="B288" s="27"/>
      <c r="C288" s="183" t="s">
        <v>14</v>
      </c>
      <c r="D288" s="91"/>
      <c r="E288" s="91"/>
      <c r="F288" s="94"/>
      <c r="G288" s="28"/>
      <c r="H288" s="28"/>
      <c r="I288" s="28"/>
      <c r="J288" s="30"/>
      <c r="K288" s="28"/>
      <c r="L288" s="30"/>
      <c r="M288" s="30"/>
      <c r="N288" s="18"/>
    </row>
    <row r="289" spans="1:14" s="19" customFormat="1" ht="13.5">
      <c r="A289" s="91"/>
      <c r="B289" s="27"/>
      <c r="C289" s="183" t="s">
        <v>747</v>
      </c>
      <c r="D289" s="91" t="s">
        <v>151</v>
      </c>
      <c r="E289" s="91">
        <v>1.22</v>
      </c>
      <c r="F289" s="94">
        <f>F285*E289</f>
        <v>256.2</v>
      </c>
      <c r="G289" s="28"/>
      <c r="H289" s="28"/>
      <c r="I289" s="28"/>
      <c r="J289" s="30"/>
      <c r="K289" s="28"/>
      <c r="L289" s="30"/>
      <c r="M289" s="30"/>
      <c r="N289" s="18"/>
    </row>
    <row r="290" spans="1:14" s="19" customFormat="1" ht="13.5">
      <c r="A290" s="91"/>
      <c r="B290" s="27"/>
      <c r="C290" s="183" t="s">
        <v>15</v>
      </c>
      <c r="D290" s="91" t="s">
        <v>0</v>
      </c>
      <c r="E290" s="91">
        <v>0.019</v>
      </c>
      <c r="F290" s="94">
        <f>F285*E290</f>
        <v>3.9899999999999998</v>
      </c>
      <c r="G290" s="28"/>
      <c r="H290" s="28"/>
      <c r="I290" s="28"/>
      <c r="J290" s="30"/>
      <c r="K290" s="28"/>
      <c r="L290" s="30"/>
      <c r="M290" s="30"/>
      <c r="N290" s="18"/>
    </row>
    <row r="291" spans="1:14" s="168" customFormat="1" ht="31.5" customHeight="1">
      <c r="A291" s="92">
        <v>63</v>
      </c>
      <c r="B291" s="242" t="s">
        <v>262</v>
      </c>
      <c r="C291" s="99" t="s">
        <v>786</v>
      </c>
      <c r="D291" s="92" t="s">
        <v>151</v>
      </c>
      <c r="E291" s="92"/>
      <c r="F291" s="94">
        <v>3.9</v>
      </c>
      <c r="G291" s="28"/>
      <c r="H291" s="28"/>
      <c r="I291" s="28"/>
      <c r="J291" s="30"/>
      <c r="K291" s="28"/>
      <c r="L291" s="30"/>
      <c r="M291" s="30"/>
      <c r="N291" s="287"/>
    </row>
    <row r="292" spans="1:14" s="168" customFormat="1" ht="13.5">
      <c r="A292" s="92"/>
      <c r="B292" s="242"/>
      <c r="C292" s="99" t="s">
        <v>12</v>
      </c>
      <c r="D292" s="92" t="s">
        <v>13</v>
      </c>
      <c r="E292" s="92">
        <v>0.83</v>
      </c>
      <c r="F292" s="94">
        <f>F291*E292</f>
        <v>3.2369999999999997</v>
      </c>
      <c r="G292" s="28"/>
      <c r="H292" s="28"/>
      <c r="I292" s="28"/>
      <c r="J292" s="30"/>
      <c r="K292" s="28"/>
      <c r="L292" s="30"/>
      <c r="M292" s="30"/>
      <c r="N292" s="53"/>
    </row>
    <row r="293" spans="1:14" s="168" customFormat="1" ht="13.5">
      <c r="A293" s="92"/>
      <c r="B293" s="242"/>
      <c r="C293" s="105" t="s">
        <v>38</v>
      </c>
      <c r="D293" s="92" t="s">
        <v>0</v>
      </c>
      <c r="E293" s="92">
        <v>0.0041</v>
      </c>
      <c r="F293" s="94">
        <f>F291*E293</f>
        <v>0.01599</v>
      </c>
      <c r="G293" s="28"/>
      <c r="H293" s="28"/>
      <c r="I293" s="28"/>
      <c r="J293" s="30"/>
      <c r="K293" s="28"/>
      <c r="L293" s="30"/>
      <c r="M293" s="30"/>
      <c r="N293" s="287"/>
    </row>
    <row r="294" spans="1:14" s="168" customFormat="1" ht="13.5">
      <c r="A294" s="92"/>
      <c r="B294" s="242"/>
      <c r="C294" s="105" t="s">
        <v>14</v>
      </c>
      <c r="D294" s="92"/>
      <c r="E294" s="92"/>
      <c r="F294" s="94"/>
      <c r="G294" s="28"/>
      <c r="H294" s="28"/>
      <c r="I294" s="28"/>
      <c r="J294" s="30"/>
      <c r="K294" s="28"/>
      <c r="L294" s="30"/>
      <c r="M294" s="30"/>
      <c r="N294" s="287"/>
    </row>
    <row r="295" spans="1:14" s="168" customFormat="1" ht="13.5">
      <c r="A295" s="92"/>
      <c r="B295" s="242"/>
      <c r="C295" s="105" t="s">
        <v>722</v>
      </c>
      <c r="D295" s="92" t="s">
        <v>151</v>
      </c>
      <c r="E295" s="92">
        <v>1.1</v>
      </c>
      <c r="F295" s="94">
        <f>F291*E295</f>
        <v>4.29</v>
      </c>
      <c r="G295" s="28"/>
      <c r="H295" s="28"/>
      <c r="I295" s="28"/>
      <c r="J295" s="30"/>
      <c r="K295" s="28"/>
      <c r="L295" s="30"/>
      <c r="M295" s="30"/>
      <c r="N295" s="287"/>
    </row>
    <row r="296" spans="1:14" s="168" customFormat="1" ht="13.5">
      <c r="A296" s="92"/>
      <c r="B296" s="242"/>
      <c r="C296" s="105" t="s">
        <v>15</v>
      </c>
      <c r="D296" s="92" t="s">
        <v>0</v>
      </c>
      <c r="E296" s="92">
        <v>0.078</v>
      </c>
      <c r="F296" s="94">
        <f>F291*E296</f>
        <v>0.30419999999999997</v>
      </c>
      <c r="G296" s="28"/>
      <c r="H296" s="28"/>
      <c r="I296" s="28"/>
      <c r="J296" s="30"/>
      <c r="K296" s="28"/>
      <c r="L296" s="30"/>
      <c r="M296" s="30"/>
      <c r="N296" s="287"/>
    </row>
    <row r="297" spans="1:14" s="54" customFormat="1" ht="67.5">
      <c r="A297" s="92">
        <v>64</v>
      </c>
      <c r="B297" s="242" t="s">
        <v>219</v>
      </c>
      <c r="C297" s="99" t="s">
        <v>788</v>
      </c>
      <c r="D297" s="92" t="s">
        <v>218</v>
      </c>
      <c r="E297" s="92"/>
      <c r="F297" s="93">
        <f>88+47+32.8</f>
        <v>167.8</v>
      </c>
      <c r="G297" s="28"/>
      <c r="H297" s="28"/>
      <c r="I297" s="28"/>
      <c r="J297" s="30"/>
      <c r="K297" s="28"/>
      <c r="L297" s="30"/>
      <c r="M297" s="30"/>
      <c r="N297" s="53"/>
    </row>
    <row r="298" spans="1:14" s="54" customFormat="1" ht="13.5" customHeight="1">
      <c r="A298" s="92"/>
      <c r="B298" s="242"/>
      <c r="C298" s="99" t="s">
        <v>12</v>
      </c>
      <c r="D298" s="92" t="s">
        <v>13</v>
      </c>
      <c r="E298" s="92">
        <v>0.74</v>
      </c>
      <c r="F298" s="94">
        <f>F297*E298</f>
        <v>124.17200000000001</v>
      </c>
      <c r="G298" s="28"/>
      <c r="H298" s="28"/>
      <c r="I298" s="28"/>
      <c r="J298" s="30"/>
      <c r="K298" s="28"/>
      <c r="L298" s="30"/>
      <c r="M298" s="30"/>
      <c r="N298" s="53"/>
    </row>
    <row r="299" spans="1:14" s="54" customFormat="1" ht="13.5">
      <c r="A299" s="92"/>
      <c r="B299" s="242"/>
      <c r="C299" s="105" t="s">
        <v>267</v>
      </c>
      <c r="D299" s="92" t="s">
        <v>0</v>
      </c>
      <c r="E299" s="92">
        <v>0.0662</v>
      </c>
      <c r="F299" s="94">
        <f>F297*E299</f>
        <v>11.10836</v>
      </c>
      <c r="G299" s="28"/>
      <c r="H299" s="28"/>
      <c r="I299" s="28"/>
      <c r="J299" s="30"/>
      <c r="K299" s="28"/>
      <c r="L299" s="30"/>
      <c r="M299" s="30"/>
      <c r="N299" s="53"/>
    </row>
    <row r="300" spans="1:14" s="54" customFormat="1" ht="13.5">
      <c r="A300" s="92"/>
      <c r="B300" s="242"/>
      <c r="C300" s="99" t="s">
        <v>14</v>
      </c>
      <c r="D300" s="92"/>
      <c r="E300" s="92"/>
      <c r="F300" s="94"/>
      <c r="G300" s="28"/>
      <c r="H300" s="28"/>
      <c r="I300" s="28"/>
      <c r="J300" s="30"/>
      <c r="K300" s="28"/>
      <c r="L300" s="30"/>
      <c r="M300" s="30"/>
      <c r="N300" s="53"/>
    </row>
    <row r="301" spans="1:14" s="54" customFormat="1" ht="13.5">
      <c r="A301" s="92"/>
      <c r="B301" s="242"/>
      <c r="C301" s="99" t="s">
        <v>787</v>
      </c>
      <c r="D301" s="92" t="s">
        <v>218</v>
      </c>
      <c r="E301" s="92">
        <v>1.05</v>
      </c>
      <c r="F301" s="94">
        <f>F297*E301</f>
        <v>176.19000000000003</v>
      </c>
      <c r="G301" s="28"/>
      <c r="H301" s="28"/>
      <c r="I301" s="28"/>
      <c r="J301" s="30"/>
      <c r="K301" s="28"/>
      <c r="L301" s="30"/>
      <c r="M301" s="30"/>
      <c r="N301" s="53"/>
    </row>
    <row r="302" spans="1:14" s="54" customFormat="1" ht="13.5">
      <c r="A302" s="92"/>
      <c r="B302" s="242"/>
      <c r="C302" s="99" t="s">
        <v>261</v>
      </c>
      <c r="D302" s="92" t="s">
        <v>16</v>
      </c>
      <c r="E302" s="92">
        <v>0.128</v>
      </c>
      <c r="F302" s="94">
        <f>F297*E302</f>
        <v>21.4784</v>
      </c>
      <c r="G302" s="28"/>
      <c r="H302" s="28"/>
      <c r="I302" s="28"/>
      <c r="J302" s="30"/>
      <c r="K302" s="28"/>
      <c r="L302" s="30"/>
      <c r="M302" s="30"/>
      <c r="N302" s="53"/>
    </row>
    <row r="303" spans="1:14" s="54" customFormat="1" ht="13.5">
      <c r="A303" s="92"/>
      <c r="B303" s="242"/>
      <c r="C303" s="99" t="s">
        <v>268</v>
      </c>
      <c r="D303" s="92" t="s">
        <v>16</v>
      </c>
      <c r="E303" s="92">
        <v>0.128</v>
      </c>
      <c r="F303" s="94">
        <f>F297*E303</f>
        <v>21.4784</v>
      </c>
      <c r="G303" s="28"/>
      <c r="H303" s="28"/>
      <c r="I303" s="28"/>
      <c r="J303" s="30"/>
      <c r="K303" s="28"/>
      <c r="L303" s="30"/>
      <c r="M303" s="30"/>
      <c r="N303" s="53"/>
    </row>
    <row r="304" spans="1:14" s="54" customFormat="1" ht="13.5">
      <c r="A304" s="92"/>
      <c r="B304" s="242"/>
      <c r="C304" s="99" t="s">
        <v>256</v>
      </c>
      <c r="D304" s="92" t="s">
        <v>16</v>
      </c>
      <c r="E304" s="92">
        <v>0.112</v>
      </c>
      <c r="F304" s="94">
        <f>F297*E304</f>
        <v>18.7936</v>
      </c>
      <c r="G304" s="28"/>
      <c r="H304" s="28"/>
      <c r="I304" s="28"/>
      <c r="J304" s="30"/>
      <c r="K304" s="28"/>
      <c r="L304" s="30"/>
      <c r="M304" s="30"/>
      <c r="N304" s="53"/>
    </row>
    <row r="305" spans="1:14" s="54" customFormat="1" ht="13.5">
      <c r="A305" s="92"/>
      <c r="B305" s="242"/>
      <c r="C305" s="105" t="s">
        <v>269</v>
      </c>
      <c r="D305" s="92" t="s">
        <v>0</v>
      </c>
      <c r="E305" s="92">
        <v>0.133</v>
      </c>
      <c r="F305" s="94">
        <f>F297*E305</f>
        <v>22.317400000000003</v>
      </c>
      <c r="G305" s="28"/>
      <c r="H305" s="28"/>
      <c r="I305" s="28"/>
      <c r="J305" s="30"/>
      <c r="K305" s="28"/>
      <c r="L305" s="30"/>
      <c r="M305" s="30"/>
      <c r="N305" s="295"/>
    </row>
    <row r="306" spans="1:14" s="56" customFormat="1" ht="13.5">
      <c r="A306" s="92"/>
      <c r="B306" s="290"/>
      <c r="C306" s="105" t="s">
        <v>260</v>
      </c>
      <c r="D306" s="92"/>
      <c r="E306" s="92"/>
      <c r="F306" s="94"/>
      <c r="G306" s="28"/>
      <c r="H306" s="28"/>
      <c r="I306" s="28"/>
      <c r="J306" s="30"/>
      <c r="K306" s="28"/>
      <c r="L306" s="30"/>
      <c r="M306" s="30"/>
      <c r="N306" s="295"/>
    </row>
    <row r="307" spans="1:14" s="56" customFormat="1" ht="18" customHeight="1">
      <c r="A307" s="92"/>
      <c r="B307" s="242"/>
      <c r="C307" s="148" t="s">
        <v>370</v>
      </c>
      <c r="D307" s="92"/>
      <c r="E307" s="92"/>
      <c r="F307" s="94"/>
      <c r="G307" s="28"/>
      <c r="H307" s="28"/>
      <c r="I307" s="28"/>
      <c r="J307" s="30"/>
      <c r="K307" s="28"/>
      <c r="L307" s="30"/>
      <c r="M307" s="30"/>
      <c r="N307" s="53"/>
    </row>
    <row r="308" spans="1:14" s="301" customFormat="1" ht="27">
      <c r="A308" s="92">
        <v>65</v>
      </c>
      <c r="B308" s="242" t="s">
        <v>217</v>
      </c>
      <c r="C308" s="241" t="s">
        <v>272</v>
      </c>
      <c r="D308" s="92" t="s">
        <v>151</v>
      </c>
      <c r="E308" s="92"/>
      <c r="F308" s="93">
        <v>407</v>
      </c>
      <c r="G308" s="28"/>
      <c r="H308" s="28"/>
      <c r="I308" s="28"/>
      <c r="J308" s="30"/>
      <c r="K308" s="28"/>
      <c r="L308" s="30"/>
      <c r="M308" s="30"/>
      <c r="N308" s="53"/>
    </row>
    <row r="309" spans="1:14" s="301" customFormat="1" ht="15" customHeight="1">
      <c r="A309" s="92"/>
      <c r="B309" s="242"/>
      <c r="C309" s="105" t="s">
        <v>12</v>
      </c>
      <c r="D309" s="92" t="s">
        <v>13</v>
      </c>
      <c r="E309" s="92">
        <v>7.65</v>
      </c>
      <c r="F309" s="94">
        <f>F308*E309</f>
        <v>3113.55</v>
      </c>
      <c r="G309" s="28"/>
      <c r="H309" s="28"/>
      <c r="I309" s="28"/>
      <c r="J309" s="30"/>
      <c r="K309" s="28"/>
      <c r="L309" s="30"/>
      <c r="M309" s="30"/>
      <c r="N309" s="53"/>
    </row>
    <row r="310" spans="1:14" s="301" customFormat="1" ht="13.5">
      <c r="A310" s="92"/>
      <c r="B310" s="242"/>
      <c r="C310" s="105" t="s">
        <v>38</v>
      </c>
      <c r="D310" s="92" t="s">
        <v>0</v>
      </c>
      <c r="E310" s="92">
        <v>0.348</v>
      </c>
      <c r="F310" s="94">
        <f>F308*E310</f>
        <v>141.636</v>
      </c>
      <c r="G310" s="28"/>
      <c r="H310" s="28"/>
      <c r="I310" s="28"/>
      <c r="J310" s="30"/>
      <c r="K310" s="28"/>
      <c r="L310" s="30"/>
      <c r="M310" s="30"/>
      <c r="N310" s="53"/>
    </row>
    <row r="311" spans="1:14" s="301" customFormat="1" ht="13.5">
      <c r="A311" s="92"/>
      <c r="B311" s="242"/>
      <c r="C311" s="105" t="s">
        <v>14</v>
      </c>
      <c r="D311" s="92"/>
      <c r="E311" s="92"/>
      <c r="F311" s="94"/>
      <c r="G311" s="28"/>
      <c r="H311" s="28"/>
      <c r="I311" s="28"/>
      <c r="J311" s="30"/>
      <c r="K311" s="28"/>
      <c r="L311" s="30"/>
      <c r="M311" s="30"/>
      <c r="N311" s="53"/>
    </row>
    <row r="312" spans="1:14" s="301" customFormat="1" ht="13.5">
      <c r="A312" s="92"/>
      <c r="B312" s="242"/>
      <c r="C312" s="105" t="s">
        <v>271</v>
      </c>
      <c r="D312" s="92" t="s">
        <v>151</v>
      </c>
      <c r="E312" s="92">
        <v>1</v>
      </c>
      <c r="F312" s="94">
        <f>F308*E312</f>
        <v>407</v>
      </c>
      <c r="G312" s="28"/>
      <c r="H312" s="28"/>
      <c r="I312" s="28"/>
      <c r="J312" s="30"/>
      <c r="K312" s="28"/>
      <c r="L312" s="30"/>
      <c r="M312" s="30"/>
      <c r="N312" s="53"/>
    </row>
    <row r="313" spans="1:14" s="301" customFormat="1" ht="28.5" customHeight="1">
      <c r="A313" s="92">
        <v>66</v>
      </c>
      <c r="B313" s="242" t="s">
        <v>217</v>
      </c>
      <c r="C313" s="241" t="s">
        <v>273</v>
      </c>
      <c r="D313" s="92" t="s">
        <v>151</v>
      </c>
      <c r="E313" s="92"/>
      <c r="F313" s="93">
        <v>95.7</v>
      </c>
      <c r="G313" s="28"/>
      <c r="H313" s="28"/>
      <c r="I313" s="28"/>
      <c r="J313" s="30"/>
      <c r="K313" s="28"/>
      <c r="L313" s="30"/>
      <c r="M313" s="30"/>
      <c r="N313" s="53"/>
    </row>
    <row r="314" spans="1:14" s="168" customFormat="1" ht="15.75" customHeight="1">
      <c r="A314" s="92"/>
      <c r="B314" s="242"/>
      <c r="C314" s="99" t="s">
        <v>12</v>
      </c>
      <c r="D314" s="92" t="s">
        <v>13</v>
      </c>
      <c r="E314" s="92">
        <v>2.72</v>
      </c>
      <c r="F314" s="94">
        <f>F313*E314</f>
        <v>260.30400000000003</v>
      </c>
      <c r="G314" s="28"/>
      <c r="H314" s="28"/>
      <c r="I314" s="28"/>
      <c r="J314" s="30"/>
      <c r="K314" s="28"/>
      <c r="L314" s="30"/>
      <c r="M314" s="30"/>
      <c r="N314" s="53"/>
    </row>
    <row r="315" spans="1:14" s="301" customFormat="1" ht="13.5">
      <c r="A315" s="92"/>
      <c r="B315" s="242"/>
      <c r="C315" s="105" t="s">
        <v>14</v>
      </c>
      <c r="D315" s="92"/>
      <c r="E315" s="92"/>
      <c r="F315" s="94"/>
      <c r="G315" s="28"/>
      <c r="H315" s="28"/>
      <c r="I315" s="28"/>
      <c r="J315" s="30"/>
      <c r="K315" s="28"/>
      <c r="L315" s="30"/>
      <c r="M315" s="30"/>
      <c r="N315" s="53"/>
    </row>
    <row r="316" spans="1:14" s="301" customFormat="1" ht="15.75" customHeight="1">
      <c r="A316" s="92"/>
      <c r="B316" s="242"/>
      <c r="C316" s="105" t="s">
        <v>274</v>
      </c>
      <c r="D316" s="92" t="s">
        <v>151</v>
      </c>
      <c r="E316" s="92">
        <v>1</v>
      </c>
      <c r="F316" s="94">
        <f>F313*E316</f>
        <v>95.7</v>
      </c>
      <c r="G316" s="28"/>
      <c r="H316" s="28"/>
      <c r="I316" s="28"/>
      <c r="J316" s="30"/>
      <c r="K316" s="28"/>
      <c r="L316" s="30"/>
      <c r="M316" s="30"/>
      <c r="N316" s="53"/>
    </row>
    <row r="317" spans="1:14" s="19" customFormat="1" ht="15" customHeight="1">
      <c r="A317" s="91">
        <v>67</v>
      </c>
      <c r="B317" s="27" t="s">
        <v>695</v>
      </c>
      <c r="C317" s="97" t="s">
        <v>700</v>
      </c>
      <c r="D317" s="91" t="s">
        <v>218</v>
      </c>
      <c r="E317" s="91"/>
      <c r="F317" s="93">
        <v>52.8</v>
      </c>
      <c r="G317" s="28"/>
      <c r="H317" s="28"/>
      <c r="I317" s="28"/>
      <c r="J317" s="30"/>
      <c r="K317" s="28"/>
      <c r="L317" s="30"/>
      <c r="M317" s="30"/>
      <c r="N317" s="18"/>
    </row>
    <row r="318" spans="1:14" s="19" customFormat="1" ht="13.5">
      <c r="A318" s="91"/>
      <c r="B318" s="358"/>
      <c r="C318" s="97" t="s">
        <v>12</v>
      </c>
      <c r="D318" s="91" t="s">
        <v>13</v>
      </c>
      <c r="E318" s="107">
        <f>0.594/0.74</f>
        <v>0.8027027027027027</v>
      </c>
      <c r="F318" s="94">
        <f>F317*E318</f>
        <v>42.3827027027027</v>
      </c>
      <c r="G318" s="28"/>
      <c r="H318" s="28"/>
      <c r="I318" s="28"/>
      <c r="J318" s="30"/>
      <c r="K318" s="28"/>
      <c r="L318" s="30"/>
      <c r="M318" s="30"/>
      <c r="N318" s="18"/>
    </row>
    <row r="319" spans="1:14" s="19" customFormat="1" ht="13.5">
      <c r="A319" s="91"/>
      <c r="B319" s="100"/>
      <c r="C319" s="97" t="s">
        <v>38</v>
      </c>
      <c r="D319" s="91" t="s">
        <v>0</v>
      </c>
      <c r="E319" s="107">
        <f>0.0266/0.74</f>
        <v>0.03594594594594595</v>
      </c>
      <c r="F319" s="94">
        <f>F317*E319</f>
        <v>1.8979459459459458</v>
      </c>
      <c r="G319" s="28"/>
      <c r="H319" s="28"/>
      <c r="I319" s="28"/>
      <c r="J319" s="30"/>
      <c r="K319" s="28"/>
      <c r="L319" s="30"/>
      <c r="M319" s="30"/>
      <c r="N319" s="18"/>
    </row>
    <row r="320" spans="1:14" s="19" customFormat="1" ht="13.5">
      <c r="A320" s="91"/>
      <c r="B320" s="100"/>
      <c r="C320" s="97" t="s">
        <v>14</v>
      </c>
      <c r="D320" s="91"/>
      <c r="E320" s="107"/>
      <c r="F320" s="94"/>
      <c r="G320" s="28"/>
      <c r="H320" s="28"/>
      <c r="I320" s="28"/>
      <c r="J320" s="30"/>
      <c r="K320" s="28"/>
      <c r="L320" s="30"/>
      <c r="M320" s="30"/>
      <c r="N320" s="18"/>
    </row>
    <row r="321" spans="1:14" ht="13.5">
      <c r="A321" s="91"/>
      <c r="B321" s="27"/>
      <c r="C321" s="97" t="s">
        <v>696</v>
      </c>
      <c r="D321" s="91" t="s">
        <v>218</v>
      </c>
      <c r="E321" s="107">
        <v>1</v>
      </c>
      <c r="F321" s="94">
        <f>F317*E321</f>
        <v>52.8</v>
      </c>
      <c r="G321" s="28"/>
      <c r="H321" s="28"/>
      <c r="I321" s="28"/>
      <c r="J321" s="30"/>
      <c r="K321" s="28"/>
      <c r="L321" s="30"/>
      <c r="M321" s="30"/>
      <c r="N321" s="18"/>
    </row>
    <row r="322" spans="1:14" ht="15.75" customHeight="1">
      <c r="A322" s="91"/>
      <c r="B322" s="359"/>
      <c r="C322" s="97" t="s">
        <v>697</v>
      </c>
      <c r="D322" s="91" t="s">
        <v>16</v>
      </c>
      <c r="E322" s="107">
        <f>3/0.74</f>
        <v>4.054054054054054</v>
      </c>
      <c r="F322" s="94">
        <f>F317*E322</f>
        <v>214.05405405405406</v>
      </c>
      <c r="G322" s="28"/>
      <c r="H322" s="28"/>
      <c r="I322" s="28"/>
      <c r="J322" s="30"/>
      <c r="K322" s="28"/>
      <c r="L322" s="30"/>
      <c r="M322" s="30"/>
      <c r="N322" s="18"/>
    </row>
    <row r="323" spans="1:14" ht="13.5">
      <c r="A323" s="91"/>
      <c r="B323" s="359"/>
      <c r="C323" s="97" t="s">
        <v>698</v>
      </c>
      <c r="D323" s="91" t="s">
        <v>151</v>
      </c>
      <c r="E323" s="107">
        <f>0.301/0.74</f>
        <v>0.40675675675675677</v>
      </c>
      <c r="F323" s="94">
        <f>F317*E323</f>
        <v>21.476756756756757</v>
      </c>
      <c r="G323" s="28"/>
      <c r="H323" s="28"/>
      <c r="I323" s="28"/>
      <c r="J323" s="30"/>
      <c r="K323" s="28"/>
      <c r="L323" s="30"/>
      <c r="M323" s="30"/>
      <c r="N323" s="18"/>
    </row>
    <row r="324" spans="1:14" ht="13.5">
      <c r="A324" s="91"/>
      <c r="B324" s="27"/>
      <c r="C324" s="97" t="s">
        <v>699</v>
      </c>
      <c r="D324" s="91" t="s">
        <v>23</v>
      </c>
      <c r="E324" s="107">
        <f>0.0034/0.74</f>
        <v>0.0045945945945945945</v>
      </c>
      <c r="F324" s="94">
        <f>F317*E324</f>
        <v>0.24259459459459456</v>
      </c>
      <c r="G324" s="28"/>
      <c r="H324" s="28"/>
      <c r="I324" s="28"/>
      <c r="J324" s="30"/>
      <c r="K324" s="28"/>
      <c r="L324" s="30"/>
      <c r="M324" s="30"/>
      <c r="N324" s="18"/>
    </row>
    <row r="325" spans="1:14" s="19" customFormat="1" ht="13.5">
      <c r="A325" s="91"/>
      <c r="B325" s="100"/>
      <c r="C325" s="97" t="s">
        <v>15</v>
      </c>
      <c r="D325" s="91" t="s">
        <v>0</v>
      </c>
      <c r="E325" s="107">
        <f>0.04/0.74</f>
        <v>0.05405405405405406</v>
      </c>
      <c r="F325" s="94">
        <f>F317*E325</f>
        <v>2.854054054054054</v>
      </c>
      <c r="G325" s="28"/>
      <c r="H325" s="28"/>
      <c r="I325" s="28"/>
      <c r="J325" s="30"/>
      <c r="K325" s="28"/>
      <c r="L325" s="30"/>
      <c r="M325" s="30"/>
      <c r="N325" s="18"/>
    </row>
    <row r="326" spans="1:14" s="302" customFormat="1" ht="30.75" customHeight="1">
      <c r="A326" s="92">
        <v>68</v>
      </c>
      <c r="B326" s="242" t="s">
        <v>215</v>
      </c>
      <c r="C326" s="241" t="s">
        <v>275</v>
      </c>
      <c r="D326" s="92" t="s">
        <v>151</v>
      </c>
      <c r="E326" s="92"/>
      <c r="F326" s="93">
        <v>9.9</v>
      </c>
      <c r="G326" s="28"/>
      <c r="H326" s="28"/>
      <c r="I326" s="28"/>
      <c r="J326" s="30"/>
      <c r="K326" s="28"/>
      <c r="L326" s="30"/>
      <c r="M326" s="30"/>
      <c r="N326" s="53"/>
    </row>
    <row r="327" spans="1:14" s="302" customFormat="1" ht="16.5" customHeight="1">
      <c r="A327" s="92"/>
      <c r="B327" s="242"/>
      <c r="C327" s="105" t="s">
        <v>12</v>
      </c>
      <c r="D327" s="92" t="s">
        <v>13</v>
      </c>
      <c r="E327" s="92">
        <v>1.11</v>
      </c>
      <c r="F327" s="94">
        <f>F326*E327</f>
        <v>10.989</v>
      </c>
      <c r="G327" s="28"/>
      <c r="H327" s="28"/>
      <c r="I327" s="28"/>
      <c r="J327" s="30"/>
      <c r="K327" s="28"/>
      <c r="L327" s="30"/>
      <c r="M327" s="30"/>
      <c r="N327" s="53"/>
    </row>
    <row r="328" spans="1:14" s="302" customFormat="1" ht="15.75" customHeight="1">
      <c r="A328" s="92"/>
      <c r="B328" s="242"/>
      <c r="C328" s="105" t="s">
        <v>38</v>
      </c>
      <c r="D328" s="92" t="s">
        <v>0</v>
      </c>
      <c r="E328" s="92">
        <v>1.56</v>
      </c>
      <c r="F328" s="94">
        <f>F326*E328</f>
        <v>15.444</v>
      </c>
      <c r="G328" s="28"/>
      <c r="H328" s="28"/>
      <c r="I328" s="28"/>
      <c r="J328" s="30"/>
      <c r="K328" s="28"/>
      <c r="L328" s="30"/>
      <c r="M328" s="30"/>
      <c r="N328" s="53"/>
    </row>
    <row r="329" spans="1:14" s="302" customFormat="1" ht="15" customHeight="1">
      <c r="A329" s="92"/>
      <c r="B329" s="108"/>
      <c r="C329" s="105" t="s">
        <v>276</v>
      </c>
      <c r="D329" s="92" t="s">
        <v>151</v>
      </c>
      <c r="E329" s="92">
        <v>1</v>
      </c>
      <c r="F329" s="94">
        <f>F326*E329</f>
        <v>9.9</v>
      </c>
      <c r="G329" s="28"/>
      <c r="H329" s="28"/>
      <c r="I329" s="28"/>
      <c r="J329" s="30"/>
      <c r="K329" s="28"/>
      <c r="L329" s="30"/>
      <c r="M329" s="30"/>
      <c r="N329" s="53"/>
    </row>
    <row r="330" spans="1:14" s="302" customFormat="1" ht="15.75" customHeight="1">
      <c r="A330" s="92"/>
      <c r="B330" s="108"/>
      <c r="C330" s="105" t="s">
        <v>277</v>
      </c>
      <c r="D330" s="92" t="s">
        <v>16</v>
      </c>
      <c r="E330" s="92">
        <v>1.56</v>
      </c>
      <c r="F330" s="94">
        <f>F326*E330</f>
        <v>15.444</v>
      </c>
      <c r="G330" s="28"/>
      <c r="H330" s="28"/>
      <c r="I330" s="28"/>
      <c r="J330" s="30"/>
      <c r="K330" s="28"/>
      <c r="L330" s="30"/>
      <c r="M330" s="30"/>
      <c r="N330" s="53"/>
    </row>
    <row r="331" spans="1:14" s="302" customFormat="1" ht="13.5">
      <c r="A331" s="92"/>
      <c r="B331" s="108"/>
      <c r="C331" s="105" t="s">
        <v>251</v>
      </c>
      <c r="D331" s="92" t="s">
        <v>16</v>
      </c>
      <c r="E331" s="92">
        <v>0.06</v>
      </c>
      <c r="F331" s="94">
        <f>F326*E331</f>
        <v>0.594</v>
      </c>
      <c r="G331" s="28"/>
      <c r="H331" s="28"/>
      <c r="I331" s="28"/>
      <c r="J331" s="30"/>
      <c r="K331" s="28"/>
      <c r="L331" s="30"/>
      <c r="M331" s="30"/>
      <c r="N331" s="53"/>
    </row>
    <row r="332" spans="1:14" s="302" customFormat="1" ht="17.25" customHeight="1">
      <c r="A332" s="92"/>
      <c r="B332" s="108"/>
      <c r="C332" s="105" t="s">
        <v>216</v>
      </c>
      <c r="D332" s="92" t="s">
        <v>16</v>
      </c>
      <c r="E332" s="92">
        <v>0.048</v>
      </c>
      <c r="F332" s="94">
        <f>F326*E332</f>
        <v>0.4752</v>
      </c>
      <c r="G332" s="28"/>
      <c r="H332" s="28"/>
      <c r="I332" s="28"/>
      <c r="J332" s="30"/>
      <c r="K332" s="28"/>
      <c r="L332" s="30"/>
      <c r="M332" s="30"/>
      <c r="N332" s="53"/>
    </row>
    <row r="333" spans="1:14" s="302" customFormat="1" ht="15" customHeight="1">
      <c r="A333" s="92"/>
      <c r="B333" s="242"/>
      <c r="C333" s="105" t="s">
        <v>15</v>
      </c>
      <c r="D333" s="92" t="s">
        <v>0</v>
      </c>
      <c r="E333" s="92">
        <v>0.054</v>
      </c>
      <c r="F333" s="94">
        <f>F326*E333</f>
        <v>0.5346</v>
      </c>
      <c r="G333" s="28"/>
      <c r="H333" s="28"/>
      <c r="I333" s="28"/>
      <c r="J333" s="30"/>
      <c r="K333" s="28"/>
      <c r="L333" s="30"/>
      <c r="M333" s="30"/>
      <c r="N333" s="53"/>
    </row>
    <row r="334" spans="1:14" s="302" customFormat="1" ht="29.25" customHeight="1">
      <c r="A334" s="92">
        <v>69</v>
      </c>
      <c r="B334" s="242" t="s">
        <v>278</v>
      </c>
      <c r="C334" s="99" t="s">
        <v>279</v>
      </c>
      <c r="D334" s="92" t="s">
        <v>151</v>
      </c>
      <c r="E334" s="92"/>
      <c r="F334" s="94">
        <f>F326*2.4</f>
        <v>23.76</v>
      </c>
      <c r="G334" s="28"/>
      <c r="H334" s="28"/>
      <c r="I334" s="28"/>
      <c r="J334" s="30"/>
      <c r="K334" s="28"/>
      <c r="L334" s="30"/>
      <c r="M334" s="30"/>
      <c r="N334" s="53"/>
    </row>
    <row r="335" spans="1:14" s="302" customFormat="1" ht="19.5" customHeight="1">
      <c r="A335" s="92"/>
      <c r="B335" s="242"/>
      <c r="C335" s="105" t="s">
        <v>12</v>
      </c>
      <c r="D335" s="92" t="s">
        <v>13</v>
      </c>
      <c r="E335" s="92">
        <v>0.68</v>
      </c>
      <c r="F335" s="94">
        <f>F334*E335</f>
        <v>16.1568</v>
      </c>
      <c r="G335" s="28"/>
      <c r="H335" s="28"/>
      <c r="I335" s="28"/>
      <c r="J335" s="30"/>
      <c r="K335" s="28"/>
      <c r="L335" s="30"/>
      <c r="M335" s="30"/>
      <c r="N335" s="53"/>
    </row>
    <row r="336" spans="1:14" s="302" customFormat="1" ht="13.5">
      <c r="A336" s="92"/>
      <c r="B336" s="242"/>
      <c r="C336" s="105" t="s">
        <v>38</v>
      </c>
      <c r="D336" s="92" t="s">
        <v>0</v>
      </c>
      <c r="E336" s="92">
        <v>0.0003</v>
      </c>
      <c r="F336" s="94">
        <f>F334*E336</f>
        <v>0.007128</v>
      </c>
      <c r="G336" s="28"/>
      <c r="H336" s="28"/>
      <c r="I336" s="28"/>
      <c r="J336" s="30"/>
      <c r="K336" s="28"/>
      <c r="L336" s="30"/>
      <c r="M336" s="30"/>
      <c r="N336" s="53"/>
    </row>
    <row r="337" spans="1:14" s="302" customFormat="1" ht="13.5">
      <c r="A337" s="92"/>
      <c r="B337" s="108"/>
      <c r="C337" s="105" t="s">
        <v>280</v>
      </c>
      <c r="D337" s="92" t="s">
        <v>16</v>
      </c>
      <c r="E337" s="92">
        <v>0.246</v>
      </c>
      <c r="F337" s="94">
        <f>F334*E337</f>
        <v>5.84496</v>
      </c>
      <c r="G337" s="28"/>
      <c r="H337" s="28"/>
      <c r="I337" s="28"/>
      <c r="J337" s="30"/>
      <c r="K337" s="28"/>
      <c r="L337" s="30"/>
      <c r="M337" s="30"/>
      <c r="N337" s="53"/>
    </row>
    <row r="338" spans="1:14" s="302" customFormat="1" ht="13.5">
      <c r="A338" s="92"/>
      <c r="B338" s="108"/>
      <c r="C338" s="105" t="s">
        <v>281</v>
      </c>
      <c r="D338" s="92" t="s">
        <v>16</v>
      </c>
      <c r="E338" s="92">
        <v>0.027</v>
      </c>
      <c r="F338" s="94">
        <f>F334*E338</f>
        <v>0.6415200000000001</v>
      </c>
      <c r="G338" s="28"/>
      <c r="H338" s="28"/>
      <c r="I338" s="28"/>
      <c r="J338" s="30"/>
      <c r="K338" s="28"/>
      <c r="L338" s="30"/>
      <c r="M338" s="30"/>
      <c r="N338" s="53"/>
    </row>
    <row r="339" spans="1:14" s="302" customFormat="1" ht="13.5" customHeight="1">
      <c r="A339" s="92"/>
      <c r="B339" s="290"/>
      <c r="C339" s="105" t="s">
        <v>15</v>
      </c>
      <c r="D339" s="92" t="s">
        <v>0</v>
      </c>
      <c r="E339" s="92">
        <v>0.0019</v>
      </c>
      <c r="F339" s="94">
        <f>F334*E339</f>
        <v>0.045144000000000004</v>
      </c>
      <c r="G339" s="28"/>
      <c r="H339" s="28"/>
      <c r="I339" s="28"/>
      <c r="J339" s="30"/>
      <c r="K339" s="28"/>
      <c r="L339" s="30"/>
      <c r="M339" s="30"/>
      <c r="N339" s="53"/>
    </row>
    <row r="340" spans="1:14" s="54" customFormat="1" ht="29.25" customHeight="1">
      <c r="A340" s="92">
        <v>70</v>
      </c>
      <c r="B340" s="242" t="s">
        <v>284</v>
      </c>
      <c r="C340" s="105" t="s">
        <v>285</v>
      </c>
      <c r="D340" s="92" t="s">
        <v>151</v>
      </c>
      <c r="E340" s="92"/>
      <c r="F340" s="93">
        <v>96.4</v>
      </c>
      <c r="G340" s="28"/>
      <c r="H340" s="28"/>
      <c r="I340" s="28"/>
      <c r="J340" s="30"/>
      <c r="K340" s="28"/>
      <c r="L340" s="30"/>
      <c r="M340" s="30"/>
      <c r="N340" s="53"/>
    </row>
    <row r="341" spans="1:14" s="54" customFormat="1" ht="15" customHeight="1">
      <c r="A341" s="92"/>
      <c r="B341" s="303"/>
      <c r="C341" s="105" t="s">
        <v>12</v>
      </c>
      <c r="D341" s="92" t="s">
        <v>13</v>
      </c>
      <c r="E341" s="92">
        <v>1.16</v>
      </c>
      <c r="F341" s="94">
        <f>F340*E341</f>
        <v>111.824</v>
      </c>
      <c r="G341" s="28"/>
      <c r="H341" s="28"/>
      <c r="I341" s="28"/>
      <c r="J341" s="30"/>
      <c r="K341" s="28"/>
      <c r="L341" s="30"/>
      <c r="M341" s="30"/>
      <c r="N341" s="53"/>
    </row>
    <row r="342" spans="1:14" s="54" customFormat="1" ht="15" customHeight="1">
      <c r="A342" s="92"/>
      <c r="B342" s="304"/>
      <c r="C342" s="105" t="s">
        <v>38</v>
      </c>
      <c r="D342" s="92" t="s">
        <v>0</v>
      </c>
      <c r="E342" s="92">
        <v>0.13</v>
      </c>
      <c r="F342" s="94">
        <f>F340*E342</f>
        <v>12.532000000000002</v>
      </c>
      <c r="G342" s="28"/>
      <c r="H342" s="28"/>
      <c r="I342" s="28"/>
      <c r="J342" s="30"/>
      <c r="K342" s="28"/>
      <c r="L342" s="30"/>
      <c r="M342" s="30"/>
      <c r="N342" s="53"/>
    </row>
    <row r="343" spans="1:14" s="54" customFormat="1" ht="13.5" customHeight="1">
      <c r="A343" s="92"/>
      <c r="B343" s="304"/>
      <c r="C343" s="105" t="s">
        <v>14</v>
      </c>
      <c r="D343" s="92"/>
      <c r="E343" s="92"/>
      <c r="F343" s="94"/>
      <c r="G343" s="28"/>
      <c r="H343" s="28"/>
      <c r="I343" s="28"/>
      <c r="J343" s="30"/>
      <c r="K343" s="28"/>
      <c r="L343" s="30"/>
      <c r="M343" s="30"/>
      <c r="N343" s="53"/>
    </row>
    <row r="344" spans="1:14" s="54" customFormat="1" ht="14.25" customHeight="1">
      <c r="A344" s="92"/>
      <c r="B344" s="242"/>
      <c r="C344" s="105" t="s">
        <v>286</v>
      </c>
      <c r="D344" s="92" t="s">
        <v>151</v>
      </c>
      <c r="E344" s="92">
        <v>1</v>
      </c>
      <c r="F344" s="94">
        <f>F340*E344</f>
        <v>96.4</v>
      </c>
      <c r="G344" s="28"/>
      <c r="H344" s="28"/>
      <c r="I344" s="28"/>
      <c r="J344" s="30"/>
      <c r="K344" s="28"/>
      <c r="L344" s="30"/>
      <c r="M344" s="30"/>
      <c r="N344" s="53"/>
    </row>
    <row r="345" spans="1:14" s="54" customFormat="1" ht="13.5" customHeight="1">
      <c r="A345" s="92"/>
      <c r="B345" s="304"/>
      <c r="C345" s="105" t="s">
        <v>15</v>
      </c>
      <c r="D345" s="92" t="s">
        <v>0</v>
      </c>
      <c r="E345" s="92">
        <v>0.0206</v>
      </c>
      <c r="F345" s="94">
        <f>F340*E345</f>
        <v>1.98584</v>
      </c>
      <c r="G345" s="28"/>
      <c r="H345" s="28"/>
      <c r="I345" s="28"/>
      <c r="J345" s="30"/>
      <c r="K345" s="28"/>
      <c r="L345" s="30"/>
      <c r="M345" s="30"/>
      <c r="N345" s="53"/>
    </row>
    <row r="346" spans="1:14" s="56" customFormat="1" ht="13.5">
      <c r="A346" s="92"/>
      <c r="B346" s="242"/>
      <c r="C346" s="105" t="s">
        <v>270</v>
      </c>
      <c r="D346" s="92"/>
      <c r="E346" s="92"/>
      <c r="F346" s="94"/>
      <c r="G346" s="28"/>
      <c r="H346" s="28"/>
      <c r="I346" s="28"/>
      <c r="J346" s="30"/>
      <c r="K346" s="28"/>
      <c r="L346" s="30"/>
      <c r="M346" s="30"/>
      <c r="N346" s="295"/>
    </row>
    <row r="347" spans="1:14" s="56" customFormat="1" ht="15.75" customHeight="1">
      <c r="A347" s="92"/>
      <c r="B347" s="242"/>
      <c r="C347" s="148" t="s">
        <v>371</v>
      </c>
      <c r="D347" s="92"/>
      <c r="E347" s="92"/>
      <c r="F347" s="94"/>
      <c r="G347" s="28"/>
      <c r="H347" s="28"/>
      <c r="I347" s="28"/>
      <c r="J347" s="30"/>
      <c r="K347" s="28"/>
      <c r="L347" s="30"/>
      <c r="M347" s="30"/>
      <c r="N347" s="53"/>
    </row>
    <row r="348" spans="1:14" s="54" customFormat="1" ht="25.5" customHeight="1">
      <c r="A348" s="92">
        <v>71</v>
      </c>
      <c r="B348" s="242" t="s">
        <v>332</v>
      </c>
      <c r="C348" s="241" t="s">
        <v>329</v>
      </c>
      <c r="D348" s="92" t="s">
        <v>151</v>
      </c>
      <c r="E348" s="92"/>
      <c r="F348" s="94">
        <v>1387.5</v>
      </c>
      <c r="G348" s="28"/>
      <c r="H348" s="28"/>
      <c r="I348" s="28"/>
      <c r="J348" s="30"/>
      <c r="K348" s="28"/>
      <c r="L348" s="30"/>
      <c r="M348" s="30"/>
      <c r="N348" s="53"/>
    </row>
    <row r="349" spans="1:14" s="54" customFormat="1" ht="15.75" customHeight="1">
      <c r="A349" s="92"/>
      <c r="B349" s="242"/>
      <c r="C349" s="105" t="s">
        <v>12</v>
      </c>
      <c r="D349" s="92" t="s">
        <v>151</v>
      </c>
      <c r="E349" s="92">
        <v>1</v>
      </c>
      <c r="F349" s="94">
        <f>F348*E349</f>
        <v>1387.5</v>
      </c>
      <c r="G349" s="28"/>
      <c r="H349" s="28"/>
      <c r="I349" s="28"/>
      <c r="J349" s="30"/>
      <c r="K349" s="28"/>
      <c r="L349" s="30"/>
      <c r="M349" s="30"/>
      <c r="N349" s="53"/>
    </row>
    <row r="350" spans="1:14" s="54" customFormat="1" ht="13.5">
      <c r="A350" s="92"/>
      <c r="B350" s="242"/>
      <c r="C350" s="105" t="s">
        <v>330</v>
      </c>
      <c r="D350" s="92" t="s">
        <v>0</v>
      </c>
      <c r="E350" s="92">
        <v>0.0233</v>
      </c>
      <c r="F350" s="94">
        <f>F348*E350</f>
        <v>32.32875</v>
      </c>
      <c r="G350" s="28"/>
      <c r="H350" s="28"/>
      <c r="I350" s="28"/>
      <c r="J350" s="30"/>
      <c r="K350" s="28"/>
      <c r="L350" s="30"/>
      <c r="M350" s="30"/>
      <c r="N350" s="53"/>
    </row>
    <row r="351" spans="1:14" s="54" customFormat="1" ht="13.5">
      <c r="A351" s="92"/>
      <c r="B351" s="242"/>
      <c r="C351" s="105" t="s">
        <v>14</v>
      </c>
      <c r="D351" s="92"/>
      <c r="E351" s="92"/>
      <c r="F351" s="94"/>
      <c r="G351" s="28"/>
      <c r="H351" s="28"/>
      <c r="I351" s="28"/>
      <c r="J351" s="30"/>
      <c r="K351" s="28"/>
      <c r="L351" s="30"/>
      <c r="M351" s="30"/>
      <c r="N351" s="53"/>
    </row>
    <row r="352" spans="1:14" s="54" customFormat="1" ht="13.5">
      <c r="A352" s="92"/>
      <c r="B352" s="242"/>
      <c r="C352" s="105" t="s">
        <v>331</v>
      </c>
      <c r="D352" s="92" t="s">
        <v>23</v>
      </c>
      <c r="E352" s="92">
        <v>0.0612</v>
      </c>
      <c r="F352" s="94">
        <f>F348*E352</f>
        <v>84.91499999999999</v>
      </c>
      <c r="G352" s="28"/>
      <c r="H352" s="28"/>
      <c r="I352" s="28"/>
      <c r="J352" s="30"/>
      <c r="K352" s="28"/>
      <c r="L352" s="30"/>
      <c r="M352" s="30"/>
      <c r="N352" s="53"/>
    </row>
    <row r="353" spans="1:14" s="54" customFormat="1" ht="13.5">
      <c r="A353" s="92"/>
      <c r="B353" s="242"/>
      <c r="C353" s="105" t="s">
        <v>15</v>
      </c>
      <c r="D353" s="92" t="s">
        <v>0</v>
      </c>
      <c r="E353" s="92">
        <v>0.0636</v>
      </c>
      <c r="F353" s="94">
        <f>F348*E353</f>
        <v>88.245</v>
      </c>
      <c r="G353" s="28"/>
      <c r="H353" s="28"/>
      <c r="I353" s="28"/>
      <c r="J353" s="30"/>
      <c r="K353" s="28"/>
      <c r="L353" s="30"/>
      <c r="M353" s="30"/>
      <c r="N353" s="53"/>
    </row>
    <row r="354" spans="1:14" s="54" customFormat="1" ht="19.5" customHeight="1">
      <c r="A354" s="92">
        <v>72</v>
      </c>
      <c r="B354" s="242" t="s">
        <v>263</v>
      </c>
      <c r="C354" s="99" t="s">
        <v>751</v>
      </c>
      <c r="D354" s="92" t="s">
        <v>151</v>
      </c>
      <c r="E354" s="92"/>
      <c r="F354" s="94">
        <v>1387.5</v>
      </c>
      <c r="G354" s="28"/>
      <c r="H354" s="28"/>
      <c r="I354" s="28"/>
      <c r="J354" s="30"/>
      <c r="K354" s="28"/>
      <c r="L354" s="30"/>
      <c r="M354" s="30"/>
      <c r="N354" s="53"/>
    </row>
    <row r="355" spans="1:14" s="54" customFormat="1" ht="16.5" customHeight="1">
      <c r="A355" s="92"/>
      <c r="B355" s="242"/>
      <c r="C355" s="105" t="s">
        <v>12</v>
      </c>
      <c r="D355" s="92" t="s">
        <v>13</v>
      </c>
      <c r="E355" s="92">
        <v>0.271</v>
      </c>
      <c r="F355" s="94">
        <f>F354*E355</f>
        <v>376.01250000000005</v>
      </c>
      <c r="G355" s="28"/>
      <c r="H355" s="28"/>
      <c r="I355" s="28"/>
      <c r="J355" s="30"/>
      <c r="K355" s="28"/>
      <c r="L355" s="30"/>
      <c r="M355" s="30"/>
      <c r="N355" s="53"/>
    </row>
    <row r="356" spans="1:14" s="54" customFormat="1" ht="13.5">
      <c r="A356" s="92"/>
      <c r="B356" s="242"/>
      <c r="C356" s="105" t="s">
        <v>38</v>
      </c>
      <c r="D356" s="92" t="s">
        <v>0</v>
      </c>
      <c r="E356" s="92">
        <v>0.023</v>
      </c>
      <c r="F356" s="94">
        <f>F354*E356</f>
        <v>31.912499999999998</v>
      </c>
      <c r="G356" s="28"/>
      <c r="H356" s="28"/>
      <c r="I356" s="28"/>
      <c r="J356" s="30"/>
      <c r="K356" s="28"/>
      <c r="L356" s="30"/>
      <c r="M356" s="30"/>
      <c r="N356" s="53"/>
    </row>
    <row r="357" spans="1:14" s="54" customFormat="1" ht="13.5">
      <c r="A357" s="92"/>
      <c r="B357" s="242"/>
      <c r="C357" s="105" t="s">
        <v>14</v>
      </c>
      <c r="D357" s="92"/>
      <c r="E357" s="92"/>
      <c r="F357" s="94"/>
      <c r="G357" s="28"/>
      <c r="H357" s="28"/>
      <c r="I357" s="28"/>
      <c r="J357" s="30"/>
      <c r="K357" s="28"/>
      <c r="L357" s="30"/>
      <c r="M357" s="30"/>
      <c r="N357" s="53"/>
    </row>
    <row r="358" spans="1:14" s="54" customFormat="1" ht="13.5">
      <c r="A358" s="92"/>
      <c r="B358" s="242"/>
      <c r="C358" s="105" t="s">
        <v>363</v>
      </c>
      <c r="D358" s="92" t="s">
        <v>23</v>
      </c>
      <c r="E358" s="92">
        <v>1.03</v>
      </c>
      <c r="F358" s="94">
        <f>F354*E358</f>
        <v>1429.125</v>
      </c>
      <c r="G358" s="28"/>
      <c r="H358" s="28"/>
      <c r="I358" s="28"/>
      <c r="J358" s="30"/>
      <c r="K358" s="28"/>
      <c r="L358" s="30"/>
      <c r="M358" s="30"/>
      <c r="N358" s="53"/>
    </row>
    <row r="359" spans="1:14" s="54" customFormat="1" ht="30.75" customHeight="1">
      <c r="A359" s="92">
        <v>73</v>
      </c>
      <c r="B359" s="108" t="s">
        <v>289</v>
      </c>
      <c r="C359" s="99" t="s">
        <v>752</v>
      </c>
      <c r="D359" s="92" t="s">
        <v>151</v>
      </c>
      <c r="E359" s="92"/>
      <c r="F359" s="94">
        <v>662.9</v>
      </c>
      <c r="G359" s="28"/>
      <c r="H359" s="28"/>
      <c r="I359" s="28"/>
      <c r="J359" s="30"/>
      <c r="K359" s="28"/>
      <c r="L359" s="30"/>
      <c r="M359" s="30"/>
      <c r="N359" s="53"/>
    </row>
    <row r="360" spans="1:14" s="54" customFormat="1" ht="13.5" customHeight="1">
      <c r="A360" s="92"/>
      <c r="B360" s="92" t="s">
        <v>43</v>
      </c>
      <c r="C360" s="105" t="s">
        <v>12</v>
      </c>
      <c r="D360" s="92" t="s">
        <v>151</v>
      </c>
      <c r="E360" s="92">
        <v>1</v>
      </c>
      <c r="F360" s="94">
        <f>F359*E360</f>
        <v>662.9</v>
      </c>
      <c r="G360" s="28"/>
      <c r="H360" s="28"/>
      <c r="I360" s="28"/>
      <c r="J360" s="30"/>
      <c r="K360" s="28"/>
      <c r="L360" s="30"/>
      <c r="M360" s="30"/>
      <c r="N360" s="53"/>
    </row>
    <row r="361" spans="1:14" s="54" customFormat="1" ht="13.5">
      <c r="A361" s="92"/>
      <c r="B361" s="108"/>
      <c r="C361" s="105" t="s">
        <v>22</v>
      </c>
      <c r="D361" s="92" t="s">
        <v>0</v>
      </c>
      <c r="E361" s="92">
        <v>0.034</v>
      </c>
      <c r="F361" s="94">
        <f>F359*E361</f>
        <v>22.538600000000002</v>
      </c>
      <c r="G361" s="28"/>
      <c r="H361" s="28"/>
      <c r="I361" s="28"/>
      <c r="J361" s="30"/>
      <c r="K361" s="28"/>
      <c r="L361" s="30"/>
      <c r="M361" s="30"/>
      <c r="N361" s="53"/>
    </row>
    <row r="362" spans="1:14" s="54" customFormat="1" ht="13.5">
      <c r="A362" s="92"/>
      <c r="B362" s="108"/>
      <c r="C362" s="105" t="s">
        <v>14</v>
      </c>
      <c r="D362" s="92"/>
      <c r="E362" s="92"/>
      <c r="F362" s="94"/>
      <c r="G362" s="28"/>
      <c r="H362" s="28"/>
      <c r="I362" s="28"/>
      <c r="J362" s="30"/>
      <c r="K362" s="28"/>
      <c r="L362" s="30"/>
      <c r="M362" s="30"/>
      <c r="N362" s="53"/>
    </row>
    <row r="363" spans="1:14" s="54" customFormat="1" ht="13.5">
      <c r="A363" s="92"/>
      <c r="B363" s="305"/>
      <c r="C363" s="99" t="s">
        <v>290</v>
      </c>
      <c r="D363" s="92" t="s">
        <v>16</v>
      </c>
      <c r="E363" s="92">
        <v>0.5</v>
      </c>
      <c r="F363" s="94">
        <f>F359*E363</f>
        <v>331.45</v>
      </c>
      <c r="G363" s="28"/>
      <c r="H363" s="28"/>
      <c r="I363" s="28"/>
      <c r="J363" s="30"/>
      <c r="K363" s="28"/>
      <c r="L363" s="30"/>
      <c r="M363" s="30"/>
      <c r="N363" s="53"/>
    </row>
    <row r="364" spans="1:14" s="54" customFormat="1" ht="13.5">
      <c r="A364" s="92"/>
      <c r="B364" s="108"/>
      <c r="C364" s="105" t="s">
        <v>291</v>
      </c>
      <c r="D364" s="92" t="s">
        <v>151</v>
      </c>
      <c r="E364" s="92">
        <v>1.02</v>
      </c>
      <c r="F364" s="94">
        <f>F359*E364</f>
        <v>676.158</v>
      </c>
      <c r="G364" s="28"/>
      <c r="H364" s="28"/>
      <c r="I364" s="28"/>
      <c r="J364" s="30"/>
      <c r="K364" s="28"/>
      <c r="L364" s="30"/>
      <c r="M364" s="30"/>
      <c r="N364" s="53"/>
    </row>
    <row r="365" spans="1:14" s="54" customFormat="1" ht="13.5">
      <c r="A365" s="92"/>
      <c r="B365" s="108"/>
      <c r="C365" s="105" t="s">
        <v>754</v>
      </c>
      <c r="D365" s="92" t="s">
        <v>218</v>
      </c>
      <c r="E365" s="92"/>
      <c r="F365" s="94">
        <v>506.16</v>
      </c>
      <c r="G365" s="28"/>
      <c r="H365" s="28"/>
      <c r="I365" s="28"/>
      <c r="J365" s="30"/>
      <c r="K365" s="28"/>
      <c r="L365" s="30"/>
      <c r="M365" s="30"/>
      <c r="N365" s="53"/>
    </row>
    <row r="366" spans="1:14" s="54" customFormat="1" ht="13.5">
      <c r="A366" s="92"/>
      <c r="B366" s="108"/>
      <c r="C366" s="105" t="s">
        <v>753</v>
      </c>
      <c r="D366" s="92" t="s">
        <v>151</v>
      </c>
      <c r="E366" s="92">
        <v>1.02</v>
      </c>
      <c r="F366" s="94">
        <f>F359*E366</f>
        <v>676.158</v>
      </c>
      <c r="G366" s="28"/>
      <c r="H366" s="28"/>
      <c r="I366" s="28"/>
      <c r="J366" s="30"/>
      <c r="K366" s="28"/>
      <c r="L366" s="30"/>
      <c r="M366" s="30"/>
      <c r="N366" s="53"/>
    </row>
    <row r="367" spans="1:14" s="54" customFormat="1" ht="13.5">
      <c r="A367" s="92"/>
      <c r="B367" s="108"/>
      <c r="C367" s="105" t="s">
        <v>15</v>
      </c>
      <c r="D367" s="92" t="s">
        <v>0</v>
      </c>
      <c r="E367" s="92">
        <v>0.184</v>
      </c>
      <c r="F367" s="94">
        <f>F359*E367</f>
        <v>121.97359999999999</v>
      </c>
      <c r="G367" s="28"/>
      <c r="H367" s="28"/>
      <c r="I367" s="28"/>
      <c r="J367" s="30"/>
      <c r="K367" s="28"/>
      <c r="L367" s="30"/>
      <c r="M367" s="30"/>
      <c r="N367" s="53"/>
    </row>
    <row r="368" spans="1:14" s="54" customFormat="1" ht="28.5" customHeight="1">
      <c r="A368" s="92">
        <v>74</v>
      </c>
      <c r="B368" s="242" t="s">
        <v>264</v>
      </c>
      <c r="C368" s="99" t="s">
        <v>755</v>
      </c>
      <c r="D368" s="92" t="s">
        <v>151</v>
      </c>
      <c r="E368" s="92"/>
      <c r="F368" s="94">
        <v>83.1</v>
      </c>
      <c r="G368" s="28"/>
      <c r="H368" s="28"/>
      <c r="I368" s="28"/>
      <c r="J368" s="30"/>
      <c r="K368" s="28"/>
      <c r="L368" s="30"/>
      <c r="M368" s="30"/>
      <c r="N368" s="53"/>
    </row>
    <row r="369" spans="1:14" s="54" customFormat="1" ht="15.75" customHeight="1">
      <c r="A369" s="92"/>
      <c r="B369" s="242"/>
      <c r="C369" s="99" t="s">
        <v>12</v>
      </c>
      <c r="D369" s="92" t="s">
        <v>151</v>
      </c>
      <c r="E369" s="92">
        <v>1</v>
      </c>
      <c r="F369" s="94">
        <f>F368*E369</f>
        <v>83.1</v>
      </c>
      <c r="G369" s="28"/>
      <c r="H369" s="28"/>
      <c r="I369" s="28"/>
      <c r="J369" s="30"/>
      <c r="K369" s="28"/>
      <c r="L369" s="30"/>
      <c r="M369" s="30"/>
      <c r="N369" s="53"/>
    </row>
    <row r="370" spans="1:14" s="54" customFormat="1" ht="13.5">
      <c r="A370" s="92"/>
      <c r="B370" s="242"/>
      <c r="C370" s="99" t="s">
        <v>38</v>
      </c>
      <c r="D370" s="92" t="s">
        <v>0</v>
      </c>
      <c r="E370" s="92">
        <v>0.036</v>
      </c>
      <c r="F370" s="94">
        <f>F368*E370</f>
        <v>2.9915999999999996</v>
      </c>
      <c r="G370" s="28"/>
      <c r="H370" s="28"/>
      <c r="I370" s="28"/>
      <c r="J370" s="30"/>
      <c r="K370" s="28"/>
      <c r="L370" s="30"/>
      <c r="M370" s="30"/>
      <c r="N370" s="53"/>
    </row>
    <row r="371" spans="1:14" s="54" customFormat="1" ht="13.5">
      <c r="A371" s="92"/>
      <c r="B371" s="242"/>
      <c r="C371" s="99" t="s">
        <v>14</v>
      </c>
      <c r="D371" s="92"/>
      <c r="E371" s="92"/>
      <c r="F371" s="94"/>
      <c r="G371" s="28"/>
      <c r="H371" s="28"/>
      <c r="I371" s="28"/>
      <c r="J371" s="30"/>
      <c r="K371" s="28"/>
      <c r="L371" s="30"/>
      <c r="M371" s="30"/>
      <c r="N371" s="53"/>
    </row>
    <row r="372" spans="1:14" s="54" customFormat="1" ht="13.5">
      <c r="A372" s="92"/>
      <c r="B372" s="242"/>
      <c r="C372" s="99" t="s">
        <v>756</v>
      </c>
      <c r="D372" s="92" t="s">
        <v>151</v>
      </c>
      <c r="E372" s="92">
        <v>1.02</v>
      </c>
      <c r="F372" s="94">
        <f>F368*E372</f>
        <v>84.762</v>
      </c>
      <c r="G372" s="28"/>
      <c r="H372" s="28"/>
      <c r="I372" s="28"/>
      <c r="J372" s="30"/>
      <c r="K372" s="28"/>
      <c r="L372" s="30"/>
      <c r="M372" s="30"/>
      <c r="N372" s="53"/>
    </row>
    <row r="373" spans="1:14" s="54" customFormat="1" ht="13.5">
      <c r="A373" s="92"/>
      <c r="B373" s="242"/>
      <c r="C373" s="99" t="s">
        <v>266</v>
      </c>
      <c r="D373" s="92" t="s">
        <v>16</v>
      </c>
      <c r="E373" s="92">
        <v>6.25</v>
      </c>
      <c r="F373" s="94">
        <f>F368*E373</f>
        <v>519.375</v>
      </c>
      <c r="G373" s="28"/>
      <c r="H373" s="28"/>
      <c r="I373" s="28"/>
      <c r="J373" s="30"/>
      <c r="K373" s="28"/>
      <c r="L373" s="30"/>
      <c r="M373" s="30"/>
      <c r="N373" s="53"/>
    </row>
    <row r="374" spans="1:14" s="54" customFormat="1" ht="13.5">
      <c r="A374" s="92"/>
      <c r="B374" s="242"/>
      <c r="C374" s="99" t="s">
        <v>15</v>
      </c>
      <c r="D374" s="92" t="s">
        <v>0</v>
      </c>
      <c r="E374" s="92">
        <v>0.043</v>
      </c>
      <c r="F374" s="94">
        <f>F368*E374</f>
        <v>3.5732999999999993</v>
      </c>
      <c r="G374" s="28"/>
      <c r="H374" s="28"/>
      <c r="I374" s="28"/>
      <c r="J374" s="30"/>
      <c r="K374" s="28"/>
      <c r="L374" s="30"/>
      <c r="M374" s="30"/>
      <c r="N374" s="53"/>
    </row>
    <row r="375" spans="1:14" s="54" customFormat="1" ht="28.5" customHeight="1">
      <c r="A375" s="92">
        <v>75</v>
      </c>
      <c r="B375" s="242" t="s">
        <v>264</v>
      </c>
      <c r="C375" s="99" t="s">
        <v>292</v>
      </c>
      <c r="D375" s="92" t="s">
        <v>151</v>
      </c>
      <c r="E375" s="92"/>
      <c r="F375" s="94">
        <v>588.3</v>
      </c>
      <c r="G375" s="28"/>
      <c r="H375" s="28"/>
      <c r="I375" s="28"/>
      <c r="J375" s="30"/>
      <c r="K375" s="28"/>
      <c r="L375" s="30"/>
      <c r="M375" s="30"/>
      <c r="N375" s="53"/>
    </row>
    <row r="376" spans="1:14" s="54" customFormat="1" ht="15.75" customHeight="1">
      <c r="A376" s="92"/>
      <c r="B376" s="242"/>
      <c r="C376" s="99" t="s">
        <v>12</v>
      </c>
      <c r="D376" s="92" t="s">
        <v>151</v>
      </c>
      <c r="E376" s="92">
        <v>1</v>
      </c>
      <c r="F376" s="94">
        <f>F375*E376</f>
        <v>588.3</v>
      </c>
      <c r="G376" s="28"/>
      <c r="H376" s="28"/>
      <c r="I376" s="28"/>
      <c r="J376" s="30"/>
      <c r="K376" s="28"/>
      <c r="L376" s="30"/>
      <c r="M376" s="30"/>
      <c r="N376" s="53"/>
    </row>
    <row r="377" spans="1:14" s="54" customFormat="1" ht="13.5">
      <c r="A377" s="92"/>
      <c r="B377" s="242"/>
      <c r="C377" s="99" t="s">
        <v>38</v>
      </c>
      <c r="D377" s="92" t="s">
        <v>0</v>
      </c>
      <c r="E377" s="92">
        <v>0.036</v>
      </c>
      <c r="F377" s="94">
        <f>F375*E377</f>
        <v>21.178799999999995</v>
      </c>
      <c r="G377" s="28"/>
      <c r="H377" s="28"/>
      <c r="I377" s="28"/>
      <c r="J377" s="30"/>
      <c r="K377" s="28"/>
      <c r="L377" s="30"/>
      <c r="M377" s="30"/>
      <c r="N377" s="53"/>
    </row>
    <row r="378" spans="1:14" s="54" customFormat="1" ht="13.5">
      <c r="A378" s="92"/>
      <c r="B378" s="242"/>
      <c r="C378" s="99" t="s">
        <v>14</v>
      </c>
      <c r="D378" s="92"/>
      <c r="E378" s="92"/>
      <c r="F378" s="94"/>
      <c r="G378" s="28"/>
      <c r="H378" s="28"/>
      <c r="I378" s="28"/>
      <c r="J378" s="30"/>
      <c r="K378" s="28"/>
      <c r="L378" s="30"/>
      <c r="M378" s="30"/>
      <c r="N378" s="53"/>
    </row>
    <row r="379" spans="1:14" s="54" customFormat="1" ht="13.5">
      <c r="A379" s="92"/>
      <c r="B379" s="242"/>
      <c r="C379" s="99" t="s">
        <v>265</v>
      </c>
      <c r="D379" s="92" t="s">
        <v>151</v>
      </c>
      <c r="E379" s="92">
        <v>1.02</v>
      </c>
      <c r="F379" s="94">
        <f>F375*E379</f>
        <v>600.0659999999999</v>
      </c>
      <c r="G379" s="28"/>
      <c r="H379" s="28"/>
      <c r="I379" s="28"/>
      <c r="J379" s="30"/>
      <c r="K379" s="28"/>
      <c r="L379" s="30"/>
      <c r="M379" s="30"/>
      <c r="N379" s="53"/>
    </row>
    <row r="380" spans="1:14" s="54" customFormat="1" ht="13.5">
      <c r="A380" s="92"/>
      <c r="B380" s="242"/>
      <c r="C380" s="99" t="s">
        <v>266</v>
      </c>
      <c r="D380" s="92" t="s">
        <v>16</v>
      </c>
      <c r="E380" s="92">
        <v>6.25</v>
      </c>
      <c r="F380" s="94">
        <f>F375*E380</f>
        <v>3676.8749999999995</v>
      </c>
      <c r="G380" s="28"/>
      <c r="H380" s="28"/>
      <c r="I380" s="28"/>
      <c r="J380" s="30"/>
      <c r="K380" s="28"/>
      <c r="L380" s="30"/>
      <c r="M380" s="30"/>
      <c r="N380" s="53"/>
    </row>
    <row r="381" spans="1:14" s="54" customFormat="1" ht="13.5">
      <c r="A381" s="92"/>
      <c r="B381" s="242"/>
      <c r="C381" s="99" t="s">
        <v>15</v>
      </c>
      <c r="D381" s="92" t="s">
        <v>0</v>
      </c>
      <c r="E381" s="92">
        <v>0.043</v>
      </c>
      <c r="F381" s="94">
        <f>F375*E381</f>
        <v>25.296899999999997</v>
      </c>
      <c r="G381" s="28"/>
      <c r="H381" s="28"/>
      <c r="I381" s="28"/>
      <c r="J381" s="30"/>
      <c r="K381" s="28"/>
      <c r="L381" s="30"/>
      <c r="M381" s="30"/>
      <c r="N381" s="53"/>
    </row>
    <row r="382" spans="1:14" s="54" customFormat="1" ht="16.5" customHeight="1">
      <c r="A382" s="92">
        <v>76</v>
      </c>
      <c r="B382" s="242" t="s">
        <v>293</v>
      </c>
      <c r="C382" s="241" t="s">
        <v>295</v>
      </c>
      <c r="D382" s="92" t="s">
        <v>151</v>
      </c>
      <c r="E382" s="92"/>
      <c r="F382" s="94">
        <v>49.5</v>
      </c>
      <c r="G382" s="28"/>
      <c r="H382" s="28"/>
      <c r="I382" s="28"/>
      <c r="J382" s="30"/>
      <c r="K382" s="28"/>
      <c r="L382" s="30"/>
      <c r="M382" s="30"/>
      <c r="N382" s="53"/>
    </row>
    <row r="383" spans="1:14" s="54" customFormat="1" ht="15" customHeight="1">
      <c r="A383" s="92"/>
      <c r="B383" s="242"/>
      <c r="C383" s="105" t="s">
        <v>12</v>
      </c>
      <c r="D383" s="92" t="s">
        <v>218</v>
      </c>
      <c r="E383" s="92">
        <v>1</v>
      </c>
      <c r="F383" s="92">
        <v>495</v>
      </c>
      <c r="G383" s="28"/>
      <c r="H383" s="28"/>
      <c r="I383" s="28"/>
      <c r="J383" s="30"/>
      <c r="K383" s="28"/>
      <c r="L383" s="30"/>
      <c r="M383" s="30"/>
      <c r="N383" s="53"/>
    </row>
    <row r="384" spans="1:14" s="54" customFormat="1" ht="13.5" customHeight="1">
      <c r="A384" s="92"/>
      <c r="B384" s="242"/>
      <c r="C384" s="105" t="s">
        <v>38</v>
      </c>
      <c r="D384" s="92" t="s">
        <v>0</v>
      </c>
      <c r="E384" s="92">
        <v>0.0452</v>
      </c>
      <c r="F384" s="94">
        <f>F382*E384</f>
        <v>2.2374</v>
      </c>
      <c r="G384" s="28"/>
      <c r="H384" s="28"/>
      <c r="I384" s="28"/>
      <c r="J384" s="30"/>
      <c r="K384" s="28"/>
      <c r="L384" s="30"/>
      <c r="M384" s="30"/>
      <c r="N384" s="53"/>
    </row>
    <row r="385" spans="1:14" s="54" customFormat="1" ht="13.5" customHeight="1">
      <c r="A385" s="92"/>
      <c r="B385" s="242"/>
      <c r="C385" s="105" t="s">
        <v>14</v>
      </c>
      <c r="D385" s="92"/>
      <c r="E385" s="92"/>
      <c r="F385" s="94"/>
      <c r="G385" s="28"/>
      <c r="H385" s="28"/>
      <c r="I385" s="28"/>
      <c r="J385" s="30"/>
      <c r="K385" s="28"/>
      <c r="L385" s="30"/>
      <c r="M385" s="30"/>
      <c r="N385" s="53"/>
    </row>
    <row r="386" spans="1:14" s="54" customFormat="1" ht="14.25" customHeight="1">
      <c r="A386" s="92"/>
      <c r="B386" s="242"/>
      <c r="C386" s="105" t="s">
        <v>294</v>
      </c>
      <c r="D386" s="92" t="s">
        <v>16</v>
      </c>
      <c r="E386" s="92">
        <v>6.25</v>
      </c>
      <c r="F386" s="94">
        <f>F382*E386</f>
        <v>309.375</v>
      </c>
      <c r="G386" s="28"/>
      <c r="H386" s="28"/>
      <c r="I386" s="28"/>
      <c r="J386" s="30"/>
      <c r="K386" s="28"/>
      <c r="L386" s="30"/>
      <c r="M386" s="30"/>
      <c r="N386" s="53"/>
    </row>
    <row r="387" spans="1:14" s="54" customFormat="1" ht="15.75" customHeight="1">
      <c r="A387" s="92"/>
      <c r="B387" s="242"/>
      <c r="C387" s="99" t="s">
        <v>296</v>
      </c>
      <c r="D387" s="92" t="s">
        <v>151</v>
      </c>
      <c r="E387" s="92">
        <v>1.02</v>
      </c>
      <c r="F387" s="94">
        <f>F382*E387</f>
        <v>50.49</v>
      </c>
      <c r="G387" s="28"/>
      <c r="H387" s="28"/>
      <c r="I387" s="28"/>
      <c r="J387" s="30"/>
      <c r="K387" s="28"/>
      <c r="L387" s="30"/>
      <c r="M387" s="30"/>
      <c r="N387" s="53"/>
    </row>
    <row r="388" spans="1:14" s="54" customFormat="1" ht="13.5">
      <c r="A388" s="92"/>
      <c r="B388" s="242"/>
      <c r="C388" s="105" t="s">
        <v>15</v>
      </c>
      <c r="D388" s="92" t="s">
        <v>0</v>
      </c>
      <c r="E388" s="92">
        <v>0.0466</v>
      </c>
      <c r="F388" s="94">
        <f>F382*E388</f>
        <v>2.3067</v>
      </c>
      <c r="G388" s="28"/>
      <c r="H388" s="28"/>
      <c r="I388" s="28"/>
      <c r="J388" s="30"/>
      <c r="K388" s="28"/>
      <c r="L388" s="30"/>
      <c r="M388" s="30"/>
      <c r="N388" s="53"/>
    </row>
    <row r="389" spans="1:14" s="19" customFormat="1" ht="13.5">
      <c r="A389" s="91">
        <v>77</v>
      </c>
      <c r="B389" s="27" t="s">
        <v>757</v>
      </c>
      <c r="C389" s="241" t="s">
        <v>758</v>
      </c>
      <c r="D389" s="92" t="s">
        <v>151</v>
      </c>
      <c r="E389" s="92"/>
      <c r="F389" s="94">
        <v>53.2</v>
      </c>
      <c r="G389" s="28"/>
      <c r="H389" s="28"/>
      <c r="I389" s="28"/>
      <c r="J389" s="30"/>
      <c r="K389" s="28"/>
      <c r="L389" s="30"/>
      <c r="M389" s="30"/>
      <c r="N389" s="18"/>
    </row>
    <row r="390" spans="1:14" s="19" customFormat="1" ht="16.5" customHeight="1">
      <c r="A390" s="91"/>
      <c r="B390" s="27"/>
      <c r="C390" s="97" t="s">
        <v>12</v>
      </c>
      <c r="D390" s="91" t="s">
        <v>13</v>
      </c>
      <c r="E390" s="91">
        <v>0.755</v>
      </c>
      <c r="F390" s="94">
        <f>F389*E390</f>
        <v>40.166000000000004</v>
      </c>
      <c r="G390" s="28"/>
      <c r="H390" s="28"/>
      <c r="I390" s="28"/>
      <c r="J390" s="30"/>
      <c r="K390" s="28"/>
      <c r="L390" s="30"/>
      <c r="M390" s="30"/>
      <c r="N390" s="18"/>
    </row>
    <row r="391" spans="1:14" s="19" customFormat="1" ht="13.5">
      <c r="A391" s="91"/>
      <c r="B391" s="27"/>
      <c r="C391" s="97" t="s">
        <v>38</v>
      </c>
      <c r="D391" s="91" t="s">
        <v>0</v>
      </c>
      <c r="E391" s="91">
        <v>0.0075</v>
      </c>
      <c r="F391" s="94">
        <f>F389*E391</f>
        <v>0.399</v>
      </c>
      <c r="G391" s="28"/>
      <c r="H391" s="28"/>
      <c r="I391" s="28"/>
      <c r="J391" s="30"/>
      <c r="K391" s="28"/>
      <c r="L391" s="30"/>
      <c r="M391" s="30"/>
      <c r="N391" s="18"/>
    </row>
    <row r="392" spans="1:14" s="19" customFormat="1" ht="13.5">
      <c r="A392" s="91"/>
      <c r="B392" s="27"/>
      <c r="C392" s="97" t="s">
        <v>14</v>
      </c>
      <c r="D392" s="91"/>
      <c r="E392" s="91"/>
      <c r="F392" s="94"/>
      <c r="G392" s="28"/>
      <c r="H392" s="28"/>
      <c r="I392" s="28"/>
      <c r="J392" s="30"/>
      <c r="K392" s="28"/>
      <c r="L392" s="30"/>
      <c r="M392" s="30"/>
      <c r="N392" s="18"/>
    </row>
    <row r="393" spans="1:14" s="19" customFormat="1" ht="13.5">
      <c r="A393" s="91"/>
      <c r="B393" s="27"/>
      <c r="C393" s="97" t="s">
        <v>759</v>
      </c>
      <c r="D393" s="91" t="s">
        <v>151</v>
      </c>
      <c r="E393" s="91">
        <v>1.02</v>
      </c>
      <c r="F393" s="94">
        <f>F389*E393</f>
        <v>54.264</v>
      </c>
      <c r="G393" s="28"/>
      <c r="H393" s="28"/>
      <c r="I393" s="28"/>
      <c r="J393" s="30"/>
      <c r="K393" s="28"/>
      <c r="L393" s="30"/>
      <c r="M393" s="30"/>
      <c r="N393" s="18"/>
    </row>
    <row r="394" spans="1:14" s="19" customFormat="1" ht="13.5">
      <c r="A394" s="91"/>
      <c r="B394" s="27"/>
      <c r="C394" s="97" t="s">
        <v>290</v>
      </c>
      <c r="D394" s="91" t="s">
        <v>16</v>
      </c>
      <c r="E394" s="91">
        <v>0.5</v>
      </c>
      <c r="F394" s="94">
        <f>F389*E394</f>
        <v>26.6</v>
      </c>
      <c r="G394" s="28"/>
      <c r="H394" s="28"/>
      <c r="I394" s="28"/>
      <c r="J394" s="30"/>
      <c r="K394" s="28"/>
      <c r="L394" s="30"/>
      <c r="M394" s="30"/>
      <c r="N394" s="18"/>
    </row>
    <row r="395" spans="1:14" s="19" customFormat="1" ht="13.5">
      <c r="A395" s="91"/>
      <c r="B395" s="27"/>
      <c r="C395" s="97" t="s">
        <v>760</v>
      </c>
      <c r="D395" s="91" t="s">
        <v>218</v>
      </c>
      <c r="E395" s="91"/>
      <c r="F395" s="94">
        <v>33</v>
      </c>
      <c r="G395" s="28"/>
      <c r="H395" s="28"/>
      <c r="I395" s="28"/>
      <c r="J395" s="30"/>
      <c r="K395" s="28"/>
      <c r="L395" s="30"/>
      <c r="M395" s="30"/>
      <c r="N395" s="18"/>
    </row>
    <row r="396" spans="1:14" s="19" customFormat="1" ht="13.5">
      <c r="A396" s="91"/>
      <c r="B396" s="27"/>
      <c r="C396" s="97" t="s">
        <v>15</v>
      </c>
      <c r="D396" s="91" t="s">
        <v>0</v>
      </c>
      <c r="E396" s="91">
        <v>0.18</v>
      </c>
      <c r="F396" s="94">
        <f>F389*E396</f>
        <v>9.576</v>
      </c>
      <c r="G396" s="28"/>
      <c r="H396" s="28"/>
      <c r="I396" s="28"/>
      <c r="J396" s="30"/>
      <c r="K396" s="28"/>
      <c r="L396" s="30"/>
      <c r="M396" s="30"/>
      <c r="N396" s="18"/>
    </row>
    <row r="397" spans="1:14" s="54" customFormat="1" ht="30" customHeight="1">
      <c r="A397" s="92">
        <v>78</v>
      </c>
      <c r="B397" s="242" t="s">
        <v>264</v>
      </c>
      <c r="C397" s="99" t="s">
        <v>364</v>
      </c>
      <c r="D397" s="92" t="s">
        <v>151</v>
      </c>
      <c r="E397" s="92"/>
      <c r="F397" s="94">
        <v>54</v>
      </c>
      <c r="G397" s="28"/>
      <c r="H397" s="28"/>
      <c r="I397" s="28"/>
      <c r="J397" s="30"/>
      <c r="K397" s="28"/>
      <c r="L397" s="30"/>
      <c r="M397" s="30"/>
      <c r="N397" s="53"/>
    </row>
    <row r="398" spans="1:14" s="54" customFormat="1" ht="15.75" customHeight="1">
      <c r="A398" s="92"/>
      <c r="B398" s="242"/>
      <c r="C398" s="99" t="s">
        <v>12</v>
      </c>
      <c r="D398" s="92" t="s">
        <v>151</v>
      </c>
      <c r="E398" s="92">
        <v>1</v>
      </c>
      <c r="F398" s="94">
        <f>F397*E398</f>
        <v>54</v>
      </c>
      <c r="G398" s="28"/>
      <c r="H398" s="28"/>
      <c r="I398" s="28"/>
      <c r="J398" s="30"/>
      <c r="K398" s="28"/>
      <c r="L398" s="30"/>
      <c r="M398" s="30"/>
      <c r="N398" s="53"/>
    </row>
    <row r="399" spans="1:14" s="54" customFormat="1" ht="13.5">
      <c r="A399" s="92"/>
      <c r="B399" s="242"/>
      <c r="C399" s="99" t="s">
        <v>38</v>
      </c>
      <c r="D399" s="92" t="s">
        <v>0</v>
      </c>
      <c r="E399" s="92">
        <v>0.036</v>
      </c>
      <c r="F399" s="94">
        <f>F397*E399</f>
        <v>1.944</v>
      </c>
      <c r="G399" s="28"/>
      <c r="H399" s="28"/>
      <c r="I399" s="28"/>
      <c r="J399" s="30"/>
      <c r="K399" s="28"/>
      <c r="L399" s="30"/>
      <c r="M399" s="30"/>
      <c r="N399" s="53"/>
    </row>
    <row r="400" spans="1:14" s="54" customFormat="1" ht="13.5">
      <c r="A400" s="92"/>
      <c r="B400" s="242"/>
      <c r="C400" s="99" t="s">
        <v>14</v>
      </c>
      <c r="D400" s="92"/>
      <c r="E400" s="92"/>
      <c r="F400" s="94"/>
      <c r="G400" s="28"/>
      <c r="H400" s="28"/>
      <c r="I400" s="28"/>
      <c r="J400" s="30"/>
      <c r="K400" s="28"/>
      <c r="L400" s="30"/>
      <c r="M400" s="30"/>
      <c r="N400" s="53"/>
    </row>
    <row r="401" spans="1:14" s="54" customFormat="1" ht="13.5">
      <c r="A401" s="92"/>
      <c r="B401" s="242"/>
      <c r="C401" s="99" t="s">
        <v>265</v>
      </c>
      <c r="D401" s="92" t="s">
        <v>151</v>
      </c>
      <c r="E401" s="92">
        <v>1.02</v>
      </c>
      <c r="F401" s="94">
        <f>F397*E401</f>
        <v>55.08</v>
      </c>
      <c r="G401" s="28"/>
      <c r="H401" s="28"/>
      <c r="I401" s="28"/>
      <c r="J401" s="30"/>
      <c r="K401" s="28"/>
      <c r="L401" s="30"/>
      <c r="M401" s="30"/>
      <c r="N401" s="53"/>
    </row>
    <row r="402" spans="1:14" s="54" customFormat="1" ht="13.5">
      <c r="A402" s="92"/>
      <c r="B402" s="242"/>
      <c r="C402" s="99" t="s">
        <v>266</v>
      </c>
      <c r="D402" s="92" t="s">
        <v>16</v>
      </c>
      <c r="E402" s="92">
        <v>6.25</v>
      </c>
      <c r="F402" s="94">
        <f>F397*E402</f>
        <v>337.5</v>
      </c>
      <c r="G402" s="28"/>
      <c r="H402" s="28"/>
      <c r="I402" s="28"/>
      <c r="J402" s="30"/>
      <c r="K402" s="28"/>
      <c r="L402" s="30"/>
      <c r="M402" s="30"/>
      <c r="N402" s="53"/>
    </row>
    <row r="403" spans="1:14" s="54" customFormat="1" ht="13.5">
      <c r="A403" s="92"/>
      <c r="B403" s="242"/>
      <c r="C403" s="99" t="s">
        <v>15</v>
      </c>
      <c r="D403" s="92" t="s">
        <v>0</v>
      </c>
      <c r="E403" s="92">
        <v>0.043</v>
      </c>
      <c r="F403" s="94">
        <f>F397*E403</f>
        <v>2.3219999999999996</v>
      </c>
      <c r="G403" s="28"/>
      <c r="H403" s="28"/>
      <c r="I403" s="28"/>
      <c r="J403" s="30"/>
      <c r="K403" s="28"/>
      <c r="L403" s="30"/>
      <c r="M403" s="30"/>
      <c r="N403" s="53"/>
    </row>
    <row r="404" spans="1:14" s="54" customFormat="1" ht="13.5">
      <c r="A404" s="92"/>
      <c r="B404" s="242"/>
      <c r="C404" s="291" t="s">
        <v>287</v>
      </c>
      <c r="D404" s="92"/>
      <c r="E404" s="92"/>
      <c r="F404" s="94"/>
      <c r="G404" s="28"/>
      <c r="H404" s="28"/>
      <c r="I404" s="28"/>
      <c r="J404" s="30"/>
      <c r="K404" s="28"/>
      <c r="L404" s="30"/>
      <c r="M404" s="30"/>
      <c r="N404" s="53"/>
    </row>
    <row r="405" spans="1:14" s="56" customFormat="1" ht="16.5">
      <c r="A405" s="92"/>
      <c r="B405" s="242"/>
      <c r="C405" s="148" t="s">
        <v>372</v>
      </c>
      <c r="D405" s="92"/>
      <c r="E405" s="92"/>
      <c r="F405" s="94"/>
      <c r="G405" s="28"/>
      <c r="H405" s="28"/>
      <c r="I405" s="28"/>
      <c r="J405" s="30"/>
      <c r="K405" s="28"/>
      <c r="L405" s="30"/>
      <c r="M405" s="30"/>
      <c r="N405" s="53"/>
    </row>
    <row r="406" spans="1:14" s="54" customFormat="1" ht="28.5" customHeight="1">
      <c r="A406" s="92">
        <v>79</v>
      </c>
      <c r="B406" s="285" t="s">
        <v>298</v>
      </c>
      <c r="C406" s="99" t="s">
        <v>299</v>
      </c>
      <c r="D406" s="92" t="s">
        <v>151</v>
      </c>
      <c r="E406" s="92"/>
      <c r="F406" s="92">
        <v>1052.21</v>
      </c>
      <c r="G406" s="28"/>
      <c r="H406" s="28"/>
      <c r="I406" s="28"/>
      <c r="J406" s="30"/>
      <c r="K406" s="28"/>
      <c r="L406" s="30"/>
      <c r="M406" s="30"/>
      <c r="N406" s="53"/>
    </row>
    <row r="407" spans="1:14" s="54" customFormat="1" ht="15" customHeight="1">
      <c r="A407" s="92"/>
      <c r="B407" s="242"/>
      <c r="C407" s="105" t="s">
        <v>12</v>
      </c>
      <c r="D407" s="92" t="s">
        <v>13</v>
      </c>
      <c r="E407" s="92">
        <v>0.74</v>
      </c>
      <c r="F407" s="94">
        <f>F406*E407</f>
        <v>778.6354</v>
      </c>
      <c r="G407" s="28"/>
      <c r="H407" s="28"/>
      <c r="I407" s="28"/>
      <c r="J407" s="30"/>
      <c r="K407" s="28"/>
      <c r="L407" s="30"/>
      <c r="M407" s="30"/>
      <c r="N407" s="53"/>
    </row>
    <row r="408" spans="1:14" s="54" customFormat="1" ht="16.5" customHeight="1">
      <c r="A408" s="92"/>
      <c r="B408" s="242"/>
      <c r="C408" s="105" t="s">
        <v>38</v>
      </c>
      <c r="D408" s="92" t="s">
        <v>0</v>
      </c>
      <c r="E408" s="92">
        <v>0.021</v>
      </c>
      <c r="F408" s="94">
        <f>F406*E408</f>
        <v>22.096410000000002</v>
      </c>
      <c r="G408" s="28"/>
      <c r="H408" s="28"/>
      <c r="I408" s="28"/>
      <c r="J408" s="30"/>
      <c r="K408" s="28"/>
      <c r="L408" s="30"/>
      <c r="M408" s="30"/>
      <c r="N408" s="53"/>
    </row>
    <row r="409" spans="1:14" s="54" customFormat="1" ht="13.5" customHeight="1">
      <c r="A409" s="92"/>
      <c r="B409" s="242"/>
      <c r="C409" s="105" t="s">
        <v>14</v>
      </c>
      <c r="D409" s="92"/>
      <c r="E409" s="92"/>
      <c r="F409" s="94"/>
      <c r="G409" s="28"/>
      <c r="H409" s="28"/>
      <c r="I409" s="28"/>
      <c r="J409" s="30"/>
      <c r="K409" s="28"/>
      <c r="L409" s="30"/>
      <c r="M409" s="30"/>
      <c r="N409" s="53"/>
    </row>
    <row r="410" spans="1:14" s="54" customFormat="1" ht="15.75" customHeight="1">
      <c r="A410" s="92"/>
      <c r="B410" s="242"/>
      <c r="C410" s="105" t="s">
        <v>282</v>
      </c>
      <c r="D410" s="92" t="s">
        <v>23</v>
      </c>
      <c r="E410" s="92">
        <v>0.0187</v>
      </c>
      <c r="F410" s="94">
        <f>F406*E410</f>
        <v>19.676327</v>
      </c>
      <c r="G410" s="28"/>
      <c r="H410" s="28"/>
      <c r="I410" s="28"/>
      <c r="J410" s="30"/>
      <c r="K410" s="28"/>
      <c r="L410" s="30"/>
      <c r="M410" s="30"/>
      <c r="N410" s="53"/>
    </row>
    <row r="411" spans="1:14" s="54" customFormat="1" ht="16.5" customHeight="1">
      <c r="A411" s="92"/>
      <c r="B411" s="242"/>
      <c r="C411" s="105" t="s">
        <v>15</v>
      </c>
      <c r="D411" s="92" t="s">
        <v>0</v>
      </c>
      <c r="E411" s="92">
        <v>0.003</v>
      </c>
      <c r="F411" s="94">
        <f>F406*E411</f>
        <v>3.1566300000000003</v>
      </c>
      <c r="G411" s="28"/>
      <c r="H411" s="28"/>
      <c r="I411" s="28"/>
      <c r="J411" s="30"/>
      <c r="K411" s="28"/>
      <c r="L411" s="30"/>
      <c r="M411" s="30"/>
      <c r="N411" s="53"/>
    </row>
    <row r="412" spans="1:14" s="54" customFormat="1" ht="69" customHeight="1">
      <c r="A412" s="92">
        <v>80</v>
      </c>
      <c r="B412" s="242"/>
      <c r="C412" s="105" t="s">
        <v>300</v>
      </c>
      <c r="D412" s="92" t="s">
        <v>151</v>
      </c>
      <c r="E412" s="92"/>
      <c r="F412" s="94">
        <v>170.55</v>
      </c>
      <c r="G412" s="28"/>
      <c r="H412" s="28"/>
      <c r="I412" s="28"/>
      <c r="J412" s="30"/>
      <c r="K412" s="28"/>
      <c r="L412" s="30"/>
      <c r="M412" s="30"/>
      <c r="N412" s="53"/>
    </row>
    <row r="413" spans="1:14" s="54" customFormat="1" ht="13.5" customHeight="1">
      <c r="A413" s="286"/>
      <c r="B413" s="242"/>
      <c r="C413" s="105" t="s">
        <v>12</v>
      </c>
      <c r="D413" s="92" t="s">
        <v>151</v>
      </c>
      <c r="E413" s="92">
        <v>1</v>
      </c>
      <c r="F413" s="94">
        <f>F412*E413</f>
        <v>170.55</v>
      </c>
      <c r="G413" s="28"/>
      <c r="H413" s="28"/>
      <c r="I413" s="28"/>
      <c r="J413" s="30"/>
      <c r="K413" s="28"/>
      <c r="L413" s="30"/>
      <c r="M413" s="30"/>
      <c r="N413" s="53"/>
    </row>
    <row r="414" spans="1:14" s="54" customFormat="1" ht="13.5">
      <c r="A414" s="286"/>
      <c r="B414" s="242"/>
      <c r="C414" s="105" t="s">
        <v>301</v>
      </c>
      <c r="D414" s="92" t="s">
        <v>151</v>
      </c>
      <c r="E414" s="92">
        <v>1.03</v>
      </c>
      <c r="F414" s="94">
        <f>F412*E414</f>
        <v>175.6665</v>
      </c>
      <c r="G414" s="28"/>
      <c r="H414" s="28"/>
      <c r="I414" s="28"/>
      <c r="J414" s="30"/>
      <c r="K414" s="28"/>
      <c r="L414" s="30"/>
      <c r="M414" s="30"/>
      <c r="N414" s="53"/>
    </row>
    <row r="415" spans="1:14" s="54" customFormat="1" ht="29.25" customHeight="1">
      <c r="A415" s="92">
        <v>81</v>
      </c>
      <c r="B415" s="305" t="s">
        <v>302</v>
      </c>
      <c r="C415" s="99" t="s">
        <v>303</v>
      </c>
      <c r="D415" s="92" t="s">
        <v>151</v>
      </c>
      <c r="E415" s="92"/>
      <c r="F415" s="93">
        <v>2513.62</v>
      </c>
      <c r="G415" s="28"/>
      <c r="H415" s="28"/>
      <c r="I415" s="28"/>
      <c r="J415" s="30"/>
      <c r="K415" s="28"/>
      <c r="L415" s="30"/>
      <c r="M415" s="30"/>
      <c r="N415" s="53"/>
    </row>
    <row r="416" spans="1:14" s="54" customFormat="1" ht="15" customHeight="1">
      <c r="A416" s="92"/>
      <c r="B416" s="290"/>
      <c r="C416" s="105" t="s">
        <v>12</v>
      </c>
      <c r="D416" s="92" t="s">
        <v>13</v>
      </c>
      <c r="E416" s="92">
        <v>0.658</v>
      </c>
      <c r="F416" s="94">
        <f>F415*E416</f>
        <v>1653.96196</v>
      </c>
      <c r="G416" s="28"/>
      <c r="H416" s="28"/>
      <c r="I416" s="28"/>
      <c r="J416" s="30"/>
      <c r="K416" s="28"/>
      <c r="L416" s="30"/>
      <c r="M416" s="30"/>
      <c r="N416" s="53"/>
    </row>
    <row r="417" spans="1:14" s="54" customFormat="1" ht="13.5">
      <c r="A417" s="92"/>
      <c r="B417" s="290"/>
      <c r="C417" s="105" t="s">
        <v>38</v>
      </c>
      <c r="D417" s="92" t="s">
        <v>0</v>
      </c>
      <c r="E417" s="92">
        <v>0.01</v>
      </c>
      <c r="F417" s="94">
        <f>F415*E417</f>
        <v>25.1362</v>
      </c>
      <c r="G417" s="28"/>
      <c r="H417" s="28"/>
      <c r="I417" s="28"/>
      <c r="J417" s="30"/>
      <c r="K417" s="28"/>
      <c r="L417" s="30"/>
      <c r="M417" s="30"/>
      <c r="N417" s="53"/>
    </row>
    <row r="418" spans="1:14" s="54" customFormat="1" ht="13.5">
      <c r="A418" s="92"/>
      <c r="B418" s="290"/>
      <c r="C418" s="105" t="s">
        <v>14</v>
      </c>
      <c r="D418" s="92"/>
      <c r="E418" s="92"/>
      <c r="F418" s="94"/>
      <c r="G418" s="28"/>
      <c r="H418" s="28"/>
      <c r="I418" s="28"/>
      <c r="J418" s="30"/>
      <c r="K418" s="28"/>
      <c r="L418" s="30"/>
      <c r="M418" s="30"/>
      <c r="N418" s="53"/>
    </row>
    <row r="419" spans="1:14" s="54" customFormat="1" ht="14.25" customHeight="1">
      <c r="A419" s="92"/>
      <c r="B419" s="290"/>
      <c r="C419" s="105" t="s">
        <v>304</v>
      </c>
      <c r="D419" s="92" t="s">
        <v>16</v>
      </c>
      <c r="E419" s="92">
        <v>0.63</v>
      </c>
      <c r="F419" s="94">
        <f>F415*E419</f>
        <v>1583.5806</v>
      </c>
      <c r="G419" s="28"/>
      <c r="H419" s="28"/>
      <c r="I419" s="28"/>
      <c r="J419" s="30"/>
      <c r="K419" s="28"/>
      <c r="L419" s="30"/>
      <c r="M419" s="30"/>
      <c r="N419" s="53"/>
    </row>
    <row r="420" spans="1:14" s="54" customFormat="1" ht="13.5" customHeight="1">
      <c r="A420" s="92"/>
      <c r="B420" s="290"/>
      <c r="C420" s="105" t="s">
        <v>283</v>
      </c>
      <c r="D420" s="92" t="s">
        <v>16</v>
      </c>
      <c r="E420" s="92">
        <v>0.79</v>
      </c>
      <c r="F420" s="94">
        <f>F415*E420</f>
        <v>1985.7598</v>
      </c>
      <c r="G420" s="28"/>
      <c r="H420" s="28"/>
      <c r="I420" s="28"/>
      <c r="J420" s="30"/>
      <c r="K420" s="28"/>
      <c r="L420" s="30"/>
      <c r="M420" s="30"/>
      <c r="N420" s="53"/>
    </row>
    <row r="421" spans="1:14" s="54" customFormat="1" ht="13.5">
      <c r="A421" s="92"/>
      <c r="B421" s="290"/>
      <c r="C421" s="105" t="s">
        <v>15</v>
      </c>
      <c r="D421" s="92" t="s">
        <v>0</v>
      </c>
      <c r="E421" s="92">
        <v>0.016</v>
      </c>
      <c r="F421" s="94">
        <f>F415*E421</f>
        <v>40.21792</v>
      </c>
      <c r="G421" s="28"/>
      <c r="H421" s="28"/>
      <c r="I421" s="28"/>
      <c r="J421" s="30"/>
      <c r="K421" s="28"/>
      <c r="L421" s="30"/>
      <c r="M421" s="30"/>
      <c r="N421" s="53"/>
    </row>
    <row r="422" spans="1:14" s="54" customFormat="1" ht="29.25" customHeight="1">
      <c r="A422" s="92">
        <v>82</v>
      </c>
      <c r="B422" s="242" t="s">
        <v>305</v>
      </c>
      <c r="C422" s="105" t="s">
        <v>306</v>
      </c>
      <c r="D422" s="92" t="s">
        <v>151</v>
      </c>
      <c r="E422" s="92"/>
      <c r="F422" s="94">
        <v>112.9</v>
      </c>
      <c r="G422" s="28"/>
      <c r="H422" s="28"/>
      <c r="I422" s="28"/>
      <c r="J422" s="30"/>
      <c r="K422" s="28"/>
      <c r="L422" s="30"/>
      <c r="M422" s="30"/>
      <c r="N422" s="53"/>
    </row>
    <row r="423" spans="1:14" s="54" customFormat="1" ht="17.25" customHeight="1">
      <c r="A423" s="286"/>
      <c r="B423" s="242"/>
      <c r="C423" s="105" t="s">
        <v>12</v>
      </c>
      <c r="D423" s="92" t="s">
        <v>151</v>
      </c>
      <c r="E423" s="92">
        <v>1</v>
      </c>
      <c r="F423" s="94">
        <f>F422*E423</f>
        <v>112.9</v>
      </c>
      <c r="G423" s="28"/>
      <c r="H423" s="28"/>
      <c r="I423" s="28"/>
      <c r="J423" s="30"/>
      <c r="K423" s="28"/>
      <c r="L423" s="30"/>
      <c r="M423" s="30"/>
      <c r="N423" s="53"/>
    </row>
    <row r="424" spans="1:14" s="54" customFormat="1" ht="13.5">
      <c r="A424" s="286"/>
      <c r="B424" s="242"/>
      <c r="C424" s="105" t="s">
        <v>14</v>
      </c>
      <c r="D424" s="92"/>
      <c r="E424" s="92"/>
      <c r="F424" s="94"/>
      <c r="G424" s="28"/>
      <c r="H424" s="28"/>
      <c r="I424" s="28"/>
      <c r="J424" s="30"/>
      <c r="K424" s="28"/>
      <c r="L424" s="30"/>
      <c r="M424" s="30"/>
      <c r="N424" s="53"/>
    </row>
    <row r="425" spans="1:14" s="54" customFormat="1" ht="13.5">
      <c r="A425" s="286"/>
      <c r="B425" s="242"/>
      <c r="C425" s="105" t="s">
        <v>308</v>
      </c>
      <c r="D425" s="92" t="s">
        <v>151</v>
      </c>
      <c r="E425" s="92">
        <v>1.03</v>
      </c>
      <c r="F425" s="94">
        <f>F422*E425</f>
        <v>116.287</v>
      </c>
      <c r="G425" s="28"/>
      <c r="H425" s="28"/>
      <c r="I425" s="28"/>
      <c r="J425" s="30"/>
      <c r="K425" s="28"/>
      <c r="L425" s="30"/>
      <c r="M425" s="30"/>
      <c r="N425" s="53"/>
    </row>
    <row r="426" spans="1:14" s="54" customFormat="1" ht="13.5">
      <c r="A426" s="286"/>
      <c r="B426" s="242"/>
      <c r="C426" s="105" t="s">
        <v>309</v>
      </c>
      <c r="D426" s="92" t="s">
        <v>0</v>
      </c>
      <c r="E426" s="92">
        <v>0.405</v>
      </c>
      <c r="F426" s="94">
        <f>F422*E426</f>
        <v>45.724500000000006</v>
      </c>
      <c r="G426" s="28"/>
      <c r="H426" s="28"/>
      <c r="I426" s="28"/>
      <c r="J426" s="30"/>
      <c r="K426" s="28"/>
      <c r="L426" s="30"/>
      <c r="M426" s="30"/>
      <c r="N426" s="53"/>
    </row>
    <row r="427" spans="1:14" s="54" customFormat="1" ht="29.25" customHeight="1">
      <c r="A427" s="92">
        <v>83</v>
      </c>
      <c r="B427" s="242" t="s">
        <v>305</v>
      </c>
      <c r="C427" s="105" t="s">
        <v>669</v>
      </c>
      <c r="D427" s="92" t="s">
        <v>151</v>
      </c>
      <c r="E427" s="92"/>
      <c r="F427" s="94">
        <v>362.5</v>
      </c>
      <c r="G427" s="28"/>
      <c r="H427" s="28"/>
      <c r="I427" s="28"/>
      <c r="J427" s="30"/>
      <c r="K427" s="28"/>
      <c r="L427" s="30"/>
      <c r="M427" s="30"/>
      <c r="N427" s="53"/>
    </row>
    <row r="428" spans="1:14" s="54" customFormat="1" ht="17.25" customHeight="1">
      <c r="A428" s="286"/>
      <c r="B428" s="242"/>
      <c r="C428" s="105" t="s">
        <v>12</v>
      </c>
      <c r="D428" s="92" t="s">
        <v>151</v>
      </c>
      <c r="E428" s="92">
        <v>1</v>
      </c>
      <c r="F428" s="94">
        <f>F427*E428</f>
        <v>362.5</v>
      </c>
      <c r="G428" s="28"/>
      <c r="H428" s="28"/>
      <c r="I428" s="28"/>
      <c r="J428" s="30"/>
      <c r="K428" s="28"/>
      <c r="L428" s="30"/>
      <c r="M428" s="30"/>
      <c r="N428" s="53"/>
    </row>
    <row r="429" spans="1:14" s="54" customFormat="1" ht="13.5">
      <c r="A429" s="286"/>
      <c r="B429" s="242"/>
      <c r="C429" s="105" t="s">
        <v>307</v>
      </c>
      <c r="D429" s="92" t="s">
        <v>0</v>
      </c>
      <c r="E429" s="92">
        <v>0.04</v>
      </c>
      <c r="F429" s="94">
        <f>F427*E429</f>
        <v>14.5</v>
      </c>
      <c r="G429" s="28"/>
      <c r="H429" s="28"/>
      <c r="I429" s="28"/>
      <c r="J429" s="30"/>
      <c r="K429" s="28"/>
      <c r="L429" s="30"/>
      <c r="M429" s="30"/>
      <c r="N429" s="53"/>
    </row>
    <row r="430" spans="1:14" s="54" customFormat="1" ht="13.5">
      <c r="A430" s="286"/>
      <c r="B430" s="242"/>
      <c r="C430" s="105" t="s">
        <v>14</v>
      </c>
      <c r="D430" s="92"/>
      <c r="E430" s="92"/>
      <c r="F430" s="94"/>
      <c r="G430" s="28"/>
      <c r="H430" s="28"/>
      <c r="I430" s="28"/>
      <c r="J430" s="30"/>
      <c r="K430" s="28"/>
      <c r="L430" s="30"/>
      <c r="M430" s="30"/>
      <c r="N430" s="53"/>
    </row>
    <row r="431" spans="1:14" s="54" customFormat="1" ht="13.5">
      <c r="A431" s="286"/>
      <c r="B431" s="242"/>
      <c r="C431" s="105" t="s">
        <v>770</v>
      </c>
      <c r="D431" s="92" t="s">
        <v>151</v>
      </c>
      <c r="E431" s="92">
        <v>1.03</v>
      </c>
      <c r="F431" s="94">
        <f>F427*E431</f>
        <v>373.375</v>
      </c>
      <c r="G431" s="28"/>
      <c r="H431" s="28"/>
      <c r="I431" s="28"/>
      <c r="J431" s="30"/>
      <c r="K431" s="28"/>
      <c r="L431" s="30"/>
      <c r="M431" s="30"/>
      <c r="N431" s="53"/>
    </row>
    <row r="432" spans="1:14" s="19" customFormat="1" ht="27">
      <c r="A432" s="91">
        <v>84</v>
      </c>
      <c r="B432" s="157" t="s">
        <v>761</v>
      </c>
      <c r="C432" s="99" t="s">
        <v>762</v>
      </c>
      <c r="D432" s="92" t="s">
        <v>151</v>
      </c>
      <c r="E432" s="92"/>
      <c r="F432" s="94">
        <f>F427</f>
        <v>362.5</v>
      </c>
      <c r="G432" s="28"/>
      <c r="H432" s="28"/>
      <c r="I432" s="28"/>
      <c r="J432" s="30"/>
      <c r="K432" s="28"/>
      <c r="L432" s="30"/>
      <c r="M432" s="30"/>
      <c r="N432" s="18"/>
    </row>
    <row r="433" spans="1:14" s="19" customFormat="1" ht="18" customHeight="1">
      <c r="A433" s="91"/>
      <c r="B433" s="206"/>
      <c r="C433" s="97" t="s">
        <v>12</v>
      </c>
      <c r="D433" s="91" t="s">
        <v>13</v>
      </c>
      <c r="E433" s="91">
        <v>0.856</v>
      </c>
      <c r="F433" s="94">
        <f>F432*E433</f>
        <v>310.3</v>
      </c>
      <c r="G433" s="28"/>
      <c r="H433" s="28"/>
      <c r="I433" s="28"/>
      <c r="J433" s="30"/>
      <c r="K433" s="28"/>
      <c r="L433" s="30"/>
      <c r="M433" s="30"/>
      <c r="N433" s="18"/>
    </row>
    <row r="434" spans="1:14" s="19" customFormat="1" ht="13.5">
      <c r="A434" s="91"/>
      <c r="B434" s="206"/>
      <c r="C434" s="97" t="s">
        <v>38</v>
      </c>
      <c r="D434" s="91" t="s">
        <v>0</v>
      </c>
      <c r="E434" s="91">
        <v>0.012</v>
      </c>
      <c r="F434" s="94">
        <f>F432*E434</f>
        <v>4.3500000000000005</v>
      </c>
      <c r="G434" s="28"/>
      <c r="H434" s="28"/>
      <c r="I434" s="28"/>
      <c r="J434" s="30"/>
      <c r="K434" s="28"/>
      <c r="L434" s="30"/>
      <c r="M434" s="30"/>
      <c r="N434" s="18"/>
    </row>
    <row r="435" spans="1:14" s="19" customFormat="1" ht="13.5">
      <c r="A435" s="91"/>
      <c r="B435" s="206"/>
      <c r="C435" s="97" t="s">
        <v>14</v>
      </c>
      <c r="D435" s="91"/>
      <c r="E435" s="91"/>
      <c r="F435" s="94">
        <f>F432*E435</f>
        <v>0</v>
      </c>
      <c r="G435" s="28"/>
      <c r="H435" s="28"/>
      <c r="I435" s="28"/>
      <c r="J435" s="30"/>
      <c r="K435" s="28"/>
      <c r="L435" s="30"/>
      <c r="M435" s="30"/>
      <c r="N435" s="18"/>
    </row>
    <row r="436" spans="1:14" s="19" customFormat="1" ht="13.5">
      <c r="A436" s="91"/>
      <c r="B436" s="206"/>
      <c r="C436" s="97" t="s">
        <v>304</v>
      </c>
      <c r="D436" s="91" t="s">
        <v>16</v>
      </c>
      <c r="E436" s="91">
        <v>0.63</v>
      </c>
      <c r="F436" s="94">
        <f>F432*E436</f>
        <v>228.375</v>
      </c>
      <c r="G436" s="28"/>
      <c r="H436" s="28"/>
      <c r="I436" s="28"/>
      <c r="J436" s="30"/>
      <c r="K436" s="28"/>
      <c r="L436" s="30"/>
      <c r="M436" s="30"/>
      <c r="N436" s="18"/>
    </row>
    <row r="437" spans="1:14" s="19" customFormat="1" ht="13.5">
      <c r="A437" s="91"/>
      <c r="B437" s="206"/>
      <c r="C437" s="97" t="s">
        <v>283</v>
      </c>
      <c r="D437" s="91" t="s">
        <v>16</v>
      </c>
      <c r="E437" s="91">
        <v>0.79</v>
      </c>
      <c r="F437" s="94">
        <f>F432*E437</f>
        <v>286.375</v>
      </c>
      <c r="G437" s="28"/>
      <c r="H437" s="28"/>
      <c r="I437" s="28"/>
      <c r="J437" s="30"/>
      <c r="K437" s="28"/>
      <c r="L437" s="30"/>
      <c r="M437" s="30"/>
      <c r="N437" s="18"/>
    </row>
    <row r="438" spans="1:14" s="19" customFormat="1" ht="13.5">
      <c r="A438" s="91"/>
      <c r="B438" s="206"/>
      <c r="C438" s="97" t="s">
        <v>15</v>
      </c>
      <c r="D438" s="91" t="s">
        <v>0</v>
      </c>
      <c r="E438" s="91">
        <v>0.018</v>
      </c>
      <c r="F438" s="94">
        <f>F432*E438</f>
        <v>6.5249999999999995</v>
      </c>
      <c r="G438" s="28"/>
      <c r="H438" s="28"/>
      <c r="I438" s="28"/>
      <c r="J438" s="30"/>
      <c r="K438" s="28"/>
      <c r="L438" s="30"/>
      <c r="M438" s="30"/>
      <c r="N438" s="18"/>
    </row>
    <row r="439" spans="1:14" s="19" customFormat="1" ht="48.75" customHeight="1">
      <c r="A439" s="91">
        <v>85</v>
      </c>
      <c r="B439" s="27" t="s">
        <v>763</v>
      </c>
      <c r="C439" s="97" t="s">
        <v>765</v>
      </c>
      <c r="D439" s="91" t="s">
        <v>151</v>
      </c>
      <c r="E439" s="91"/>
      <c r="F439" s="94">
        <v>917.3</v>
      </c>
      <c r="G439" s="28"/>
      <c r="H439" s="28"/>
      <c r="I439" s="28"/>
      <c r="J439" s="30"/>
      <c r="K439" s="28"/>
      <c r="L439" s="30"/>
      <c r="M439" s="30"/>
      <c r="N439" s="18"/>
    </row>
    <row r="440" spans="1:14" s="19" customFormat="1" ht="17.25" customHeight="1">
      <c r="A440" s="98"/>
      <c r="B440" s="27"/>
      <c r="C440" s="97" t="s">
        <v>28</v>
      </c>
      <c r="D440" s="91" t="s">
        <v>151</v>
      </c>
      <c r="E440" s="91">
        <v>1</v>
      </c>
      <c r="F440" s="94">
        <f>F439*E440</f>
        <v>917.3</v>
      </c>
      <c r="G440" s="28"/>
      <c r="H440" s="28"/>
      <c r="I440" s="28"/>
      <c r="J440" s="30"/>
      <c r="K440" s="28"/>
      <c r="L440" s="30"/>
      <c r="M440" s="30"/>
      <c r="N440" s="18"/>
    </row>
    <row r="441" spans="1:14" s="19" customFormat="1" ht="13.5">
      <c r="A441" s="98"/>
      <c r="B441" s="27"/>
      <c r="C441" s="97" t="s">
        <v>764</v>
      </c>
      <c r="D441" s="91" t="s">
        <v>0</v>
      </c>
      <c r="E441" s="91">
        <v>0.045</v>
      </c>
      <c r="F441" s="94">
        <f>F439*E441</f>
        <v>41.278499999999994</v>
      </c>
      <c r="G441" s="28"/>
      <c r="H441" s="28"/>
      <c r="I441" s="28"/>
      <c r="J441" s="30"/>
      <c r="K441" s="28"/>
      <c r="L441" s="30"/>
      <c r="M441" s="30"/>
      <c r="N441" s="18"/>
    </row>
    <row r="442" spans="1:14" s="19" customFormat="1" ht="13.5">
      <c r="A442" s="98"/>
      <c r="B442" s="27"/>
      <c r="C442" s="97" t="s">
        <v>14</v>
      </c>
      <c r="D442" s="91"/>
      <c r="E442" s="91"/>
      <c r="F442" s="94"/>
      <c r="G442" s="28"/>
      <c r="H442" s="28"/>
      <c r="I442" s="28"/>
      <c r="J442" s="30"/>
      <c r="K442" s="28"/>
      <c r="L442" s="30"/>
      <c r="M442" s="30"/>
      <c r="N442" s="18"/>
    </row>
    <row r="443" spans="1:14" s="19" customFormat="1" ht="13.5">
      <c r="A443" s="98"/>
      <c r="B443" s="27"/>
      <c r="C443" s="97" t="s">
        <v>766</v>
      </c>
      <c r="D443" s="91" t="s">
        <v>151</v>
      </c>
      <c r="E443" s="91">
        <v>1.03</v>
      </c>
      <c r="F443" s="94">
        <f>F439*E443</f>
        <v>944.819</v>
      </c>
      <c r="G443" s="28"/>
      <c r="H443" s="28"/>
      <c r="I443" s="28"/>
      <c r="J443" s="30"/>
      <c r="K443" s="28"/>
      <c r="L443" s="30"/>
      <c r="M443" s="30"/>
      <c r="N443" s="18"/>
    </row>
    <row r="444" spans="1:14" s="54" customFormat="1" ht="29.25" customHeight="1">
      <c r="A444" s="92">
        <v>86</v>
      </c>
      <c r="B444" s="242" t="s">
        <v>310</v>
      </c>
      <c r="C444" s="99" t="s">
        <v>311</v>
      </c>
      <c r="D444" s="92" t="s">
        <v>151</v>
      </c>
      <c r="E444" s="92"/>
      <c r="F444" s="93">
        <v>345.57</v>
      </c>
      <c r="G444" s="28"/>
      <c r="H444" s="28"/>
      <c r="I444" s="28"/>
      <c r="J444" s="30"/>
      <c r="K444" s="28"/>
      <c r="L444" s="30"/>
      <c r="M444" s="30"/>
      <c r="N444" s="53"/>
    </row>
    <row r="445" spans="1:14" s="54" customFormat="1" ht="15" customHeight="1">
      <c r="A445" s="286"/>
      <c r="B445" s="92"/>
      <c r="C445" s="99" t="s">
        <v>12</v>
      </c>
      <c r="D445" s="92" t="s">
        <v>151</v>
      </c>
      <c r="E445" s="92">
        <v>1</v>
      </c>
      <c r="F445" s="94">
        <f>F444*E445</f>
        <v>345.57</v>
      </c>
      <c r="G445" s="28"/>
      <c r="H445" s="28"/>
      <c r="I445" s="28"/>
      <c r="J445" s="30"/>
      <c r="K445" s="28"/>
      <c r="L445" s="30"/>
      <c r="M445" s="30"/>
      <c r="N445" s="53"/>
    </row>
    <row r="446" spans="1:14" s="54" customFormat="1" ht="13.5">
      <c r="A446" s="92"/>
      <c r="B446" s="242"/>
      <c r="C446" s="105" t="s">
        <v>38</v>
      </c>
      <c r="D446" s="92" t="s">
        <v>0</v>
      </c>
      <c r="E446" s="92">
        <v>0.02</v>
      </c>
      <c r="F446" s="94">
        <f>F444*E446</f>
        <v>6.9114</v>
      </c>
      <c r="G446" s="28"/>
      <c r="H446" s="28"/>
      <c r="I446" s="28"/>
      <c r="J446" s="30"/>
      <c r="K446" s="28"/>
      <c r="L446" s="30"/>
      <c r="M446" s="30"/>
      <c r="N446" s="53"/>
    </row>
    <row r="447" spans="1:14" s="54" customFormat="1" ht="13.5">
      <c r="A447" s="92"/>
      <c r="B447" s="242"/>
      <c r="C447" s="105" t="s">
        <v>14</v>
      </c>
      <c r="D447" s="92"/>
      <c r="E447" s="92"/>
      <c r="F447" s="94"/>
      <c r="G447" s="28"/>
      <c r="H447" s="28"/>
      <c r="I447" s="28"/>
      <c r="J447" s="30"/>
      <c r="K447" s="28"/>
      <c r="L447" s="30"/>
      <c r="M447" s="30"/>
      <c r="N447" s="53"/>
    </row>
    <row r="448" spans="1:14" s="54" customFormat="1" ht="13.5">
      <c r="A448" s="92"/>
      <c r="B448" s="242"/>
      <c r="C448" s="105" t="s">
        <v>266</v>
      </c>
      <c r="D448" s="92" t="s">
        <v>16</v>
      </c>
      <c r="E448" s="92">
        <v>5</v>
      </c>
      <c r="F448" s="94">
        <f>F444*E448</f>
        <v>1727.85</v>
      </c>
      <c r="G448" s="28"/>
      <c r="H448" s="28"/>
      <c r="I448" s="28"/>
      <c r="J448" s="30"/>
      <c r="K448" s="28"/>
      <c r="L448" s="30"/>
      <c r="M448" s="30"/>
      <c r="N448" s="53"/>
    </row>
    <row r="449" spans="1:14" s="54" customFormat="1" ht="13.5">
      <c r="A449" s="92"/>
      <c r="B449" s="242"/>
      <c r="C449" s="105" t="s">
        <v>312</v>
      </c>
      <c r="D449" s="92" t="s">
        <v>151</v>
      </c>
      <c r="E449" s="92">
        <v>1</v>
      </c>
      <c r="F449" s="94">
        <f>F444*E449</f>
        <v>345.57</v>
      </c>
      <c r="G449" s="28"/>
      <c r="H449" s="28"/>
      <c r="I449" s="28"/>
      <c r="J449" s="30"/>
      <c r="K449" s="28"/>
      <c r="L449" s="30"/>
      <c r="M449" s="30"/>
      <c r="N449" s="53"/>
    </row>
    <row r="450" spans="1:14" s="54" customFormat="1" ht="14.25" customHeight="1">
      <c r="A450" s="92"/>
      <c r="B450" s="242"/>
      <c r="C450" s="105" t="s">
        <v>15</v>
      </c>
      <c r="D450" s="92" t="s">
        <v>0</v>
      </c>
      <c r="E450" s="92">
        <v>0.007</v>
      </c>
      <c r="F450" s="94">
        <f>F444*E450</f>
        <v>2.41899</v>
      </c>
      <c r="G450" s="28"/>
      <c r="H450" s="28"/>
      <c r="I450" s="28"/>
      <c r="J450" s="30"/>
      <c r="K450" s="28"/>
      <c r="L450" s="30"/>
      <c r="M450" s="30"/>
      <c r="N450" s="53"/>
    </row>
    <row r="451" spans="1:14" s="56" customFormat="1" ht="13.5">
      <c r="A451" s="92"/>
      <c r="B451" s="242"/>
      <c r="C451" s="105" t="s">
        <v>297</v>
      </c>
      <c r="D451" s="92"/>
      <c r="E451" s="92"/>
      <c r="F451" s="94"/>
      <c r="G451" s="28"/>
      <c r="H451" s="28"/>
      <c r="I451" s="28"/>
      <c r="J451" s="30"/>
      <c r="K451" s="28"/>
      <c r="L451" s="30"/>
      <c r="M451" s="30"/>
      <c r="N451" s="295"/>
    </row>
    <row r="452" spans="1:14" s="56" customFormat="1" ht="16.5">
      <c r="A452" s="92"/>
      <c r="B452" s="242"/>
      <c r="C452" s="148" t="s">
        <v>373</v>
      </c>
      <c r="D452" s="92"/>
      <c r="E452" s="92"/>
      <c r="F452" s="94"/>
      <c r="G452" s="28"/>
      <c r="H452" s="28"/>
      <c r="I452" s="28"/>
      <c r="J452" s="30"/>
      <c r="K452" s="28"/>
      <c r="L452" s="30"/>
      <c r="M452" s="30"/>
      <c r="N452" s="53"/>
    </row>
    <row r="453" spans="1:14" s="19" customFormat="1" ht="54">
      <c r="A453" s="91">
        <v>87</v>
      </c>
      <c r="B453" s="27" t="s">
        <v>729</v>
      </c>
      <c r="C453" s="99" t="s">
        <v>735</v>
      </c>
      <c r="D453" s="92" t="s">
        <v>151</v>
      </c>
      <c r="E453" s="92"/>
      <c r="F453" s="94">
        <f>680+40.8-F459+F462</f>
        <v>283.79999999999995</v>
      </c>
      <c r="G453" s="28"/>
      <c r="H453" s="28"/>
      <c r="I453" s="28"/>
      <c r="J453" s="30"/>
      <c r="K453" s="28"/>
      <c r="L453" s="30"/>
      <c r="M453" s="30"/>
      <c r="N453" s="18"/>
    </row>
    <row r="454" spans="1:14" s="19" customFormat="1" ht="13.5" customHeight="1">
      <c r="A454" s="91"/>
      <c r="B454" s="27"/>
      <c r="C454" s="97" t="s">
        <v>12</v>
      </c>
      <c r="D454" s="91" t="s">
        <v>13</v>
      </c>
      <c r="E454" s="91">
        <v>1</v>
      </c>
      <c r="F454" s="94">
        <f>F453*E454</f>
        <v>283.79999999999995</v>
      </c>
      <c r="G454" s="28"/>
      <c r="H454" s="28"/>
      <c r="I454" s="28"/>
      <c r="J454" s="30"/>
      <c r="K454" s="28"/>
      <c r="L454" s="30"/>
      <c r="M454" s="30"/>
      <c r="N454" s="18"/>
    </row>
    <row r="455" spans="1:14" s="19" customFormat="1" ht="15.75" customHeight="1">
      <c r="A455" s="91"/>
      <c r="B455" s="27"/>
      <c r="C455" s="97" t="s">
        <v>730</v>
      </c>
      <c r="D455" s="91" t="s">
        <v>99</v>
      </c>
      <c r="E455" s="91">
        <v>0.024</v>
      </c>
      <c r="F455" s="94">
        <f>F453*E455</f>
        <v>6.8111999999999995</v>
      </c>
      <c r="G455" s="28"/>
      <c r="H455" s="28"/>
      <c r="I455" s="28"/>
      <c r="J455" s="30"/>
      <c r="K455" s="28"/>
      <c r="L455" s="30"/>
      <c r="M455" s="30"/>
      <c r="N455" s="18"/>
    </row>
    <row r="456" spans="1:14" s="19" customFormat="1" ht="13.5">
      <c r="A456" s="91"/>
      <c r="B456" s="27"/>
      <c r="C456" s="97" t="s">
        <v>38</v>
      </c>
      <c r="D456" s="91" t="s">
        <v>0</v>
      </c>
      <c r="E456" s="91">
        <v>0.026</v>
      </c>
      <c r="F456" s="94">
        <f>F453*E456</f>
        <v>7.378799999999998</v>
      </c>
      <c r="G456" s="28"/>
      <c r="H456" s="28"/>
      <c r="I456" s="28"/>
      <c r="J456" s="30"/>
      <c r="K456" s="28"/>
      <c r="L456" s="30"/>
      <c r="M456" s="30"/>
      <c r="N456" s="18"/>
    </row>
    <row r="457" spans="1:14" s="19" customFormat="1" ht="13.5">
      <c r="A457" s="91"/>
      <c r="B457" s="27"/>
      <c r="C457" s="97" t="s">
        <v>14</v>
      </c>
      <c r="D457" s="91"/>
      <c r="E457" s="91"/>
      <c r="F457" s="94"/>
      <c r="G457" s="28"/>
      <c r="H457" s="28"/>
      <c r="I457" s="28"/>
      <c r="J457" s="30"/>
      <c r="K457" s="28"/>
      <c r="L457" s="30"/>
      <c r="M457" s="30"/>
      <c r="N457" s="18"/>
    </row>
    <row r="458" spans="1:14" s="19" customFormat="1" ht="13.5">
      <c r="A458" s="91"/>
      <c r="B458" s="27"/>
      <c r="C458" s="97" t="s">
        <v>282</v>
      </c>
      <c r="D458" s="91" t="s">
        <v>23</v>
      </c>
      <c r="E458" s="91">
        <v>0.0255</v>
      </c>
      <c r="F458" s="94">
        <f>F453*E458</f>
        <v>7.236899999999999</v>
      </c>
      <c r="G458" s="28"/>
      <c r="H458" s="28"/>
      <c r="I458" s="28"/>
      <c r="J458" s="30"/>
      <c r="K458" s="28"/>
      <c r="L458" s="30"/>
      <c r="M458" s="30"/>
      <c r="N458" s="18"/>
    </row>
    <row r="459" spans="1:14" s="54" customFormat="1" ht="69" customHeight="1">
      <c r="A459" s="92">
        <v>88</v>
      </c>
      <c r="B459" s="242"/>
      <c r="C459" s="105" t="s">
        <v>300</v>
      </c>
      <c r="D459" s="92" t="s">
        <v>151</v>
      </c>
      <c r="E459" s="92"/>
      <c r="F459" s="94">
        <v>450</v>
      </c>
      <c r="G459" s="28"/>
      <c r="H459" s="28"/>
      <c r="I459" s="28"/>
      <c r="J459" s="30"/>
      <c r="K459" s="28"/>
      <c r="L459" s="30"/>
      <c r="M459" s="30"/>
      <c r="N459" s="53"/>
    </row>
    <row r="460" spans="1:14" s="54" customFormat="1" ht="13.5" customHeight="1">
      <c r="A460" s="286"/>
      <c r="B460" s="242"/>
      <c r="C460" s="105" t="s">
        <v>12</v>
      </c>
      <c r="D460" s="92" t="s">
        <v>151</v>
      </c>
      <c r="E460" s="92">
        <v>1</v>
      </c>
      <c r="F460" s="94">
        <f>F459*E460</f>
        <v>450</v>
      </c>
      <c r="G460" s="28"/>
      <c r="H460" s="28"/>
      <c r="I460" s="28"/>
      <c r="J460" s="30"/>
      <c r="K460" s="28"/>
      <c r="L460" s="30"/>
      <c r="M460" s="30"/>
      <c r="N460" s="53"/>
    </row>
    <row r="461" spans="1:14" s="54" customFormat="1" ht="13.5">
      <c r="A461" s="286"/>
      <c r="B461" s="242"/>
      <c r="C461" s="105" t="s">
        <v>301</v>
      </c>
      <c r="D461" s="92" t="s">
        <v>151</v>
      </c>
      <c r="E461" s="92">
        <v>1.03</v>
      </c>
      <c r="F461" s="94">
        <f>F459*E461</f>
        <v>463.5</v>
      </c>
      <c r="G461" s="28"/>
      <c r="H461" s="28"/>
      <c r="I461" s="28"/>
      <c r="J461" s="30"/>
      <c r="K461" s="28"/>
      <c r="L461" s="30"/>
      <c r="M461" s="30"/>
      <c r="N461" s="53"/>
    </row>
    <row r="462" spans="1:14" s="54" customFormat="1" ht="27" customHeight="1">
      <c r="A462" s="92">
        <v>89</v>
      </c>
      <c r="B462" s="108" t="s">
        <v>43</v>
      </c>
      <c r="C462" s="105" t="s">
        <v>774</v>
      </c>
      <c r="D462" s="92" t="s">
        <v>151</v>
      </c>
      <c r="E462" s="92"/>
      <c r="F462" s="94">
        <v>13</v>
      </c>
      <c r="G462" s="28"/>
      <c r="H462" s="28"/>
      <c r="I462" s="28"/>
      <c r="J462" s="30"/>
      <c r="K462" s="28"/>
      <c r="L462" s="30"/>
      <c r="M462" s="30"/>
      <c r="N462" s="53"/>
    </row>
    <row r="463" spans="1:14" s="54" customFormat="1" ht="17.25" customHeight="1">
      <c r="A463" s="286"/>
      <c r="B463" s="242"/>
      <c r="C463" s="105" t="s">
        <v>12</v>
      </c>
      <c r="D463" s="92" t="s">
        <v>151</v>
      </c>
      <c r="E463" s="92">
        <v>1</v>
      </c>
      <c r="F463" s="94">
        <f>F462*E463</f>
        <v>13</v>
      </c>
      <c r="G463" s="28"/>
      <c r="H463" s="28"/>
      <c r="I463" s="28"/>
      <c r="J463" s="30"/>
      <c r="K463" s="28"/>
      <c r="L463" s="30"/>
      <c r="M463" s="30"/>
      <c r="N463" s="53"/>
    </row>
    <row r="464" spans="1:14" s="54" customFormat="1" ht="13.5">
      <c r="A464" s="286"/>
      <c r="B464" s="242"/>
      <c r="C464" s="105" t="s">
        <v>775</v>
      </c>
      <c r="D464" s="92" t="s">
        <v>151</v>
      </c>
      <c r="E464" s="92">
        <v>1.03</v>
      </c>
      <c r="F464" s="94">
        <f>F462*E464</f>
        <v>13.39</v>
      </c>
      <c r="G464" s="28"/>
      <c r="H464" s="28"/>
      <c r="I464" s="28"/>
      <c r="J464" s="30"/>
      <c r="K464" s="28"/>
      <c r="L464" s="30"/>
      <c r="M464" s="30"/>
      <c r="N464" s="53"/>
    </row>
    <row r="465" spans="1:14" s="19" customFormat="1" ht="33.75" customHeight="1">
      <c r="A465" s="91">
        <v>90</v>
      </c>
      <c r="B465" s="27" t="s">
        <v>731</v>
      </c>
      <c r="C465" s="99" t="s">
        <v>733</v>
      </c>
      <c r="D465" s="92" t="s">
        <v>151</v>
      </c>
      <c r="E465" s="92"/>
      <c r="F465" s="94">
        <f>F462+F459+F453</f>
        <v>746.8</v>
      </c>
      <c r="G465" s="28"/>
      <c r="H465" s="28"/>
      <c r="I465" s="28"/>
      <c r="J465" s="30"/>
      <c r="K465" s="28"/>
      <c r="L465" s="30"/>
      <c r="M465" s="30"/>
      <c r="N465" s="18"/>
    </row>
    <row r="466" spans="1:14" s="19" customFormat="1" ht="21" customHeight="1">
      <c r="A466" s="91"/>
      <c r="B466" s="27"/>
      <c r="C466" s="97" t="s">
        <v>12</v>
      </c>
      <c r="D466" s="91" t="s">
        <v>151</v>
      </c>
      <c r="E466" s="91">
        <v>1</v>
      </c>
      <c r="F466" s="94">
        <f>F465*E466</f>
        <v>746.8</v>
      </c>
      <c r="G466" s="28"/>
      <c r="H466" s="28"/>
      <c r="I466" s="28"/>
      <c r="J466" s="30"/>
      <c r="K466" s="28"/>
      <c r="L466" s="30"/>
      <c r="M466" s="30"/>
      <c r="N466" s="18"/>
    </row>
    <row r="467" spans="1:14" s="19" customFormat="1" ht="13.5">
      <c r="A467" s="91"/>
      <c r="B467" s="27"/>
      <c r="C467" s="97" t="s">
        <v>38</v>
      </c>
      <c r="D467" s="91" t="s">
        <v>0</v>
      </c>
      <c r="E467" s="91">
        <v>0.00066</v>
      </c>
      <c r="F467" s="94">
        <f>F465*E467</f>
        <v>0.492888</v>
      </c>
      <c r="G467" s="28"/>
      <c r="H467" s="28"/>
      <c r="I467" s="28"/>
      <c r="J467" s="30"/>
      <c r="K467" s="28"/>
      <c r="L467" s="30"/>
      <c r="M467" s="30"/>
      <c r="N467" s="18"/>
    </row>
    <row r="468" spans="1:14" s="19" customFormat="1" ht="13.5">
      <c r="A468" s="91"/>
      <c r="B468" s="27"/>
      <c r="C468" s="97" t="s">
        <v>14</v>
      </c>
      <c r="D468" s="91"/>
      <c r="E468" s="91"/>
      <c r="F468" s="94"/>
      <c r="G468" s="28"/>
      <c r="H468" s="28"/>
      <c r="I468" s="28"/>
      <c r="J468" s="30"/>
      <c r="K468" s="28"/>
      <c r="L468" s="30"/>
      <c r="M468" s="30"/>
      <c r="N468" s="18"/>
    </row>
    <row r="469" spans="1:14" s="19" customFormat="1" ht="13.5">
      <c r="A469" s="91"/>
      <c r="B469" s="27"/>
      <c r="C469" s="97" t="s">
        <v>732</v>
      </c>
      <c r="D469" s="91" t="s">
        <v>16</v>
      </c>
      <c r="E469" s="91">
        <v>0.45</v>
      </c>
      <c r="F469" s="94">
        <f>F465*E469</f>
        <v>336.06</v>
      </c>
      <c r="G469" s="28"/>
      <c r="H469" s="28"/>
      <c r="I469" s="28"/>
      <c r="J469" s="30"/>
      <c r="K469" s="28"/>
      <c r="L469" s="30"/>
      <c r="M469" s="30"/>
      <c r="N469" s="18"/>
    </row>
    <row r="470" spans="1:14" s="19" customFormat="1" ht="13.5">
      <c r="A470" s="91"/>
      <c r="B470" s="27"/>
      <c r="C470" s="97" t="s">
        <v>15</v>
      </c>
      <c r="D470" s="91" t="s">
        <v>0</v>
      </c>
      <c r="E470" s="91">
        <v>0.0013</v>
      </c>
      <c r="F470" s="94">
        <f>F465*E470</f>
        <v>0.9708399999999999</v>
      </c>
      <c r="G470" s="28"/>
      <c r="H470" s="28"/>
      <c r="I470" s="28"/>
      <c r="J470" s="30"/>
      <c r="K470" s="28"/>
      <c r="L470" s="30"/>
      <c r="M470" s="30"/>
      <c r="N470" s="18"/>
    </row>
    <row r="471" spans="1:14" s="54" customFormat="1" ht="28.5" customHeight="1">
      <c r="A471" s="92">
        <v>91</v>
      </c>
      <c r="B471" s="108" t="s">
        <v>43</v>
      </c>
      <c r="C471" s="105" t="s">
        <v>774</v>
      </c>
      <c r="D471" s="92" t="s">
        <v>151</v>
      </c>
      <c r="E471" s="92"/>
      <c r="F471" s="94">
        <v>13</v>
      </c>
      <c r="G471" s="28"/>
      <c r="H471" s="28"/>
      <c r="I471" s="28"/>
      <c r="J471" s="30"/>
      <c r="K471" s="28"/>
      <c r="L471" s="30"/>
      <c r="M471" s="30"/>
      <c r="N471" s="53"/>
    </row>
    <row r="472" spans="1:14" s="54" customFormat="1" ht="17.25" customHeight="1">
      <c r="A472" s="286"/>
      <c r="B472" s="242"/>
      <c r="C472" s="105" t="s">
        <v>12</v>
      </c>
      <c r="D472" s="92" t="s">
        <v>151</v>
      </c>
      <c r="E472" s="92">
        <v>1</v>
      </c>
      <c r="F472" s="94">
        <f>F471*E472</f>
        <v>13</v>
      </c>
      <c r="G472" s="28"/>
      <c r="H472" s="28"/>
      <c r="I472" s="28"/>
      <c r="J472" s="30"/>
      <c r="K472" s="28"/>
      <c r="L472" s="30"/>
      <c r="M472" s="30"/>
      <c r="N472" s="53"/>
    </row>
    <row r="473" spans="1:14" s="54" customFormat="1" ht="13.5">
      <c r="A473" s="286"/>
      <c r="B473" s="242"/>
      <c r="C473" s="105" t="s">
        <v>775</v>
      </c>
      <c r="D473" s="92" t="s">
        <v>151</v>
      </c>
      <c r="E473" s="92">
        <v>1.03</v>
      </c>
      <c r="F473" s="94">
        <f>F471*E473</f>
        <v>13.39</v>
      </c>
      <c r="G473" s="28"/>
      <c r="H473" s="28"/>
      <c r="I473" s="28"/>
      <c r="J473" s="30"/>
      <c r="K473" s="28"/>
      <c r="L473" s="30"/>
      <c r="M473" s="30"/>
      <c r="N473" s="53"/>
    </row>
    <row r="474" spans="1:14" s="54" customFormat="1" ht="13.5">
      <c r="A474" s="92">
        <v>92</v>
      </c>
      <c r="B474" s="242" t="s">
        <v>314</v>
      </c>
      <c r="C474" s="99" t="s">
        <v>315</v>
      </c>
      <c r="D474" s="92" t="s">
        <v>151</v>
      </c>
      <c r="E474" s="92"/>
      <c r="F474" s="93">
        <v>1300</v>
      </c>
      <c r="G474" s="28"/>
      <c r="H474" s="28"/>
      <c r="I474" s="28"/>
      <c r="J474" s="30"/>
      <c r="K474" s="28"/>
      <c r="L474" s="30"/>
      <c r="M474" s="30"/>
      <c r="N474" s="53"/>
    </row>
    <row r="475" spans="1:14" s="54" customFormat="1" ht="13.5">
      <c r="A475" s="92"/>
      <c r="B475" s="242"/>
      <c r="C475" s="99" t="s">
        <v>12</v>
      </c>
      <c r="D475" s="92" t="s">
        <v>13</v>
      </c>
      <c r="E475" s="92">
        <v>0.459</v>
      </c>
      <c r="F475" s="94">
        <f>F474*E475</f>
        <v>596.7</v>
      </c>
      <c r="G475" s="28"/>
      <c r="H475" s="28"/>
      <c r="I475" s="28"/>
      <c r="J475" s="30"/>
      <c r="K475" s="28"/>
      <c r="L475" s="30"/>
      <c r="M475" s="30"/>
      <c r="N475" s="53"/>
    </row>
    <row r="476" spans="1:14" s="54" customFormat="1" ht="16.5" customHeight="1">
      <c r="A476" s="92"/>
      <c r="B476" s="242"/>
      <c r="C476" s="99" t="s">
        <v>38</v>
      </c>
      <c r="D476" s="92" t="s">
        <v>0</v>
      </c>
      <c r="E476" s="92">
        <v>0.0023</v>
      </c>
      <c r="F476" s="94">
        <f>F474*E476</f>
        <v>2.9899999999999998</v>
      </c>
      <c r="G476" s="28"/>
      <c r="H476" s="28"/>
      <c r="I476" s="28"/>
      <c r="J476" s="30"/>
      <c r="K476" s="28"/>
      <c r="L476" s="30"/>
      <c r="M476" s="30"/>
      <c r="N476" s="53"/>
    </row>
    <row r="477" spans="1:14" s="54" customFormat="1" ht="13.5">
      <c r="A477" s="92"/>
      <c r="B477" s="242"/>
      <c r="C477" s="99" t="s">
        <v>14</v>
      </c>
      <c r="D477" s="92"/>
      <c r="E477" s="92"/>
      <c r="F477" s="94"/>
      <c r="G477" s="28"/>
      <c r="H477" s="28"/>
      <c r="I477" s="28"/>
      <c r="J477" s="30"/>
      <c r="K477" s="28"/>
      <c r="L477" s="30"/>
      <c r="M477" s="30"/>
      <c r="N477" s="53"/>
    </row>
    <row r="478" spans="1:14" s="54" customFormat="1" ht="13.5">
      <c r="A478" s="92"/>
      <c r="B478" s="242"/>
      <c r="C478" s="99" t="s">
        <v>316</v>
      </c>
      <c r="D478" s="92" t="s">
        <v>220</v>
      </c>
      <c r="E478" s="92">
        <v>0.00035</v>
      </c>
      <c r="F478" s="94">
        <f>F474*E478</f>
        <v>0.455</v>
      </c>
      <c r="G478" s="28"/>
      <c r="H478" s="28"/>
      <c r="I478" s="28"/>
      <c r="J478" s="30"/>
      <c r="K478" s="28"/>
      <c r="L478" s="30"/>
      <c r="M478" s="30"/>
      <c r="N478" s="53"/>
    </row>
    <row r="479" spans="1:14" s="54" customFormat="1" ht="13.5">
      <c r="A479" s="92"/>
      <c r="B479" s="242"/>
      <c r="C479" s="99" t="s">
        <v>317</v>
      </c>
      <c r="D479" s="92" t="s">
        <v>23</v>
      </c>
      <c r="E479" s="92">
        <v>9E-05</v>
      </c>
      <c r="F479" s="94">
        <f>F474*E479</f>
        <v>0.117</v>
      </c>
      <c r="G479" s="28"/>
      <c r="H479" s="28"/>
      <c r="I479" s="28"/>
      <c r="J479" s="30"/>
      <c r="K479" s="28"/>
      <c r="L479" s="30"/>
      <c r="M479" s="30"/>
      <c r="N479" s="53"/>
    </row>
    <row r="480" spans="1:14" s="54" customFormat="1" ht="13.5">
      <c r="A480" s="92"/>
      <c r="B480" s="242"/>
      <c r="C480" s="99" t="s">
        <v>318</v>
      </c>
      <c r="D480" s="92" t="s">
        <v>151</v>
      </c>
      <c r="E480" s="92">
        <v>0.034</v>
      </c>
      <c r="F480" s="94">
        <f>F474*E480</f>
        <v>44.2</v>
      </c>
      <c r="G480" s="28"/>
      <c r="H480" s="28"/>
      <c r="I480" s="28"/>
      <c r="J480" s="30"/>
      <c r="K480" s="28"/>
      <c r="L480" s="30"/>
      <c r="M480" s="30"/>
      <c r="N480" s="53"/>
    </row>
    <row r="481" spans="1:14" s="56" customFormat="1" ht="13.5">
      <c r="A481" s="92"/>
      <c r="B481" s="242"/>
      <c r="C481" s="105" t="s">
        <v>313</v>
      </c>
      <c r="D481" s="92"/>
      <c r="E481" s="92"/>
      <c r="F481" s="94"/>
      <c r="G481" s="28"/>
      <c r="H481" s="28"/>
      <c r="I481" s="28"/>
      <c r="J481" s="30"/>
      <c r="K481" s="28"/>
      <c r="L481" s="30"/>
      <c r="M481" s="30"/>
      <c r="N481" s="295"/>
    </row>
    <row r="482" spans="1:14" s="56" customFormat="1" ht="17.25" customHeight="1">
      <c r="A482" s="92"/>
      <c r="B482" s="242"/>
      <c r="C482" s="148" t="s">
        <v>374</v>
      </c>
      <c r="D482" s="92"/>
      <c r="E482" s="92"/>
      <c r="F482" s="94"/>
      <c r="G482" s="28"/>
      <c r="H482" s="28"/>
      <c r="I482" s="28"/>
      <c r="J482" s="30"/>
      <c r="K482" s="28"/>
      <c r="L482" s="30"/>
      <c r="M482" s="30"/>
      <c r="N482" s="53"/>
    </row>
    <row r="483" spans="1:14" s="54" customFormat="1" ht="28.5" customHeight="1">
      <c r="A483" s="92">
        <v>93</v>
      </c>
      <c r="B483" s="242" t="s">
        <v>310</v>
      </c>
      <c r="C483" s="241" t="s">
        <v>749</v>
      </c>
      <c r="D483" s="92" t="s">
        <v>151</v>
      </c>
      <c r="E483" s="92"/>
      <c r="F483" s="93">
        <v>36.7</v>
      </c>
      <c r="G483" s="28"/>
      <c r="H483" s="28"/>
      <c r="I483" s="28"/>
      <c r="J483" s="30"/>
      <c r="K483" s="28"/>
      <c r="L483" s="30"/>
      <c r="M483" s="30"/>
      <c r="N483" s="53"/>
    </row>
    <row r="484" spans="1:14" s="54" customFormat="1" ht="15" customHeight="1">
      <c r="A484" s="92"/>
      <c r="B484" s="242"/>
      <c r="C484" s="105" t="s">
        <v>12</v>
      </c>
      <c r="D484" s="92" t="s">
        <v>13</v>
      </c>
      <c r="E484" s="92">
        <v>5.75</v>
      </c>
      <c r="F484" s="94">
        <f>F483*E484</f>
        <v>211.025</v>
      </c>
      <c r="G484" s="28"/>
      <c r="H484" s="28"/>
      <c r="I484" s="28"/>
      <c r="J484" s="30"/>
      <c r="K484" s="28"/>
      <c r="L484" s="30"/>
      <c r="M484" s="30"/>
      <c r="N484" s="53"/>
    </row>
    <row r="485" spans="1:14" s="54" customFormat="1" ht="13.5">
      <c r="A485" s="92"/>
      <c r="B485" s="242"/>
      <c r="C485" s="105" t="s">
        <v>38</v>
      </c>
      <c r="D485" s="92" t="s">
        <v>0</v>
      </c>
      <c r="E485" s="92">
        <v>0.034</v>
      </c>
      <c r="F485" s="94">
        <f>F483*E485</f>
        <v>1.2478000000000002</v>
      </c>
      <c r="G485" s="28"/>
      <c r="H485" s="28"/>
      <c r="I485" s="28"/>
      <c r="J485" s="30"/>
      <c r="K485" s="28"/>
      <c r="L485" s="30"/>
      <c r="M485" s="30"/>
      <c r="N485" s="53"/>
    </row>
    <row r="486" spans="1:14" s="54" customFormat="1" ht="13.5">
      <c r="A486" s="92"/>
      <c r="B486" s="242"/>
      <c r="C486" s="105" t="s">
        <v>14</v>
      </c>
      <c r="D486" s="92"/>
      <c r="E486" s="92"/>
      <c r="F486" s="94"/>
      <c r="G486" s="28"/>
      <c r="H486" s="28"/>
      <c r="I486" s="28"/>
      <c r="J486" s="30"/>
      <c r="K486" s="28"/>
      <c r="L486" s="30"/>
      <c r="M486" s="30"/>
      <c r="N486" s="53"/>
    </row>
    <row r="487" spans="1:14" s="54" customFormat="1" ht="13.5">
      <c r="A487" s="92"/>
      <c r="B487" s="242"/>
      <c r="C487" s="105" t="s">
        <v>750</v>
      </c>
      <c r="D487" s="92" t="s">
        <v>151</v>
      </c>
      <c r="E487" s="92">
        <v>1.01</v>
      </c>
      <c r="F487" s="94">
        <f>F483*E487</f>
        <v>37.067</v>
      </c>
      <c r="G487" s="28"/>
      <c r="H487" s="28"/>
      <c r="I487" s="28"/>
      <c r="J487" s="30"/>
      <c r="K487" s="28"/>
      <c r="L487" s="30"/>
      <c r="M487" s="30"/>
      <c r="N487" s="53"/>
    </row>
    <row r="488" spans="1:14" s="54" customFormat="1" ht="13.5">
      <c r="A488" s="92"/>
      <c r="B488" s="242"/>
      <c r="C488" s="105" t="s">
        <v>282</v>
      </c>
      <c r="D488" s="92" t="s">
        <v>23</v>
      </c>
      <c r="E488" s="92">
        <v>0.02</v>
      </c>
      <c r="F488" s="94">
        <f>F483*E488</f>
        <v>0.7340000000000001</v>
      </c>
      <c r="G488" s="28"/>
      <c r="H488" s="28"/>
      <c r="I488" s="28"/>
      <c r="J488" s="30"/>
      <c r="K488" s="28"/>
      <c r="L488" s="30"/>
      <c r="M488" s="30"/>
      <c r="N488" s="53"/>
    </row>
    <row r="489" spans="1:14" s="54" customFormat="1" ht="13.5">
      <c r="A489" s="92"/>
      <c r="B489" s="242"/>
      <c r="C489" s="105" t="s">
        <v>266</v>
      </c>
      <c r="D489" s="92" t="s">
        <v>16</v>
      </c>
      <c r="E489" s="92">
        <v>5</v>
      </c>
      <c r="F489" s="94">
        <f>F483*E489</f>
        <v>183.5</v>
      </c>
      <c r="G489" s="28"/>
      <c r="H489" s="28"/>
      <c r="I489" s="28"/>
      <c r="J489" s="30"/>
      <c r="K489" s="28"/>
      <c r="L489" s="30"/>
      <c r="M489" s="30"/>
      <c r="N489" s="53"/>
    </row>
    <row r="490" spans="1:14" s="54" customFormat="1" ht="13.5">
      <c r="A490" s="92"/>
      <c r="B490" s="242"/>
      <c r="C490" s="105" t="s">
        <v>15</v>
      </c>
      <c r="D490" s="92" t="s">
        <v>0</v>
      </c>
      <c r="E490" s="92">
        <v>0.24</v>
      </c>
      <c r="F490" s="94">
        <f>F483*E490</f>
        <v>8.808</v>
      </c>
      <c r="G490" s="28"/>
      <c r="H490" s="28"/>
      <c r="I490" s="28"/>
      <c r="J490" s="30"/>
      <c r="K490" s="28"/>
      <c r="L490" s="30"/>
      <c r="M490" s="30"/>
      <c r="N490" s="53"/>
    </row>
    <row r="491" spans="1:14" s="19" customFormat="1" ht="40.5">
      <c r="A491" s="91">
        <v>94</v>
      </c>
      <c r="B491" s="157" t="s">
        <v>761</v>
      </c>
      <c r="C491" s="99" t="s">
        <v>793</v>
      </c>
      <c r="D491" s="92" t="s">
        <v>151</v>
      </c>
      <c r="E491" s="92"/>
      <c r="F491" s="94">
        <v>6.6</v>
      </c>
      <c r="G491" s="28"/>
      <c r="H491" s="28"/>
      <c r="I491" s="28"/>
      <c r="J491" s="30"/>
      <c r="K491" s="28"/>
      <c r="L491" s="30"/>
      <c r="M491" s="30"/>
      <c r="N491" s="18"/>
    </row>
    <row r="492" spans="1:14" s="19" customFormat="1" ht="18" customHeight="1">
      <c r="A492" s="91"/>
      <c r="B492" s="206"/>
      <c r="C492" s="97" t="s">
        <v>12</v>
      </c>
      <c r="D492" s="91" t="s">
        <v>13</v>
      </c>
      <c r="E492" s="91">
        <v>0.856</v>
      </c>
      <c r="F492" s="94">
        <f>F491*E492</f>
        <v>5.6495999999999995</v>
      </c>
      <c r="G492" s="28"/>
      <c r="H492" s="28"/>
      <c r="I492" s="28"/>
      <c r="J492" s="30"/>
      <c r="K492" s="28"/>
      <c r="L492" s="30"/>
      <c r="M492" s="30"/>
      <c r="N492" s="18"/>
    </row>
    <row r="493" spans="1:14" s="19" customFormat="1" ht="13.5">
      <c r="A493" s="91"/>
      <c r="B493" s="206"/>
      <c r="C493" s="97" t="s">
        <v>38</v>
      </c>
      <c r="D493" s="91" t="s">
        <v>0</v>
      </c>
      <c r="E493" s="91">
        <v>0.012</v>
      </c>
      <c r="F493" s="94">
        <f>F491*E493</f>
        <v>0.07919999999999999</v>
      </c>
      <c r="G493" s="28"/>
      <c r="H493" s="28"/>
      <c r="I493" s="28"/>
      <c r="J493" s="30"/>
      <c r="K493" s="28"/>
      <c r="L493" s="30"/>
      <c r="M493" s="30"/>
      <c r="N493" s="18"/>
    </row>
    <row r="494" spans="1:14" s="19" customFormat="1" ht="13.5">
      <c r="A494" s="91"/>
      <c r="B494" s="206"/>
      <c r="C494" s="97" t="s">
        <v>14</v>
      </c>
      <c r="D494" s="91"/>
      <c r="E494" s="91"/>
      <c r="F494" s="94">
        <f>F491*E494</f>
        <v>0</v>
      </c>
      <c r="G494" s="28"/>
      <c r="H494" s="28"/>
      <c r="I494" s="28"/>
      <c r="J494" s="30"/>
      <c r="K494" s="28"/>
      <c r="L494" s="30"/>
      <c r="M494" s="30"/>
      <c r="N494" s="18"/>
    </row>
    <row r="495" spans="1:14" s="19" customFormat="1" ht="13.5">
      <c r="A495" s="91"/>
      <c r="B495" s="206"/>
      <c r="C495" s="97" t="s">
        <v>304</v>
      </c>
      <c r="D495" s="91" t="s">
        <v>16</v>
      </c>
      <c r="E495" s="91">
        <v>0.63</v>
      </c>
      <c r="F495" s="94">
        <f>F491*E495</f>
        <v>4.1579999999999995</v>
      </c>
      <c r="G495" s="28"/>
      <c r="H495" s="28"/>
      <c r="I495" s="28"/>
      <c r="J495" s="30"/>
      <c r="K495" s="28"/>
      <c r="L495" s="30"/>
      <c r="M495" s="30"/>
      <c r="N495" s="18"/>
    </row>
    <row r="496" spans="1:14" s="19" customFormat="1" ht="13.5">
      <c r="A496" s="91"/>
      <c r="B496" s="206"/>
      <c r="C496" s="97" t="s">
        <v>283</v>
      </c>
      <c r="D496" s="91" t="s">
        <v>16</v>
      </c>
      <c r="E496" s="91">
        <v>0.79</v>
      </c>
      <c r="F496" s="94">
        <f>F491*E496</f>
        <v>5.2139999999999995</v>
      </c>
      <c r="G496" s="28"/>
      <c r="H496" s="28"/>
      <c r="I496" s="28"/>
      <c r="J496" s="30"/>
      <c r="K496" s="28"/>
      <c r="L496" s="30"/>
      <c r="M496" s="30"/>
      <c r="N496" s="18"/>
    </row>
    <row r="497" spans="1:14" s="19" customFormat="1" ht="13.5">
      <c r="A497" s="91"/>
      <c r="B497" s="206"/>
      <c r="C497" s="97" t="s">
        <v>15</v>
      </c>
      <c r="D497" s="91" t="s">
        <v>0</v>
      </c>
      <c r="E497" s="91">
        <v>0.018</v>
      </c>
      <c r="F497" s="94">
        <f>F491*E497</f>
        <v>0.11879999999999999</v>
      </c>
      <c r="G497" s="28"/>
      <c r="H497" s="28"/>
      <c r="I497" s="28"/>
      <c r="J497" s="30"/>
      <c r="K497" s="28"/>
      <c r="L497" s="30"/>
      <c r="M497" s="30"/>
      <c r="N497" s="18"/>
    </row>
    <row r="498" spans="1:14" s="301" customFormat="1" ht="13.5">
      <c r="A498" s="92">
        <v>95</v>
      </c>
      <c r="B498" s="242" t="s">
        <v>323</v>
      </c>
      <c r="C498" s="241" t="s">
        <v>794</v>
      </c>
      <c r="D498" s="92" t="s">
        <v>218</v>
      </c>
      <c r="E498" s="92"/>
      <c r="F498" s="93">
        <v>8.5</v>
      </c>
      <c r="G498" s="28"/>
      <c r="H498" s="28"/>
      <c r="I498" s="28"/>
      <c r="J498" s="30"/>
      <c r="K498" s="28"/>
      <c r="L498" s="30"/>
      <c r="M498" s="30"/>
      <c r="N498" s="53"/>
    </row>
    <row r="499" spans="1:14" s="301" customFormat="1" ht="14.25" customHeight="1">
      <c r="A499" s="286"/>
      <c r="B499" s="242"/>
      <c r="C499" s="105" t="s">
        <v>12</v>
      </c>
      <c r="D499" s="92" t="s">
        <v>13</v>
      </c>
      <c r="E499" s="92">
        <v>0.568</v>
      </c>
      <c r="F499" s="94">
        <f>F498*E499</f>
        <v>4.827999999999999</v>
      </c>
      <c r="G499" s="28"/>
      <c r="H499" s="28"/>
      <c r="I499" s="28"/>
      <c r="J499" s="30"/>
      <c r="K499" s="28"/>
      <c r="L499" s="30"/>
      <c r="M499" s="30"/>
      <c r="N499" s="53"/>
    </row>
    <row r="500" spans="1:14" s="301" customFormat="1" ht="13.5" customHeight="1">
      <c r="A500" s="286"/>
      <c r="B500" s="242"/>
      <c r="C500" s="105" t="s">
        <v>38</v>
      </c>
      <c r="D500" s="92" t="s">
        <v>0</v>
      </c>
      <c r="E500" s="92">
        <v>0.0144</v>
      </c>
      <c r="F500" s="94">
        <f>F498*E500</f>
        <v>0.1224</v>
      </c>
      <c r="G500" s="28"/>
      <c r="H500" s="28"/>
      <c r="I500" s="28"/>
      <c r="J500" s="30"/>
      <c r="K500" s="28"/>
      <c r="L500" s="30"/>
      <c r="M500" s="30"/>
      <c r="N500" s="53"/>
    </row>
    <row r="501" spans="1:14" s="301" customFormat="1" ht="13.5">
      <c r="A501" s="286"/>
      <c r="B501" s="242"/>
      <c r="C501" s="105" t="s">
        <v>14</v>
      </c>
      <c r="D501" s="92"/>
      <c r="E501" s="92"/>
      <c r="F501" s="94"/>
      <c r="G501" s="28"/>
      <c r="H501" s="28"/>
      <c r="I501" s="28"/>
      <c r="J501" s="30"/>
      <c r="K501" s="28"/>
      <c r="L501" s="30"/>
      <c r="M501" s="30"/>
      <c r="N501" s="53"/>
    </row>
    <row r="502" spans="1:14" s="301" customFormat="1" ht="13.5">
      <c r="A502" s="286"/>
      <c r="B502" s="242"/>
      <c r="C502" s="105" t="s">
        <v>789</v>
      </c>
      <c r="D502" s="92" t="s">
        <v>218</v>
      </c>
      <c r="E502" s="92">
        <v>1</v>
      </c>
      <c r="F502" s="94">
        <f>F498*E502</f>
        <v>8.5</v>
      </c>
      <c r="G502" s="28"/>
      <c r="H502" s="28"/>
      <c r="I502" s="28"/>
      <c r="J502" s="30"/>
      <c r="K502" s="28"/>
      <c r="L502" s="30"/>
      <c r="M502" s="30"/>
      <c r="N502" s="53"/>
    </row>
    <row r="503" spans="1:14" s="301" customFormat="1" ht="13.5">
      <c r="A503" s="286"/>
      <c r="B503" s="242"/>
      <c r="C503" s="105" t="s">
        <v>324</v>
      </c>
      <c r="D503" s="92" t="s">
        <v>220</v>
      </c>
      <c r="E503" s="92">
        <v>0.0006</v>
      </c>
      <c r="F503" s="94">
        <f>F498*E503</f>
        <v>0.0050999999999999995</v>
      </c>
      <c r="G503" s="28"/>
      <c r="H503" s="28"/>
      <c r="I503" s="28"/>
      <c r="J503" s="30"/>
      <c r="K503" s="28"/>
      <c r="L503" s="30"/>
      <c r="M503" s="30"/>
      <c r="N503" s="53"/>
    </row>
    <row r="504" spans="1:14" s="301" customFormat="1" ht="15" customHeight="1">
      <c r="A504" s="286"/>
      <c r="B504" s="242"/>
      <c r="C504" s="105" t="s">
        <v>15</v>
      </c>
      <c r="D504" s="92" t="s">
        <v>0</v>
      </c>
      <c r="E504" s="92">
        <v>0.1564</v>
      </c>
      <c r="F504" s="94">
        <f>F498*E504</f>
        <v>1.3294000000000001</v>
      </c>
      <c r="G504" s="28"/>
      <c r="H504" s="28"/>
      <c r="I504" s="28"/>
      <c r="J504" s="30"/>
      <c r="K504" s="28"/>
      <c r="L504" s="30"/>
      <c r="M504" s="30"/>
      <c r="N504" s="53"/>
    </row>
    <row r="505" spans="1:14" s="54" customFormat="1" ht="27">
      <c r="A505" s="92">
        <v>96</v>
      </c>
      <c r="B505" s="108" t="s">
        <v>43</v>
      </c>
      <c r="C505" s="99" t="s">
        <v>792</v>
      </c>
      <c r="D505" s="92" t="s">
        <v>151</v>
      </c>
      <c r="E505" s="92"/>
      <c r="F505" s="93">
        <v>117</v>
      </c>
      <c r="G505" s="28"/>
      <c r="H505" s="28"/>
      <c r="I505" s="28"/>
      <c r="J505" s="30"/>
      <c r="K505" s="28"/>
      <c r="L505" s="30"/>
      <c r="M505" s="30"/>
      <c r="N505" s="53"/>
    </row>
    <row r="506" spans="1:14" s="54" customFormat="1" ht="15" customHeight="1">
      <c r="A506" s="92"/>
      <c r="B506" s="242"/>
      <c r="C506" s="99" t="s">
        <v>12</v>
      </c>
      <c r="D506" s="92" t="s">
        <v>151</v>
      </c>
      <c r="E506" s="92">
        <v>1</v>
      </c>
      <c r="F506" s="94">
        <f>F505*E506</f>
        <v>117</v>
      </c>
      <c r="G506" s="28"/>
      <c r="H506" s="28"/>
      <c r="I506" s="28"/>
      <c r="J506" s="30"/>
      <c r="K506" s="28"/>
      <c r="L506" s="30"/>
      <c r="M506" s="30"/>
      <c r="N506" s="53"/>
    </row>
    <row r="507" spans="1:14" s="54" customFormat="1" ht="13.5">
      <c r="A507" s="92"/>
      <c r="B507" s="242"/>
      <c r="C507" s="99" t="s">
        <v>14</v>
      </c>
      <c r="D507" s="92"/>
      <c r="E507" s="92"/>
      <c r="F507" s="94"/>
      <c r="G507" s="28"/>
      <c r="H507" s="28"/>
      <c r="I507" s="28"/>
      <c r="J507" s="30"/>
      <c r="K507" s="28"/>
      <c r="L507" s="30"/>
      <c r="M507" s="30"/>
      <c r="N507" s="53"/>
    </row>
    <row r="508" spans="1:14" s="54" customFormat="1" ht="13.5">
      <c r="A508" s="92"/>
      <c r="B508" s="242"/>
      <c r="C508" s="99" t="s">
        <v>796</v>
      </c>
      <c r="D508" s="92" t="s">
        <v>151</v>
      </c>
      <c r="E508" s="92">
        <v>1</v>
      </c>
      <c r="F508" s="94">
        <f>F505*E508</f>
        <v>117</v>
      </c>
      <c r="G508" s="28"/>
      <c r="H508" s="28"/>
      <c r="I508" s="28"/>
      <c r="J508" s="30"/>
      <c r="K508" s="28"/>
      <c r="L508" s="30"/>
      <c r="M508" s="30"/>
      <c r="N508" s="53"/>
    </row>
    <row r="509" spans="1:14" s="54" customFormat="1" ht="27">
      <c r="A509" s="92">
        <v>97</v>
      </c>
      <c r="B509" s="108" t="s">
        <v>43</v>
      </c>
      <c r="C509" s="99" t="s">
        <v>790</v>
      </c>
      <c r="D509" s="92" t="s">
        <v>218</v>
      </c>
      <c r="E509" s="92"/>
      <c r="F509" s="93">
        <v>66.7</v>
      </c>
      <c r="G509" s="28"/>
      <c r="H509" s="28"/>
      <c r="I509" s="28"/>
      <c r="J509" s="30"/>
      <c r="K509" s="28"/>
      <c r="L509" s="30"/>
      <c r="M509" s="30"/>
      <c r="N509" s="53"/>
    </row>
    <row r="510" spans="1:14" s="54" customFormat="1" ht="15" customHeight="1">
      <c r="A510" s="92"/>
      <c r="B510" s="242"/>
      <c r="C510" s="99" t="s">
        <v>12</v>
      </c>
      <c r="D510" s="92" t="s">
        <v>218</v>
      </c>
      <c r="E510" s="92">
        <v>1</v>
      </c>
      <c r="F510" s="94">
        <f>F509*E510</f>
        <v>66.7</v>
      </c>
      <c r="G510" s="28"/>
      <c r="H510" s="28"/>
      <c r="I510" s="28"/>
      <c r="J510" s="30"/>
      <c r="K510" s="28"/>
      <c r="L510" s="30"/>
      <c r="M510" s="30"/>
      <c r="N510" s="53"/>
    </row>
    <row r="511" spans="1:14" s="54" customFormat="1" ht="13.5">
      <c r="A511" s="92"/>
      <c r="B511" s="242"/>
      <c r="C511" s="99" t="s">
        <v>14</v>
      </c>
      <c r="D511" s="92"/>
      <c r="E511" s="92"/>
      <c r="F511" s="94"/>
      <c r="G511" s="28"/>
      <c r="H511" s="28"/>
      <c r="I511" s="28"/>
      <c r="J511" s="30"/>
      <c r="K511" s="28"/>
      <c r="L511" s="30"/>
      <c r="M511" s="30"/>
      <c r="N511" s="53"/>
    </row>
    <row r="512" spans="1:14" s="54" customFormat="1" ht="13.5">
      <c r="A512" s="92"/>
      <c r="B512" s="242"/>
      <c r="C512" s="99" t="s">
        <v>791</v>
      </c>
      <c r="D512" s="92" t="s">
        <v>218</v>
      </c>
      <c r="E512" s="92">
        <v>1</v>
      </c>
      <c r="F512" s="94">
        <f>F509</f>
        <v>66.7</v>
      </c>
      <c r="G512" s="28"/>
      <c r="H512" s="28"/>
      <c r="I512" s="28"/>
      <c r="J512" s="30"/>
      <c r="K512" s="28"/>
      <c r="L512" s="30"/>
      <c r="M512" s="30"/>
      <c r="N512" s="53"/>
    </row>
    <row r="513" spans="1:14" ht="29.25" customHeight="1">
      <c r="A513" s="91">
        <v>98</v>
      </c>
      <c r="B513" s="27"/>
      <c r="C513" s="241" t="s">
        <v>380</v>
      </c>
      <c r="D513" s="92" t="s">
        <v>37</v>
      </c>
      <c r="E513" s="92"/>
      <c r="F513" s="93">
        <v>1</v>
      </c>
      <c r="G513" s="28"/>
      <c r="H513" s="28"/>
      <c r="I513" s="28"/>
      <c r="J513" s="30"/>
      <c r="K513" s="28"/>
      <c r="L513" s="30"/>
      <c r="M513" s="30"/>
      <c r="N513" s="18"/>
    </row>
    <row r="514" spans="1:14" ht="14.25" customHeight="1">
      <c r="A514" s="98"/>
      <c r="B514" s="27"/>
      <c r="C514" s="97" t="s">
        <v>12</v>
      </c>
      <c r="D514" s="91" t="s">
        <v>37</v>
      </c>
      <c r="E514" s="91">
        <v>1</v>
      </c>
      <c r="F514" s="94">
        <f>E514*F513</f>
        <v>1</v>
      </c>
      <c r="G514" s="28"/>
      <c r="H514" s="28"/>
      <c r="I514" s="28"/>
      <c r="J514" s="30"/>
      <c r="K514" s="28"/>
      <c r="L514" s="30"/>
      <c r="M514" s="30"/>
      <c r="N514" s="18"/>
    </row>
    <row r="515" spans="1:14" ht="13.5">
      <c r="A515" s="98"/>
      <c r="B515" s="27"/>
      <c r="C515" s="97" t="s">
        <v>3</v>
      </c>
      <c r="D515" s="91" t="s">
        <v>37</v>
      </c>
      <c r="E515" s="91">
        <v>1</v>
      </c>
      <c r="F515" s="94">
        <f>F513*E515</f>
        <v>1</v>
      </c>
      <c r="G515" s="28"/>
      <c r="H515" s="28"/>
      <c r="I515" s="28"/>
      <c r="J515" s="30"/>
      <c r="K515" s="28"/>
      <c r="L515" s="30"/>
      <c r="M515" s="30"/>
      <c r="N515" s="18"/>
    </row>
    <row r="516" spans="1:14" s="58" customFormat="1" ht="13.5">
      <c r="A516" s="91"/>
      <c r="B516" s="27"/>
      <c r="C516" s="141" t="s">
        <v>319</v>
      </c>
      <c r="D516" s="91"/>
      <c r="E516" s="91"/>
      <c r="F516" s="94"/>
      <c r="G516" s="28"/>
      <c r="H516" s="28"/>
      <c r="I516" s="28"/>
      <c r="J516" s="30"/>
      <c r="K516" s="28"/>
      <c r="L516" s="30"/>
      <c r="M516" s="30"/>
      <c r="N516" s="23"/>
    </row>
    <row r="517" spans="1:14" s="62" customFormat="1" ht="13.5">
      <c r="A517" s="91"/>
      <c r="B517" s="92"/>
      <c r="C517" s="99" t="s">
        <v>375</v>
      </c>
      <c r="D517" s="92"/>
      <c r="E517" s="92"/>
      <c r="F517" s="146"/>
      <c r="G517" s="28"/>
      <c r="H517" s="28"/>
      <c r="I517" s="28"/>
      <c r="J517" s="30"/>
      <c r="K517" s="28"/>
      <c r="L517" s="30"/>
      <c r="M517" s="30"/>
      <c r="N517" s="131"/>
    </row>
    <row r="518" spans="1:14" s="62" customFormat="1" ht="13.5">
      <c r="A518" s="91"/>
      <c r="B518" s="92"/>
      <c r="C518" s="99" t="s">
        <v>832</v>
      </c>
      <c r="D518" s="92"/>
      <c r="E518" s="92"/>
      <c r="F518" s="146"/>
      <c r="G518" s="28"/>
      <c r="H518" s="28"/>
      <c r="I518" s="28"/>
      <c r="J518" s="30"/>
      <c r="K518" s="28"/>
      <c r="L518" s="30"/>
      <c r="M518" s="30"/>
      <c r="N518" s="131"/>
    </row>
    <row r="519" spans="1:14" s="62" customFormat="1" ht="13.5">
      <c r="A519" s="91"/>
      <c r="B519" s="92"/>
      <c r="C519" s="99" t="s">
        <v>833</v>
      </c>
      <c r="D519" s="92"/>
      <c r="E519" s="92"/>
      <c r="F519" s="146"/>
      <c r="G519" s="28"/>
      <c r="H519" s="28"/>
      <c r="I519" s="28"/>
      <c r="J519" s="30"/>
      <c r="K519" s="28"/>
      <c r="L519" s="30"/>
      <c r="M519" s="30"/>
      <c r="N519" s="131"/>
    </row>
    <row r="520" spans="1:13" ht="27">
      <c r="A520" s="153"/>
      <c r="B520" s="247"/>
      <c r="C520" s="99" t="s">
        <v>834</v>
      </c>
      <c r="D520" s="92"/>
      <c r="E520" s="248">
        <v>0.1</v>
      </c>
      <c r="F520" s="92"/>
      <c r="G520" s="28"/>
      <c r="H520" s="28"/>
      <c r="I520" s="28"/>
      <c r="J520" s="30"/>
      <c r="K520" s="28"/>
      <c r="L520" s="30"/>
      <c r="M520" s="30"/>
    </row>
    <row r="521" spans="1:13" ht="27">
      <c r="A521" s="153"/>
      <c r="B521" s="247"/>
      <c r="C521" s="99" t="s">
        <v>835</v>
      </c>
      <c r="D521" s="92"/>
      <c r="E521" s="248">
        <v>0.08</v>
      </c>
      <c r="F521" s="92"/>
      <c r="G521" s="28"/>
      <c r="H521" s="28"/>
      <c r="I521" s="28"/>
      <c r="J521" s="30"/>
      <c r="K521" s="28"/>
      <c r="L521" s="30"/>
      <c r="M521" s="30"/>
    </row>
    <row r="522" spans="1:13" ht="13.5">
      <c r="A522" s="153"/>
      <c r="B522" s="247"/>
      <c r="C522" s="99" t="s">
        <v>6</v>
      </c>
      <c r="D522" s="247"/>
      <c r="E522" s="247"/>
      <c r="F522" s="247"/>
      <c r="G522" s="28"/>
      <c r="H522" s="28"/>
      <c r="I522" s="28"/>
      <c r="J522" s="30"/>
      <c r="K522" s="28"/>
      <c r="L522" s="30"/>
      <c r="M522" s="30"/>
    </row>
    <row r="523" spans="1:13" ht="13.5">
      <c r="A523" s="153"/>
      <c r="B523" s="247"/>
      <c r="C523" s="99" t="s">
        <v>326</v>
      </c>
      <c r="D523" s="247"/>
      <c r="E523" s="249">
        <v>0.08</v>
      </c>
      <c r="F523" s="247"/>
      <c r="G523" s="28"/>
      <c r="H523" s="28"/>
      <c r="I523" s="28"/>
      <c r="J523" s="30"/>
      <c r="K523" s="28"/>
      <c r="L523" s="30"/>
      <c r="M523" s="30"/>
    </row>
    <row r="524" spans="1:13" ht="13.5">
      <c r="A524" s="153"/>
      <c r="B524" s="247"/>
      <c r="C524" s="99" t="s">
        <v>6</v>
      </c>
      <c r="D524" s="247"/>
      <c r="E524" s="247"/>
      <c r="F524" s="247"/>
      <c r="G524" s="28"/>
      <c r="H524" s="28"/>
      <c r="I524" s="28"/>
      <c r="J524" s="30"/>
      <c r="K524" s="28"/>
      <c r="L524" s="30"/>
      <c r="M524" s="30"/>
    </row>
    <row r="525" spans="1:13" ht="13.5">
      <c r="A525" s="135"/>
      <c r="B525" s="42"/>
      <c r="C525" s="136"/>
      <c r="D525" s="42"/>
      <c r="E525" s="42"/>
      <c r="F525" s="42"/>
      <c r="G525" s="42"/>
      <c r="H525" s="42"/>
      <c r="I525" s="250"/>
      <c r="J525" s="250"/>
      <c r="K525" s="250"/>
      <c r="L525" s="250"/>
      <c r="M525" s="251"/>
    </row>
    <row r="526" spans="1:13" ht="13.5">
      <c r="A526" s="135"/>
      <c r="B526" s="42"/>
      <c r="C526" s="136"/>
      <c r="D526" s="42"/>
      <c r="E526" s="42"/>
      <c r="F526" s="42"/>
      <c r="G526" s="42"/>
      <c r="H526" s="42"/>
      <c r="I526" s="250"/>
      <c r="J526" s="250"/>
      <c r="K526" s="250"/>
      <c r="L526" s="250"/>
      <c r="M526" s="251"/>
    </row>
    <row r="527" spans="1:13" ht="13.5">
      <c r="A527" s="135"/>
      <c r="B527" s="42"/>
      <c r="C527" s="136"/>
      <c r="D527" s="42"/>
      <c r="E527" s="42"/>
      <c r="F527" s="42"/>
      <c r="G527" s="42"/>
      <c r="H527" s="42"/>
      <c r="I527" s="250"/>
      <c r="J527" s="250"/>
      <c r="K527" s="250"/>
      <c r="L527" s="250"/>
      <c r="M527" s="251"/>
    </row>
    <row r="528" spans="1:13" ht="13.5">
      <c r="A528" s="135"/>
      <c r="B528" s="42"/>
      <c r="C528" s="136"/>
      <c r="D528" s="42"/>
      <c r="E528" s="42"/>
      <c r="F528" s="42"/>
      <c r="G528" s="42"/>
      <c r="H528" s="42"/>
      <c r="I528" s="250"/>
      <c r="J528" s="250"/>
      <c r="K528" s="250"/>
      <c r="L528" s="250"/>
      <c r="M528" s="251"/>
    </row>
    <row r="529" spans="1:13" s="36" customFormat="1" ht="13.5">
      <c r="A529" s="135"/>
      <c r="B529" s="42"/>
      <c r="C529" s="136"/>
      <c r="D529" s="42"/>
      <c r="E529" s="42"/>
      <c r="F529" s="42"/>
      <c r="G529" s="42"/>
      <c r="H529" s="42"/>
      <c r="I529" s="250"/>
      <c r="J529" s="250"/>
      <c r="K529" s="250"/>
      <c r="L529" s="250"/>
      <c r="M529" s="251"/>
    </row>
    <row r="530" spans="1:10" s="19" customFormat="1" ht="13.5">
      <c r="A530" s="12"/>
      <c r="B530" s="390"/>
      <c r="C530" s="391"/>
      <c r="E530" s="390"/>
      <c r="F530" s="390"/>
      <c r="G530" s="390"/>
      <c r="H530" s="390"/>
      <c r="I530" s="391"/>
      <c r="J530" s="391"/>
    </row>
    <row r="532" ht="13.5">
      <c r="A532" s="12"/>
    </row>
    <row r="533" ht="13.5">
      <c r="A533" s="12"/>
    </row>
    <row r="534" ht="13.5">
      <c r="A534" s="12"/>
    </row>
    <row r="535" ht="13.5">
      <c r="A535" s="12"/>
    </row>
    <row r="536" ht="13.5">
      <c r="A536" s="12"/>
    </row>
    <row r="537" ht="13.5">
      <c r="A537" s="12"/>
    </row>
    <row r="538" ht="13.5">
      <c r="A538" s="12"/>
    </row>
    <row r="539" ht="13.5">
      <c r="A539" s="12"/>
    </row>
    <row r="540" ht="13.5">
      <c r="A540" s="12"/>
    </row>
    <row r="541" ht="13.5">
      <c r="A541" s="12"/>
    </row>
    <row r="542" ht="13.5">
      <c r="A542" s="12"/>
    </row>
    <row r="543" ht="13.5">
      <c r="A543" s="12"/>
    </row>
    <row r="544" ht="13.5">
      <c r="A544" s="12"/>
    </row>
    <row r="545" ht="13.5">
      <c r="A545" s="12"/>
    </row>
    <row r="546" ht="13.5">
      <c r="A546" s="12"/>
    </row>
    <row r="547" ht="13.5">
      <c r="A547" s="12"/>
    </row>
    <row r="548" ht="13.5">
      <c r="A548" s="12"/>
    </row>
    <row r="549" ht="13.5">
      <c r="A549" s="12"/>
    </row>
    <row r="550" ht="13.5">
      <c r="A550" s="12"/>
    </row>
    <row r="551" ht="13.5">
      <c r="A551" s="12"/>
    </row>
    <row r="552" ht="13.5">
      <c r="A552" s="12"/>
    </row>
    <row r="553" ht="13.5">
      <c r="A553" s="12"/>
    </row>
    <row r="554" ht="13.5">
      <c r="A554" s="12"/>
    </row>
    <row r="555" ht="13.5">
      <c r="A555" s="12"/>
    </row>
    <row r="556" ht="13.5">
      <c r="A556" s="12"/>
    </row>
    <row r="557" ht="13.5">
      <c r="A557" s="12"/>
    </row>
    <row r="558" ht="13.5">
      <c r="A558" s="12"/>
    </row>
    <row r="559" ht="13.5">
      <c r="A559" s="12"/>
    </row>
    <row r="560" ht="13.5">
      <c r="A560" s="12"/>
    </row>
    <row r="561" ht="13.5">
      <c r="A561" s="12"/>
    </row>
    <row r="562" ht="13.5">
      <c r="A562" s="12"/>
    </row>
    <row r="563" ht="13.5">
      <c r="A563" s="12"/>
    </row>
    <row r="564" ht="13.5">
      <c r="A564" s="12"/>
    </row>
    <row r="565" ht="13.5">
      <c r="A565" s="12"/>
    </row>
    <row r="566" ht="13.5">
      <c r="A566" s="12"/>
    </row>
    <row r="567" ht="13.5">
      <c r="A567" s="12"/>
    </row>
    <row r="568" ht="13.5">
      <c r="A568" s="12"/>
    </row>
    <row r="569" ht="13.5">
      <c r="A569" s="12"/>
    </row>
    <row r="570" ht="13.5">
      <c r="A570" s="12"/>
    </row>
    <row r="571" ht="13.5">
      <c r="A571" s="12"/>
    </row>
    <row r="572" ht="13.5">
      <c r="A572" s="12"/>
    </row>
    <row r="573" ht="13.5">
      <c r="A573" s="12"/>
    </row>
    <row r="574" ht="13.5">
      <c r="A574" s="12"/>
    </row>
    <row r="575" ht="13.5">
      <c r="A575" s="12"/>
    </row>
    <row r="576" ht="13.5">
      <c r="A576" s="12"/>
    </row>
    <row r="577" ht="13.5">
      <c r="A577" s="12"/>
    </row>
    <row r="578" ht="13.5">
      <c r="A578" s="12"/>
    </row>
    <row r="579" ht="13.5">
      <c r="A579" s="12"/>
    </row>
    <row r="580" ht="13.5">
      <c r="A580" s="12"/>
    </row>
    <row r="581" ht="13.5">
      <c r="A581" s="12"/>
    </row>
    <row r="582" ht="13.5">
      <c r="A582" s="12"/>
    </row>
    <row r="583" ht="13.5">
      <c r="A583" s="12"/>
    </row>
    <row r="584" ht="13.5">
      <c r="A584" s="12"/>
    </row>
    <row r="585" ht="13.5">
      <c r="A585" s="12"/>
    </row>
    <row r="586" ht="13.5">
      <c r="A586" s="12"/>
    </row>
    <row r="587" ht="13.5">
      <c r="A587" s="12"/>
    </row>
    <row r="588" ht="13.5">
      <c r="A588" s="12"/>
    </row>
    <row r="589" ht="13.5">
      <c r="A589" s="12"/>
    </row>
    <row r="590" ht="13.5">
      <c r="A590" s="12"/>
    </row>
    <row r="591" ht="13.5">
      <c r="A591" s="12"/>
    </row>
    <row r="592" ht="13.5">
      <c r="A592" s="12"/>
    </row>
    <row r="593" ht="13.5">
      <c r="A593" s="12"/>
    </row>
    <row r="594" ht="13.5">
      <c r="A594" s="12"/>
    </row>
    <row r="595" ht="13.5">
      <c r="A595" s="12"/>
    </row>
    <row r="596" ht="13.5">
      <c r="A596" s="12"/>
    </row>
    <row r="597" ht="13.5">
      <c r="A597" s="12"/>
    </row>
    <row r="598" ht="13.5">
      <c r="A598" s="12"/>
    </row>
    <row r="599" ht="13.5">
      <c r="A599" s="12"/>
    </row>
    <row r="600" ht="13.5">
      <c r="A600" s="12"/>
    </row>
    <row r="601" ht="13.5">
      <c r="A601" s="12"/>
    </row>
    <row r="602" ht="13.5">
      <c r="A602" s="12"/>
    </row>
    <row r="603" ht="13.5">
      <c r="A603" s="12"/>
    </row>
    <row r="604" ht="13.5">
      <c r="A604" s="12"/>
    </row>
    <row r="605" ht="13.5">
      <c r="A605" s="12"/>
    </row>
    <row r="606" ht="13.5">
      <c r="A606" s="12"/>
    </row>
    <row r="607" ht="13.5">
      <c r="A607" s="12"/>
    </row>
    <row r="608" ht="13.5">
      <c r="A608" s="12"/>
    </row>
    <row r="609" ht="13.5">
      <c r="A609" s="12"/>
    </row>
    <row r="610" ht="13.5">
      <c r="A610" s="12"/>
    </row>
    <row r="611" ht="13.5">
      <c r="A611" s="12"/>
    </row>
    <row r="612" ht="13.5">
      <c r="A612" s="12"/>
    </row>
    <row r="613" ht="13.5">
      <c r="A613" s="12"/>
    </row>
    <row r="614" ht="13.5">
      <c r="A614" s="12"/>
    </row>
    <row r="615" ht="13.5">
      <c r="A615" s="12"/>
    </row>
    <row r="616" ht="13.5">
      <c r="A616" s="12"/>
    </row>
    <row r="617" ht="13.5">
      <c r="A617" s="12"/>
    </row>
    <row r="618" ht="13.5">
      <c r="A618" s="12"/>
    </row>
    <row r="619" ht="13.5">
      <c r="A619" s="12"/>
    </row>
    <row r="620" ht="13.5">
      <c r="A620" s="12"/>
    </row>
    <row r="621" ht="13.5">
      <c r="A621" s="12"/>
    </row>
    <row r="622" ht="13.5">
      <c r="A622" s="12"/>
    </row>
  </sheetData>
  <sheetProtection/>
  <mergeCells count="16">
    <mergeCell ref="A1:M1"/>
    <mergeCell ref="D2:F2"/>
    <mergeCell ref="A3:M3"/>
    <mergeCell ref="C4:L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B530:C530"/>
    <mergeCell ref="E530:J530"/>
    <mergeCell ref="B174:B1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21"/>
  <sheetViews>
    <sheetView zoomScalePageLayoutView="0" workbookViewId="0" topLeftCell="A205">
      <selection activeCell="P182" sqref="P182"/>
    </sheetView>
  </sheetViews>
  <sheetFormatPr defaultColWidth="9.00390625" defaultRowHeight="12.75"/>
  <cols>
    <col min="1" max="1" width="3.25390625" style="162" customWidth="1"/>
    <col min="2" max="2" width="7.00390625" style="162" customWidth="1"/>
    <col min="3" max="3" width="37.375" style="162" customWidth="1"/>
    <col min="4" max="4" width="7.25390625" style="162" customWidth="1"/>
    <col min="5" max="5" width="7.125" style="162" customWidth="1"/>
    <col min="6" max="7" width="7.25390625" style="162" customWidth="1"/>
    <col min="8" max="8" width="7.375" style="162" customWidth="1"/>
    <col min="9" max="9" width="7.25390625" style="162" customWidth="1"/>
    <col min="10" max="10" width="8.25390625" style="162" customWidth="1"/>
    <col min="11" max="11" width="7.625" style="162" customWidth="1"/>
    <col min="12" max="12" width="7.875" style="162" customWidth="1"/>
    <col min="13" max="13" width="6.875" style="162" customWidth="1"/>
    <col min="14" max="16384" width="9.125" style="162" customWidth="1"/>
  </cols>
  <sheetData>
    <row r="1" spans="1:13" s="34" customFormat="1" ht="24" customHeight="1">
      <c r="A1" s="378" t="s">
        <v>384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2.2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s="34" customFormat="1" ht="16.5" customHeight="1">
      <c r="A3" s="393" t="s">
        <v>678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34" customFormat="1" ht="4.5" customHeight="1">
      <c r="A4" s="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0" customFormat="1" ht="24.75" customHeight="1">
      <c r="A5" s="406" t="s">
        <v>114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s="36" customFormat="1" ht="57.75" customHeight="1">
      <c r="A6" s="407" t="s">
        <v>26</v>
      </c>
      <c r="B6" s="408" t="s">
        <v>29</v>
      </c>
      <c r="C6" s="399" t="s">
        <v>27</v>
      </c>
      <c r="D6" s="408" t="s">
        <v>1</v>
      </c>
      <c r="E6" s="410" t="s">
        <v>2</v>
      </c>
      <c r="F6" s="411"/>
      <c r="G6" s="409" t="s">
        <v>3</v>
      </c>
      <c r="H6" s="409"/>
      <c r="I6" s="403" t="s">
        <v>4</v>
      </c>
      <c r="J6" s="403"/>
      <c r="K6" s="403" t="s">
        <v>5</v>
      </c>
      <c r="L6" s="403"/>
      <c r="M6" s="409" t="s">
        <v>6</v>
      </c>
    </row>
    <row r="7" spans="1:13" s="36" customFormat="1" ht="54">
      <c r="A7" s="407"/>
      <c r="B7" s="407"/>
      <c r="C7" s="400"/>
      <c r="D7" s="408"/>
      <c r="E7" s="25" t="s">
        <v>7</v>
      </c>
      <c r="F7" s="25" t="s">
        <v>8</v>
      </c>
      <c r="G7" s="32" t="s">
        <v>9</v>
      </c>
      <c r="H7" s="24" t="s">
        <v>6</v>
      </c>
      <c r="I7" s="26" t="s">
        <v>9</v>
      </c>
      <c r="J7" s="24" t="s">
        <v>6</v>
      </c>
      <c r="K7" s="26" t="s">
        <v>9</v>
      </c>
      <c r="L7" s="24" t="s">
        <v>6</v>
      </c>
      <c r="M7" s="409"/>
    </row>
    <row r="8" spans="1:13" s="158" customFormat="1" ht="11.25" customHeight="1">
      <c r="A8" s="27" t="s">
        <v>10</v>
      </c>
      <c r="B8" s="27">
        <v>2</v>
      </c>
      <c r="C8" s="27">
        <v>3</v>
      </c>
      <c r="D8" s="27">
        <v>4</v>
      </c>
      <c r="E8" s="27">
        <v>5</v>
      </c>
      <c r="F8" s="28">
        <v>6</v>
      </c>
      <c r="G8" s="29" t="s">
        <v>11</v>
      </c>
      <c r="H8" s="30">
        <v>8</v>
      </c>
      <c r="I8" s="28">
        <v>9</v>
      </c>
      <c r="J8" s="30">
        <v>10</v>
      </c>
      <c r="K8" s="28">
        <v>11</v>
      </c>
      <c r="L8" s="30">
        <v>12</v>
      </c>
      <c r="M8" s="30">
        <v>13</v>
      </c>
    </row>
    <row r="9" spans="1:13" s="12" customFormat="1" ht="71.25" customHeight="1">
      <c r="A9" s="91">
        <v>1</v>
      </c>
      <c r="B9" s="149" t="s">
        <v>115</v>
      </c>
      <c r="C9" s="97" t="s">
        <v>111</v>
      </c>
      <c r="D9" s="92" t="s">
        <v>37</v>
      </c>
      <c r="E9" s="91"/>
      <c r="F9" s="103">
        <v>14</v>
      </c>
      <c r="G9" s="92"/>
      <c r="H9" s="94"/>
      <c r="I9" s="93"/>
      <c r="J9" s="94"/>
      <c r="K9" s="93"/>
      <c r="L9" s="94"/>
      <c r="M9" s="94"/>
    </row>
    <row r="10" spans="1:13" s="12" customFormat="1" ht="13.5" customHeight="1">
      <c r="A10" s="91"/>
      <c r="B10" s="149"/>
      <c r="C10" s="97" t="s">
        <v>12</v>
      </c>
      <c r="D10" s="92" t="s">
        <v>37</v>
      </c>
      <c r="E10" s="92">
        <v>1</v>
      </c>
      <c r="F10" s="94">
        <f>F9*E10</f>
        <v>14</v>
      </c>
      <c r="G10" s="99"/>
      <c r="H10" s="150"/>
      <c r="I10" s="93"/>
      <c r="J10" s="94"/>
      <c r="K10" s="93"/>
      <c r="L10" s="94"/>
      <c r="M10" s="94"/>
    </row>
    <row r="11" spans="1:13" s="12" customFormat="1" ht="13.5" customHeight="1">
      <c r="A11" s="91"/>
      <c r="B11" s="175"/>
      <c r="C11" s="97" t="s">
        <v>22</v>
      </c>
      <c r="D11" s="91" t="s">
        <v>0</v>
      </c>
      <c r="E11" s="91">
        <v>0.07</v>
      </c>
      <c r="F11" s="94">
        <f>F9*E11</f>
        <v>0.9800000000000001</v>
      </c>
      <c r="G11" s="92"/>
      <c r="H11" s="94"/>
      <c r="I11" s="93"/>
      <c r="J11" s="94"/>
      <c r="K11" s="93"/>
      <c r="L11" s="94"/>
      <c r="M11" s="94"/>
    </row>
    <row r="12" spans="1:13" s="12" customFormat="1" ht="14.25" customHeight="1">
      <c r="A12" s="91"/>
      <c r="B12" s="175"/>
      <c r="C12" s="97" t="s">
        <v>14</v>
      </c>
      <c r="D12" s="91"/>
      <c r="E12" s="91"/>
      <c r="F12" s="94"/>
      <c r="G12" s="92"/>
      <c r="H12" s="94"/>
      <c r="I12" s="93"/>
      <c r="J12" s="94"/>
      <c r="K12" s="93"/>
      <c r="L12" s="94"/>
      <c r="M12" s="94"/>
    </row>
    <row r="13" spans="1:13" s="12" customFormat="1" ht="72.75" customHeight="1">
      <c r="A13" s="91"/>
      <c r="B13" s="175"/>
      <c r="C13" s="97" t="s">
        <v>111</v>
      </c>
      <c r="D13" s="92" t="s">
        <v>37</v>
      </c>
      <c r="E13" s="91">
        <v>1</v>
      </c>
      <c r="F13" s="103">
        <f>F9*E13</f>
        <v>14</v>
      </c>
      <c r="G13" s="92"/>
      <c r="H13" s="94"/>
      <c r="I13" s="93"/>
      <c r="J13" s="94"/>
      <c r="K13" s="93"/>
      <c r="L13" s="94"/>
      <c r="M13" s="94"/>
    </row>
    <row r="14" spans="1:13" s="12" customFormat="1" ht="16.5" customHeight="1">
      <c r="A14" s="91"/>
      <c r="B14" s="175"/>
      <c r="C14" s="97" t="s">
        <v>15</v>
      </c>
      <c r="D14" s="91" t="s">
        <v>0</v>
      </c>
      <c r="E14" s="91">
        <v>0.37</v>
      </c>
      <c r="F14" s="94">
        <f>F9*E14</f>
        <v>5.18</v>
      </c>
      <c r="G14" s="93"/>
      <c r="H14" s="94"/>
      <c r="I14" s="93"/>
      <c r="J14" s="94"/>
      <c r="K14" s="93"/>
      <c r="L14" s="94"/>
      <c r="M14" s="94"/>
    </row>
    <row r="15" spans="1:13" s="12" customFormat="1" ht="69.75" customHeight="1">
      <c r="A15" s="91">
        <v>2</v>
      </c>
      <c r="B15" s="149" t="s">
        <v>116</v>
      </c>
      <c r="C15" s="97" t="s">
        <v>112</v>
      </c>
      <c r="D15" s="92" t="s">
        <v>37</v>
      </c>
      <c r="E15" s="91"/>
      <c r="F15" s="92">
        <v>12</v>
      </c>
      <c r="G15" s="92"/>
      <c r="H15" s="94"/>
      <c r="I15" s="93"/>
      <c r="J15" s="94"/>
      <c r="K15" s="93"/>
      <c r="L15" s="94"/>
      <c r="M15" s="94"/>
    </row>
    <row r="16" spans="1:13" s="12" customFormat="1" ht="15" customHeight="1">
      <c r="A16" s="91"/>
      <c r="B16" s="149"/>
      <c r="C16" s="97" t="s">
        <v>12</v>
      </c>
      <c r="D16" s="92" t="s">
        <v>37</v>
      </c>
      <c r="E16" s="92">
        <v>1</v>
      </c>
      <c r="F16" s="92">
        <f>F15*E16</f>
        <v>12</v>
      </c>
      <c r="G16" s="92"/>
      <c r="H16" s="176"/>
      <c r="I16" s="93"/>
      <c r="J16" s="94"/>
      <c r="K16" s="93"/>
      <c r="L16" s="94"/>
      <c r="M16" s="94"/>
    </row>
    <row r="17" spans="1:13" s="12" customFormat="1" ht="15" customHeight="1">
      <c r="A17" s="91"/>
      <c r="B17" s="175"/>
      <c r="C17" s="97" t="s">
        <v>117</v>
      </c>
      <c r="D17" s="91" t="s">
        <v>0</v>
      </c>
      <c r="E17" s="91">
        <v>0.13</v>
      </c>
      <c r="F17" s="92">
        <f>F15*E17</f>
        <v>1.56</v>
      </c>
      <c r="G17" s="92"/>
      <c r="H17" s="94"/>
      <c r="I17" s="93"/>
      <c r="J17" s="94"/>
      <c r="K17" s="93"/>
      <c r="L17" s="94"/>
      <c r="M17" s="94"/>
    </row>
    <row r="18" spans="1:13" s="12" customFormat="1" ht="15" customHeight="1">
      <c r="A18" s="91"/>
      <c r="B18" s="175"/>
      <c r="C18" s="97" t="s">
        <v>14</v>
      </c>
      <c r="D18" s="91"/>
      <c r="E18" s="91"/>
      <c r="F18" s="92"/>
      <c r="G18" s="92"/>
      <c r="H18" s="94"/>
      <c r="I18" s="93"/>
      <c r="J18" s="94"/>
      <c r="K18" s="93"/>
      <c r="L18" s="94"/>
      <c r="M18" s="94"/>
    </row>
    <row r="19" spans="1:13" s="12" customFormat="1" ht="70.5" customHeight="1">
      <c r="A19" s="91"/>
      <c r="B19" s="175"/>
      <c r="C19" s="97" t="s">
        <v>112</v>
      </c>
      <c r="D19" s="92" t="s">
        <v>37</v>
      </c>
      <c r="E19" s="91">
        <v>1</v>
      </c>
      <c r="F19" s="92">
        <f>F15*E19</f>
        <v>12</v>
      </c>
      <c r="G19" s="92"/>
      <c r="H19" s="94"/>
      <c r="I19" s="93"/>
      <c r="J19" s="94"/>
      <c r="K19" s="93"/>
      <c r="L19" s="94"/>
      <c r="M19" s="94"/>
    </row>
    <row r="20" spans="1:13" s="12" customFormat="1" ht="15" customHeight="1">
      <c r="A20" s="91"/>
      <c r="B20" s="175"/>
      <c r="C20" s="97" t="s">
        <v>15</v>
      </c>
      <c r="D20" s="91" t="s">
        <v>0</v>
      </c>
      <c r="E20" s="91">
        <v>0.94</v>
      </c>
      <c r="F20" s="92">
        <f>F15*E20</f>
        <v>11.28</v>
      </c>
      <c r="G20" s="92"/>
      <c r="H20" s="94"/>
      <c r="I20" s="93"/>
      <c r="J20" s="94"/>
      <c r="K20" s="93"/>
      <c r="L20" s="94"/>
      <c r="M20" s="94"/>
    </row>
    <row r="21" spans="1:13" s="12" customFormat="1" ht="26.25" customHeight="1">
      <c r="A21" s="91">
        <v>3</v>
      </c>
      <c r="B21" s="149" t="s">
        <v>116</v>
      </c>
      <c r="C21" s="97" t="s">
        <v>385</v>
      </c>
      <c r="D21" s="92" t="s">
        <v>37</v>
      </c>
      <c r="E21" s="91"/>
      <c r="F21" s="92">
        <v>2</v>
      </c>
      <c r="G21" s="92"/>
      <c r="H21" s="94"/>
      <c r="I21" s="93"/>
      <c r="J21" s="94"/>
      <c r="K21" s="93"/>
      <c r="L21" s="94"/>
      <c r="M21" s="94"/>
    </row>
    <row r="22" spans="1:13" s="12" customFormat="1" ht="15" customHeight="1">
      <c r="A22" s="91"/>
      <c r="B22" s="149"/>
      <c r="C22" s="97" t="s">
        <v>12</v>
      </c>
      <c r="D22" s="92" t="s">
        <v>37</v>
      </c>
      <c r="E22" s="92">
        <v>1</v>
      </c>
      <c r="F22" s="92">
        <f>F21*E22</f>
        <v>2</v>
      </c>
      <c r="G22" s="92"/>
      <c r="H22" s="176"/>
      <c r="I22" s="93"/>
      <c r="J22" s="94"/>
      <c r="K22" s="93"/>
      <c r="L22" s="94"/>
      <c r="M22" s="94"/>
    </row>
    <row r="23" spans="1:13" s="12" customFormat="1" ht="15" customHeight="1">
      <c r="A23" s="91"/>
      <c r="B23" s="175"/>
      <c r="C23" s="97" t="s">
        <v>117</v>
      </c>
      <c r="D23" s="91" t="s">
        <v>0</v>
      </c>
      <c r="E23" s="91">
        <v>0.13</v>
      </c>
      <c r="F23" s="92">
        <f>F21*E23</f>
        <v>0.26</v>
      </c>
      <c r="G23" s="92"/>
      <c r="H23" s="94"/>
      <c r="I23" s="93"/>
      <c r="J23" s="94"/>
      <c r="K23" s="93"/>
      <c r="L23" s="94"/>
      <c r="M23" s="94"/>
    </row>
    <row r="24" spans="1:13" s="12" customFormat="1" ht="15" customHeight="1">
      <c r="A24" s="91"/>
      <c r="B24" s="175"/>
      <c r="C24" s="97" t="s">
        <v>14</v>
      </c>
      <c r="D24" s="91"/>
      <c r="E24" s="91"/>
      <c r="F24" s="92"/>
      <c r="G24" s="92"/>
      <c r="H24" s="94"/>
      <c r="I24" s="93"/>
      <c r="J24" s="94"/>
      <c r="K24" s="93"/>
      <c r="L24" s="94"/>
      <c r="M24" s="94"/>
    </row>
    <row r="25" spans="1:13" s="12" customFormat="1" ht="81.75" customHeight="1">
      <c r="A25" s="91"/>
      <c r="B25" s="175"/>
      <c r="C25" s="97" t="s">
        <v>386</v>
      </c>
      <c r="D25" s="92" t="s">
        <v>37</v>
      </c>
      <c r="E25" s="91">
        <v>1</v>
      </c>
      <c r="F25" s="92">
        <f>F21*E25</f>
        <v>2</v>
      </c>
      <c r="G25" s="92"/>
      <c r="H25" s="94"/>
      <c r="I25" s="93"/>
      <c r="J25" s="94"/>
      <c r="K25" s="93"/>
      <c r="L25" s="94"/>
      <c r="M25" s="94"/>
    </row>
    <row r="26" spans="1:13" s="12" customFormat="1" ht="15" customHeight="1">
      <c r="A26" s="91"/>
      <c r="B26" s="175"/>
      <c r="C26" s="97" t="s">
        <v>15</v>
      </c>
      <c r="D26" s="91" t="s">
        <v>0</v>
      </c>
      <c r="E26" s="91">
        <v>0.94</v>
      </c>
      <c r="F26" s="92">
        <f>F21*E26</f>
        <v>1.88</v>
      </c>
      <c r="G26" s="92"/>
      <c r="H26" s="94"/>
      <c r="I26" s="93"/>
      <c r="J26" s="94"/>
      <c r="K26" s="93"/>
      <c r="L26" s="94"/>
      <c r="M26" s="94"/>
    </row>
    <row r="27" spans="1:13" ht="67.5" customHeight="1">
      <c r="A27" s="91">
        <v>4</v>
      </c>
      <c r="B27" s="37" t="s">
        <v>129</v>
      </c>
      <c r="C27" s="97" t="s">
        <v>113</v>
      </c>
      <c r="D27" s="92" t="s">
        <v>37</v>
      </c>
      <c r="E27" s="92"/>
      <c r="F27" s="93">
        <v>3</v>
      </c>
      <c r="G27" s="92"/>
      <c r="H27" s="94"/>
      <c r="I27" s="93"/>
      <c r="J27" s="94"/>
      <c r="K27" s="93"/>
      <c r="L27" s="94"/>
      <c r="M27" s="94"/>
    </row>
    <row r="28" spans="1:13" ht="14.25" customHeight="1">
      <c r="A28" s="91"/>
      <c r="B28" s="37"/>
      <c r="C28" s="97" t="s">
        <v>12</v>
      </c>
      <c r="D28" s="92" t="s">
        <v>37</v>
      </c>
      <c r="E28" s="91">
        <v>1</v>
      </c>
      <c r="F28" s="94">
        <f>F27*E28</f>
        <v>3</v>
      </c>
      <c r="G28" s="92"/>
      <c r="H28" s="94"/>
      <c r="I28" s="93"/>
      <c r="J28" s="94"/>
      <c r="K28" s="93"/>
      <c r="L28" s="94"/>
      <c r="M28" s="94"/>
    </row>
    <row r="29" spans="1:13" s="36" customFormat="1" ht="14.25" customHeight="1">
      <c r="A29" s="91"/>
      <c r="B29" s="91"/>
      <c r="C29" s="97" t="s">
        <v>22</v>
      </c>
      <c r="D29" s="91" t="s">
        <v>0</v>
      </c>
      <c r="E29" s="92">
        <v>0.2</v>
      </c>
      <c r="F29" s="94">
        <f>F27*E29</f>
        <v>0.6000000000000001</v>
      </c>
      <c r="G29" s="92"/>
      <c r="H29" s="94"/>
      <c r="I29" s="93"/>
      <c r="J29" s="94"/>
      <c r="K29" s="93"/>
      <c r="L29" s="94"/>
      <c r="M29" s="94"/>
    </row>
    <row r="30" spans="1:13" s="19" customFormat="1" ht="14.25" customHeight="1">
      <c r="A30" s="91"/>
      <c r="B30" s="37"/>
      <c r="C30" s="97" t="s">
        <v>14</v>
      </c>
      <c r="D30" s="91"/>
      <c r="E30" s="91"/>
      <c r="F30" s="94"/>
      <c r="G30" s="92"/>
      <c r="H30" s="94"/>
      <c r="I30" s="93"/>
      <c r="J30" s="94"/>
      <c r="K30" s="93"/>
      <c r="L30" s="94"/>
      <c r="M30" s="94"/>
    </row>
    <row r="31" spans="1:13" s="19" customFormat="1" ht="83.25" customHeight="1">
      <c r="A31" s="91"/>
      <c r="B31" s="37"/>
      <c r="C31" s="97" t="s">
        <v>113</v>
      </c>
      <c r="D31" s="92" t="s">
        <v>37</v>
      </c>
      <c r="E31" s="91">
        <v>1</v>
      </c>
      <c r="F31" s="94">
        <f>F27*E31</f>
        <v>3</v>
      </c>
      <c r="G31" s="92"/>
      <c r="H31" s="94"/>
      <c r="I31" s="93"/>
      <c r="J31" s="94"/>
      <c r="K31" s="93"/>
      <c r="L31" s="94"/>
      <c r="M31" s="94"/>
    </row>
    <row r="32" spans="1:13" s="19" customFormat="1" ht="14.25" customHeight="1">
      <c r="A32" s="91"/>
      <c r="B32" s="37"/>
      <c r="C32" s="97" t="s">
        <v>15</v>
      </c>
      <c r="D32" s="91" t="s">
        <v>0</v>
      </c>
      <c r="E32" s="91">
        <v>0.65</v>
      </c>
      <c r="F32" s="94">
        <f>F27*E32</f>
        <v>1.9500000000000002</v>
      </c>
      <c r="G32" s="92"/>
      <c r="H32" s="94"/>
      <c r="I32" s="93"/>
      <c r="J32" s="94"/>
      <c r="K32" s="93"/>
      <c r="L32" s="94"/>
      <c r="M32" s="94"/>
    </row>
    <row r="33" spans="1:13" s="12" customFormat="1" ht="68.25" customHeight="1">
      <c r="A33" s="91">
        <v>5</v>
      </c>
      <c r="B33" s="149" t="s">
        <v>387</v>
      </c>
      <c r="C33" s="99" t="s">
        <v>388</v>
      </c>
      <c r="D33" s="92" t="s">
        <v>37</v>
      </c>
      <c r="E33" s="51"/>
      <c r="F33" s="93">
        <v>8</v>
      </c>
      <c r="G33" s="99"/>
      <c r="H33" s="150"/>
      <c r="I33" s="93"/>
      <c r="J33" s="94"/>
      <c r="K33" s="93"/>
      <c r="L33" s="94"/>
      <c r="M33" s="94"/>
    </row>
    <row r="34" spans="1:13" s="12" customFormat="1" ht="16.5" customHeight="1">
      <c r="A34" s="91"/>
      <c r="B34" s="149"/>
      <c r="C34" s="97" t="s">
        <v>136</v>
      </c>
      <c r="D34" s="92" t="s">
        <v>37</v>
      </c>
      <c r="E34" s="91">
        <v>1</v>
      </c>
      <c r="F34" s="94">
        <f>F33*E34</f>
        <v>8</v>
      </c>
      <c r="G34" s="92"/>
      <c r="H34" s="94"/>
      <c r="I34" s="93"/>
      <c r="J34" s="94"/>
      <c r="K34" s="93"/>
      <c r="L34" s="94"/>
      <c r="M34" s="94"/>
    </row>
    <row r="35" spans="1:13" s="12" customFormat="1" ht="15" customHeight="1">
      <c r="A35" s="91"/>
      <c r="B35" s="175"/>
      <c r="C35" s="97" t="s">
        <v>22</v>
      </c>
      <c r="D35" s="91" t="s">
        <v>0</v>
      </c>
      <c r="E35" s="25">
        <v>0.15</v>
      </c>
      <c r="F35" s="51">
        <f>F33*E35</f>
        <v>1.2</v>
      </c>
      <c r="G35" s="92"/>
      <c r="H35" s="94"/>
      <c r="I35" s="93"/>
      <c r="J35" s="94"/>
      <c r="K35" s="93"/>
      <c r="L35" s="94"/>
      <c r="M35" s="94"/>
    </row>
    <row r="36" spans="1:13" s="12" customFormat="1" ht="15" customHeight="1">
      <c r="A36" s="91"/>
      <c r="B36" s="175"/>
      <c r="C36" s="97" t="s">
        <v>14</v>
      </c>
      <c r="D36" s="91"/>
      <c r="E36" s="25"/>
      <c r="F36" s="51"/>
      <c r="G36" s="92"/>
      <c r="H36" s="94"/>
      <c r="I36" s="93"/>
      <c r="J36" s="94"/>
      <c r="K36" s="93"/>
      <c r="L36" s="94"/>
      <c r="M36" s="94"/>
    </row>
    <row r="37" spans="1:13" s="12" customFormat="1" ht="15" customHeight="1">
      <c r="A37" s="91"/>
      <c r="B37" s="175"/>
      <c r="C37" s="97" t="s">
        <v>389</v>
      </c>
      <c r="D37" s="92" t="s">
        <v>37</v>
      </c>
      <c r="E37" s="25">
        <v>1</v>
      </c>
      <c r="F37" s="51">
        <f>F33*E37</f>
        <v>8</v>
      </c>
      <c r="G37" s="92"/>
      <c r="H37" s="94"/>
      <c r="I37" s="93"/>
      <c r="J37" s="94"/>
      <c r="K37" s="93"/>
      <c r="L37" s="94"/>
      <c r="M37" s="94"/>
    </row>
    <row r="38" spans="1:13" s="12" customFormat="1" ht="15" customHeight="1">
      <c r="A38" s="91"/>
      <c r="B38" s="175"/>
      <c r="C38" s="97" t="s">
        <v>15</v>
      </c>
      <c r="D38" s="91" t="s">
        <v>0</v>
      </c>
      <c r="E38" s="25">
        <v>0.4</v>
      </c>
      <c r="F38" s="51">
        <f>F33*E38</f>
        <v>3.2</v>
      </c>
      <c r="G38" s="92"/>
      <c r="H38" s="94"/>
      <c r="I38" s="93"/>
      <c r="J38" s="94"/>
      <c r="K38" s="93"/>
      <c r="L38" s="94"/>
      <c r="M38" s="94"/>
    </row>
    <row r="39" spans="1:13" s="12" customFormat="1" ht="75" customHeight="1">
      <c r="A39" s="91">
        <v>6</v>
      </c>
      <c r="B39" s="149" t="s">
        <v>390</v>
      </c>
      <c r="C39" s="97" t="s">
        <v>391</v>
      </c>
      <c r="D39" s="92" t="s">
        <v>37</v>
      </c>
      <c r="E39" s="51"/>
      <c r="F39" s="93">
        <v>4</v>
      </c>
      <c r="G39" s="92"/>
      <c r="H39" s="94"/>
      <c r="I39" s="93"/>
      <c r="J39" s="94"/>
      <c r="K39" s="93"/>
      <c r="L39" s="94"/>
      <c r="M39" s="94"/>
    </row>
    <row r="40" spans="1:13" s="33" customFormat="1" ht="13.5" customHeight="1">
      <c r="A40" s="91"/>
      <c r="B40" s="175"/>
      <c r="C40" s="97" t="s">
        <v>12</v>
      </c>
      <c r="D40" s="92" t="s">
        <v>37</v>
      </c>
      <c r="E40" s="91">
        <v>1</v>
      </c>
      <c r="F40" s="94">
        <f>F39*E40</f>
        <v>4</v>
      </c>
      <c r="G40" s="92"/>
      <c r="H40" s="94"/>
      <c r="I40" s="93"/>
      <c r="J40" s="94"/>
      <c r="K40" s="93"/>
      <c r="L40" s="94"/>
      <c r="M40" s="94"/>
    </row>
    <row r="41" spans="1:13" s="12" customFormat="1" ht="15" customHeight="1">
      <c r="A41" s="91"/>
      <c r="B41" s="175"/>
      <c r="C41" s="97" t="s">
        <v>22</v>
      </c>
      <c r="D41" s="91" t="s">
        <v>0</v>
      </c>
      <c r="E41" s="25">
        <v>0.05</v>
      </c>
      <c r="F41" s="92">
        <f>F39*E41</f>
        <v>0.2</v>
      </c>
      <c r="G41" s="92"/>
      <c r="H41" s="94"/>
      <c r="I41" s="93"/>
      <c r="J41" s="94"/>
      <c r="K41" s="93"/>
      <c r="L41" s="94"/>
      <c r="M41" s="110"/>
    </row>
    <row r="42" spans="1:13" s="12" customFormat="1" ht="15" customHeight="1">
      <c r="A42" s="91"/>
      <c r="B42" s="175"/>
      <c r="C42" s="97" t="s">
        <v>14</v>
      </c>
      <c r="D42" s="91"/>
      <c r="E42" s="25"/>
      <c r="F42" s="92"/>
      <c r="G42" s="92"/>
      <c r="H42" s="94"/>
      <c r="I42" s="93"/>
      <c r="J42" s="94"/>
      <c r="K42" s="93"/>
      <c r="L42" s="94"/>
      <c r="M42" s="94"/>
    </row>
    <row r="43" spans="1:13" s="12" customFormat="1" ht="15" customHeight="1">
      <c r="A43" s="91"/>
      <c r="B43" s="175"/>
      <c r="C43" s="97" t="s">
        <v>392</v>
      </c>
      <c r="D43" s="92" t="s">
        <v>37</v>
      </c>
      <c r="E43" s="25">
        <v>1</v>
      </c>
      <c r="F43" s="92">
        <f>F39*E43</f>
        <v>4</v>
      </c>
      <c r="G43" s="92"/>
      <c r="H43" s="94"/>
      <c r="I43" s="93"/>
      <c r="J43" s="94"/>
      <c r="K43" s="93"/>
      <c r="L43" s="94"/>
      <c r="M43" s="94"/>
    </row>
    <row r="44" spans="1:13" s="12" customFormat="1" ht="15" customHeight="1">
      <c r="A44" s="91"/>
      <c r="B44" s="175"/>
      <c r="C44" s="97" t="s">
        <v>15</v>
      </c>
      <c r="D44" s="91" t="s">
        <v>0</v>
      </c>
      <c r="E44" s="25">
        <v>0.28</v>
      </c>
      <c r="F44" s="92">
        <f>F39*E44</f>
        <v>1.12</v>
      </c>
      <c r="G44" s="92"/>
      <c r="H44" s="94"/>
      <c r="I44" s="93"/>
      <c r="J44" s="94"/>
      <c r="K44" s="93"/>
      <c r="L44" s="94"/>
      <c r="M44" s="94"/>
    </row>
    <row r="45" spans="1:13" s="12" customFormat="1" ht="16.5" customHeight="1">
      <c r="A45" s="91">
        <v>7</v>
      </c>
      <c r="B45" s="149" t="s">
        <v>393</v>
      </c>
      <c r="C45" s="97" t="s">
        <v>394</v>
      </c>
      <c r="D45" s="92" t="s">
        <v>118</v>
      </c>
      <c r="E45" s="51"/>
      <c r="F45" s="51">
        <v>1</v>
      </c>
      <c r="G45" s="99"/>
      <c r="H45" s="150"/>
      <c r="I45" s="93"/>
      <c r="J45" s="94"/>
      <c r="K45" s="93"/>
      <c r="L45" s="94"/>
      <c r="M45" s="94"/>
    </row>
    <row r="46" spans="1:13" s="12" customFormat="1" ht="15" customHeight="1">
      <c r="A46" s="91"/>
      <c r="B46" s="149"/>
      <c r="C46" s="97" t="s">
        <v>12</v>
      </c>
      <c r="D46" s="92" t="s">
        <v>37</v>
      </c>
      <c r="E46" s="91">
        <v>1</v>
      </c>
      <c r="F46" s="94">
        <f>F45*E46</f>
        <v>1</v>
      </c>
      <c r="G46" s="92"/>
      <c r="H46" s="94"/>
      <c r="I46" s="93"/>
      <c r="J46" s="94"/>
      <c r="K46" s="93"/>
      <c r="L46" s="94"/>
      <c r="M46" s="94"/>
    </row>
    <row r="47" spans="1:13" s="12" customFormat="1" ht="15" customHeight="1">
      <c r="A47" s="91"/>
      <c r="B47" s="175"/>
      <c r="C47" s="97" t="s">
        <v>22</v>
      </c>
      <c r="D47" s="91" t="s">
        <v>0</v>
      </c>
      <c r="E47" s="25">
        <v>0.03</v>
      </c>
      <c r="F47" s="92">
        <f>F45*E47</f>
        <v>0.03</v>
      </c>
      <c r="G47" s="92"/>
      <c r="H47" s="94"/>
      <c r="I47" s="93"/>
      <c r="J47" s="94"/>
      <c r="K47" s="93"/>
      <c r="L47" s="94"/>
      <c r="M47" s="94"/>
    </row>
    <row r="48" spans="1:13" s="12" customFormat="1" ht="15" customHeight="1">
      <c r="A48" s="91"/>
      <c r="B48" s="175"/>
      <c r="C48" s="97" t="s">
        <v>14</v>
      </c>
      <c r="D48" s="91"/>
      <c r="E48" s="25"/>
      <c r="F48" s="92"/>
      <c r="G48" s="92"/>
      <c r="H48" s="94"/>
      <c r="I48" s="93"/>
      <c r="J48" s="94"/>
      <c r="K48" s="93"/>
      <c r="L48" s="94"/>
      <c r="M48" s="94"/>
    </row>
    <row r="49" spans="1:13" s="12" customFormat="1" ht="15" customHeight="1">
      <c r="A49" s="91"/>
      <c r="B49" s="175"/>
      <c r="C49" s="97" t="s">
        <v>395</v>
      </c>
      <c r="D49" s="92" t="s">
        <v>37</v>
      </c>
      <c r="E49" s="25">
        <v>1</v>
      </c>
      <c r="F49" s="92">
        <f>F45*E49</f>
        <v>1</v>
      </c>
      <c r="G49" s="92"/>
      <c r="H49" s="94"/>
      <c r="I49" s="93"/>
      <c r="J49" s="94"/>
      <c r="K49" s="93"/>
      <c r="L49" s="94"/>
      <c r="M49" s="94"/>
    </row>
    <row r="50" spans="1:13" s="12" customFormat="1" ht="15" customHeight="1">
      <c r="A50" s="91"/>
      <c r="B50" s="175"/>
      <c r="C50" s="97" t="s">
        <v>15</v>
      </c>
      <c r="D50" s="91" t="s">
        <v>0</v>
      </c>
      <c r="E50" s="25">
        <v>0.18</v>
      </c>
      <c r="F50" s="92">
        <f>F45*E50</f>
        <v>0.18</v>
      </c>
      <c r="G50" s="92"/>
      <c r="H50" s="94"/>
      <c r="I50" s="93"/>
      <c r="J50" s="94"/>
      <c r="K50" s="93"/>
      <c r="L50" s="94"/>
      <c r="M50" s="94"/>
    </row>
    <row r="51" spans="1:13" s="12" customFormat="1" ht="16.5" customHeight="1">
      <c r="A51" s="91">
        <v>8</v>
      </c>
      <c r="B51" s="149" t="s">
        <v>396</v>
      </c>
      <c r="C51" s="99" t="s">
        <v>397</v>
      </c>
      <c r="D51" s="92" t="s">
        <v>37</v>
      </c>
      <c r="E51" s="51"/>
      <c r="F51" s="51">
        <v>6</v>
      </c>
      <c r="G51" s="99"/>
      <c r="H51" s="150"/>
      <c r="I51" s="93"/>
      <c r="J51" s="94"/>
      <c r="K51" s="93"/>
      <c r="L51" s="94"/>
      <c r="M51" s="94"/>
    </row>
    <row r="52" spans="1:13" s="12" customFormat="1" ht="15" customHeight="1">
      <c r="A52" s="91"/>
      <c r="B52" s="149"/>
      <c r="C52" s="97" t="s">
        <v>12</v>
      </c>
      <c r="D52" s="92" t="s">
        <v>37</v>
      </c>
      <c r="E52" s="91">
        <v>1</v>
      </c>
      <c r="F52" s="94">
        <f>F51*E52</f>
        <v>6</v>
      </c>
      <c r="G52" s="92"/>
      <c r="H52" s="94"/>
      <c r="I52" s="93"/>
      <c r="J52" s="94"/>
      <c r="K52" s="93"/>
      <c r="L52" s="94"/>
      <c r="M52" s="94"/>
    </row>
    <row r="53" spans="1:13" s="12" customFormat="1" ht="15" customHeight="1">
      <c r="A53" s="91"/>
      <c r="B53" s="175"/>
      <c r="C53" s="97" t="s">
        <v>22</v>
      </c>
      <c r="D53" s="91" t="s">
        <v>0</v>
      </c>
      <c r="E53" s="25">
        <v>0.02</v>
      </c>
      <c r="F53" s="92">
        <f>F51*E53</f>
        <v>0.12</v>
      </c>
      <c r="G53" s="92"/>
      <c r="H53" s="94"/>
      <c r="I53" s="93"/>
      <c r="J53" s="94"/>
      <c r="K53" s="93"/>
      <c r="L53" s="94"/>
      <c r="M53" s="94"/>
    </row>
    <row r="54" spans="1:13" s="12" customFormat="1" ht="15" customHeight="1">
      <c r="A54" s="91"/>
      <c r="B54" s="175"/>
      <c r="C54" s="97" t="s">
        <v>14</v>
      </c>
      <c r="D54" s="91"/>
      <c r="E54" s="25"/>
      <c r="F54" s="92"/>
      <c r="G54" s="92"/>
      <c r="H54" s="94"/>
      <c r="I54" s="93"/>
      <c r="J54" s="94"/>
      <c r="K54" s="93"/>
      <c r="L54" s="94"/>
      <c r="M54" s="94"/>
    </row>
    <row r="55" spans="1:13" s="12" customFormat="1" ht="15" customHeight="1">
      <c r="A55" s="91"/>
      <c r="B55" s="175"/>
      <c r="C55" s="97" t="s">
        <v>395</v>
      </c>
      <c r="D55" s="92" t="s">
        <v>37</v>
      </c>
      <c r="E55" s="25">
        <v>1</v>
      </c>
      <c r="F55" s="92">
        <f>F51*E55</f>
        <v>6</v>
      </c>
      <c r="G55" s="92"/>
      <c r="H55" s="94"/>
      <c r="I55" s="93"/>
      <c r="J55" s="94"/>
      <c r="K55" s="93"/>
      <c r="L55" s="94"/>
      <c r="M55" s="94"/>
    </row>
    <row r="56" spans="1:13" s="12" customFormat="1" ht="15" customHeight="1">
      <c r="A56" s="91"/>
      <c r="B56" s="175"/>
      <c r="C56" s="97" t="s">
        <v>15</v>
      </c>
      <c r="D56" s="91" t="s">
        <v>0</v>
      </c>
      <c r="E56" s="25">
        <v>0.11</v>
      </c>
      <c r="F56" s="92">
        <f>F51*E56</f>
        <v>0.66</v>
      </c>
      <c r="G56" s="93"/>
      <c r="H56" s="94"/>
      <c r="I56" s="93"/>
      <c r="J56" s="94"/>
      <c r="K56" s="93"/>
      <c r="L56" s="94"/>
      <c r="M56" s="94"/>
    </row>
    <row r="57" spans="1:13" s="12" customFormat="1" ht="45" customHeight="1">
      <c r="A57" s="91">
        <v>9</v>
      </c>
      <c r="B57" s="149" t="s">
        <v>398</v>
      </c>
      <c r="C57" s="99" t="s">
        <v>399</v>
      </c>
      <c r="D57" s="91" t="s">
        <v>17</v>
      </c>
      <c r="E57" s="92"/>
      <c r="F57" s="92">
        <v>4</v>
      </c>
      <c r="G57" s="92"/>
      <c r="H57" s="176"/>
      <c r="I57" s="93"/>
      <c r="J57" s="94"/>
      <c r="K57" s="93"/>
      <c r="L57" s="94"/>
      <c r="M57" s="94"/>
    </row>
    <row r="58" spans="1:13" s="12" customFormat="1" ht="15.75" customHeight="1">
      <c r="A58" s="91"/>
      <c r="B58" s="149"/>
      <c r="C58" s="97" t="s">
        <v>12</v>
      </c>
      <c r="D58" s="91" t="s">
        <v>13</v>
      </c>
      <c r="E58" s="51">
        <v>3.14</v>
      </c>
      <c r="F58" s="94">
        <f>F57*E58</f>
        <v>12.56</v>
      </c>
      <c r="G58" s="99"/>
      <c r="H58" s="150"/>
      <c r="I58" s="112"/>
      <c r="J58" s="94"/>
      <c r="K58" s="93"/>
      <c r="L58" s="94"/>
      <c r="M58" s="94"/>
    </row>
    <row r="59" spans="1:13" s="12" customFormat="1" ht="14.25" customHeight="1">
      <c r="A59" s="91"/>
      <c r="B59" s="175"/>
      <c r="C59" s="97" t="s">
        <v>22</v>
      </c>
      <c r="D59" s="91" t="s">
        <v>0</v>
      </c>
      <c r="E59" s="25">
        <v>0.08</v>
      </c>
      <c r="F59" s="92">
        <f>F57*E59</f>
        <v>0.32</v>
      </c>
      <c r="G59" s="92"/>
      <c r="H59" s="94"/>
      <c r="I59" s="93"/>
      <c r="J59" s="94"/>
      <c r="K59" s="93"/>
      <c r="L59" s="94"/>
      <c r="M59" s="94"/>
    </row>
    <row r="60" spans="1:13" s="12" customFormat="1" ht="14.25" customHeight="1">
      <c r="A60" s="91"/>
      <c r="B60" s="175"/>
      <c r="C60" s="97" t="s">
        <v>14</v>
      </c>
      <c r="D60" s="91"/>
      <c r="E60" s="25"/>
      <c r="F60" s="92"/>
      <c r="G60" s="92"/>
      <c r="H60" s="94"/>
      <c r="I60" s="93"/>
      <c r="J60" s="94"/>
      <c r="K60" s="93"/>
      <c r="L60" s="94"/>
      <c r="M60" s="94"/>
    </row>
    <row r="61" spans="1:13" s="12" customFormat="1" ht="40.5" customHeight="1">
      <c r="A61" s="91"/>
      <c r="B61" s="175"/>
      <c r="C61" s="99" t="s">
        <v>399</v>
      </c>
      <c r="D61" s="91" t="s">
        <v>17</v>
      </c>
      <c r="E61" s="91">
        <v>1</v>
      </c>
      <c r="F61" s="92">
        <f>F57*E61</f>
        <v>4</v>
      </c>
      <c r="G61" s="92"/>
      <c r="H61" s="94"/>
      <c r="I61" s="93"/>
      <c r="J61" s="94"/>
      <c r="K61" s="93"/>
      <c r="L61" s="94"/>
      <c r="M61" s="94"/>
    </row>
    <row r="62" spans="1:13" s="12" customFormat="1" ht="14.25" customHeight="1">
      <c r="A62" s="91"/>
      <c r="B62" s="175"/>
      <c r="C62" s="97" t="s">
        <v>15</v>
      </c>
      <c r="D62" s="205" t="s">
        <v>0</v>
      </c>
      <c r="E62" s="25">
        <v>0.72</v>
      </c>
      <c r="F62" s="92">
        <f>F57*E62</f>
        <v>2.88</v>
      </c>
      <c r="G62" s="93"/>
      <c r="H62" s="94"/>
      <c r="I62" s="93"/>
      <c r="J62" s="94"/>
      <c r="K62" s="93"/>
      <c r="L62" s="94"/>
      <c r="M62" s="94"/>
    </row>
    <row r="63" spans="1:13" s="12" customFormat="1" ht="28.5" customHeight="1">
      <c r="A63" s="91">
        <v>10</v>
      </c>
      <c r="B63" s="149" t="s">
        <v>400</v>
      </c>
      <c r="C63" s="97" t="s">
        <v>401</v>
      </c>
      <c r="D63" s="91" t="s">
        <v>23</v>
      </c>
      <c r="E63" s="25"/>
      <c r="F63" s="112">
        <v>0.3</v>
      </c>
      <c r="G63" s="92"/>
      <c r="H63" s="94"/>
      <c r="I63" s="93"/>
      <c r="J63" s="94"/>
      <c r="K63" s="93"/>
      <c r="L63" s="94"/>
      <c r="M63" s="94"/>
    </row>
    <row r="64" spans="1:13" s="12" customFormat="1" ht="14.25" customHeight="1">
      <c r="A64" s="91"/>
      <c r="B64" s="149"/>
      <c r="C64" s="97" t="s">
        <v>12</v>
      </c>
      <c r="D64" s="91" t="s">
        <v>13</v>
      </c>
      <c r="E64" s="51">
        <v>9.54</v>
      </c>
      <c r="F64" s="51">
        <f>F63*E64</f>
        <v>2.8619999999999997</v>
      </c>
      <c r="G64" s="99"/>
      <c r="H64" s="150"/>
      <c r="I64" s="112"/>
      <c r="J64" s="94"/>
      <c r="K64" s="93"/>
      <c r="L64" s="94"/>
      <c r="M64" s="94"/>
    </row>
    <row r="65" spans="1:13" s="12" customFormat="1" ht="14.25" customHeight="1">
      <c r="A65" s="91"/>
      <c r="B65" s="175"/>
      <c r="C65" s="97" t="s">
        <v>22</v>
      </c>
      <c r="D65" s="91" t="s">
        <v>0</v>
      </c>
      <c r="E65" s="25">
        <v>1.13</v>
      </c>
      <c r="F65" s="51">
        <f>F63*E65</f>
        <v>0.33899999999999997</v>
      </c>
      <c r="G65" s="92"/>
      <c r="H65" s="94"/>
      <c r="I65" s="93"/>
      <c r="J65" s="94"/>
      <c r="K65" s="93"/>
      <c r="L65" s="94"/>
      <c r="M65" s="94"/>
    </row>
    <row r="66" spans="1:13" s="12" customFormat="1" ht="14.25" customHeight="1">
      <c r="A66" s="91"/>
      <c r="B66" s="175"/>
      <c r="C66" s="97" t="s">
        <v>14</v>
      </c>
      <c r="D66" s="91"/>
      <c r="E66" s="25"/>
      <c r="F66" s="51"/>
      <c r="G66" s="92"/>
      <c r="H66" s="94"/>
      <c r="I66" s="93"/>
      <c r="J66" s="94"/>
      <c r="K66" s="93"/>
      <c r="L66" s="94"/>
      <c r="M66" s="94"/>
    </row>
    <row r="67" spans="1:13" s="12" customFormat="1" ht="14.25" customHeight="1">
      <c r="A67" s="91"/>
      <c r="B67" s="175"/>
      <c r="C67" s="97" t="s">
        <v>322</v>
      </c>
      <c r="D67" s="91" t="s">
        <v>23</v>
      </c>
      <c r="E67" s="25">
        <v>0.9</v>
      </c>
      <c r="F67" s="51">
        <f>F63*E67</f>
        <v>0.27</v>
      </c>
      <c r="G67" s="92"/>
      <c r="H67" s="94"/>
      <c r="I67" s="93"/>
      <c r="J67" s="94"/>
      <c r="K67" s="93"/>
      <c r="L67" s="94"/>
      <c r="M67" s="94"/>
    </row>
    <row r="68" spans="1:13" s="12" customFormat="1" ht="14.25" customHeight="1">
      <c r="A68" s="91"/>
      <c r="B68" s="175"/>
      <c r="C68" s="97" t="s">
        <v>402</v>
      </c>
      <c r="D68" s="91" t="s">
        <v>23</v>
      </c>
      <c r="E68" s="25">
        <v>0.05</v>
      </c>
      <c r="F68" s="51">
        <f>F63*E68</f>
        <v>0.015</v>
      </c>
      <c r="G68" s="92"/>
      <c r="H68" s="94"/>
      <c r="I68" s="93"/>
      <c r="J68" s="94"/>
      <c r="K68" s="93"/>
      <c r="L68" s="94"/>
      <c r="M68" s="94"/>
    </row>
    <row r="69" spans="1:13" s="12" customFormat="1" ht="14.25" customHeight="1">
      <c r="A69" s="91"/>
      <c r="B69" s="175"/>
      <c r="C69" s="97" t="s">
        <v>403</v>
      </c>
      <c r="D69" s="91" t="s">
        <v>23</v>
      </c>
      <c r="E69" s="25">
        <v>0.043</v>
      </c>
      <c r="F69" s="51">
        <f>F63*E69</f>
        <v>0.012899999999999998</v>
      </c>
      <c r="G69" s="92"/>
      <c r="H69" s="94"/>
      <c r="I69" s="93"/>
      <c r="J69" s="94"/>
      <c r="K69" s="93"/>
      <c r="L69" s="94"/>
      <c r="M69" s="94"/>
    </row>
    <row r="70" spans="1:13" s="12" customFormat="1" ht="14.25" customHeight="1">
      <c r="A70" s="91"/>
      <c r="B70" s="175"/>
      <c r="C70" s="97" t="s">
        <v>404</v>
      </c>
      <c r="D70" s="91" t="s">
        <v>17</v>
      </c>
      <c r="E70" s="25"/>
      <c r="F70" s="51">
        <v>2</v>
      </c>
      <c r="G70" s="92"/>
      <c r="H70" s="94"/>
      <c r="I70" s="93"/>
      <c r="J70" s="94"/>
      <c r="K70" s="93"/>
      <c r="L70" s="94"/>
      <c r="M70" s="94"/>
    </row>
    <row r="71" spans="1:13" s="12" customFormat="1" ht="14.25" customHeight="1">
      <c r="A71" s="91"/>
      <c r="B71" s="175"/>
      <c r="C71" s="97" t="s">
        <v>15</v>
      </c>
      <c r="D71" s="91" t="s">
        <v>0</v>
      </c>
      <c r="E71" s="25">
        <v>2.03</v>
      </c>
      <c r="F71" s="51">
        <f>F63*E71</f>
        <v>0.6089999999999999</v>
      </c>
      <c r="G71" s="93"/>
      <c r="H71" s="94"/>
      <c r="I71" s="93"/>
      <c r="J71" s="94"/>
      <c r="K71" s="93"/>
      <c r="L71" s="94"/>
      <c r="M71" s="94"/>
    </row>
    <row r="72" spans="1:14" s="12" customFormat="1" ht="16.5" customHeight="1">
      <c r="A72" s="91">
        <v>11</v>
      </c>
      <c r="B72" s="311" t="s">
        <v>405</v>
      </c>
      <c r="C72" s="97" t="s">
        <v>406</v>
      </c>
      <c r="D72" s="91" t="s">
        <v>17</v>
      </c>
      <c r="E72" s="25"/>
      <c r="F72" s="259">
        <v>2</v>
      </c>
      <c r="G72" s="92"/>
      <c r="H72" s="94"/>
      <c r="I72" s="93"/>
      <c r="J72" s="94"/>
      <c r="K72" s="93"/>
      <c r="L72" s="94"/>
      <c r="M72" s="94"/>
      <c r="N72" s="127"/>
    </row>
    <row r="73" spans="1:14" s="12" customFormat="1" ht="14.25" customHeight="1">
      <c r="A73" s="91"/>
      <c r="B73" s="149"/>
      <c r="C73" s="97" t="s">
        <v>12</v>
      </c>
      <c r="D73" s="91" t="s">
        <v>13</v>
      </c>
      <c r="E73" s="51">
        <v>0.31</v>
      </c>
      <c r="F73" s="94">
        <f>F72*E73</f>
        <v>0.62</v>
      </c>
      <c r="G73" s="99"/>
      <c r="H73" s="150"/>
      <c r="I73" s="112"/>
      <c r="J73" s="94"/>
      <c r="K73" s="93"/>
      <c r="L73" s="94"/>
      <c r="M73" s="94"/>
      <c r="N73" s="127"/>
    </row>
    <row r="74" spans="1:14" s="12" customFormat="1" ht="14.25" customHeight="1">
      <c r="A74" s="91"/>
      <c r="B74" s="175"/>
      <c r="C74" s="97" t="s">
        <v>22</v>
      </c>
      <c r="D74" s="91" t="s">
        <v>0</v>
      </c>
      <c r="E74" s="25">
        <v>0.01</v>
      </c>
      <c r="F74" s="92">
        <f>F72*E74</f>
        <v>0.02</v>
      </c>
      <c r="G74" s="92"/>
      <c r="H74" s="94"/>
      <c r="I74" s="93"/>
      <c r="J74" s="94"/>
      <c r="K74" s="93"/>
      <c r="L74" s="94"/>
      <c r="M74" s="94"/>
      <c r="N74" s="127"/>
    </row>
    <row r="75" spans="1:14" s="12" customFormat="1" ht="14.25" customHeight="1">
      <c r="A75" s="91"/>
      <c r="B75" s="175"/>
      <c r="C75" s="97" t="s">
        <v>14</v>
      </c>
      <c r="D75" s="91"/>
      <c r="E75" s="25"/>
      <c r="F75" s="92"/>
      <c r="G75" s="92"/>
      <c r="H75" s="94"/>
      <c r="I75" s="93"/>
      <c r="J75" s="94"/>
      <c r="K75" s="93"/>
      <c r="L75" s="94"/>
      <c r="M75" s="94"/>
      <c r="N75" s="127"/>
    </row>
    <row r="76" spans="1:14" s="12" customFormat="1" ht="14.25" customHeight="1">
      <c r="A76" s="91"/>
      <c r="B76" s="175"/>
      <c r="C76" s="97" t="s">
        <v>406</v>
      </c>
      <c r="D76" s="91" t="s">
        <v>17</v>
      </c>
      <c r="E76" s="25">
        <v>1</v>
      </c>
      <c r="F76" s="92">
        <f>F72*E76</f>
        <v>2</v>
      </c>
      <c r="G76" s="92"/>
      <c r="H76" s="94"/>
      <c r="I76" s="93"/>
      <c r="J76" s="94"/>
      <c r="K76" s="93"/>
      <c r="L76" s="94"/>
      <c r="M76" s="94"/>
      <c r="N76" s="127"/>
    </row>
    <row r="77" spans="1:14" s="12" customFormat="1" ht="14.25" customHeight="1">
      <c r="A77" s="91"/>
      <c r="B77" s="175"/>
      <c r="C77" s="97" t="s">
        <v>15</v>
      </c>
      <c r="D77" s="91" t="s">
        <v>0</v>
      </c>
      <c r="E77" s="25">
        <v>0.04</v>
      </c>
      <c r="F77" s="92">
        <f>F72*E77</f>
        <v>0.08</v>
      </c>
      <c r="G77" s="93"/>
      <c r="H77" s="94"/>
      <c r="I77" s="93"/>
      <c r="J77" s="94"/>
      <c r="K77" s="93"/>
      <c r="L77" s="94"/>
      <c r="M77" s="94"/>
      <c r="N77" s="127"/>
    </row>
    <row r="78" spans="1:37" s="170" customFormat="1" ht="45" customHeight="1">
      <c r="A78" s="92">
        <v>12</v>
      </c>
      <c r="B78" s="92" t="s">
        <v>407</v>
      </c>
      <c r="C78" s="97" t="s">
        <v>408</v>
      </c>
      <c r="D78" s="92" t="s">
        <v>23</v>
      </c>
      <c r="E78" s="51"/>
      <c r="F78" s="94">
        <v>0.7</v>
      </c>
      <c r="G78" s="92"/>
      <c r="H78" s="94"/>
      <c r="I78" s="93"/>
      <c r="J78" s="94"/>
      <c r="K78" s="93"/>
      <c r="L78" s="94"/>
      <c r="M78" s="94"/>
      <c r="N78" s="312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</row>
    <row r="79" spans="1:37" s="170" customFormat="1" ht="13.5" customHeight="1">
      <c r="A79" s="92"/>
      <c r="B79" s="149"/>
      <c r="C79" s="105" t="s">
        <v>12</v>
      </c>
      <c r="D79" s="92" t="s">
        <v>23</v>
      </c>
      <c r="E79" s="51">
        <v>6.42</v>
      </c>
      <c r="F79" s="110">
        <f>F78*E79</f>
        <v>4.494</v>
      </c>
      <c r="G79" s="99"/>
      <c r="H79" s="150"/>
      <c r="I79" s="112"/>
      <c r="J79" s="313"/>
      <c r="K79" s="314"/>
      <c r="L79" s="94"/>
      <c r="M79" s="94"/>
      <c r="N79" s="312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</row>
    <row r="80" spans="1:37" s="170" customFormat="1" ht="13.5" customHeight="1">
      <c r="A80" s="92"/>
      <c r="B80" s="180"/>
      <c r="C80" s="105" t="s">
        <v>22</v>
      </c>
      <c r="D80" s="92" t="s">
        <v>0</v>
      </c>
      <c r="E80" s="51">
        <v>0.385</v>
      </c>
      <c r="F80" s="110">
        <f>F78*E80</f>
        <v>0.26949999999999996</v>
      </c>
      <c r="G80" s="92"/>
      <c r="H80" s="94"/>
      <c r="I80" s="313"/>
      <c r="J80" s="313"/>
      <c r="K80" s="314"/>
      <c r="L80" s="94"/>
      <c r="M80" s="94"/>
      <c r="N80" s="312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</row>
    <row r="81" spans="1:37" s="170" customFormat="1" ht="13.5" customHeight="1">
      <c r="A81" s="92"/>
      <c r="B81" s="180"/>
      <c r="C81" s="105" t="s">
        <v>14</v>
      </c>
      <c r="D81" s="92"/>
      <c r="E81" s="51"/>
      <c r="F81" s="110"/>
      <c r="G81" s="92"/>
      <c r="H81" s="94"/>
      <c r="I81" s="93"/>
      <c r="J81" s="94"/>
      <c r="K81" s="93"/>
      <c r="L81" s="94"/>
      <c r="M81" s="94"/>
      <c r="N81" s="312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</row>
    <row r="82" spans="1:37" s="170" customFormat="1" ht="14.25" customHeight="1">
      <c r="A82" s="92"/>
      <c r="B82" s="180"/>
      <c r="C82" s="105" t="s">
        <v>322</v>
      </c>
      <c r="D82" s="92" t="s">
        <v>23</v>
      </c>
      <c r="E82" s="51">
        <v>0.938</v>
      </c>
      <c r="F82" s="110">
        <f>F78*E82</f>
        <v>0.6566</v>
      </c>
      <c r="G82" s="92"/>
      <c r="H82" s="94"/>
      <c r="I82" s="93"/>
      <c r="J82" s="94"/>
      <c r="K82" s="93"/>
      <c r="L82" s="94"/>
      <c r="M82" s="94"/>
      <c r="N82" s="312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</row>
    <row r="83" spans="1:37" s="170" customFormat="1" ht="14.25" customHeight="1">
      <c r="A83" s="92"/>
      <c r="B83" s="180"/>
      <c r="C83" s="105" t="s">
        <v>409</v>
      </c>
      <c r="D83" s="92" t="s">
        <v>23</v>
      </c>
      <c r="E83" s="51">
        <v>0.049</v>
      </c>
      <c r="F83" s="110">
        <f>F78*E83</f>
        <v>0.0343</v>
      </c>
      <c r="G83" s="92"/>
      <c r="H83" s="94"/>
      <c r="I83" s="93"/>
      <c r="J83" s="94"/>
      <c r="K83" s="93"/>
      <c r="L83" s="94"/>
      <c r="M83" s="94"/>
      <c r="N83" s="312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</row>
    <row r="84" spans="1:37" s="170" customFormat="1" ht="15" customHeight="1">
      <c r="A84" s="92"/>
      <c r="B84" s="180"/>
      <c r="C84" s="105" t="s">
        <v>410</v>
      </c>
      <c r="D84" s="92" t="s">
        <v>16</v>
      </c>
      <c r="E84" s="51">
        <v>16</v>
      </c>
      <c r="F84" s="110">
        <f>F78*E84</f>
        <v>11.2</v>
      </c>
      <c r="G84" s="92"/>
      <c r="H84" s="94"/>
      <c r="I84" s="93"/>
      <c r="J84" s="94"/>
      <c r="K84" s="93"/>
      <c r="L84" s="94"/>
      <c r="M84" s="94"/>
      <c r="N84" s="312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</row>
    <row r="85" spans="1:37" s="170" customFormat="1" ht="14.25" customHeight="1">
      <c r="A85" s="92"/>
      <c r="B85" s="180"/>
      <c r="C85" s="105" t="s">
        <v>411</v>
      </c>
      <c r="D85" s="92" t="s">
        <v>17</v>
      </c>
      <c r="E85" s="51"/>
      <c r="F85" s="51">
        <v>2</v>
      </c>
      <c r="G85" s="92"/>
      <c r="H85" s="94"/>
      <c r="I85" s="93"/>
      <c r="J85" s="94"/>
      <c r="K85" s="93"/>
      <c r="L85" s="94"/>
      <c r="M85" s="94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</row>
    <row r="86" spans="1:37" s="170" customFormat="1" ht="14.25" customHeight="1">
      <c r="A86" s="92"/>
      <c r="B86" s="180"/>
      <c r="C86" s="105" t="s">
        <v>402</v>
      </c>
      <c r="D86" s="92" t="s">
        <v>23</v>
      </c>
      <c r="E86" s="51">
        <v>0.075</v>
      </c>
      <c r="F86" s="110">
        <f>F78*E86</f>
        <v>0.0525</v>
      </c>
      <c r="G86" s="92"/>
      <c r="H86" s="94"/>
      <c r="I86" s="93"/>
      <c r="J86" s="94"/>
      <c r="K86" s="93"/>
      <c r="L86" s="94"/>
      <c r="M86" s="94"/>
      <c r="N86" s="312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</row>
    <row r="87" spans="1:37" s="170" customFormat="1" ht="14.25" customHeight="1">
      <c r="A87" s="92"/>
      <c r="B87" s="180"/>
      <c r="C87" s="105" t="s">
        <v>15</v>
      </c>
      <c r="D87" s="92" t="s">
        <v>0</v>
      </c>
      <c r="E87" s="51">
        <v>3.08</v>
      </c>
      <c r="F87" s="110">
        <f>F78*E87</f>
        <v>2.1559999999999997</v>
      </c>
      <c r="G87" s="92"/>
      <c r="H87" s="94"/>
      <c r="I87" s="93"/>
      <c r="J87" s="94"/>
      <c r="K87" s="93"/>
      <c r="L87" s="94"/>
      <c r="M87" s="94"/>
      <c r="N87" s="312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</row>
    <row r="88" spans="1:14" s="12" customFormat="1" ht="57.75" customHeight="1">
      <c r="A88" s="91">
        <v>13</v>
      </c>
      <c r="B88" s="149" t="s">
        <v>412</v>
      </c>
      <c r="C88" s="97" t="s">
        <v>413</v>
      </c>
      <c r="D88" s="91" t="s">
        <v>414</v>
      </c>
      <c r="E88" s="25"/>
      <c r="F88" s="103">
        <v>42</v>
      </c>
      <c r="G88" s="92"/>
      <c r="H88" s="94"/>
      <c r="I88" s="93"/>
      <c r="J88" s="94"/>
      <c r="K88" s="93"/>
      <c r="L88" s="94"/>
      <c r="M88" s="94"/>
      <c r="N88" s="127"/>
    </row>
    <row r="89" spans="1:14" s="12" customFormat="1" ht="15.75" customHeight="1">
      <c r="A89" s="91"/>
      <c r="B89" s="149"/>
      <c r="C89" s="97" t="s">
        <v>12</v>
      </c>
      <c r="D89" s="91" t="s">
        <v>13</v>
      </c>
      <c r="E89" s="51">
        <v>0.245</v>
      </c>
      <c r="F89" s="110">
        <f>F88*E89</f>
        <v>10.29</v>
      </c>
      <c r="G89" s="99"/>
      <c r="H89" s="150"/>
      <c r="I89" s="112"/>
      <c r="J89" s="313"/>
      <c r="K89" s="314"/>
      <c r="L89" s="94"/>
      <c r="M89" s="94"/>
      <c r="N89" s="127"/>
    </row>
    <row r="90" spans="1:14" s="12" customFormat="1" ht="12.75" customHeight="1">
      <c r="A90" s="91"/>
      <c r="B90" s="175"/>
      <c r="C90" s="97" t="s">
        <v>38</v>
      </c>
      <c r="D90" s="91" t="s">
        <v>0</v>
      </c>
      <c r="E90" s="25">
        <v>0.109</v>
      </c>
      <c r="F90" s="110">
        <f>F88*E90</f>
        <v>4.578</v>
      </c>
      <c r="G90" s="92"/>
      <c r="H90" s="94"/>
      <c r="I90" s="313"/>
      <c r="J90" s="313"/>
      <c r="K90" s="314"/>
      <c r="L90" s="94"/>
      <c r="M90" s="94"/>
      <c r="N90" s="127"/>
    </row>
    <row r="91" spans="1:14" s="12" customFormat="1" ht="12.75" customHeight="1">
      <c r="A91" s="91"/>
      <c r="B91" s="175"/>
      <c r="C91" s="97" t="s">
        <v>14</v>
      </c>
      <c r="D91" s="91"/>
      <c r="E91" s="25"/>
      <c r="F91" s="51"/>
      <c r="G91" s="92"/>
      <c r="H91" s="94"/>
      <c r="I91" s="93"/>
      <c r="J91" s="94"/>
      <c r="K91" s="93"/>
      <c r="L91" s="94"/>
      <c r="M91" s="94"/>
      <c r="N91" s="127"/>
    </row>
    <row r="92" spans="1:14" s="12" customFormat="1" ht="14.25" customHeight="1">
      <c r="A92" s="91"/>
      <c r="B92" s="175"/>
      <c r="C92" s="97" t="s">
        <v>415</v>
      </c>
      <c r="D92" s="91" t="s">
        <v>414</v>
      </c>
      <c r="E92" s="25">
        <v>1.01</v>
      </c>
      <c r="F92" s="92">
        <f>F88*E92</f>
        <v>42.42</v>
      </c>
      <c r="G92" s="92"/>
      <c r="H92" s="94"/>
      <c r="I92" s="93"/>
      <c r="J92" s="94"/>
      <c r="K92" s="93"/>
      <c r="L92" s="94"/>
      <c r="M92" s="94"/>
      <c r="N92" s="127"/>
    </row>
    <row r="93" spans="1:14" s="12" customFormat="1" ht="15.75" customHeight="1">
      <c r="A93" s="91"/>
      <c r="B93" s="175"/>
      <c r="C93" s="97" t="s">
        <v>15</v>
      </c>
      <c r="D93" s="91" t="s">
        <v>0</v>
      </c>
      <c r="E93" s="25">
        <v>0.009</v>
      </c>
      <c r="F93" s="51">
        <f>F88*E93</f>
        <v>0.37799999999999995</v>
      </c>
      <c r="G93" s="92"/>
      <c r="H93" s="94"/>
      <c r="I93" s="93"/>
      <c r="J93" s="94"/>
      <c r="K93" s="93"/>
      <c r="L93" s="94"/>
      <c r="M93" s="94"/>
      <c r="N93" s="127"/>
    </row>
    <row r="94" spans="1:13" s="12" customFormat="1" ht="28.5" customHeight="1">
      <c r="A94" s="91">
        <v>14</v>
      </c>
      <c r="B94" s="149"/>
      <c r="C94" s="183" t="s">
        <v>416</v>
      </c>
      <c r="D94" s="91" t="s">
        <v>17</v>
      </c>
      <c r="E94" s="25"/>
      <c r="F94" s="112">
        <v>1</v>
      </c>
      <c r="G94" s="92"/>
      <c r="H94" s="94"/>
      <c r="I94" s="93"/>
      <c r="J94" s="94"/>
      <c r="K94" s="93"/>
      <c r="L94" s="94"/>
      <c r="M94" s="94"/>
    </row>
    <row r="95" spans="1:13" s="12" customFormat="1" ht="35.25" customHeight="1">
      <c r="A95" s="91">
        <v>15</v>
      </c>
      <c r="B95" s="149"/>
      <c r="C95" s="183" t="s">
        <v>417</v>
      </c>
      <c r="D95" s="91" t="s">
        <v>17</v>
      </c>
      <c r="E95" s="51"/>
      <c r="F95" s="51">
        <v>3</v>
      </c>
      <c r="G95" s="92"/>
      <c r="H95" s="94"/>
      <c r="I95" s="112"/>
      <c r="J95" s="94"/>
      <c r="K95" s="93"/>
      <c r="L95" s="94"/>
      <c r="M95" s="94"/>
    </row>
    <row r="96" spans="1:13" s="12" customFormat="1" ht="25.5" customHeight="1">
      <c r="A96" s="91">
        <v>16</v>
      </c>
      <c r="B96" s="175"/>
      <c r="C96" s="183" t="s">
        <v>418</v>
      </c>
      <c r="D96" s="91" t="s">
        <v>17</v>
      </c>
      <c r="E96" s="25"/>
      <c r="F96" s="51">
        <v>4</v>
      </c>
      <c r="G96" s="92"/>
      <c r="H96" s="94"/>
      <c r="I96" s="93"/>
      <c r="J96" s="94"/>
      <c r="K96" s="93"/>
      <c r="L96" s="94"/>
      <c r="M96" s="94"/>
    </row>
    <row r="97" spans="1:13" s="196" customFormat="1" ht="43.5" customHeight="1">
      <c r="A97" s="91">
        <v>17</v>
      </c>
      <c r="B97" s="149" t="s">
        <v>119</v>
      </c>
      <c r="C97" s="99" t="s">
        <v>419</v>
      </c>
      <c r="D97" s="91" t="s">
        <v>40</v>
      </c>
      <c r="E97" s="92"/>
      <c r="F97" s="92">
        <v>1</v>
      </c>
      <c r="G97" s="99"/>
      <c r="H97" s="150"/>
      <c r="I97" s="93"/>
      <c r="J97" s="94"/>
      <c r="K97" s="93"/>
      <c r="L97" s="94"/>
      <c r="M97" s="94"/>
    </row>
    <row r="98" spans="1:13" s="196" customFormat="1" ht="15" customHeight="1">
      <c r="A98" s="91"/>
      <c r="B98" s="149"/>
      <c r="C98" s="97" t="s">
        <v>136</v>
      </c>
      <c r="D98" s="91" t="s">
        <v>13</v>
      </c>
      <c r="E98" s="92">
        <v>1.51</v>
      </c>
      <c r="F98" s="94">
        <f>F97*E98</f>
        <v>1.51</v>
      </c>
      <c r="G98" s="99"/>
      <c r="H98" s="150"/>
      <c r="I98" s="112"/>
      <c r="J98" s="94"/>
      <c r="K98" s="93"/>
      <c r="L98" s="94"/>
      <c r="M98" s="94"/>
    </row>
    <row r="99" spans="1:13" s="196" customFormat="1" ht="14.25" customHeight="1">
      <c r="A99" s="91"/>
      <c r="B99" s="175"/>
      <c r="C99" s="97" t="s">
        <v>22</v>
      </c>
      <c r="D99" s="25" t="s">
        <v>0</v>
      </c>
      <c r="E99" s="25">
        <v>0.13</v>
      </c>
      <c r="F99" s="94">
        <f>F97*E99</f>
        <v>0.13</v>
      </c>
      <c r="G99" s="92"/>
      <c r="H99" s="94"/>
      <c r="I99" s="93"/>
      <c r="J99" s="94"/>
      <c r="K99" s="93"/>
      <c r="L99" s="94"/>
      <c r="M99" s="94"/>
    </row>
    <row r="100" spans="1:13" s="196" customFormat="1" ht="12.75" customHeight="1">
      <c r="A100" s="91"/>
      <c r="B100" s="175"/>
      <c r="C100" s="97" t="s">
        <v>14</v>
      </c>
      <c r="D100" s="91"/>
      <c r="E100" s="91"/>
      <c r="F100" s="94"/>
      <c r="G100" s="92"/>
      <c r="H100" s="94"/>
      <c r="I100" s="93"/>
      <c r="J100" s="94"/>
      <c r="K100" s="93"/>
      <c r="L100" s="94"/>
      <c r="M100" s="94"/>
    </row>
    <row r="101" spans="1:13" s="196" customFormat="1" ht="15.75" customHeight="1">
      <c r="A101" s="91"/>
      <c r="B101" s="175"/>
      <c r="C101" s="99" t="s">
        <v>420</v>
      </c>
      <c r="D101" s="91" t="s">
        <v>40</v>
      </c>
      <c r="E101" s="91">
        <v>1</v>
      </c>
      <c r="F101" s="94">
        <f>F97*E101</f>
        <v>1</v>
      </c>
      <c r="G101" s="92"/>
      <c r="H101" s="94"/>
      <c r="I101" s="93"/>
      <c r="J101" s="94"/>
      <c r="K101" s="93"/>
      <c r="L101" s="94"/>
      <c r="M101" s="94"/>
    </row>
    <row r="102" spans="1:13" s="196" customFormat="1" ht="14.25" customHeight="1">
      <c r="A102" s="91"/>
      <c r="B102" s="175"/>
      <c r="C102" s="97" t="s">
        <v>120</v>
      </c>
      <c r="D102" s="91" t="s">
        <v>40</v>
      </c>
      <c r="E102" s="91">
        <v>2</v>
      </c>
      <c r="F102" s="94">
        <f>F97*E102</f>
        <v>2</v>
      </c>
      <c r="G102" s="92"/>
      <c r="H102" s="94"/>
      <c r="I102" s="93"/>
      <c r="J102" s="94"/>
      <c r="K102" s="93"/>
      <c r="L102" s="94"/>
      <c r="M102" s="94"/>
    </row>
    <row r="103" spans="1:13" s="196" customFormat="1" ht="15.75" customHeight="1">
      <c r="A103" s="91"/>
      <c r="B103" s="175"/>
      <c r="C103" s="99" t="s">
        <v>121</v>
      </c>
      <c r="D103" s="91" t="s">
        <v>16</v>
      </c>
      <c r="E103" s="91">
        <v>1.1</v>
      </c>
      <c r="F103" s="94">
        <f>F97*E103</f>
        <v>1.1</v>
      </c>
      <c r="G103" s="92"/>
      <c r="H103" s="94"/>
      <c r="I103" s="93"/>
      <c r="J103" s="94"/>
      <c r="K103" s="93"/>
      <c r="L103" s="94"/>
      <c r="M103" s="94"/>
    </row>
    <row r="104" spans="1:13" s="196" customFormat="1" ht="13.5" customHeight="1">
      <c r="A104" s="91"/>
      <c r="B104" s="175"/>
      <c r="C104" s="97" t="s">
        <v>15</v>
      </c>
      <c r="D104" s="25" t="s">
        <v>0</v>
      </c>
      <c r="E104" s="91">
        <v>0.07</v>
      </c>
      <c r="F104" s="94">
        <f>F97*E104</f>
        <v>0.07</v>
      </c>
      <c r="G104" s="92"/>
      <c r="H104" s="94"/>
      <c r="I104" s="93"/>
      <c r="J104" s="94"/>
      <c r="K104" s="93"/>
      <c r="L104" s="94"/>
      <c r="M104" s="94"/>
    </row>
    <row r="105" spans="1:13" s="196" customFormat="1" ht="43.5" customHeight="1">
      <c r="A105" s="91">
        <v>18</v>
      </c>
      <c r="B105" s="149" t="s">
        <v>119</v>
      </c>
      <c r="C105" s="99" t="s">
        <v>421</v>
      </c>
      <c r="D105" s="91" t="s">
        <v>40</v>
      </c>
      <c r="E105" s="92"/>
      <c r="F105" s="92">
        <v>14</v>
      </c>
      <c r="G105" s="99"/>
      <c r="H105" s="150"/>
      <c r="I105" s="93"/>
      <c r="J105" s="94"/>
      <c r="K105" s="93"/>
      <c r="L105" s="94"/>
      <c r="M105" s="94"/>
    </row>
    <row r="106" spans="1:13" s="196" customFormat="1" ht="15" customHeight="1">
      <c r="A106" s="91"/>
      <c r="B106" s="149"/>
      <c r="C106" s="97" t="s">
        <v>136</v>
      </c>
      <c r="D106" s="91" t="s">
        <v>13</v>
      </c>
      <c r="E106" s="92">
        <v>1.51</v>
      </c>
      <c r="F106" s="94">
        <f>F105*E106</f>
        <v>21.14</v>
      </c>
      <c r="G106" s="99"/>
      <c r="H106" s="150"/>
      <c r="I106" s="112"/>
      <c r="J106" s="94"/>
      <c r="K106" s="93"/>
      <c r="L106" s="94"/>
      <c r="M106" s="94"/>
    </row>
    <row r="107" spans="1:13" s="196" customFormat="1" ht="14.25" customHeight="1">
      <c r="A107" s="91"/>
      <c r="B107" s="175"/>
      <c r="C107" s="97" t="s">
        <v>22</v>
      </c>
      <c r="D107" s="25" t="s">
        <v>0</v>
      </c>
      <c r="E107" s="25">
        <v>0.13</v>
      </c>
      <c r="F107" s="94">
        <f>F105*E107</f>
        <v>1.82</v>
      </c>
      <c r="G107" s="92"/>
      <c r="H107" s="94"/>
      <c r="I107" s="93"/>
      <c r="J107" s="94"/>
      <c r="K107" s="93"/>
      <c r="L107" s="94"/>
      <c r="M107" s="94"/>
    </row>
    <row r="108" spans="1:13" s="196" customFormat="1" ht="12.75" customHeight="1">
      <c r="A108" s="91"/>
      <c r="B108" s="175"/>
      <c r="C108" s="97" t="s">
        <v>14</v>
      </c>
      <c r="D108" s="91"/>
      <c r="E108" s="91"/>
      <c r="F108" s="94"/>
      <c r="G108" s="92"/>
      <c r="H108" s="94"/>
      <c r="I108" s="93"/>
      <c r="J108" s="94"/>
      <c r="K108" s="93"/>
      <c r="L108" s="94"/>
      <c r="M108" s="94"/>
    </row>
    <row r="109" spans="1:13" s="196" customFormat="1" ht="15.75" customHeight="1">
      <c r="A109" s="91"/>
      <c r="B109" s="175"/>
      <c r="C109" s="99" t="s">
        <v>422</v>
      </c>
      <c r="D109" s="91" t="s">
        <v>40</v>
      </c>
      <c r="E109" s="91">
        <v>1</v>
      </c>
      <c r="F109" s="94">
        <f>F105*E109</f>
        <v>14</v>
      </c>
      <c r="G109" s="92"/>
      <c r="H109" s="94"/>
      <c r="I109" s="93"/>
      <c r="J109" s="94"/>
      <c r="K109" s="93"/>
      <c r="L109" s="94"/>
      <c r="M109" s="94"/>
    </row>
    <row r="110" spans="1:13" s="196" customFormat="1" ht="14.25" customHeight="1">
      <c r="A110" s="91"/>
      <c r="B110" s="175"/>
      <c r="C110" s="97" t="s">
        <v>120</v>
      </c>
      <c r="D110" s="91" t="s">
        <v>40</v>
      </c>
      <c r="E110" s="91">
        <v>2</v>
      </c>
      <c r="F110" s="94">
        <f>F105*E110</f>
        <v>28</v>
      </c>
      <c r="G110" s="92"/>
      <c r="H110" s="94"/>
      <c r="I110" s="93"/>
      <c r="J110" s="94"/>
      <c r="K110" s="93"/>
      <c r="L110" s="94"/>
      <c r="M110" s="94"/>
    </row>
    <row r="111" spans="1:13" s="196" customFormat="1" ht="15.75" customHeight="1">
      <c r="A111" s="91"/>
      <c r="B111" s="175"/>
      <c r="C111" s="99" t="s">
        <v>121</v>
      </c>
      <c r="D111" s="91" t="s">
        <v>16</v>
      </c>
      <c r="E111" s="91">
        <v>1.1</v>
      </c>
      <c r="F111" s="94">
        <f>F105*E111</f>
        <v>15.400000000000002</v>
      </c>
      <c r="G111" s="92"/>
      <c r="H111" s="94"/>
      <c r="I111" s="93"/>
      <c r="J111" s="94"/>
      <c r="K111" s="93"/>
      <c r="L111" s="94"/>
      <c r="M111" s="94"/>
    </row>
    <row r="112" spans="1:13" s="196" customFormat="1" ht="13.5" customHeight="1">
      <c r="A112" s="91"/>
      <c r="B112" s="175"/>
      <c r="C112" s="97" t="s">
        <v>15</v>
      </c>
      <c r="D112" s="25" t="s">
        <v>0</v>
      </c>
      <c r="E112" s="91">
        <v>0.07</v>
      </c>
      <c r="F112" s="94">
        <f>F105*E112</f>
        <v>0.9800000000000001</v>
      </c>
      <c r="G112" s="92"/>
      <c r="H112" s="94"/>
      <c r="I112" s="93"/>
      <c r="J112" s="94"/>
      <c r="K112" s="93"/>
      <c r="L112" s="94"/>
      <c r="M112" s="94"/>
    </row>
    <row r="113" spans="1:13" s="12" customFormat="1" ht="41.25" customHeight="1">
      <c r="A113" s="91">
        <v>19</v>
      </c>
      <c r="B113" s="149" t="s">
        <v>125</v>
      </c>
      <c r="C113" s="97" t="s">
        <v>134</v>
      </c>
      <c r="D113" s="91" t="s">
        <v>45</v>
      </c>
      <c r="E113" s="91"/>
      <c r="F113" s="112">
        <v>86</v>
      </c>
      <c r="G113" s="92"/>
      <c r="H113" s="94"/>
      <c r="I113" s="93"/>
      <c r="J113" s="94"/>
      <c r="K113" s="93"/>
      <c r="L113" s="94"/>
      <c r="M113" s="94"/>
    </row>
    <row r="114" spans="1:13" s="12" customFormat="1" ht="15" customHeight="1">
      <c r="A114" s="91"/>
      <c r="B114" s="149"/>
      <c r="C114" s="97" t="s">
        <v>12</v>
      </c>
      <c r="D114" s="91" t="s">
        <v>13</v>
      </c>
      <c r="E114" s="92">
        <v>0.609</v>
      </c>
      <c r="F114" s="92">
        <f>F113*E114</f>
        <v>52.373999999999995</v>
      </c>
      <c r="G114" s="92"/>
      <c r="H114" s="176"/>
      <c r="I114" s="112"/>
      <c r="J114" s="94"/>
      <c r="K114" s="93"/>
      <c r="L114" s="94"/>
      <c r="M114" s="94"/>
    </row>
    <row r="115" spans="1:13" s="12" customFormat="1" ht="15" customHeight="1">
      <c r="A115" s="91"/>
      <c r="B115" s="175"/>
      <c r="C115" s="97" t="s">
        <v>38</v>
      </c>
      <c r="D115" s="91" t="s">
        <v>0</v>
      </c>
      <c r="E115" s="91">
        <v>0.002</v>
      </c>
      <c r="F115" s="92">
        <f>F113*E115</f>
        <v>0.17200000000000001</v>
      </c>
      <c r="G115" s="92"/>
      <c r="H115" s="94"/>
      <c r="I115" s="93"/>
      <c r="J115" s="94"/>
      <c r="K115" s="93"/>
      <c r="L115" s="94"/>
      <c r="M115" s="94"/>
    </row>
    <row r="116" spans="1:13" s="12" customFormat="1" ht="15" customHeight="1">
      <c r="A116" s="91"/>
      <c r="B116" s="175"/>
      <c r="C116" s="97" t="s">
        <v>14</v>
      </c>
      <c r="D116" s="91"/>
      <c r="E116" s="91"/>
      <c r="F116" s="92"/>
      <c r="G116" s="92"/>
      <c r="H116" s="94"/>
      <c r="I116" s="93"/>
      <c r="J116" s="94"/>
      <c r="K116" s="93"/>
      <c r="L116" s="94"/>
      <c r="M116" s="94"/>
    </row>
    <row r="117" spans="1:13" s="12" customFormat="1" ht="42" customHeight="1">
      <c r="A117" s="91"/>
      <c r="B117" s="142"/>
      <c r="C117" s="97" t="s">
        <v>133</v>
      </c>
      <c r="D117" s="91" t="s">
        <v>45</v>
      </c>
      <c r="E117" s="91">
        <v>1</v>
      </c>
      <c r="F117" s="92">
        <f>F113*E117</f>
        <v>86</v>
      </c>
      <c r="G117" s="92"/>
      <c r="H117" s="94"/>
      <c r="I117" s="93"/>
      <c r="J117" s="94"/>
      <c r="K117" s="93"/>
      <c r="L117" s="94"/>
      <c r="M117" s="94"/>
    </row>
    <row r="118" spans="1:13" s="12" customFormat="1" ht="15" customHeight="1">
      <c r="A118" s="91"/>
      <c r="B118" s="142"/>
      <c r="C118" s="97" t="s">
        <v>126</v>
      </c>
      <c r="D118" s="91" t="s">
        <v>16</v>
      </c>
      <c r="E118" s="91">
        <v>0.14</v>
      </c>
      <c r="F118" s="92">
        <f>F113*E118</f>
        <v>12.040000000000001</v>
      </c>
      <c r="G118" s="92"/>
      <c r="H118" s="94"/>
      <c r="I118" s="93"/>
      <c r="J118" s="94"/>
      <c r="K118" s="93"/>
      <c r="L118" s="94"/>
      <c r="M118" s="94"/>
    </row>
    <row r="119" spans="1:13" s="12" customFormat="1" ht="15" customHeight="1">
      <c r="A119" s="91"/>
      <c r="B119" s="175"/>
      <c r="C119" s="97" t="s">
        <v>15</v>
      </c>
      <c r="D119" s="91" t="s">
        <v>13</v>
      </c>
      <c r="E119" s="91">
        <v>0.156</v>
      </c>
      <c r="F119" s="94">
        <f>F113*E119</f>
        <v>13.416</v>
      </c>
      <c r="G119" s="92"/>
      <c r="H119" s="94"/>
      <c r="I119" s="93"/>
      <c r="J119" s="94"/>
      <c r="K119" s="93"/>
      <c r="L119" s="94"/>
      <c r="M119" s="94"/>
    </row>
    <row r="120" spans="1:13" s="12" customFormat="1" ht="41.25" customHeight="1">
      <c r="A120" s="91">
        <v>20</v>
      </c>
      <c r="B120" s="149" t="s">
        <v>127</v>
      </c>
      <c r="C120" s="97" t="s">
        <v>135</v>
      </c>
      <c r="D120" s="91" t="s">
        <v>45</v>
      </c>
      <c r="E120" s="91"/>
      <c r="F120" s="112">
        <v>142</v>
      </c>
      <c r="G120" s="92"/>
      <c r="H120" s="94"/>
      <c r="I120" s="93"/>
      <c r="J120" s="94"/>
      <c r="K120" s="93"/>
      <c r="L120" s="94"/>
      <c r="M120" s="94"/>
    </row>
    <row r="121" spans="1:13" s="12" customFormat="1" ht="15" customHeight="1">
      <c r="A121" s="91"/>
      <c r="B121" s="149"/>
      <c r="C121" s="97" t="s">
        <v>12</v>
      </c>
      <c r="D121" s="91" t="s">
        <v>13</v>
      </c>
      <c r="E121" s="92">
        <f>0.583</f>
        <v>0.583</v>
      </c>
      <c r="F121" s="92">
        <f>F120*E121</f>
        <v>82.786</v>
      </c>
      <c r="G121" s="92"/>
      <c r="H121" s="176"/>
      <c r="I121" s="112"/>
      <c r="J121" s="94"/>
      <c r="K121" s="93"/>
      <c r="L121" s="94"/>
      <c r="M121" s="94"/>
    </row>
    <row r="122" spans="1:13" s="12" customFormat="1" ht="15" customHeight="1">
      <c r="A122" s="91"/>
      <c r="B122" s="175"/>
      <c r="C122" s="97" t="s">
        <v>38</v>
      </c>
      <c r="D122" s="91" t="s">
        <v>0</v>
      </c>
      <c r="E122" s="91">
        <v>0.0046</v>
      </c>
      <c r="F122" s="92">
        <f>F120*E122</f>
        <v>0.6532</v>
      </c>
      <c r="G122" s="92"/>
      <c r="H122" s="94"/>
      <c r="I122" s="93"/>
      <c r="J122" s="94"/>
      <c r="K122" s="93"/>
      <c r="L122" s="94"/>
      <c r="M122" s="94"/>
    </row>
    <row r="123" spans="1:13" s="12" customFormat="1" ht="15" customHeight="1">
      <c r="A123" s="91"/>
      <c r="B123" s="175"/>
      <c r="C123" s="97" t="s">
        <v>14</v>
      </c>
      <c r="D123" s="91"/>
      <c r="E123" s="91"/>
      <c r="F123" s="92"/>
      <c r="G123" s="92"/>
      <c r="H123" s="94"/>
      <c r="I123" s="93"/>
      <c r="J123" s="94"/>
      <c r="K123" s="93"/>
      <c r="L123" s="94"/>
      <c r="M123" s="94"/>
    </row>
    <row r="124" spans="1:13" s="12" customFormat="1" ht="39.75" customHeight="1">
      <c r="A124" s="91"/>
      <c r="B124" s="142"/>
      <c r="C124" s="97" t="s">
        <v>132</v>
      </c>
      <c r="D124" s="91" t="s">
        <v>45</v>
      </c>
      <c r="E124" s="91">
        <v>1</v>
      </c>
      <c r="F124" s="92">
        <f>F120*E124</f>
        <v>142</v>
      </c>
      <c r="G124" s="92"/>
      <c r="H124" s="94"/>
      <c r="I124" s="93"/>
      <c r="J124" s="94"/>
      <c r="K124" s="93"/>
      <c r="L124" s="94"/>
      <c r="M124" s="94"/>
    </row>
    <row r="125" spans="1:13" s="12" customFormat="1" ht="15" customHeight="1">
      <c r="A125" s="91"/>
      <c r="B125" s="142"/>
      <c r="C125" s="97" t="s">
        <v>126</v>
      </c>
      <c r="D125" s="91" t="s">
        <v>16</v>
      </c>
      <c r="E125" s="91">
        <v>0.235</v>
      </c>
      <c r="F125" s="92">
        <f>F120*E125</f>
        <v>33.37</v>
      </c>
      <c r="G125" s="92"/>
      <c r="H125" s="94"/>
      <c r="I125" s="93"/>
      <c r="J125" s="94"/>
      <c r="K125" s="93"/>
      <c r="L125" s="94"/>
      <c r="M125" s="94"/>
    </row>
    <row r="126" spans="1:13" s="12" customFormat="1" ht="15" customHeight="1">
      <c r="A126" s="91"/>
      <c r="B126" s="175"/>
      <c r="C126" s="97" t="s">
        <v>15</v>
      </c>
      <c r="D126" s="91" t="s">
        <v>0</v>
      </c>
      <c r="E126" s="91">
        <v>0.208</v>
      </c>
      <c r="F126" s="94">
        <f>F120*E126</f>
        <v>29.535999999999998</v>
      </c>
      <c r="G126" s="92"/>
      <c r="H126" s="94"/>
      <c r="I126" s="93"/>
      <c r="J126" s="94"/>
      <c r="K126" s="93"/>
      <c r="L126" s="94"/>
      <c r="M126" s="94"/>
    </row>
    <row r="127" spans="1:13" s="12" customFormat="1" ht="90" customHeight="1">
      <c r="A127" s="91">
        <v>21</v>
      </c>
      <c r="B127" s="149" t="s">
        <v>122</v>
      </c>
      <c r="C127" s="97" t="s">
        <v>144</v>
      </c>
      <c r="D127" s="91" t="s">
        <v>45</v>
      </c>
      <c r="E127" s="92"/>
      <c r="F127" s="92">
        <v>120</v>
      </c>
      <c r="G127" s="99"/>
      <c r="H127" s="150"/>
      <c r="I127" s="93"/>
      <c r="J127" s="94"/>
      <c r="K127" s="93"/>
      <c r="L127" s="94"/>
      <c r="M127" s="94"/>
    </row>
    <row r="128" spans="1:13" s="12" customFormat="1" ht="15" customHeight="1">
      <c r="A128" s="91"/>
      <c r="B128" s="149"/>
      <c r="C128" s="97" t="s">
        <v>12</v>
      </c>
      <c r="D128" s="91" t="s">
        <v>13</v>
      </c>
      <c r="E128" s="93">
        <v>1.43</v>
      </c>
      <c r="F128" s="92">
        <f>F127*E128</f>
        <v>171.6</v>
      </c>
      <c r="G128" s="99"/>
      <c r="H128" s="150"/>
      <c r="I128" s="112"/>
      <c r="J128" s="94"/>
      <c r="K128" s="93"/>
      <c r="L128" s="94"/>
      <c r="M128" s="94"/>
    </row>
    <row r="129" spans="1:13" s="12" customFormat="1" ht="14.25" customHeight="1">
      <c r="A129" s="91"/>
      <c r="B129" s="175"/>
      <c r="C129" s="97" t="s">
        <v>117</v>
      </c>
      <c r="D129" s="91" t="s">
        <v>0</v>
      </c>
      <c r="E129" s="91">
        <v>0.026</v>
      </c>
      <c r="F129" s="92">
        <f>F127*E129</f>
        <v>3.1199999999999997</v>
      </c>
      <c r="G129" s="92"/>
      <c r="H129" s="94"/>
      <c r="I129" s="93"/>
      <c r="J129" s="94"/>
      <c r="K129" s="93"/>
      <c r="L129" s="94"/>
      <c r="M129" s="94"/>
    </row>
    <row r="130" spans="1:13" s="12" customFormat="1" ht="14.25" customHeight="1">
      <c r="A130" s="91"/>
      <c r="B130" s="175"/>
      <c r="C130" s="97" t="s">
        <v>14</v>
      </c>
      <c r="D130" s="91"/>
      <c r="E130" s="91"/>
      <c r="F130" s="92"/>
      <c r="G130" s="92"/>
      <c r="H130" s="94"/>
      <c r="I130" s="93"/>
      <c r="J130" s="94"/>
      <c r="K130" s="93"/>
      <c r="L130" s="94"/>
      <c r="M130" s="94"/>
    </row>
    <row r="131" spans="1:13" s="12" customFormat="1" ht="28.5" customHeight="1">
      <c r="A131" s="91"/>
      <c r="B131" s="175"/>
      <c r="C131" s="97" t="s">
        <v>145</v>
      </c>
      <c r="D131" s="91" t="s">
        <v>45</v>
      </c>
      <c r="E131" s="107">
        <v>0.929</v>
      </c>
      <c r="F131" s="92">
        <f>F127*E131</f>
        <v>111.48</v>
      </c>
      <c r="G131" s="92"/>
      <c r="H131" s="94"/>
      <c r="I131" s="93"/>
      <c r="J131" s="94"/>
      <c r="K131" s="93"/>
      <c r="L131" s="94"/>
      <c r="M131" s="94"/>
    </row>
    <row r="132" spans="1:13" s="12" customFormat="1" ht="13.5" customHeight="1">
      <c r="A132" s="91"/>
      <c r="B132" s="175"/>
      <c r="C132" s="97" t="s">
        <v>15</v>
      </c>
      <c r="D132" s="91" t="s">
        <v>0</v>
      </c>
      <c r="E132" s="91">
        <v>0.0457</v>
      </c>
      <c r="F132" s="92">
        <f>F127*E132</f>
        <v>5.484</v>
      </c>
      <c r="G132" s="93"/>
      <c r="H132" s="94"/>
      <c r="I132" s="93"/>
      <c r="J132" s="94"/>
      <c r="K132" s="93"/>
      <c r="L132" s="94"/>
      <c r="M132" s="94"/>
    </row>
    <row r="133" spans="1:13" s="12" customFormat="1" ht="81.75" customHeight="1">
      <c r="A133" s="91">
        <v>22</v>
      </c>
      <c r="B133" s="149" t="s">
        <v>123</v>
      </c>
      <c r="C133" s="97" t="s">
        <v>146</v>
      </c>
      <c r="D133" s="91" t="s">
        <v>45</v>
      </c>
      <c r="E133" s="92"/>
      <c r="F133" s="92">
        <v>32</v>
      </c>
      <c r="G133" s="99"/>
      <c r="H133" s="150"/>
      <c r="I133" s="93"/>
      <c r="J133" s="94"/>
      <c r="K133" s="93"/>
      <c r="L133" s="94"/>
      <c r="M133" s="94"/>
    </row>
    <row r="134" spans="1:13" s="12" customFormat="1" ht="15" customHeight="1">
      <c r="A134" s="91"/>
      <c r="B134" s="149"/>
      <c r="C134" s="97" t="s">
        <v>12</v>
      </c>
      <c r="D134" s="91" t="s">
        <v>13</v>
      </c>
      <c r="E134" s="92">
        <v>1.17</v>
      </c>
      <c r="F134" s="92">
        <f>F133*E134</f>
        <v>37.44</v>
      </c>
      <c r="G134" s="99"/>
      <c r="H134" s="150"/>
      <c r="I134" s="112"/>
      <c r="J134" s="94"/>
      <c r="K134" s="93"/>
      <c r="L134" s="94"/>
      <c r="M134" s="94"/>
    </row>
    <row r="135" spans="1:13" s="12" customFormat="1" ht="15" customHeight="1">
      <c r="A135" s="91"/>
      <c r="B135" s="175"/>
      <c r="C135" s="97" t="s">
        <v>117</v>
      </c>
      <c r="D135" s="91" t="s">
        <v>0</v>
      </c>
      <c r="E135" s="91">
        <v>0.0112</v>
      </c>
      <c r="F135" s="94">
        <f>F133*E135</f>
        <v>0.3584</v>
      </c>
      <c r="G135" s="92"/>
      <c r="H135" s="94"/>
      <c r="I135" s="93"/>
      <c r="J135" s="94"/>
      <c r="K135" s="92"/>
      <c r="L135" s="94"/>
      <c r="M135" s="94"/>
    </row>
    <row r="136" spans="1:13" s="12" customFormat="1" ht="15" customHeight="1">
      <c r="A136" s="91"/>
      <c r="B136" s="175"/>
      <c r="C136" s="97" t="s">
        <v>14</v>
      </c>
      <c r="D136" s="91"/>
      <c r="E136" s="91"/>
      <c r="F136" s="92"/>
      <c r="G136" s="92"/>
      <c r="H136" s="94"/>
      <c r="I136" s="93"/>
      <c r="J136" s="94"/>
      <c r="K136" s="93"/>
      <c r="L136" s="94"/>
      <c r="M136" s="94"/>
    </row>
    <row r="137" spans="1:13" s="12" customFormat="1" ht="30.75" customHeight="1">
      <c r="A137" s="91"/>
      <c r="B137" s="175"/>
      <c r="C137" s="97" t="s">
        <v>147</v>
      </c>
      <c r="D137" s="91" t="s">
        <v>45</v>
      </c>
      <c r="E137" s="91">
        <v>0.938</v>
      </c>
      <c r="F137" s="94">
        <f>F133*E137</f>
        <v>30.016</v>
      </c>
      <c r="G137" s="92"/>
      <c r="H137" s="94"/>
      <c r="I137" s="93"/>
      <c r="J137" s="94"/>
      <c r="K137" s="93"/>
      <c r="L137" s="94"/>
      <c r="M137" s="94"/>
    </row>
    <row r="138" spans="1:13" s="12" customFormat="1" ht="15" customHeight="1">
      <c r="A138" s="91"/>
      <c r="B138" s="175"/>
      <c r="C138" s="97" t="s">
        <v>15</v>
      </c>
      <c r="D138" s="91" t="s">
        <v>0</v>
      </c>
      <c r="E138" s="91">
        <v>0.0393</v>
      </c>
      <c r="F138" s="92">
        <f>F133*E138</f>
        <v>1.2576</v>
      </c>
      <c r="G138" s="92"/>
      <c r="H138" s="94"/>
      <c r="I138" s="93"/>
      <c r="J138" s="94"/>
      <c r="K138" s="93"/>
      <c r="L138" s="94"/>
      <c r="M138" s="94"/>
    </row>
    <row r="139" spans="1:13" s="12" customFormat="1" ht="87" customHeight="1">
      <c r="A139" s="91">
        <v>23</v>
      </c>
      <c r="B139" s="149" t="s">
        <v>124</v>
      </c>
      <c r="C139" s="97" t="s">
        <v>148</v>
      </c>
      <c r="D139" s="91" t="s">
        <v>45</v>
      </c>
      <c r="E139" s="92"/>
      <c r="F139" s="92">
        <v>52</v>
      </c>
      <c r="G139" s="99"/>
      <c r="H139" s="150"/>
      <c r="I139" s="93"/>
      <c r="J139" s="94"/>
      <c r="K139" s="93"/>
      <c r="L139" s="94"/>
      <c r="M139" s="94"/>
    </row>
    <row r="140" spans="1:13" s="12" customFormat="1" ht="14.25" customHeight="1">
      <c r="A140" s="91"/>
      <c r="B140" s="149"/>
      <c r="C140" s="97" t="s">
        <v>12</v>
      </c>
      <c r="D140" s="91" t="s">
        <v>13</v>
      </c>
      <c r="E140" s="92">
        <v>1.56</v>
      </c>
      <c r="F140" s="92">
        <f>F139*E140</f>
        <v>81.12</v>
      </c>
      <c r="G140" s="99"/>
      <c r="H140" s="150"/>
      <c r="I140" s="112"/>
      <c r="J140" s="94"/>
      <c r="K140" s="93"/>
      <c r="L140" s="94"/>
      <c r="M140" s="94"/>
    </row>
    <row r="141" spans="1:13" s="12" customFormat="1" ht="14.25" customHeight="1">
      <c r="A141" s="91"/>
      <c r="B141" s="175"/>
      <c r="C141" s="97" t="s">
        <v>117</v>
      </c>
      <c r="D141" s="91" t="s">
        <v>0</v>
      </c>
      <c r="E141" s="91">
        <v>0.02</v>
      </c>
      <c r="F141" s="92">
        <f>F139*E141</f>
        <v>1.04</v>
      </c>
      <c r="G141" s="92"/>
      <c r="H141" s="94"/>
      <c r="I141" s="93"/>
      <c r="J141" s="94"/>
      <c r="K141" s="93"/>
      <c r="L141" s="94"/>
      <c r="M141" s="94"/>
    </row>
    <row r="142" spans="1:13" s="12" customFormat="1" ht="14.25" customHeight="1">
      <c r="A142" s="91"/>
      <c r="B142" s="175"/>
      <c r="C142" s="97" t="s">
        <v>14</v>
      </c>
      <c r="D142" s="91"/>
      <c r="E142" s="91"/>
      <c r="F142" s="92"/>
      <c r="G142" s="92"/>
      <c r="H142" s="94"/>
      <c r="I142" s="93"/>
      <c r="J142" s="94"/>
      <c r="K142" s="93"/>
      <c r="L142" s="94"/>
      <c r="M142" s="94"/>
    </row>
    <row r="143" spans="1:13" s="12" customFormat="1" ht="14.25" customHeight="1">
      <c r="A143" s="91"/>
      <c r="B143" s="175"/>
      <c r="C143" s="97" t="s">
        <v>423</v>
      </c>
      <c r="D143" s="91" t="s">
        <v>45</v>
      </c>
      <c r="E143" s="91">
        <v>0.937</v>
      </c>
      <c r="F143" s="92">
        <f>F139*E143</f>
        <v>48.724000000000004</v>
      </c>
      <c r="G143" s="92"/>
      <c r="H143" s="94"/>
      <c r="I143" s="93"/>
      <c r="J143" s="94"/>
      <c r="K143" s="93"/>
      <c r="L143" s="94"/>
      <c r="M143" s="94"/>
    </row>
    <row r="144" spans="1:13" s="12" customFormat="1" ht="15" customHeight="1">
      <c r="A144" s="91"/>
      <c r="B144" s="175"/>
      <c r="C144" s="97" t="s">
        <v>15</v>
      </c>
      <c r="D144" s="91" t="s">
        <v>0</v>
      </c>
      <c r="E144" s="91">
        <v>0.07</v>
      </c>
      <c r="F144" s="92">
        <f>F139*E144</f>
        <v>3.6400000000000006</v>
      </c>
      <c r="G144" s="93"/>
      <c r="H144" s="94"/>
      <c r="I144" s="93"/>
      <c r="J144" s="94"/>
      <c r="K144" s="93"/>
      <c r="L144" s="94"/>
      <c r="M144" s="94"/>
    </row>
    <row r="145" spans="1:14" s="12" customFormat="1" ht="87" customHeight="1">
      <c r="A145" s="91">
        <v>24</v>
      </c>
      <c r="B145" s="149" t="s">
        <v>156</v>
      </c>
      <c r="C145" s="97" t="s">
        <v>424</v>
      </c>
      <c r="D145" s="91" t="s">
        <v>45</v>
      </c>
      <c r="E145" s="51"/>
      <c r="F145" s="92">
        <v>16</v>
      </c>
      <c r="G145" s="99"/>
      <c r="H145" s="150"/>
      <c r="I145" s="93"/>
      <c r="J145" s="94"/>
      <c r="K145" s="93"/>
      <c r="L145" s="94"/>
      <c r="M145" s="94"/>
      <c r="N145" s="127"/>
    </row>
    <row r="146" spans="1:14" s="12" customFormat="1" ht="17.25" customHeight="1">
      <c r="A146" s="91"/>
      <c r="B146" s="149"/>
      <c r="C146" s="97" t="s">
        <v>136</v>
      </c>
      <c r="D146" s="91" t="s">
        <v>13</v>
      </c>
      <c r="E146" s="51">
        <v>1.35</v>
      </c>
      <c r="F146" s="51">
        <f>F145*E146</f>
        <v>21.6</v>
      </c>
      <c r="G146" s="99"/>
      <c r="H146" s="150"/>
      <c r="I146" s="112"/>
      <c r="J146" s="94"/>
      <c r="K146" s="93"/>
      <c r="L146" s="94"/>
      <c r="M146" s="94"/>
      <c r="N146" s="127"/>
    </row>
    <row r="147" spans="1:14" s="12" customFormat="1" ht="18.75" customHeight="1">
      <c r="A147" s="91"/>
      <c r="B147" s="175"/>
      <c r="C147" s="97" t="s">
        <v>117</v>
      </c>
      <c r="D147" s="91" t="s">
        <v>0</v>
      </c>
      <c r="E147" s="25">
        <v>0.0314</v>
      </c>
      <c r="F147" s="51">
        <f>F145*E147</f>
        <v>0.5024</v>
      </c>
      <c r="G147" s="92"/>
      <c r="H147" s="94"/>
      <c r="I147" s="93"/>
      <c r="J147" s="94"/>
      <c r="K147" s="92"/>
      <c r="L147" s="94"/>
      <c r="M147" s="94"/>
      <c r="N147" s="127"/>
    </row>
    <row r="148" spans="1:14" s="12" customFormat="1" ht="17.25" customHeight="1">
      <c r="A148" s="91"/>
      <c r="B148" s="175"/>
      <c r="C148" s="97" t="s">
        <v>14</v>
      </c>
      <c r="D148" s="91"/>
      <c r="E148" s="25"/>
      <c r="F148" s="51"/>
      <c r="G148" s="92"/>
      <c r="H148" s="94"/>
      <c r="I148" s="93"/>
      <c r="J148" s="94"/>
      <c r="K148" s="93"/>
      <c r="L148" s="94"/>
      <c r="M148" s="94"/>
      <c r="N148" s="127"/>
    </row>
    <row r="149" spans="1:14" s="12" customFormat="1" ht="18" customHeight="1">
      <c r="A149" s="91"/>
      <c r="B149" s="175"/>
      <c r="C149" s="97" t="s">
        <v>425</v>
      </c>
      <c r="D149" s="91" t="s">
        <v>45</v>
      </c>
      <c r="E149" s="25">
        <v>0.946</v>
      </c>
      <c r="F149" s="51">
        <f>F145*E149</f>
        <v>15.136</v>
      </c>
      <c r="G149" s="112"/>
      <c r="H149" s="94"/>
      <c r="I149" s="93"/>
      <c r="J149" s="94"/>
      <c r="K149" s="93"/>
      <c r="L149" s="94"/>
      <c r="M149" s="94"/>
      <c r="N149" s="127"/>
    </row>
    <row r="150" spans="1:14" s="12" customFormat="1" ht="15.75" customHeight="1">
      <c r="A150" s="91"/>
      <c r="B150" s="175"/>
      <c r="C150" s="97" t="s">
        <v>15</v>
      </c>
      <c r="D150" s="91" t="s">
        <v>0</v>
      </c>
      <c r="E150" s="25">
        <v>0.0652</v>
      </c>
      <c r="F150" s="51">
        <f>F145*E150</f>
        <v>1.0432</v>
      </c>
      <c r="G150" s="92"/>
      <c r="H150" s="94"/>
      <c r="I150" s="93"/>
      <c r="J150" s="94"/>
      <c r="K150" s="93"/>
      <c r="L150" s="94"/>
      <c r="M150" s="94"/>
      <c r="N150" s="127"/>
    </row>
    <row r="151" spans="1:14" s="12" customFormat="1" ht="93" customHeight="1">
      <c r="A151" s="91">
        <v>25</v>
      </c>
      <c r="B151" s="149" t="s">
        <v>156</v>
      </c>
      <c r="C151" s="97" t="s">
        <v>426</v>
      </c>
      <c r="D151" s="91" t="s">
        <v>45</v>
      </c>
      <c r="E151" s="51"/>
      <c r="F151" s="92">
        <v>38</v>
      </c>
      <c r="G151" s="99"/>
      <c r="H151" s="150"/>
      <c r="I151" s="93"/>
      <c r="J151" s="94"/>
      <c r="K151" s="93"/>
      <c r="L151" s="94"/>
      <c r="M151" s="94"/>
      <c r="N151" s="127"/>
    </row>
    <row r="152" spans="1:14" s="12" customFormat="1" ht="19.5" customHeight="1">
      <c r="A152" s="91"/>
      <c r="B152" s="149"/>
      <c r="C152" s="97" t="s">
        <v>136</v>
      </c>
      <c r="D152" s="91" t="s">
        <v>13</v>
      </c>
      <c r="E152" s="51">
        <v>1.35</v>
      </c>
      <c r="F152" s="51">
        <f>F151*E152</f>
        <v>51.300000000000004</v>
      </c>
      <c r="G152" s="99"/>
      <c r="H152" s="150"/>
      <c r="I152" s="112"/>
      <c r="J152" s="94"/>
      <c r="K152" s="93"/>
      <c r="L152" s="94"/>
      <c r="M152" s="94"/>
      <c r="N152" s="127"/>
    </row>
    <row r="153" spans="1:14" s="12" customFormat="1" ht="18" customHeight="1">
      <c r="A153" s="91"/>
      <c r="B153" s="175"/>
      <c r="C153" s="97" t="s">
        <v>117</v>
      </c>
      <c r="D153" s="91" t="s">
        <v>0</v>
      </c>
      <c r="E153" s="25">
        <v>0.0314</v>
      </c>
      <c r="F153" s="51">
        <f>F151*E153</f>
        <v>1.1931999999999998</v>
      </c>
      <c r="G153" s="92"/>
      <c r="H153" s="94"/>
      <c r="I153" s="93"/>
      <c r="J153" s="94"/>
      <c r="K153" s="93"/>
      <c r="L153" s="94"/>
      <c r="M153" s="94"/>
      <c r="N153" s="127"/>
    </row>
    <row r="154" spans="1:14" s="12" customFormat="1" ht="17.25" customHeight="1">
      <c r="A154" s="91"/>
      <c r="B154" s="175"/>
      <c r="C154" s="97" t="s">
        <v>14</v>
      </c>
      <c r="D154" s="91"/>
      <c r="E154" s="25"/>
      <c r="F154" s="51"/>
      <c r="G154" s="92"/>
      <c r="H154" s="94"/>
      <c r="I154" s="93"/>
      <c r="J154" s="94"/>
      <c r="K154" s="93"/>
      <c r="L154" s="94"/>
      <c r="M154" s="94"/>
      <c r="N154" s="127"/>
    </row>
    <row r="155" spans="1:14" s="12" customFormat="1" ht="15.75" customHeight="1">
      <c r="A155" s="91"/>
      <c r="B155" s="175"/>
      <c r="C155" s="97" t="s">
        <v>427</v>
      </c>
      <c r="D155" s="91" t="s">
        <v>45</v>
      </c>
      <c r="E155" s="25">
        <v>0.946</v>
      </c>
      <c r="F155" s="51">
        <f>F151*E155</f>
        <v>35.948</v>
      </c>
      <c r="G155" s="112"/>
      <c r="H155" s="94"/>
      <c r="I155" s="93"/>
      <c r="J155" s="94"/>
      <c r="K155" s="93"/>
      <c r="L155" s="94"/>
      <c r="M155" s="94"/>
      <c r="N155" s="127"/>
    </row>
    <row r="156" spans="1:14" s="12" customFormat="1" ht="18" customHeight="1">
      <c r="A156" s="91"/>
      <c r="B156" s="175"/>
      <c r="C156" s="97" t="s">
        <v>15</v>
      </c>
      <c r="D156" s="91" t="s">
        <v>0</v>
      </c>
      <c r="E156" s="25">
        <v>0.0652</v>
      </c>
      <c r="F156" s="51">
        <f>F151*E156</f>
        <v>2.4776</v>
      </c>
      <c r="G156" s="92"/>
      <c r="H156" s="94"/>
      <c r="I156" s="93"/>
      <c r="J156" s="94"/>
      <c r="K156" s="93"/>
      <c r="L156" s="94"/>
      <c r="M156" s="94"/>
      <c r="N156" s="127"/>
    </row>
    <row r="157" spans="1:13" s="12" customFormat="1" ht="90" customHeight="1">
      <c r="A157" s="91">
        <v>46</v>
      </c>
      <c r="B157" s="149" t="s">
        <v>122</v>
      </c>
      <c r="C157" s="97" t="s">
        <v>428</v>
      </c>
      <c r="D157" s="91" t="s">
        <v>45</v>
      </c>
      <c r="E157" s="92"/>
      <c r="F157" s="92">
        <v>188</v>
      </c>
      <c r="G157" s="99"/>
      <c r="H157" s="150"/>
      <c r="I157" s="93"/>
      <c r="J157" s="94"/>
      <c r="K157" s="93"/>
      <c r="L157" s="94"/>
      <c r="M157" s="94"/>
    </row>
    <row r="158" spans="1:13" s="12" customFormat="1" ht="15" customHeight="1">
      <c r="A158" s="91"/>
      <c r="B158" s="149"/>
      <c r="C158" s="97" t="s">
        <v>12</v>
      </c>
      <c r="D158" s="91" t="s">
        <v>13</v>
      </c>
      <c r="E158" s="93">
        <v>1.43</v>
      </c>
      <c r="F158" s="92">
        <f>F157*E158</f>
        <v>268.84</v>
      </c>
      <c r="G158" s="99"/>
      <c r="H158" s="150"/>
      <c r="I158" s="112"/>
      <c r="J158" s="94"/>
      <c r="K158" s="93"/>
      <c r="L158" s="94"/>
      <c r="M158" s="94"/>
    </row>
    <row r="159" spans="1:13" s="12" customFormat="1" ht="14.25" customHeight="1">
      <c r="A159" s="91"/>
      <c r="B159" s="175"/>
      <c r="C159" s="97" t="s">
        <v>117</v>
      </c>
      <c r="D159" s="91" t="s">
        <v>0</v>
      </c>
      <c r="E159" s="91">
        <v>0.026</v>
      </c>
      <c r="F159" s="92">
        <f>F157*E159</f>
        <v>4.888</v>
      </c>
      <c r="G159" s="92"/>
      <c r="H159" s="94"/>
      <c r="I159" s="93"/>
      <c r="J159" s="94"/>
      <c r="K159" s="93"/>
      <c r="L159" s="94"/>
      <c r="M159" s="94"/>
    </row>
    <row r="160" spans="1:13" s="12" customFormat="1" ht="14.25" customHeight="1">
      <c r="A160" s="91"/>
      <c r="B160" s="175"/>
      <c r="C160" s="97" t="s">
        <v>14</v>
      </c>
      <c r="D160" s="91"/>
      <c r="E160" s="91"/>
      <c r="F160" s="92"/>
      <c r="G160" s="92"/>
      <c r="H160" s="94"/>
      <c r="I160" s="93"/>
      <c r="J160" s="94"/>
      <c r="K160" s="93"/>
      <c r="L160" s="94"/>
      <c r="M160" s="94"/>
    </row>
    <row r="161" spans="1:13" s="12" customFormat="1" ht="28.5" customHeight="1">
      <c r="A161" s="91"/>
      <c r="B161" s="175"/>
      <c r="C161" s="97" t="s">
        <v>145</v>
      </c>
      <c r="D161" s="91" t="s">
        <v>45</v>
      </c>
      <c r="E161" s="107">
        <v>0.929</v>
      </c>
      <c r="F161" s="92">
        <f>F157*E161</f>
        <v>174.65200000000002</v>
      </c>
      <c r="G161" s="92"/>
      <c r="H161" s="94"/>
      <c r="I161" s="93"/>
      <c r="J161" s="94"/>
      <c r="K161" s="93"/>
      <c r="L161" s="94"/>
      <c r="M161" s="94"/>
    </row>
    <row r="162" spans="1:13" s="12" customFormat="1" ht="13.5" customHeight="1">
      <c r="A162" s="91"/>
      <c r="B162" s="175"/>
      <c r="C162" s="97" t="s">
        <v>15</v>
      </c>
      <c r="D162" s="91" t="s">
        <v>0</v>
      </c>
      <c r="E162" s="91">
        <v>0.0457</v>
      </c>
      <c r="F162" s="92">
        <f>F157*E162</f>
        <v>8.5916</v>
      </c>
      <c r="G162" s="93"/>
      <c r="H162" s="94"/>
      <c r="I162" s="93"/>
      <c r="J162" s="94"/>
      <c r="K162" s="93"/>
      <c r="L162" s="94"/>
      <c r="M162" s="94"/>
    </row>
    <row r="163" spans="1:13" s="12" customFormat="1" ht="81.75" customHeight="1">
      <c r="A163" s="91">
        <v>27</v>
      </c>
      <c r="B163" s="149" t="s">
        <v>123</v>
      </c>
      <c r="C163" s="97" t="s">
        <v>429</v>
      </c>
      <c r="D163" s="91" t="s">
        <v>45</v>
      </c>
      <c r="E163" s="92"/>
      <c r="F163" s="92">
        <v>52</v>
      </c>
      <c r="G163" s="99"/>
      <c r="H163" s="150"/>
      <c r="I163" s="93"/>
      <c r="J163" s="94"/>
      <c r="K163" s="93"/>
      <c r="L163" s="94"/>
      <c r="M163" s="94"/>
    </row>
    <row r="164" spans="1:13" s="12" customFormat="1" ht="15" customHeight="1">
      <c r="A164" s="91"/>
      <c r="B164" s="149"/>
      <c r="C164" s="97" t="s">
        <v>12</v>
      </c>
      <c r="D164" s="91" t="s">
        <v>13</v>
      </c>
      <c r="E164" s="92">
        <v>1.17</v>
      </c>
      <c r="F164" s="92">
        <f>F163*E164</f>
        <v>60.839999999999996</v>
      </c>
      <c r="G164" s="99"/>
      <c r="H164" s="150"/>
      <c r="I164" s="112"/>
      <c r="J164" s="94"/>
      <c r="K164" s="93"/>
      <c r="L164" s="94"/>
      <c r="M164" s="94"/>
    </row>
    <row r="165" spans="1:13" s="12" customFormat="1" ht="15" customHeight="1">
      <c r="A165" s="91"/>
      <c r="B165" s="175"/>
      <c r="C165" s="97" t="s">
        <v>117</v>
      </c>
      <c r="D165" s="91" t="s">
        <v>0</v>
      </c>
      <c r="E165" s="91">
        <v>0.0112</v>
      </c>
      <c r="F165" s="94">
        <f>F163*E165</f>
        <v>0.5824</v>
      </c>
      <c r="G165" s="92"/>
      <c r="H165" s="94"/>
      <c r="I165" s="93"/>
      <c r="J165" s="94"/>
      <c r="K165" s="92"/>
      <c r="L165" s="94"/>
      <c r="M165" s="94"/>
    </row>
    <row r="166" spans="1:13" s="12" customFormat="1" ht="15" customHeight="1">
      <c r="A166" s="91"/>
      <c r="B166" s="175"/>
      <c r="C166" s="97" t="s">
        <v>14</v>
      </c>
      <c r="D166" s="91"/>
      <c r="E166" s="91"/>
      <c r="F166" s="92"/>
      <c r="G166" s="92"/>
      <c r="H166" s="94"/>
      <c r="I166" s="93"/>
      <c r="J166" s="94"/>
      <c r="K166" s="93"/>
      <c r="L166" s="94"/>
      <c r="M166" s="94"/>
    </row>
    <row r="167" spans="1:13" s="12" customFormat="1" ht="30.75" customHeight="1">
      <c r="A167" s="91"/>
      <c r="B167" s="175"/>
      <c r="C167" s="97" t="s">
        <v>147</v>
      </c>
      <c r="D167" s="91" t="s">
        <v>45</v>
      </c>
      <c r="E167" s="91">
        <v>0.938</v>
      </c>
      <c r="F167" s="94">
        <f>F163*E167</f>
        <v>48.775999999999996</v>
      </c>
      <c r="G167" s="92"/>
      <c r="H167" s="94"/>
      <c r="I167" s="93"/>
      <c r="J167" s="94"/>
      <c r="K167" s="93"/>
      <c r="L167" s="94"/>
      <c r="M167" s="94"/>
    </row>
    <row r="168" spans="1:13" s="12" customFormat="1" ht="15" customHeight="1">
      <c r="A168" s="91"/>
      <c r="B168" s="175"/>
      <c r="C168" s="97" t="s">
        <v>15</v>
      </c>
      <c r="D168" s="91" t="s">
        <v>0</v>
      </c>
      <c r="E168" s="91">
        <v>0.0393</v>
      </c>
      <c r="F168" s="92">
        <f>F163*E168</f>
        <v>2.0436</v>
      </c>
      <c r="G168" s="92"/>
      <c r="H168" s="94"/>
      <c r="I168" s="93"/>
      <c r="J168" s="94"/>
      <c r="K168" s="93"/>
      <c r="L168" s="94"/>
      <c r="M168" s="94"/>
    </row>
    <row r="169" spans="1:13" s="12" customFormat="1" ht="87" customHeight="1">
      <c r="A169" s="91">
        <v>28</v>
      </c>
      <c r="B169" s="149" t="s">
        <v>124</v>
      </c>
      <c r="C169" s="97" t="s">
        <v>430</v>
      </c>
      <c r="D169" s="91" t="s">
        <v>45</v>
      </c>
      <c r="E169" s="92"/>
      <c r="F169" s="92">
        <v>28</v>
      </c>
      <c r="G169" s="99"/>
      <c r="H169" s="150"/>
      <c r="I169" s="93"/>
      <c r="J169" s="94"/>
      <c r="K169" s="93"/>
      <c r="L169" s="94"/>
      <c r="M169" s="94"/>
    </row>
    <row r="170" spans="1:13" s="12" customFormat="1" ht="14.25" customHeight="1">
      <c r="A170" s="91"/>
      <c r="B170" s="149"/>
      <c r="C170" s="97" t="s">
        <v>12</v>
      </c>
      <c r="D170" s="91" t="s">
        <v>13</v>
      </c>
      <c r="E170" s="92">
        <v>1.56</v>
      </c>
      <c r="F170" s="92">
        <f>F169*E170</f>
        <v>43.68</v>
      </c>
      <c r="G170" s="99"/>
      <c r="H170" s="150"/>
      <c r="I170" s="112"/>
      <c r="J170" s="94"/>
      <c r="K170" s="93"/>
      <c r="L170" s="94"/>
      <c r="M170" s="94"/>
    </row>
    <row r="171" spans="1:13" s="12" customFormat="1" ht="14.25" customHeight="1">
      <c r="A171" s="91"/>
      <c r="B171" s="175"/>
      <c r="C171" s="97" t="s">
        <v>117</v>
      </c>
      <c r="D171" s="91" t="s">
        <v>0</v>
      </c>
      <c r="E171" s="91">
        <v>0.02</v>
      </c>
      <c r="F171" s="92">
        <f>F169*E171</f>
        <v>0.56</v>
      </c>
      <c r="G171" s="92"/>
      <c r="H171" s="94"/>
      <c r="I171" s="93"/>
      <c r="J171" s="94"/>
      <c r="K171" s="93"/>
      <c r="L171" s="94"/>
      <c r="M171" s="94"/>
    </row>
    <row r="172" spans="1:13" s="12" customFormat="1" ht="14.25" customHeight="1">
      <c r="A172" s="91"/>
      <c r="B172" s="175"/>
      <c r="C172" s="97" t="s">
        <v>14</v>
      </c>
      <c r="D172" s="91"/>
      <c r="E172" s="91"/>
      <c r="F172" s="92"/>
      <c r="G172" s="92"/>
      <c r="H172" s="94"/>
      <c r="I172" s="93"/>
      <c r="J172" s="94"/>
      <c r="K172" s="93"/>
      <c r="L172" s="94"/>
      <c r="M172" s="94"/>
    </row>
    <row r="173" spans="1:13" s="12" customFormat="1" ht="14.25" customHeight="1">
      <c r="A173" s="91"/>
      <c r="B173" s="175"/>
      <c r="C173" s="97" t="s">
        <v>423</v>
      </c>
      <c r="D173" s="91" t="s">
        <v>45</v>
      </c>
      <c r="E173" s="91">
        <v>0.937</v>
      </c>
      <c r="F173" s="92">
        <f>F169*E173</f>
        <v>26.236</v>
      </c>
      <c r="G173" s="92"/>
      <c r="H173" s="94"/>
      <c r="I173" s="93"/>
      <c r="J173" s="94"/>
      <c r="K173" s="93"/>
      <c r="L173" s="94"/>
      <c r="M173" s="94"/>
    </row>
    <row r="174" spans="1:13" s="12" customFormat="1" ht="15" customHeight="1">
      <c r="A174" s="91"/>
      <c r="B174" s="175"/>
      <c r="C174" s="97" t="s">
        <v>15</v>
      </c>
      <c r="D174" s="91" t="s">
        <v>0</v>
      </c>
      <c r="E174" s="91">
        <v>0.07</v>
      </c>
      <c r="F174" s="92">
        <f>F169*E174</f>
        <v>1.9600000000000002</v>
      </c>
      <c r="G174" s="93"/>
      <c r="H174" s="94"/>
      <c r="I174" s="93"/>
      <c r="J174" s="94"/>
      <c r="K174" s="93"/>
      <c r="L174" s="94"/>
      <c r="M174" s="94"/>
    </row>
    <row r="175" spans="1:14" s="12" customFormat="1" ht="87" customHeight="1">
      <c r="A175" s="91">
        <v>29</v>
      </c>
      <c r="B175" s="149" t="s">
        <v>156</v>
      </c>
      <c r="C175" s="97" t="s">
        <v>431</v>
      </c>
      <c r="D175" s="91" t="s">
        <v>45</v>
      </c>
      <c r="E175" s="51"/>
      <c r="F175" s="92">
        <v>16</v>
      </c>
      <c r="G175" s="99"/>
      <c r="H175" s="150"/>
      <c r="I175" s="93"/>
      <c r="J175" s="94"/>
      <c r="K175" s="93"/>
      <c r="L175" s="94"/>
      <c r="M175" s="94"/>
      <c r="N175" s="127"/>
    </row>
    <row r="176" spans="1:14" s="12" customFormat="1" ht="17.25" customHeight="1">
      <c r="A176" s="91"/>
      <c r="B176" s="149"/>
      <c r="C176" s="97" t="s">
        <v>136</v>
      </c>
      <c r="D176" s="91" t="s">
        <v>13</v>
      </c>
      <c r="E176" s="51">
        <v>1.35</v>
      </c>
      <c r="F176" s="51">
        <f>F175*E176</f>
        <v>21.6</v>
      </c>
      <c r="G176" s="99"/>
      <c r="H176" s="150"/>
      <c r="I176" s="112"/>
      <c r="J176" s="94"/>
      <c r="K176" s="93"/>
      <c r="L176" s="94"/>
      <c r="M176" s="94"/>
      <c r="N176" s="127"/>
    </row>
    <row r="177" spans="1:14" s="12" customFormat="1" ht="18.75" customHeight="1">
      <c r="A177" s="91"/>
      <c r="B177" s="175"/>
      <c r="C177" s="97" t="s">
        <v>117</v>
      </c>
      <c r="D177" s="91" t="s">
        <v>0</v>
      </c>
      <c r="E177" s="25">
        <v>0.0314</v>
      </c>
      <c r="F177" s="51">
        <f>F175*E177</f>
        <v>0.5024</v>
      </c>
      <c r="G177" s="92"/>
      <c r="H177" s="94"/>
      <c r="I177" s="93"/>
      <c r="J177" s="94"/>
      <c r="K177" s="92"/>
      <c r="L177" s="94"/>
      <c r="M177" s="94"/>
      <c r="N177" s="127"/>
    </row>
    <row r="178" spans="1:14" s="12" customFormat="1" ht="17.25" customHeight="1">
      <c r="A178" s="91"/>
      <c r="B178" s="175"/>
      <c r="C178" s="97" t="s">
        <v>14</v>
      </c>
      <c r="D178" s="91"/>
      <c r="E178" s="25"/>
      <c r="F178" s="51"/>
      <c r="G178" s="92"/>
      <c r="H178" s="94"/>
      <c r="I178" s="93"/>
      <c r="J178" s="94"/>
      <c r="K178" s="93"/>
      <c r="L178" s="94"/>
      <c r="M178" s="94"/>
      <c r="N178" s="127"/>
    </row>
    <row r="179" spans="1:14" s="12" customFormat="1" ht="18" customHeight="1">
      <c r="A179" s="91"/>
      <c r="B179" s="175"/>
      <c r="C179" s="97" t="s">
        <v>425</v>
      </c>
      <c r="D179" s="91" t="s">
        <v>45</v>
      </c>
      <c r="E179" s="25">
        <v>0.946</v>
      </c>
      <c r="F179" s="51">
        <f>F175*E179</f>
        <v>15.136</v>
      </c>
      <c r="G179" s="112"/>
      <c r="H179" s="94"/>
      <c r="I179" s="93"/>
      <c r="J179" s="94"/>
      <c r="K179" s="93"/>
      <c r="L179" s="94"/>
      <c r="M179" s="94"/>
      <c r="N179" s="127"/>
    </row>
    <row r="180" spans="1:14" s="12" customFormat="1" ht="15.75" customHeight="1">
      <c r="A180" s="91"/>
      <c r="B180" s="175"/>
      <c r="C180" s="97" t="s">
        <v>15</v>
      </c>
      <c r="D180" s="91" t="s">
        <v>0</v>
      </c>
      <c r="E180" s="25">
        <v>0.0652</v>
      </c>
      <c r="F180" s="51">
        <f>F175*E180</f>
        <v>1.0432</v>
      </c>
      <c r="G180" s="92"/>
      <c r="H180" s="94"/>
      <c r="I180" s="93"/>
      <c r="J180" s="94"/>
      <c r="K180" s="93"/>
      <c r="L180" s="94"/>
      <c r="M180" s="94"/>
      <c r="N180" s="127"/>
    </row>
    <row r="181" spans="1:14" s="12" customFormat="1" ht="85.5" customHeight="1">
      <c r="A181" s="91">
        <v>30</v>
      </c>
      <c r="B181" s="149" t="s">
        <v>156</v>
      </c>
      <c r="C181" s="97" t="s">
        <v>432</v>
      </c>
      <c r="D181" s="91" t="s">
        <v>45</v>
      </c>
      <c r="E181" s="51"/>
      <c r="F181" s="92">
        <v>35</v>
      </c>
      <c r="G181" s="99"/>
      <c r="H181" s="150"/>
      <c r="I181" s="93"/>
      <c r="J181" s="94"/>
      <c r="K181" s="93"/>
      <c r="L181" s="94"/>
      <c r="M181" s="94"/>
      <c r="N181" s="127"/>
    </row>
    <row r="182" spans="1:14" s="12" customFormat="1" ht="19.5" customHeight="1">
      <c r="A182" s="91"/>
      <c r="B182" s="149"/>
      <c r="C182" s="97" t="s">
        <v>136</v>
      </c>
      <c r="D182" s="91" t="s">
        <v>13</v>
      </c>
      <c r="E182" s="51">
        <v>1.35</v>
      </c>
      <c r="F182" s="51">
        <f>F181*E182</f>
        <v>47.25</v>
      </c>
      <c r="G182" s="99"/>
      <c r="H182" s="150"/>
      <c r="I182" s="112"/>
      <c r="J182" s="94"/>
      <c r="K182" s="93"/>
      <c r="L182" s="94"/>
      <c r="M182" s="94"/>
      <c r="N182" s="127"/>
    </row>
    <row r="183" spans="1:14" s="12" customFormat="1" ht="18" customHeight="1">
      <c r="A183" s="91"/>
      <c r="B183" s="175"/>
      <c r="C183" s="97" t="s">
        <v>117</v>
      </c>
      <c r="D183" s="91" t="s">
        <v>0</v>
      </c>
      <c r="E183" s="25">
        <v>0.0314</v>
      </c>
      <c r="F183" s="51">
        <f>F181*E183</f>
        <v>1.099</v>
      </c>
      <c r="G183" s="92"/>
      <c r="H183" s="94"/>
      <c r="I183" s="93"/>
      <c r="J183" s="94"/>
      <c r="K183" s="93"/>
      <c r="L183" s="94"/>
      <c r="M183" s="94"/>
      <c r="N183" s="127"/>
    </row>
    <row r="184" spans="1:14" s="12" customFormat="1" ht="17.25" customHeight="1">
      <c r="A184" s="91"/>
      <c r="B184" s="175"/>
      <c r="C184" s="97" t="s">
        <v>14</v>
      </c>
      <c r="D184" s="91"/>
      <c r="E184" s="25"/>
      <c r="F184" s="51"/>
      <c r="G184" s="92"/>
      <c r="H184" s="94"/>
      <c r="I184" s="93"/>
      <c r="J184" s="94"/>
      <c r="K184" s="93"/>
      <c r="L184" s="94"/>
      <c r="M184" s="94"/>
      <c r="N184" s="127"/>
    </row>
    <row r="185" spans="1:14" s="12" customFormat="1" ht="15.75" customHeight="1">
      <c r="A185" s="91"/>
      <c r="B185" s="175"/>
      <c r="C185" s="97" t="s">
        <v>427</v>
      </c>
      <c r="D185" s="91" t="s">
        <v>45</v>
      </c>
      <c r="E185" s="25">
        <v>0.946</v>
      </c>
      <c r="F185" s="51">
        <f>F181*E185</f>
        <v>33.11</v>
      </c>
      <c r="G185" s="112"/>
      <c r="H185" s="94"/>
      <c r="I185" s="93"/>
      <c r="J185" s="94"/>
      <c r="K185" s="93"/>
      <c r="L185" s="94"/>
      <c r="M185" s="94"/>
      <c r="N185" s="127"/>
    </row>
    <row r="186" spans="1:14" s="12" customFormat="1" ht="18" customHeight="1">
      <c r="A186" s="91"/>
      <c r="B186" s="175"/>
      <c r="C186" s="97" t="s">
        <v>15</v>
      </c>
      <c r="D186" s="91" t="s">
        <v>0</v>
      </c>
      <c r="E186" s="25">
        <v>0.0652</v>
      </c>
      <c r="F186" s="51">
        <f>F181*E186</f>
        <v>2.2819999999999996</v>
      </c>
      <c r="G186" s="92"/>
      <c r="H186" s="94"/>
      <c r="I186" s="93"/>
      <c r="J186" s="94"/>
      <c r="K186" s="93"/>
      <c r="L186" s="94"/>
      <c r="M186" s="94"/>
      <c r="N186" s="127"/>
    </row>
    <row r="187" spans="1:14" s="12" customFormat="1" ht="20.25" customHeight="1">
      <c r="A187" s="91">
        <v>31</v>
      </c>
      <c r="B187" s="149" t="s">
        <v>433</v>
      </c>
      <c r="C187" s="99" t="s">
        <v>434</v>
      </c>
      <c r="D187" s="91" t="s">
        <v>45</v>
      </c>
      <c r="E187" s="51"/>
      <c r="F187" s="92">
        <v>87</v>
      </c>
      <c r="G187" s="99"/>
      <c r="H187" s="150"/>
      <c r="I187" s="93"/>
      <c r="J187" s="94"/>
      <c r="K187" s="93"/>
      <c r="L187" s="94"/>
      <c r="M187" s="94"/>
      <c r="N187" s="127"/>
    </row>
    <row r="188" spans="1:14" s="12" customFormat="1" ht="15" customHeight="1">
      <c r="A188" s="91"/>
      <c r="B188" s="149"/>
      <c r="C188" s="97" t="s">
        <v>12</v>
      </c>
      <c r="D188" s="91" t="s">
        <v>13</v>
      </c>
      <c r="E188" s="51">
        <v>0.663</v>
      </c>
      <c r="F188" s="51">
        <f>F187*E188</f>
        <v>57.681000000000004</v>
      </c>
      <c r="G188" s="99"/>
      <c r="H188" s="150"/>
      <c r="I188" s="112"/>
      <c r="J188" s="94"/>
      <c r="K188" s="93"/>
      <c r="L188" s="94"/>
      <c r="M188" s="94"/>
      <c r="N188" s="127"/>
    </row>
    <row r="189" spans="1:14" s="12" customFormat="1" ht="15" customHeight="1">
      <c r="A189" s="91"/>
      <c r="B189" s="175"/>
      <c r="C189" s="97" t="s">
        <v>55</v>
      </c>
      <c r="D189" s="91" t="s">
        <v>0</v>
      </c>
      <c r="E189" s="25">
        <v>0.046</v>
      </c>
      <c r="F189" s="51">
        <f>F187*E189</f>
        <v>4.002</v>
      </c>
      <c r="G189" s="92"/>
      <c r="H189" s="94"/>
      <c r="I189" s="93"/>
      <c r="J189" s="94"/>
      <c r="K189" s="93"/>
      <c r="L189" s="94"/>
      <c r="M189" s="94"/>
      <c r="N189" s="127"/>
    </row>
    <row r="190" spans="1:14" s="12" customFormat="1" ht="15" customHeight="1">
      <c r="A190" s="91"/>
      <c r="B190" s="175"/>
      <c r="C190" s="97" t="s">
        <v>14</v>
      </c>
      <c r="D190" s="91"/>
      <c r="E190" s="25"/>
      <c r="F190" s="51">
        <f>E190*60</f>
        <v>0</v>
      </c>
      <c r="G190" s="92"/>
      <c r="H190" s="94"/>
      <c r="I190" s="93"/>
      <c r="J190" s="94"/>
      <c r="K190" s="93"/>
      <c r="L190" s="94"/>
      <c r="M190" s="94"/>
      <c r="N190" s="127"/>
    </row>
    <row r="191" spans="1:14" s="12" customFormat="1" ht="18" customHeight="1">
      <c r="A191" s="91"/>
      <c r="B191" s="175"/>
      <c r="C191" s="99" t="s">
        <v>435</v>
      </c>
      <c r="D191" s="91" t="s">
        <v>45</v>
      </c>
      <c r="E191" s="25">
        <v>1</v>
      </c>
      <c r="F191" s="51">
        <f>F187*E191</f>
        <v>87</v>
      </c>
      <c r="G191" s="92"/>
      <c r="H191" s="94"/>
      <c r="I191" s="93"/>
      <c r="J191" s="94"/>
      <c r="K191" s="93"/>
      <c r="L191" s="94"/>
      <c r="M191" s="94"/>
      <c r="N191" s="127"/>
    </row>
    <row r="192" spans="1:14" s="12" customFormat="1" ht="15" customHeight="1">
      <c r="A192" s="91"/>
      <c r="B192" s="175"/>
      <c r="C192" s="97" t="s">
        <v>15</v>
      </c>
      <c r="D192" s="91" t="s">
        <v>0</v>
      </c>
      <c r="E192" s="25">
        <v>0.028</v>
      </c>
      <c r="F192" s="51">
        <f>F187*E192</f>
        <v>2.436</v>
      </c>
      <c r="G192" s="92"/>
      <c r="H192" s="94"/>
      <c r="I192" s="93"/>
      <c r="J192" s="94"/>
      <c r="K192" s="93"/>
      <c r="L192" s="94"/>
      <c r="M192" s="94"/>
      <c r="N192" s="127"/>
    </row>
    <row r="193" spans="1:14" s="12" customFormat="1" ht="22.5" customHeight="1">
      <c r="A193" s="91">
        <v>32</v>
      </c>
      <c r="B193" s="149" t="s">
        <v>436</v>
      </c>
      <c r="C193" s="99" t="s">
        <v>437</v>
      </c>
      <c r="D193" s="91" t="s">
        <v>45</v>
      </c>
      <c r="E193" s="51"/>
      <c r="F193" s="92">
        <v>8</v>
      </c>
      <c r="G193" s="99"/>
      <c r="H193" s="150"/>
      <c r="I193" s="93"/>
      <c r="J193" s="94"/>
      <c r="K193" s="93"/>
      <c r="L193" s="94"/>
      <c r="M193" s="94"/>
      <c r="N193" s="127"/>
    </row>
    <row r="194" spans="1:14" s="12" customFormat="1" ht="15" customHeight="1">
      <c r="A194" s="91"/>
      <c r="B194" s="149"/>
      <c r="C194" s="97" t="s">
        <v>12</v>
      </c>
      <c r="D194" s="91" t="s">
        <v>13</v>
      </c>
      <c r="E194" s="51">
        <v>0.767</v>
      </c>
      <c r="F194" s="51">
        <f>F193*E194</f>
        <v>6.136</v>
      </c>
      <c r="G194" s="99"/>
      <c r="H194" s="150"/>
      <c r="I194" s="112"/>
      <c r="J194" s="94"/>
      <c r="K194" s="93"/>
      <c r="L194" s="94"/>
      <c r="M194" s="94"/>
      <c r="N194" s="127"/>
    </row>
    <row r="195" spans="1:14" s="12" customFormat="1" ht="15" customHeight="1">
      <c r="A195" s="91"/>
      <c r="B195" s="175"/>
      <c r="C195" s="97" t="s">
        <v>55</v>
      </c>
      <c r="D195" s="91" t="s">
        <v>0</v>
      </c>
      <c r="E195" s="25">
        <v>0.0521</v>
      </c>
      <c r="F195" s="51">
        <f>F193*E195</f>
        <v>0.4168</v>
      </c>
      <c r="G195" s="92"/>
      <c r="H195" s="94"/>
      <c r="I195" s="93"/>
      <c r="J195" s="94"/>
      <c r="K195" s="93"/>
      <c r="L195" s="94"/>
      <c r="M195" s="94"/>
      <c r="N195" s="127"/>
    </row>
    <row r="196" spans="1:14" s="12" customFormat="1" ht="15" customHeight="1">
      <c r="A196" s="91"/>
      <c r="B196" s="175"/>
      <c r="C196" s="97" t="s">
        <v>14</v>
      </c>
      <c r="D196" s="91"/>
      <c r="E196" s="25"/>
      <c r="F196" s="51"/>
      <c r="G196" s="92"/>
      <c r="H196" s="94"/>
      <c r="I196" s="93"/>
      <c r="J196" s="94"/>
      <c r="K196" s="93"/>
      <c r="L196" s="94"/>
      <c r="M196" s="94"/>
      <c r="N196" s="127"/>
    </row>
    <row r="197" spans="1:14" s="12" customFormat="1" ht="18" customHeight="1">
      <c r="A197" s="91"/>
      <c r="B197" s="175"/>
      <c r="C197" s="99" t="s">
        <v>438</v>
      </c>
      <c r="D197" s="91" t="s">
        <v>45</v>
      </c>
      <c r="E197" s="25">
        <v>1</v>
      </c>
      <c r="F197" s="51">
        <f>F193*E197</f>
        <v>8</v>
      </c>
      <c r="G197" s="92"/>
      <c r="H197" s="94"/>
      <c r="I197" s="93"/>
      <c r="J197" s="94"/>
      <c r="K197" s="93"/>
      <c r="L197" s="94"/>
      <c r="M197" s="94"/>
      <c r="N197" s="127"/>
    </row>
    <row r="198" spans="1:14" s="12" customFormat="1" ht="15" customHeight="1">
      <c r="A198" s="91"/>
      <c r="B198" s="175"/>
      <c r="C198" s="97" t="s">
        <v>15</v>
      </c>
      <c r="D198" s="91" t="s">
        <v>0</v>
      </c>
      <c r="E198" s="25">
        <v>0.0344</v>
      </c>
      <c r="F198" s="51">
        <f>F193*E198</f>
        <v>0.2752</v>
      </c>
      <c r="G198" s="92"/>
      <c r="H198" s="94"/>
      <c r="I198" s="93"/>
      <c r="J198" s="94"/>
      <c r="K198" s="93"/>
      <c r="L198" s="94"/>
      <c r="M198" s="94"/>
      <c r="N198" s="127"/>
    </row>
    <row r="199" spans="1:14" s="12" customFormat="1" ht="21" customHeight="1">
      <c r="A199" s="91">
        <v>33</v>
      </c>
      <c r="B199" s="149" t="s">
        <v>356</v>
      </c>
      <c r="C199" s="99" t="s">
        <v>439</v>
      </c>
      <c r="D199" s="91" t="s">
        <v>45</v>
      </c>
      <c r="E199" s="51"/>
      <c r="F199" s="92">
        <v>12</v>
      </c>
      <c r="G199" s="99"/>
      <c r="H199" s="150"/>
      <c r="I199" s="93"/>
      <c r="J199" s="94"/>
      <c r="K199" s="93"/>
      <c r="L199" s="94"/>
      <c r="M199" s="94"/>
      <c r="N199" s="127"/>
    </row>
    <row r="200" spans="1:14" s="12" customFormat="1" ht="15" customHeight="1">
      <c r="A200" s="91"/>
      <c r="B200" s="149"/>
      <c r="C200" s="97" t="s">
        <v>12</v>
      </c>
      <c r="D200" s="91" t="s">
        <v>13</v>
      </c>
      <c r="E200" s="51">
        <v>0.863</v>
      </c>
      <c r="F200" s="51">
        <f>F199*E200</f>
        <v>10.356</v>
      </c>
      <c r="G200" s="99"/>
      <c r="H200" s="150"/>
      <c r="I200" s="112"/>
      <c r="J200" s="94"/>
      <c r="K200" s="93"/>
      <c r="L200" s="94"/>
      <c r="M200" s="94"/>
      <c r="N200" s="127"/>
    </row>
    <row r="201" spans="1:14" s="12" customFormat="1" ht="15" customHeight="1">
      <c r="A201" s="91"/>
      <c r="B201" s="175"/>
      <c r="C201" s="97" t="s">
        <v>55</v>
      </c>
      <c r="D201" s="91" t="s">
        <v>0</v>
      </c>
      <c r="E201" s="25">
        <v>0.0678</v>
      </c>
      <c r="F201" s="51">
        <f>F199*E201</f>
        <v>0.8136</v>
      </c>
      <c r="G201" s="92"/>
      <c r="H201" s="94"/>
      <c r="I201" s="93"/>
      <c r="J201" s="94"/>
      <c r="K201" s="93"/>
      <c r="L201" s="94"/>
      <c r="M201" s="94"/>
      <c r="N201" s="127"/>
    </row>
    <row r="202" spans="1:14" s="12" customFormat="1" ht="15" customHeight="1">
      <c r="A202" s="91"/>
      <c r="B202" s="175"/>
      <c r="C202" s="97" t="s">
        <v>14</v>
      </c>
      <c r="D202" s="91"/>
      <c r="E202" s="25"/>
      <c r="F202" s="51"/>
      <c r="G202" s="92"/>
      <c r="H202" s="94"/>
      <c r="I202" s="93"/>
      <c r="J202" s="94"/>
      <c r="K202" s="93"/>
      <c r="L202" s="94"/>
      <c r="M202" s="94"/>
      <c r="N202" s="127"/>
    </row>
    <row r="203" spans="1:14" s="12" customFormat="1" ht="18" customHeight="1">
      <c r="A203" s="91"/>
      <c r="B203" s="175"/>
      <c r="C203" s="99" t="s">
        <v>440</v>
      </c>
      <c r="D203" s="91" t="s">
        <v>45</v>
      </c>
      <c r="E203" s="25">
        <v>1</v>
      </c>
      <c r="F203" s="51">
        <f>F199*E203</f>
        <v>12</v>
      </c>
      <c r="G203" s="92"/>
      <c r="H203" s="94"/>
      <c r="I203" s="93"/>
      <c r="J203" s="94"/>
      <c r="K203" s="93"/>
      <c r="L203" s="94"/>
      <c r="M203" s="94"/>
      <c r="N203" s="127"/>
    </row>
    <row r="204" spans="1:14" s="12" customFormat="1" ht="15" customHeight="1">
      <c r="A204" s="91"/>
      <c r="B204" s="175"/>
      <c r="C204" s="97" t="s">
        <v>15</v>
      </c>
      <c r="D204" s="91" t="s">
        <v>0</v>
      </c>
      <c r="E204" s="25">
        <v>0.0424</v>
      </c>
      <c r="F204" s="51">
        <f>F199*E204</f>
        <v>0.5088</v>
      </c>
      <c r="G204" s="92"/>
      <c r="H204" s="94"/>
      <c r="I204" s="93"/>
      <c r="J204" s="94"/>
      <c r="K204" s="93"/>
      <c r="L204" s="94"/>
      <c r="M204" s="94"/>
      <c r="N204" s="127"/>
    </row>
    <row r="205" spans="1:14" s="316" customFormat="1" ht="32.25" customHeight="1">
      <c r="A205" s="91">
        <v>34</v>
      </c>
      <c r="B205" s="37" t="s">
        <v>441</v>
      </c>
      <c r="C205" s="99" t="s">
        <v>442</v>
      </c>
      <c r="D205" s="93" t="s">
        <v>151</v>
      </c>
      <c r="E205" s="189"/>
      <c r="F205" s="94">
        <v>19</v>
      </c>
      <c r="G205" s="189"/>
      <c r="H205" s="189"/>
      <c r="I205" s="189"/>
      <c r="J205" s="93"/>
      <c r="K205" s="94"/>
      <c r="L205" s="93"/>
      <c r="M205" s="94"/>
      <c r="N205" s="315"/>
    </row>
    <row r="206" spans="1:14" s="316" customFormat="1" ht="12.75" customHeight="1">
      <c r="A206" s="91"/>
      <c r="B206" s="37"/>
      <c r="C206" s="97" t="s">
        <v>12</v>
      </c>
      <c r="D206" s="91" t="s">
        <v>13</v>
      </c>
      <c r="E206" s="91">
        <v>0.186</v>
      </c>
      <c r="F206" s="104">
        <f>F205*E206</f>
        <v>3.534</v>
      </c>
      <c r="G206" s="92"/>
      <c r="H206" s="94"/>
      <c r="I206" s="112"/>
      <c r="J206" s="94"/>
      <c r="K206" s="93"/>
      <c r="L206" s="94"/>
      <c r="M206" s="94"/>
      <c r="N206" s="315"/>
    </row>
    <row r="207" spans="1:14" s="316" customFormat="1" ht="13.5">
      <c r="A207" s="91"/>
      <c r="B207" s="37"/>
      <c r="C207" s="97" t="s">
        <v>14</v>
      </c>
      <c r="D207" s="91"/>
      <c r="E207" s="91"/>
      <c r="F207" s="104"/>
      <c r="G207" s="92"/>
      <c r="H207" s="94"/>
      <c r="I207" s="93"/>
      <c r="J207" s="94"/>
      <c r="K207" s="93"/>
      <c r="L207" s="94"/>
      <c r="M207" s="94"/>
      <c r="N207" s="315"/>
    </row>
    <row r="208" spans="1:14" s="317" customFormat="1" ht="13.5">
      <c r="A208" s="91"/>
      <c r="B208" s="91"/>
      <c r="C208" s="99" t="s">
        <v>246</v>
      </c>
      <c r="D208" s="91" t="s">
        <v>16</v>
      </c>
      <c r="E208" s="91">
        <v>0.09</v>
      </c>
      <c r="F208" s="104">
        <f>F205*E208</f>
        <v>1.71</v>
      </c>
      <c r="G208" s="92"/>
      <c r="H208" s="94"/>
      <c r="I208" s="93"/>
      <c r="J208" s="94"/>
      <c r="K208" s="93"/>
      <c r="L208" s="94"/>
      <c r="M208" s="94"/>
      <c r="N208" s="315"/>
    </row>
    <row r="209" spans="1:14" s="196" customFormat="1" ht="14.25" customHeight="1">
      <c r="A209" s="91"/>
      <c r="B209" s="175"/>
      <c r="C209" s="97" t="s">
        <v>15</v>
      </c>
      <c r="D209" s="25" t="s">
        <v>0</v>
      </c>
      <c r="E209" s="91">
        <v>0.012</v>
      </c>
      <c r="F209" s="104">
        <f>F205*E209</f>
        <v>0.228</v>
      </c>
      <c r="G209" s="92"/>
      <c r="H209" s="94"/>
      <c r="I209" s="93"/>
      <c r="J209" s="94"/>
      <c r="K209" s="93"/>
      <c r="L209" s="94"/>
      <c r="M209" s="94"/>
      <c r="N209" s="195"/>
    </row>
    <row r="210" spans="1:53" s="12" customFormat="1" ht="21" customHeight="1">
      <c r="A210" s="142"/>
      <c r="B210" s="142"/>
      <c r="C210" s="186" t="s">
        <v>6</v>
      </c>
      <c r="D210" s="145"/>
      <c r="E210" s="145"/>
      <c r="F210" s="190"/>
      <c r="G210" s="145"/>
      <c r="H210" s="144"/>
      <c r="I210" s="144"/>
      <c r="J210" s="144"/>
      <c r="K210" s="144"/>
      <c r="L210" s="144"/>
      <c r="M210" s="144"/>
      <c r="N210" s="318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</row>
    <row r="211" spans="1:13" s="12" customFormat="1" ht="27.75" customHeight="1">
      <c r="A211" s="91"/>
      <c r="B211" s="91"/>
      <c r="C211" s="99" t="s">
        <v>128</v>
      </c>
      <c r="D211" s="92"/>
      <c r="E211" s="92"/>
      <c r="F211" s="93"/>
      <c r="G211" s="92"/>
      <c r="H211" s="103"/>
      <c r="I211" s="103"/>
      <c r="J211" s="103"/>
      <c r="K211" s="103"/>
      <c r="L211" s="103"/>
      <c r="M211" s="103"/>
    </row>
    <row r="212" spans="1:13" s="12" customFormat="1" ht="18" customHeight="1">
      <c r="A212" s="91"/>
      <c r="B212" s="91"/>
      <c r="C212" s="99" t="s">
        <v>6</v>
      </c>
      <c r="D212" s="92"/>
      <c r="E212" s="92"/>
      <c r="F212" s="93"/>
      <c r="G212" s="92"/>
      <c r="H212" s="103"/>
      <c r="I212" s="103"/>
      <c r="J212" s="103"/>
      <c r="K212" s="103"/>
      <c r="L212" s="103"/>
      <c r="M212" s="103"/>
    </row>
    <row r="213" spans="1:13" s="12" customFormat="1" ht="18" customHeight="1">
      <c r="A213" s="91"/>
      <c r="B213" s="91"/>
      <c r="C213" s="99" t="s">
        <v>49</v>
      </c>
      <c r="D213" s="92"/>
      <c r="E213" s="92"/>
      <c r="F213" s="93"/>
      <c r="G213" s="92"/>
      <c r="H213" s="103"/>
      <c r="I213" s="103"/>
      <c r="J213" s="103"/>
      <c r="K213" s="103"/>
      <c r="L213" s="103"/>
      <c r="M213" s="103"/>
    </row>
    <row r="214" spans="1:13" s="12" customFormat="1" ht="17.25" customHeight="1">
      <c r="A214" s="91"/>
      <c r="B214" s="91"/>
      <c r="C214" s="99" t="s">
        <v>6</v>
      </c>
      <c r="D214" s="92"/>
      <c r="E214" s="92"/>
      <c r="F214" s="93"/>
      <c r="G214" s="92"/>
      <c r="H214" s="103"/>
      <c r="I214" s="103"/>
      <c r="J214" s="103"/>
      <c r="K214" s="103"/>
      <c r="L214" s="103"/>
      <c r="M214" s="103"/>
    </row>
    <row r="215" spans="1:13" s="135" customFormat="1" ht="15.75" customHeight="1">
      <c r="A215" s="13"/>
      <c r="B215" s="133"/>
      <c r="C215" s="14"/>
      <c r="D215" s="13"/>
      <c r="E215" s="13"/>
      <c r="F215" s="44"/>
      <c r="G215" s="47"/>
      <c r="H215" s="44"/>
      <c r="I215" s="48"/>
      <c r="J215" s="44"/>
      <c r="K215" s="48"/>
      <c r="L215" s="44"/>
      <c r="M215" s="44"/>
    </row>
    <row r="216" spans="1:13" s="135" customFormat="1" ht="44.25" customHeight="1">
      <c r="A216" s="13"/>
      <c r="B216" s="133"/>
      <c r="C216" s="14"/>
      <c r="D216" s="13"/>
      <c r="E216" s="80"/>
      <c r="F216" s="267"/>
      <c r="G216" s="47"/>
      <c r="H216" s="44"/>
      <c r="I216" s="48"/>
      <c r="J216" s="44"/>
      <c r="K216" s="48"/>
      <c r="L216" s="44"/>
      <c r="M216" s="44"/>
    </row>
    <row r="217" spans="2:10" s="12" customFormat="1" ht="11.25" customHeight="1">
      <c r="B217" s="390"/>
      <c r="C217" s="390"/>
      <c r="E217" s="390"/>
      <c r="F217" s="390"/>
      <c r="G217" s="390"/>
      <c r="H217" s="390"/>
      <c r="I217" s="390"/>
      <c r="J217" s="390"/>
    </row>
    <row r="221" ht="15.75">
      <c r="C221" s="163"/>
    </row>
  </sheetData>
  <sheetProtection/>
  <mergeCells count="15">
    <mergeCell ref="B217:C217"/>
    <mergeCell ref="E217:J217"/>
    <mergeCell ref="M6:M7"/>
    <mergeCell ref="D6:D7"/>
    <mergeCell ref="E6:F6"/>
    <mergeCell ref="G6:H6"/>
    <mergeCell ref="C6:C7"/>
    <mergeCell ref="I6:J6"/>
    <mergeCell ref="K6:L6"/>
    <mergeCell ref="A1:M1"/>
    <mergeCell ref="A2:M2"/>
    <mergeCell ref="A3:M3"/>
    <mergeCell ref="A5:M5"/>
    <mergeCell ref="A6:A7"/>
    <mergeCell ref="B6:B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7"/>
  <sheetViews>
    <sheetView zoomScalePageLayoutView="0" workbookViewId="0" topLeftCell="A310">
      <selection activeCell="N313" sqref="N313"/>
    </sheetView>
  </sheetViews>
  <sheetFormatPr defaultColWidth="9.00390625" defaultRowHeight="18.75" customHeight="1"/>
  <cols>
    <col min="1" max="1" width="3.625" style="33" customWidth="1"/>
    <col min="2" max="2" width="8.875" style="33" customWidth="1"/>
    <col min="3" max="3" width="40.875" style="33" customWidth="1"/>
    <col min="4" max="4" width="7.75390625" style="33" customWidth="1"/>
    <col min="5" max="5" width="8.375" style="33" customWidth="1"/>
    <col min="6" max="6" width="7.875" style="33" customWidth="1"/>
    <col min="7" max="8" width="7.375" style="33" customWidth="1"/>
    <col min="9" max="9" width="7.125" style="33" customWidth="1"/>
    <col min="10" max="10" width="6.625" style="33" customWidth="1"/>
    <col min="11" max="11" width="8.25390625" style="33" customWidth="1"/>
    <col min="12" max="12" width="8.625" style="33" customWidth="1"/>
    <col min="13" max="13" width="8.00390625" style="33" customWidth="1"/>
    <col min="14" max="16384" width="9.125" style="33" customWidth="1"/>
  </cols>
  <sheetData>
    <row r="1" spans="1:13" s="34" customFormat="1" ht="24" customHeight="1">
      <c r="A1" s="378" t="s">
        <v>384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9" customHeight="1">
      <c r="A2" s="378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s="34" customFormat="1" ht="16.5" customHeight="1">
      <c r="A3" s="393" t="s">
        <v>679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34" customFormat="1" ht="8.25" customHeight="1">
      <c r="A4" s="3"/>
      <c r="B4" s="3"/>
      <c r="C4" s="3"/>
      <c r="D4" s="9"/>
      <c r="E4" s="9"/>
      <c r="F4" s="9"/>
      <c r="G4" s="9"/>
      <c r="H4" s="9"/>
      <c r="I4" s="3"/>
      <c r="J4" s="3"/>
      <c r="K4" s="3"/>
      <c r="L4" s="3"/>
      <c r="M4" s="3"/>
    </row>
    <row r="5" spans="1:13" s="34" customFormat="1" ht="23.25" customHeight="1">
      <c r="A5" s="394" t="s">
        <v>443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9.5" customHeight="1">
      <c r="A6" s="309"/>
      <c r="B6" s="309"/>
      <c r="C6" s="309"/>
      <c r="D6" s="309"/>
      <c r="E6" s="309"/>
      <c r="F6" s="309"/>
      <c r="G6" s="202"/>
      <c r="H6" s="415"/>
      <c r="I6" s="415"/>
      <c r="J6" s="415"/>
      <c r="K6" s="310"/>
      <c r="L6" s="420"/>
      <c r="M6" s="420"/>
    </row>
    <row r="7" spans="1:13" s="162" customFormat="1" ht="43.5" customHeight="1">
      <c r="A7" s="412" t="s">
        <v>21</v>
      </c>
      <c r="B7" s="413" t="s">
        <v>149</v>
      </c>
      <c r="C7" s="399" t="s">
        <v>150</v>
      </c>
      <c r="D7" s="399" t="s">
        <v>1</v>
      </c>
      <c r="E7" s="401" t="s">
        <v>2</v>
      </c>
      <c r="F7" s="402"/>
      <c r="G7" s="418" t="s">
        <v>3</v>
      </c>
      <c r="H7" s="419"/>
      <c r="I7" s="403" t="s">
        <v>4</v>
      </c>
      <c r="J7" s="403"/>
      <c r="K7" s="403" t="s">
        <v>5</v>
      </c>
      <c r="L7" s="403"/>
      <c r="M7" s="409" t="s">
        <v>6</v>
      </c>
    </row>
    <row r="8" spans="1:13" s="162" customFormat="1" ht="54">
      <c r="A8" s="412"/>
      <c r="B8" s="414"/>
      <c r="C8" s="400"/>
      <c r="D8" s="400"/>
      <c r="E8" s="25" t="s">
        <v>7</v>
      </c>
      <c r="F8" s="25" t="s">
        <v>8</v>
      </c>
      <c r="G8" s="32" t="s">
        <v>9</v>
      </c>
      <c r="H8" s="24" t="s">
        <v>6</v>
      </c>
      <c r="I8" s="26" t="s">
        <v>9</v>
      </c>
      <c r="J8" s="24" t="s">
        <v>6</v>
      </c>
      <c r="K8" s="26" t="s">
        <v>9</v>
      </c>
      <c r="L8" s="24" t="s">
        <v>6</v>
      </c>
      <c r="M8" s="409"/>
    </row>
    <row r="9" spans="1:13" s="10" customFormat="1" ht="15.75">
      <c r="A9" s="191" t="s">
        <v>10</v>
      </c>
      <c r="B9" s="191" t="s">
        <v>18</v>
      </c>
      <c r="C9" s="191" t="s">
        <v>19</v>
      </c>
      <c r="D9" s="192" t="s">
        <v>30</v>
      </c>
      <c r="E9" s="193" t="s">
        <v>31</v>
      </c>
      <c r="F9" s="194" t="s">
        <v>32</v>
      </c>
      <c r="G9" s="192" t="s">
        <v>11</v>
      </c>
      <c r="H9" s="194" t="s">
        <v>50</v>
      </c>
      <c r="I9" s="192" t="s">
        <v>33</v>
      </c>
      <c r="J9" s="194" t="s">
        <v>34</v>
      </c>
      <c r="K9" s="194">
        <v>11</v>
      </c>
      <c r="L9" s="191" t="s">
        <v>35</v>
      </c>
      <c r="M9" s="191" t="s">
        <v>36</v>
      </c>
    </row>
    <row r="10" spans="1:13" s="196" customFormat="1" ht="59.25" customHeight="1">
      <c r="A10" s="91">
        <v>1</v>
      </c>
      <c r="B10" s="149" t="s">
        <v>43</v>
      </c>
      <c r="C10" s="97" t="s">
        <v>444</v>
      </c>
      <c r="D10" s="91" t="s">
        <v>118</v>
      </c>
      <c r="E10" s="92"/>
      <c r="F10" s="92">
        <v>2</v>
      </c>
      <c r="G10" s="99"/>
      <c r="H10" s="150"/>
      <c r="I10" s="93"/>
      <c r="J10" s="94"/>
      <c r="K10" s="93"/>
      <c r="L10" s="94"/>
      <c r="M10" s="94"/>
    </row>
    <row r="11" spans="1:13" s="196" customFormat="1" ht="13.5" customHeight="1">
      <c r="A11" s="91"/>
      <c r="B11" s="149"/>
      <c r="C11" s="97" t="s">
        <v>12</v>
      </c>
      <c r="D11" s="91">
        <v>1</v>
      </c>
      <c r="E11" s="92">
        <v>1</v>
      </c>
      <c r="F11" s="92">
        <f>F10*E11</f>
        <v>2</v>
      </c>
      <c r="G11" s="99"/>
      <c r="H11" s="150"/>
      <c r="I11" s="93"/>
      <c r="J11" s="94"/>
      <c r="K11" s="93"/>
      <c r="L11" s="94"/>
      <c r="M11" s="94"/>
    </row>
    <row r="12" spans="1:13" s="196" customFormat="1" ht="12.75" customHeight="1">
      <c r="A12" s="91"/>
      <c r="B12" s="175"/>
      <c r="C12" s="97" t="s">
        <v>14</v>
      </c>
      <c r="D12" s="91"/>
      <c r="E12" s="91"/>
      <c r="F12" s="92"/>
      <c r="G12" s="92"/>
      <c r="H12" s="94"/>
      <c r="I12" s="93"/>
      <c r="J12" s="94"/>
      <c r="K12" s="93"/>
      <c r="L12" s="94"/>
      <c r="M12" s="94"/>
    </row>
    <row r="13" spans="1:13" s="196" customFormat="1" ht="14.25" customHeight="1">
      <c r="A13" s="91"/>
      <c r="B13" s="175"/>
      <c r="C13" s="97" t="s">
        <v>445</v>
      </c>
      <c r="D13" s="91" t="s">
        <v>118</v>
      </c>
      <c r="E13" s="91">
        <v>1</v>
      </c>
      <c r="F13" s="92">
        <f>F10*E13</f>
        <v>2</v>
      </c>
      <c r="G13" s="92"/>
      <c r="H13" s="112"/>
      <c r="I13" s="93"/>
      <c r="J13" s="94"/>
      <c r="K13" s="93"/>
      <c r="L13" s="94"/>
      <c r="M13" s="369"/>
    </row>
    <row r="14" spans="1:13" s="31" customFormat="1" ht="56.25" customHeight="1">
      <c r="A14" s="37">
        <v>2</v>
      </c>
      <c r="B14" s="91" t="s">
        <v>43</v>
      </c>
      <c r="C14" s="97" t="s">
        <v>446</v>
      </c>
      <c r="D14" s="91" t="s">
        <v>118</v>
      </c>
      <c r="E14" s="37"/>
      <c r="F14" s="38">
        <v>3</v>
      </c>
      <c r="G14" s="203"/>
      <c r="H14" s="40"/>
      <c r="I14" s="38"/>
      <c r="J14" s="40"/>
      <c r="K14" s="38"/>
      <c r="L14" s="40"/>
      <c r="M14" s="40"/>
    </row>
    <row r="15" spans="1:13" ht="12" customHeight="1">
      <c r="A15" s="91"/>
      <c r="B15" s="27"/>
      <c r="C15" s="97" t="s">
        <v>12</v>
      </c>
      <c r="D15" s="91" t="s">
        <v>91</v>
      </c>
      <c r="E15" s="91">
        <v>1</v>
      </c>
      <c r="F15" s="103">
        <f>F14*E15</f>
        <v>3</v>
      </c>
      <c r="G15" s="92"/>
      <c r="H15" s="94"/>
      <c r="I15" s="93"/>
      <c r="J15" s="94"/>
      <c r="K15" s="93"/>
      <c r="L15" s="94"/>
      <c r="M15" s="94"/>
    </row>
    <row r="16" spans="1:13" ht="14.25" customHeight="1">
      <c r="A16" s="91"/>
      <c r="B16" s="37"/>
      <c r="C16" s="99" t="s">
        <v>3</v>
      </c>
      <c r="D16" s="91"/>
      <c r="E16" s="204"/>
      <c r="F16" s="93"/>
      <c r="G16" s="92"/>
      <c r="H16" s="94"/>
      <c r="I16" s="93"/>
      <c r="J16" s="94"/>
      <c r="K16" s="93"/>
      <c r="L16" s="94"/>
      <c r="M16" s="94"/>
    </row>
    <row r="17" spans="1:13" ht="52.5" customHeight="1">
      <c r="A17" s="91"/>
      <c r="B17" s="37"/>
      <c r="C17" s="97" t="s">
        <v>446</v>
      </c>
      <c r="D17" s="91" t="s">
        <v>91</v>
      </c>
      <c r="E17" s="204">
        <v>1</v>
      </c>
      <c r="F17" s="93">
        <f>F14*E17</f>
        <v>3</v>
      </c>
      <c r="G17" s="92"/>
      <c r="H17" s="94"/>
      <c r="I17" s="93"/>
      <c r="J17" s="94"/>
      <c r="K17" s="93"/>
      <c r="L17" s="94"/>
      <c r="M17" s="369"/>
    </row>
    <row r="18" spans="1:13" s="160" customFormat="1" ht="96.75" customHeight="1">
      <c r="A18" s="91">
        <v>3</v>
      </c>
      <c r="B18" s="149" t="s">
        <v>43</v>
      </c>
      <c r="C18" s="99" t="s">
        <v>447</v>
      </c>
      <c r="D18" s="91" t="s">
        <v>118</v>
      </c>
      <c r="E18" s="260"/>
      <c r="F18" s="103">
        <v>2</v>
      </c>
      <c r="G18" s="319"/>
      <c r="H18" s="319"/>
      <c r="I18" s="319"/>
      <c r="J18" s="93"/>
      <c r="K18" s="94"/>
      <c r="L18" s="93"/>
      <c r="M18" s="94"/>
    </row>
    <row r="19" spans="1:13" s="12" customFormat="1" ht="14.25" customHeight="1">
      <c r="A19" s="91"/>
      <c r="B19" s="149"/>
      <c r="C19" s="97" t="s">
        <v>28</v>
      </c>
      <c r="D19" s="91" t="s">
        <v>118</v>
      </c>
      <c r="E19" s="51">
        <v>1</v>
      </c>
      <c r="F19" s="51">
        <f>F18*E19</f>
        <v>2</v>
      </c>
      <c r="G19" s="99"/>
      <c r="H19" s="150"/>
      <c r="I19" s="93"/>
      <c r="J19" s="94"/>
      <c r="K19" s="93"/>
      <c r="L19" s="94"/>
      <c r="M19" s="94"/>
    </row>
    <row r="20" spans="1:13" s="12" customFormat="1" ht="12.75" customHeight="1">
      <c r="A20" s="91"/>
      <c r="B20" s="175"/>
      <c r="C20" s="97" t="s">
        <v>14</v>
      </c>
      <c r="D20" s="25"/>
      <c r="E20" s="25"/>
      <c r="F20" s="51"/>
      <c r="G20" s="92"/>
      <c r="H20" s="94"/>
      <c r="I20" s="93"/>
      <c r="J20" s="94"/>
      <c r="K20" s="93"/>
      <c r="L20" s="94"/>
      <c r="M20" s="94"/>
    </row>
    <row r="21" spans="1:13" s="12" customFormat="1" ht="27.75" customHeight="1">
      <c r="A21" s="91"/>
      <c r="B21" s="175"/>
      <c r="C21" s="99" t="s">
        <v>448</v>
      </c>
      <c r="D21" s="91" t="s">
        <v>118</v>
      </c>
      <c r="E21" s="91">
        <v>1</v>
      </c>
      <c r="F21" s="92">
        <f>F18*E21</f>
        <v>2</v>
      </c>
      <c r="G21" s="92"/>
      <c r="H21" s="94"/>
      <c r="I21" s="93"/>
      <c r="J21" s="94"/>
      <c r="K21" s="93"/>
      <c r="L21" s="94"/>
      <c r="M21" s="369"/>
    </row>
    <row r="22" spans="1:13" s="160" customFormat="1" ht="98.25" customHeight="1">
      <c r="A22" s="91">
        <v>4</v>
      </c>
      <c r="B22" s="149" t="s">
        <v>43</v>
      </c>
      <c r="C22" s="99" t="s">
        <v>449</v>
      </c>
      <c r="D22" s="91" t="s">
        <v>118</v>
      </c>
      <c r="E22" s="260"/>
      <c r="F22" s="103">
        <v>1</v>
      </c>
      <c r="G22" s="319"/>
      <c r="H22" s="319"/>
      <c r="I22" s="319"/>
      <c r="J22" s="93"/>
      <c r="K22" s="94"/>
      <c r="L22" s="93"/>
      <c r="M22" s="94"/>
    </row>
    <row r="23" spans="1:13" s="12" customFormat="1" ht="14.25" customHeight="1">
      <c r="A23" s="91"/>
      <c r="B23" s="149"/>
      <c r="C23" s="97" t="s">
        <v>28</v>
      </c>
      <c r="D23" s="91" t="s">
        <v>118</v>
      </c>
      <c r="E23" s="51">
        <v>1</v>
      </c>
      <c r="F23" s="51">
        <f>F22*E23</f>
        <v>1</v>
      </c>
      <c r="G23" s="99"/>
      <c r="H23" s="150"/>
      <c r="I23" s="93"/>
      <c r="J23" s="94"/>
      <c r="K23" s="93"/>
      <c r="L23" s="94"/>
      <c r="M23" s="94"/>
    </row>
    <row r="24" spans="1:13" s="12" customFormat="1" ht="14.25" customHeight="1">
      <c r="A24" s="91"/>
      <c r="B24" s="175"/>
      <c r="C24" s="97" t="s">
        <v>14</v>
      </c>
      <c r="D24" s="25"/>
      <c r="E24" s="25"/>
      <c r="F24" s="51"/>
      <c r="G24" s="92"/>
      <c r="H24" s="94"/>
      <c r="I24" s="93"/>
      <c r="J24" s="94"/>
      <c r="K24" s="93"/>
      <c r="L24" s="94"/>
      <c r="M24" s="94"/>
    </row>
    <row r="25" spans="1:13" s="12" customFormat="1" ht="27" customHeight="1">
      <c r="A25" s="91"/>
      <c r="B25" s="175"/>
      <c r="C25" s="99" t="s">
        <v>450</v>
      </c>
      <c r="D25" s="91" t="s">
        <v>118</v>
      </c>
      <c r="E25" s="91">
        <v>1</v>
      </c>
      <c r="F25" s="92">
        <f>F22*E25</f>
        <v>1</v>
      </c>
      <c r="G25" s="92"/>
      <c r="H25" s="94"/>
      <c r="I25" s="93"/>
      <c r="J25" s="94"/>
      <c r="K25" s="93"/>
      <c r="L25" s="94"/>
      <c r="M25" s="369"/>
    </row>
    <row r="26" spans="1:13" s="160" customFormat="1" ht="95.25" customHeight="1">
      <c r="A26" s="91">
        <v>5</v>
      </c>
      <c r="B26" s="149" t="s">
        <v>43</v>
      </c>
      <c r="C26" s="99" t="s">
        <v>451</v>
      </c>
      <c r="D26" s="91" t="s">
        <v>118</v>
      </c>
      <c r="E26" s="260"/>
      <c r="F26" s="103">
        <v>2</v>
      </c>
      <c r="G26" s="319"/>
      <c r="H26" s="319"/>
      <c r="I26" s="319"/>
      <c r="J26" s="93"/>
      <c r="K26" s="94"/>
      <c r="L26" s="93"/>
      <c r="M26" s="94"/>
    </row>
    <row r="27" spans="1:13" s="12" customFormat="1" ht="16.5" customHeight="1">
      <c r="A27" s="91"/>
      <c r="B27" s="149"/>
      <c r="C27" s="97" t="s">
        <v>28</v>
      </c>
      <c r="D27" s="91" t="s">
        <v>118</v>
      </c>
      <c r="E27" s="51">
        <v>1</v>
      </c>
      <c r="F27" s="51">
        <f>F26*E27</f>
        <v>2</v>
      </c>
      <c r="G27" s="99"/>
      <c r="H27" s="150"/>
      <c r="I27" s="93"/>
      <c r="J27" s="94"/>
      <c r="K27" s="93"/>
      <c r="L27" s="94"/>
      <c r="M27" s="94"/>
    </row>
    <row r="28" spans="1:13" s="12" customFormat="1" ht="15" customHeight="1">
      <c r="A28" s="91"/>
      <c r="B28" s="175"/>
      <c r="C28" s="97" t="s">
        <v>14</v>
      </c>
      <c r="D28" s="25"/>
      <c r="E28" s="25"/>
      <c r="F28" s="51"/>
      <c r="G28" s="92"/>
      <c r="H28" s="94"/>
      <c r="I28" s="93"/>
      <c r="J28" s="94"/>
      <c r="K28" s="93"/>
      <c r="L28" s="94"/>
      <c r="M28" s="94"/>
    </row>
    <row r="29" spans="1:13" s="12" customFormat="1" ht="24" customHeight="1">
      <c r="A29" s="91"/>
      <c r="B29" s="175"/>
      <c r="C29" s="99" t="s">
        <v>452</v>
      </c>
      <c r="D29" s="91" t="s">
        <v>118</v>
      </c>
      <c r="E29" s="91">
        <v>1</v>
      </c>
      <c r="F29" s="92">
        <f>F26*E29</f>
        <v>2</v>
      </c>
      <c r="G29" s="92"/>
      <c r="H29" s="94"/>
      <c r="I29" s="93"/>
      <c r="J29" s="94"/>
      <c r="K29" s="93"/>
      <c r="L29" s="94"/>
      <c r="M29" s="369"/>
    </row>
    <row r="30" spans="1:13" s="160" customFormat="1" ht="96.75" customHeight="1">
      <c r="A30" s="91">
        <v>6</v>
      </c>
      <c r="B30" s="149" t="s">
        <v>43</v>
      </c>
      <c r="C30" s="99" t="s">
        <v>453</v>
      </c>
      <c r="D30" s="91" t="s">
        <v>118</v>
      </c>
      <c r="E30" s="260"/>
      <c r="F30" s="103">
        <v>1</v>
      </c>
      <c r="G30" s="319"/>
      <c r="H30" s="319"/>
      <c r="I30" s="319"/>
      <c r="J30" s="93"/>
      <c r="K30" s="94"/>
      <c r="L30" s="93"/>
      <c r="M30" s="94"/>
    </row>
    <row r="31" spans="1:13" s="12" customFormat="1" ht="14.25" customHeight="1">
      <c r="A31" s="91"/>
      <c r="B31" s="149"/>
      <c r="C31" s="97" t="s">
        <v>28</v>
      </c>
      <c r="D31" s="91" t="s">
        <v>118</v>
      </c>
      <c r="E31" s="51">
        <v>1</v>
      </c>
      <c r="F31" s="51">
        <f>F30*E31</f>
        <v>1</v>
      </c>
      <c r="G31" s="99"/>
      <c r="H31" s="150"/>
      <c r="I31" s="93"/>
      <c r="J31" s="94"/>
      <c r="K31" s="93"/>
      <c r="L31" s="94"/>
      <c r="M31" s="94"/>
    </row>
    <row r="32" spans="1:13" s="12" customFormat="1" ht="13.5" customHeight="1">
      <c r="A32" s="91"/>
      <c r="B32" s="175"/>
      <c r="C32" s="97" t="s">
        <v>14</v>
      </c>
      <c r="D32" s="25"/>
      <c r="E32" s="25"/>
      <c r="F32" s="51"/>
      <c r="G32" s="92"/>
      <c r="H32" s="94"/>
      <c r="I32" s="93"/>
      <c r="J32" s="94"/>
      <c r="K32" s="93"/>
      <c r="L32" s="94"/>
      <c r="M32" s="94"/>
    </row>
    <row r="33" spans="1:13" s="12" customFormat="1" ht="26.25" customHeight="1">
      <c r="A33" s="91"/>
      <c r="B33" s="175"/>
      <c r="C33" s="99" t="s">
        <v>454</v>
      </c>
      <c r="D33" s="91" t="s">
        <v>118</v>
      </c>
      <c r="E33" s="91">
        <v>1</v>
      </c>
      <c r="F33" s="92">
        <f>F30*E33</f>
        <v>1</v>
      </c>
      <c r="G33" s="92"/>
      <c r="H33" s="94"/>
      <c r="I33" s="93"/>
      <c r="J33" s="94"/>
      <c r="K33" s="93"/>
      <c r="L33" s="94"/>
      <c r="M33" s="369"/>
    </row>
    <row r="34" spans="1:16" s="160" customFormat="1" ht="56.25" customHeight="1">
      <c r="A34" s="91">
        <v>7</v>
      </c>
      <c r="B34" s="149" t="s">
        <v>43</v>
      </c>
      <c r="C34" s="99" t="s">
        <v>455</v>
      </c>
      <c r="D34" s="91" t="s">
        <v>118</v>
      </c>
      <c r="E34" s="260"/>
      <c r="F34" s="103">
        <v>1</v>
      </c>
      <c r="G34" s="319"/>
      <c r="H34" s="319"/>
      <c r="I34" s="319"/>
      <c r="J34" s="93"/>
      <c r="K34" s="94"/>
      <c r="L34" s="93"/>
      <c r="M34" s="94"/>
      <c r="N34" s="159"/>
      <c r="O34" s="320"/>
      <c r="P34" s="135"/>
    </row>
    <row r="35" spans="1:16" s="12" customFormat="1" ht="14.25" customHeight="1">
      <c r="A35" s="91"/>
      <c r="B35" s="149"/>
      <c r="C35" s="97" t="s">
        <v>28</v>
      </c>
      <c r="D35" s="91" t="s">
        <v>118</v>
      </c>
      <c r="E35" s="51">
        <v>1</v>
      </c>
      <c r="F35" s="51">
        <f>F34*E35</f>
        <v>1</v>
      </c>
      <c r="G35" s="99"/>
      <c r="H35" s="150"/>
      <c r="I35" s="93"/>
      <c r="J35" s="94"/>
      <c r="K35" s="93"/>
      <c r="L35" s="94"/>
      <c r="M35" s="94"/>
      <c r="N35" s="127"/>
      <c r="O35" s="136"/>
      <c r="P35" s="135"/>
    </row>
    <row r="36" spans="1:16" s="12" customFormat="1" ht="14.25" customHeight="1">
      <c r="A36" s="91"/>
      <c r="B36" s="175"/>
      <c r="C36" s="97" t="s">
        <v>14</v>
      </c>
      <c r="D36" s="25"/>
      <c r="E36" s="25"/>
      <c r="F36" s="51"/>
      <c r="G36" s="92"/>
      <c r="H36" s="94"/>
      <c r="I36" s="93"/>
      <c r="J36" s="94"/>
      <c r="K36" s="93"/>
      <c r="L36" s="94"/>
      <c r="M36" s="94"/>
      <c r="N36" s="127"/>
      <c r="O36" s="47"/>
      <c r="P36" s="135"/>
    </row>
    <row r="37" spans="1:16" s="12" customFormat="1" ht="27" customHeight="1">
      <c r="A37" s="91"/>
      <c r="B37" s="175"/>
      <c r="C37" s="99" t="s">
        <v>456</v>
      </c>
      <c r="D37" s="91" t="s">
        <v>118</v>
      </c>
      <c r="E37" s="91">
        <v>1</v>
      </c>
      <c r="F37" s="92">
        <f>F34*E37</f>
        <v>1</v>
      </c>
      <c r="G37" s="92"/>
      <c r="H37" s="94"/>
      <c r="I37" s="93"/>
      <c r="J37" s="94"/>
      <c r="K37" s="93"/>
      <c r="L37" s="94"/>
      <c r="M37" s="94"/>
      <c r="N37" s="127"/>
      <c r="O37" s="47"/>
      <c r="P37" s="135"/>
    </row>
    <row r="38" spans="1:14" s="12" customFormat="1" ht="27.75" customHeight="1">
      <c r="A38" s="91">
        <v>8</v>
      </c>
      <c r="B38" s="149" t="s">
        <v>457</v>
      </c>
      <c r="C38" s="99" t="s">
        <v>458</v>
      </c>
      <c r="D38" s="91" t="s">
        <v>40</v>
      </c>
      <c r="E38" s="92"/>
      <c r="F38" s="92">
        <v>2</v>
      </c>
      <c r="G38" s="92"/>
      <c r="H38" s="176"/>
      <c r="I38" s="93"/>
      <c r="J38" s="94"/>
      <c r="K38" s="93"/>
      <c r="L38" s="94"/>
      <c r="M38" s="94"/>
      <c r="N38" s="127"/>
    </row>
    <row r="39" spans="1:14" s="12" customFormat="1" ht="15.75" customHeight="1">
      <c r="A39" s="91"/>
      <c r="B39" s="149"/>
      <c r="C39" s="97" t="s">
        <v>12</v>
      </c>
      <c r="D39" s="91" t="s">
        <v>40</v>
      </c>
      <c r="E39" s="51">
        <v>3.8</v>
      </c>
      <c r="F39" s="51">
        <f>F38*E39</f>
        <v>7.6</v>
      </c>
      <c r="G39" s="99"/>
      <c r="H39" s="150"/>
      <c r="I39" s="112"/>
      <c r="J39" s="94"/>
      <c r="K39" s="93"/>
      <c r="L39" s="94"/>
      <c r="M39" s="94"/>
      <c r="N39" s="127"/>
    </row>
    <row r="40" spans="1:14" s="12" customFormat="1" ht="15.75" customHeight="1">
      <c r="A40" s="91"/>
      <c r="B40" s="175"/>
      <c r="C40" s="97" t="s">
        <v>22</v>
      </c>
      <c r="D40" s="91" t="s">
        <v>0</v>
      </c>
      <c r="E40" s="25">
        <v>0.22</v>
      </c>
      <c r="F40" s="51">
        <f>F38*E40</f>
        <v>0.44</v>
      </c>
      <c r="G40" s="92"/>
      <c r="H40" s="94"/>
      <c r="I40" s="93"/>
      <c r="J40" s="94"/>
      <c r="K40" s="93"/>
      <c r="L40" s="94"/>
      <c r="M40" s="94"/>
      <c r="N40" s="127"/>
    </row>
    <row r="41" spans="1:14" s="12" customFormat="1" ht="15" customHeight="1">
      <c r="A41" s="91"/>
      <c r="B41" s="175"/>
      <c r="C41" s="97" t="s">
        <v>14</v>
      </c>
      <c r="D41" s="91"/>
      <c r="E41" s="25"/>
      <c r="F41" s="51"/>
      <c r="G41" s="92"/>
      <c r="H41" s="94"/>
      <c r="I41" s="93"/>
      <c r="J41" s="94"/>
      <c r="K41" s="93"/>
      <c r="L41" s="94"/>
      <c r="M41" s="94"/>
      <c r="N41" s="127"/>
    </row>
    <row r="42" spans="1:14" s="12" customFormat="1" ht="14.25" customHeight="1">
      <c r="A42" s="91"/>
      <c r="B42" s="175"/>
      <c r="C42" s="99" t="s">
        <v>458</v>
      </c>
      <c r="D42" s="91" t="s">
        <v>40</v>
      </c>
      <c r="E42" s="25">
        <v>1</v>
      </c>
      <c r="F42" s="92">
        <f>F38*E42</f>
        <v>2</v>
      </c>
      <c r="G42" s="92"/>
      <c r="H42" s="94"/>
      <c r="I42" s="93"/>
      <c r="J42" s="94"/>
      <c r="K42" s="93"/>
      <c r="L42" s="94"/>
      <c r="M42" s="94"/>
      <c r="N42" s="127"/>
    </row>
    <row r="43" spans="1:14" s="12" customFormat="1" ht="13.5" customHeight="1">
      <c r="A43" s="91"/>
      <c r="B43" s="175"/>
      <c r="C43" s="97" t="s">
        <v>15</v>
      </c>
      <c r="D43" s="91" t="s">
        <v>0</v>
      </c>
      <c r="E43" s="25">
        <v>0.22</v>
      </c>
      <c r="F43" s="51">
        <f>F38*E43</f>
        <v>0.44</v>
      </c>
      <c r="G43" s="92"/>
      <c r="H43" s="94"/>
      <c r="I43" s="93"/>
      <c r="J43" s="104"/>
      <c r="K43" s="93"/>
      <c r="L43" s="94"/>
      <c r="M43" s="94"/>
      <c r="N43" s="127"/>
    </row>
    <row r="44" spans="1:14" s="12" customFormat="1" ht="16.5" customHeight="1">
      <c r="A44" s="91">
        <v>9</v>
      </c>
      <c r="B44" s="177" t="s">
        <v>342</v>
      </c>
      <c r="C44" s="97" t="s">
        <v>459</v>
      </c>
      <c r="D44" s="91" t="s">
        <v>17</v>
      </c>
      <c r="E44" s="51"/>
      <c r="F44" s="259">
        <v>1</v>
      </c>
      <c r="G44" s="99"/>
      <c r="H44" s="150"/>
      <c r="I44" s="93"/>
      <c r="J44" s="94"/>
      <c r="K44" s="93"/>
      <c r="L44" s="94"/>
      <c r="M44" s="94"/>
      <c r="N44" s="127"/>
    </row>
    <row r="45" spans="1:14" s="12" customFormat="1" ht="15" customHeight="1">
      <c r="A45" s="91"/>
      <c r="B45" s="177"/>
      <c r="C45" s="97" t="s">
        <v>131</v>
      </c>
      <c r="D45" s="91" t="s">
        <v>13</v>
      </c>
      <c r="E45" s="51">
        <v>1.06</v>
      </c>
      <c r="F45" s="94">
        <f>F44*E45</f>
        <v>1.06</v>
      </c>
      <c r="G45" s="99"/>
      <c r="H45" s="150"/>
      <c r="I45" s="112"/>
      <c r="J45" s="94"/>
      <c r="K45" s="93"/>
      <c r="L45" s="94"/>
      <c r="M45" s="94"/>
      <c r="N45" s="127"/>
    </row>
    <row r="46" spans="1:14" s="12" customFormat="1" ht="14.25" customHeight="1">
      <c r="A46" s="91"/>
      <c r="B46" s="178"/>
      <c r="C46" s="97" t="s">
        <v>55</v>
      </c>
      <c r="D46" s="91" t="s">
        <v>0</v>
      </c>
      <c r="E46" s="25">
        <v>0.16</v>
      </c>
      <c r="F46" s="94">
        <f>F44*E46</f>
        <v>0.16</v>
      </c>
      <c r="G46" s="92"/>
      <c r="H46" s="94"/>
      <c r="I46" s="93"/>
      <c r="J46" s="94"/>
      <c r="K46" s="93"/>
      <c r="L46" s="94"/>
      <c r="M46" s="94"/>
      <c r="N46" s="127"/>
    </row>
    <row r="47" spans="1:14" s="12" customFormat="1" ht="14.25" customHeight="1">
      <c r="A47" s="91"/>
      <c r="B47" s="178"/>
      <c r="C47" s="97" t="s">
        <v>14</v>
      </c>
      <c r="D47" s="91"/>
      <c r="E47" s="25"/>
      <c r="F47" s="94"/>
      <c r="G47" s="92"/>
      <c r="H47" s="94"/>
      <c r="I47" s="93"/>
      <c r="J47" s="94"/>
      <c r="K47" s="93"/>
      <c r="L47" s="94"/>
      <c r="M47" s="94"/>
      <c r="N47" s="127"/>
    </row>
    <row r="48" spans="1:14" s="12" customFormat="1" ht="15.75" customHeight="1">
      <c r="A48" s="91"/>
      <c r="B48" s="178"/>
      <c r="C48" s="97" t="s">
        <v>459</v>
      </c>
      <c r="D48" s="91" t="s">
        <v>17</v>
      </c>
      <c r="E48" s="25">
        <v>1</v>
      </c>
      <c r="F48" s="94">
        <f>F44*E48</f>
        <v>1</v>
      </c>
      <c r="G48" s="92"/>
      <c r="H48" s="94"/>
      <c r="I48" s="93"/>
      <c r="J48" s="94"/>
      <c r="K48" s="93"/>
      <c r="L48" s="94"/>
      <c r="M48" s="94"/>
      <c r="N48" s="127"/>
    </row>
    <row r="49" spans="1:14" s="12" customFormat="1" ht="13.5" customHeight="1">
      <c r="A49" s="91"/>
      <c r="B49" s="178"/>
      <c r="C49" s="97" t="s">
        <v>15</v>
      </c>
      <c r="D49" s="91" t="s">
        <v>0</v>
      </c>
      <c r="E49" s="25">
        <v>0.02</v>
      </c>
      <c r="F49" s="94">
        <f>F44*E49</f>
        <v>0.02</v>
      </c>
      <c r="G49" s="92"/>
      <c r="H49" s="94"/>
      <c r="I49" s="93"/>
      <c r="J49" s="94"/>
      <c r="K49" s="93"/>
      <c r="L49" s="94"/>
      <c r="M49" s="94"/>
      <c r="N49" s="127"/>
    </row>
    <row r="50" spans="1:14" s="12" customFormat="1" ht="16.5" customHeight="1">
      <c r="A50" s="91">
        <v>10</v>
      </c>
      <c r="B50" s="177" t="s">
        <v>130</v>
      </c>
      <c r="C50" s="97" t="s">
        <v>460</v>
      </c>
      <c r="D50" s="91" t="s">
        <v>17</v>
      </c>
      <c r="E50" s="51"/>
      <c r="F50" s="259">
        <v>1</v>
      </c>
      <c r="G50" s="99"/>
      <c r="H50" s="150"/>
      <c r="I50" s="93"/>
      <c r="J50" s="94"/>
      <c r="K50" s="93"/>
      <c r="L50" s="94"/>
      <c r="M50" s="94"/>
      <c r="N50" s="127"/>
    </row>
    <row r="51" spans="1:14" s="12" customFormat="1" ht="15" customHeight="1">
      <c r="A51" s="91"/>
      <c r="B51" s="177"/>
      <c r="C51" s="97" t="s">
        <v>131</v>
      </c>
      <c r="D51" s="91" t="s">
        <v>13</v>
      </c>
      <c r="E51" s="51">
        <v>1.23</v>
      </c>
      <c r="F51" s="94">
        <f>F50*E51</f>
        <v>1.23</v>
      </c>
      <c r="G51" s="99"/>
      <c r="H51" s="150"/>
      <c r="I51" s="112"/>
      <c r="J51" s="94"/>
      <c r="K51" s="93"/>
      <c r="L51" s="94"/>
      <c r="M51" s="94"/>
      <c r="N51" s="127"/>
    </row>
    <row r="52" spans="1:14" s="12" customFormat="1" ht="14.25" customHeight="1">
      <c r="A52" s="91"/>
      <c r="B52" s="178"/>
      <c r="C52" s="97" t="s">
        <v>55</v>
      </c>
      <c r="D52" s="91" t="s">
        <v>0</v>
      </c>
      <c r="E52" s="25">
        <v>0.23</v>
      </c>
      <c r="F52" s="94">
        <f>F50*E52</f>
        <v>0.23</v>
      </c>
      <c r="G52" s="92"/>
      <c r="H52" s="94"/>
      <c r="I52" s="93"/>
      <c r="J52" s="94"/>
      <c r="K52" s="93"/>
      <c r="L52" s="94"/>
      <c r="M52" s="94"/>
      <c r="N52" s="127"/>
    </row>
    <row r="53" spans="1:14" s="12" customFormat="1" ht="14.25" customHeight="1">
      <c r="A53" s="91"/>
      <c r="B53" s="178"/>
      <c r="C53" s="97" t="s">
        <v>14</v>
      </c>
      <c r="D53" s="91"/>
      <c r="E53" s="25"/>
      <c r="F53" s="94"/>
      <c r="G53" s="92"/>
      <c r="H53" s="94"/>
      <c r="I53" s="93"/>
      <c r="J53" s="94"/>
      <c r="K53" s="93"/>
      <c r="L53" s="94"/>
      <c r="M53" s="94"/>
      <c r="N53" s="127"/>
    </row>
    <row r="54" spans="1:14" s="12" customFormat="1" ht="15.75" customHeight="1">
      <c r="A54" s="91"/>
      <c r="B54" s="178"/>
      <c r="C54" s="97" t="s">
        <v>460</v>
      </c>
      <c r="D54" s="91" t="s">
        <v>17</v>
      </c>
      <c r="E54" s="25">
        <v>1</v>
      </c>
      <c r="F54" s="94">
        <f>F50*E54</f>
        <v>1</v>
      </c>
      <c r="G54" s="92"/>
      <c r="H54" s="94"/>
      <c r="I54" s="93"/>
      <c r="J54" s="94"/>
      <c r="K54" s="93"/>
      <c r="L54" s="94"/>
      <c r="M54" s="94"/>
      <c r="N54" s="127"/>
    </row>
    <row r="55" spans="1:14" s="12" customFormat="1" ht="13.5" customHeight="1">
      <c r="A55" s="91"/>
      <c r="B55" s="178"/>
      <c r="C55" s="97" t="s">
        <v>15</v>
      </c>
      <c r="D55" s="91" t="s">
        <v>0</v>
      </c>
      <c r="E55" s="25">
        <v>0.04</v>
      </c>
      <c r="F55" s="94">
        <f>F50*E55</f>
        <v>0.04</v>
      </c>
      <c r="G55" s="92"/>
      <c r="H55" s="94"/>
      <c r="I55" s="93"/>
      <c r="J55" s="94"/>
      <c r="K55" s="93"/>
      <c r="L55" s="94"/>
      <c r="M55" s="94"/>
      <c r="N55" s="127"/>
    </row>
    <row r="56" spans="1:14" s="12" customFormat="1" ht="16.5" customHeight="1">
      <c r="A56" s="91">
        <v>11</v>
      </c>
      <c r="B56" s="177" t="s">
        <v>130</v>
      </c>
      <c r="C56" s="97" t="s">
        <v>461</v>
      </c>
      <c r="D56" s="91" t="s">
        <v>17</v>
      </c>
      <c r="E56" s="51"/>
      <c r="F56" s="259">
        <v>3</v>
      </c>
      <c r="G56" s="99"/>
      <c r="H56" s="150"/>
      <c r="I56" s="93"/>
      <c r="J56" s="94"/>
      <c r="K56" s="93"/>
      <c r="L56" s="94"/>
      <c r="M56" s="94"/>
      <c r="N56" s="127"/>
    </row>
    <row r="57" spans="1:14" s="12" customFormat="1" ht="15" customHeight="1">
      <c r="A57" s="91"/>
      <c r="B57" s="177"/>
      <c r="C57" s="97" t="s">
        <v>131</v>
      </c>
      <c r="D57" s="91" t="s">
        <v>13</v>
      </c>
      <c r="E57" s="51">
        <v>1.42</v>
      </c>
      <c r="F57" s="94">
        <f>F56*E57</f>
        <v>4.26</v>
      </c>
      <c r="G57" s="99"/>
      <c r="H57" s="150"/>
      <c r="I57" s="112"/>
      <c r="J57" s="94"/>
      <c r="K57" s="93"/>
      <c r="L57" s="94"/>
      <c r="M57" s="94"/>
      <c r="N57" s="127"/>
    </row>
    <row r="58" spans="1:14" s="12" customFormat="1" ht="14.25" customHeight="1">
      <c r="A58" s="91"/>
      <c r="B58" s="178"/>
      <c r="C58" s="97" t="s">
        <v>55</v>
      </c>
      <c r="D58" s="91" t="s">
        <v>0</v>
      </c>
      <c r="E58" s="25">
        <v>0.3</v>
      </c>
      <c r="F58" s="94">
        <f>F56*E58</f>
        <v>0.8999999999999999</v>
      </c>
      <c r="G58" s="92"/>
      <c r="H58" s="94"/>
      <c r="I58" s="93"/>
      <c r="J58" s="94"/>
      <c r="K58" s="93"/>
      <c r="L58" s="94"/>
      <c r="M58" s="94"/>
      <c r="N58" s="127"/>
    </row>
    <row r="59" spans="1:14" s="12" customFormat="1" ht="14.25" customHeight="1">
      <c r="A59" s="91"/>
      <c r="B59" s="178"/>
      <c r="C59" s="97" t="s">
        <v>14</v>
      </c>
      <c r="D59" s="91"/>
      <c r="E59" s="25"/>
      <c r="F59" s="94"/>
      <c r="G59" s="92"/>
      <c r="H59" s="94"/>
      <c r="I59" s="93"/>
      <c r="J59" s="94"/>
      <c r="K59" s="93"/>
      <c r="L59" s="94"/>
      <c r="M59" s="94"/>
      <c r="N59" s="127"/>
    </row>
    <row r="60" spans="1:14" s="12" customFormat="1" ht="15.75" customHeight="1">
      <c r="A60" s="91"/>
      <c r="B60" s="178"/>
      <c r="C60" s="97" t="s">
        <v>461</v>
      </c>
      <c r="D60" s="91" t="s">
        <v>17</v>
      </c>
      <c r="E60" s="25">
        <v>1</v>
      </c>
      <c r="F60" s="94">
        <f>F56*E60</f>
        <v>3</v>
      </c>
      <c r="G60" s="92"/>
      <c r="H60" s="94"/>
      <c r="I60" s="93"/>
      <c r="J60" s="94"/>
      <c r="K60" s="93"/>
      <c r="L60" s="94"/>
      <c r="M60" s="94"/>
      <c r="N60" s="127"/>
    </row>
    <row r="61" spans="1:14" s="12" customFormat="1" ht="13.5" customHeight="1">
      <c r="A61" s="91"/>
      <c r="B61" s="178"/>
      <c r="C61" s="97" t="s">
        <v>15</v>
      </c>
      <c r="D61" s="91" t="s">
        <v>0</v>
      </c>
      <c r="E61" s="25">
        <v>0.06</v>
      </c>
      <c r="F61" s="94">
        <f>F56*E61</f>
        <v>0.18</v>
      </c>
      <c r="G61" s="92"/>
      <c r="H61" s="94"/>
      <c r="I61" s="93"/>
      <c r="J61" s="94"/>
      <c r="K61" s="93"/>
      <c r="L61" s="94"/>
      <c r="M61" s="94"/>
      <c r="N61" s="127"/>
    </row>
    <row r="62" spans="1:16" s="12" customFormat="1" ht="70.5" customHeight="1">
      <c r="A62" s="91">
        <v>12</v>
      </c>
      <c r="B62" s="149" t="s">
        <v>43</v>
      </c>
      <c r="C62" s="97" t="s">
        <v>462</v>
      </c>
      <c r="D62" s="91" t="s">
        <v>17</v>
      </c>
      <c r="E62" s="92"/>
      <c r="F62" s="92">
        <v>1</v>
      </c>
      <c r="G62" s="92"/>
      <c r="H62" s="94"/>
      <c r="I62" s="93"/>
      <c r="J62" s="94"/>
      <c r="K62" s="93"/>
      <c r="L62" s="94"/>
      <c r="M62" s="94"/>
      <c r="P62" s="12" t="s">
        <v>462</v>
      </c>
    </row>
    <row r="63" spans="1:13" s="12" customFormat="1" ht="15" customHeight="1">
      <c r="A63" s="91"/>
      <c r="B63" s="149"/>
      <c r="C63" s="97" t="s">
        <v>12</v>
      </c>
      <c r="D63" s="91">
        <v>1</v>
      </c>
      <c r="E63" s="92">
        <v>1</v>
      </c>
      <c r="F63" s="92">
        <f>F62*E63</f>
        <v>1</v>
      </c>
      <c r="G63" s="99"/>
      <c r="H63" s="150"/>
      <c r="I63" s="93"/>
      <c r="J63" s="94"/>
      <c r="K63" s="93"/>
      <c r="L63" s="94"/>
      <c r="M63" s="94"/>
    </row>
    <row r="64" spans="1:13" s="12" customFormat="1" ht="14.25" customHeight="1">
      <c r="A64" s="91"/>
      <c r="B64" s="175"/>
      <c r="C64" s="97" t="s">
        <v>14</v>
      </c>
      <c r="D64" s="91"/>
      <c r="E64" s="91"/>
      <c r="F64" s="92"/>
      <c r="G64" s="92"/>
      <c r="H64" s="94"/>
      <c r="I64" s="93"/>
      <c r="J64" s="94"/>
      <c r="K64" s="93"/>
      <c r="L64" s="94"/>
      <c r="M64" s="94"/>
    </row>
    <row r="65" spans="1:13" s="12" customFormat="1" ht="27.75" customHeight="1">
      <c r="A65" s="91"/>
      <c r="B65" s="175"/>
      <c r="C65" s="97" t="s">
        <v>463</v>
      </c>
      <c r="D65" s="91" t="s">
        <v>17</v>
      </c>
      <c r="E65" s="91">
        <v>1</v>
      </c>
      <c r="F65" s="92">
        <f>F62*E65</f>
        <v>1</v>
      </c>
      <c r="G65" s="92"/>
      <c r="H65" s="94"/>
      <c r="I65" s="93"/>
      <c r="J65" s="94"/>
      <c r="K65" s="93"/>
      <c r="L65" s="94"/>
      <c r="M65" s="369"/>
    </row>
    <row r="66" spans="1:13" s="12" customFormat="1" ht="55.5" customHeight="1">
      <c r="A66" s="91">
        <v>13</v>
      </c>
      <c r="B66" s="149" t="s">
        <v>43</v>
      </c>
      <c r="C66" s="97" t="s">
        <v>464</v>
      </c>
      <c r="D66" s="91" t="s">
        <v>91</v>
      </c>
      <c r="E66" s="92"/>
      <c r="F66" s="92">
        <v>1</v>
      </c>
      <c r="G66" s="92"/>
      <c r="H66" s="176"/>
      <c r="I66" s="93"/>
      <c r="J66" s="94"/>
      <c r="K66" s="93"/>
      <c r="L66" s="94"/>
      <c r="M66" s="94"/>
    </row>
    <row r="67" spans="1:13" s="12" customFormat="1" ht="15.75" customHeight="1">
      <c r="A67" s="91"/>
      <c r="B67" s="149"/>
      <c r="C67" s="97" t="s">
        <v>12</v>
      </c>
      <c r="D67" s="91" t="s">
        <v>91</v>
      </c>
      <c r="E67" s="51">
        <v>1</v>
      </c>
      <c r="F67" s="51">
        <f>F66*E67</f>
        <v>1</v>
      </c>
      <c r="G67" s="99"/>
      <c r="H67" s="150"/>
      <c r="I67" s="93"/>
      <c r="J67" s="94"/>
      <c r="K67" s="93"/>
      <c r="L67" s="94"/>
      <c r="M67" s="94"/>
    </row>
    <row r="68" spans="1:13" s="12" customFormat="1" ht="15" customHeight="1">
      <c r="A68" s="91"/>
      <c r="B68" s="175"/>
      <c r="C68" s="97" t="s">
        <v>14</v>
      </c>
      <c r="D68" s="91"/>
      <c r="E68" s="25"/>
      <c r="F68" s="51"/>
      <c r="G68" s="92"/>
      <c r="H68" s="94"/>
      <c r="I68" s="93"/>
      <c r="J68" s="94"/>
      <c r="K68" s="93"/>
      <c r="L68" s="94"/>
      <c r="M68" s="94"/>
    </row>
    <row r="69" spans="1:13" s="12" customFormat="1" ht="19.5" customHeight="1">
      <c r="A69" s="91"/>
      <c r="B69" s="175"/>
      <c r="C69" s="99" t="s">
        <v>465</v>
      </c>
      <c r="D69" s="91" t="s">
        <v>91</v>
      </c>
      <c r="E69" s="25">
        <v>1</v>
      </c>
      <c r="F69" s="92">
        <f>F66*E69</f>
        <v>1</v>
      </c>
      <c r="G69" s="92"/>
      <c r="H69" s="94"/>
      <c r="I69" s="93"/>
      <c r="J69" s="94"/>
      <c r="K69" s="93"/>
      <c r="L69" s="94"/>
      <c r="M69" s="94"/>
    </row>
    <row r="70" spans="1:13" s="12" customFormat="1" ht="71.25" customHeight="1">
      <c r="A70" s="91">
        <v>14</v>
      </c>
      <c r="B70" s="149" t="s">
        <v>43</v>
      </c>
      <c r="C70" s="97" t="s">
        <v>466</v>
      </c>
      <c r="D70" s="91" t="s">
        <v>91</v>
      </c>
      <c r="E70" s="92"/>
      <c r="F70" s="92">
        <v>1</v>
      </c>
      <c r="G70" s="92"/>
      <c r="H70" s="176"/>
      <c r="I70" s="93"/>
      <c r="J70" s="94"/>
      <c r="K70" s="93"/>
      <c r="L70" s="94"/>
      <c r="M70" s="94"/>
    </row>
    <row r="71" spans="1:13" s="12" customFormat="1" ht="15.75" customHeight="1">
      <c r="A71" s="91"/>
      <c r="B71" s="149"/>
      <c r="C71" s="97" t="s">
        <v>12</v>
      </c>
      <c r="D71" s="91" t="s">
        <v>91</v>
      </c>
      <c r="E71" s="51">
        <v>1</v>
      </c>
      <c r="F71" s="51">
        <f>F70*E71</f>
        <v>1</v>
      </c>
      <c r="G71" s="99"/>
      <c r="H71" s="150"/>
      <c r="I71" s="93"/>
      <c r="J71" s="94"/>
      <c r="K71" s="93"/>
      <c r="L71" s="94"/>
      <c r="M71" s="94"/>
    </row>
    <row r="72" spans="1:13" s="12" customFormat="1" ht="15" customHeight="1">
      <c r="A72" s="91"/>
      <c r="B72" s="175"/>
      <c r="C72" s="97" t="s">
        <v>14</v>
      </c>
      <c r="D72" s="91"/>
      <c r="E72" s="25"/>
      <c r="F72" s="51"/>
      <c r="G72" s="92"/>
      <c r="H72" s="94"/>
      <c r="I72" s="93"/>
      <c r="J72" s="94"/>
      <c r="K72" s="93"/>
      <c r="L72" s="94"/>
      <c r="M72" s="94"/>
    </row>
    <row r="73" spans="1:13" s="12" customFormat="1" ht="29.25" customHeight="1">
      <c r="A73" s="91"/>
      <c r="B73" s="175"/>
      <c r="C73" s="99" t="s">
        <v>467</v>
      </c>
      <c r="D73" s="91" t="s">
        <v>91</v>
      </c>
      <c r="E73" s="25">
        <v>1</v>
      </c>
      <c r="F73" s="92">
        <f>F70*E73</f>
        <v>1</v>
      </c>
      <c r="G73" s="92"/>
      <c r="H73" s="94"/>
      <c r="I73" s="93"/>
      <c r="J73" s="94"/>
      <c r="K73" s="93"/>
      <c r="L73" s="94"/>
      <c r="M73" s="369"/>
    </row>
    <row r="74" spans="1:13" s="12" customFormat="1" ht="56.25" customHeight="1">
      <c r="A74" s="91">
        <v>15</v>
      </c>
      <c r="B74" s="149" t="s">
        <v>43</v>
      </c>
      <c r="C74" s="99" t="s">
        <v>468</v>
      </c>
      <c r="D74" s="93" t="s">
        <v>37</v>
      </c>
      <c r="E74" s="51"/>
      <c r="F74" s="92">
        <v>2</v>
      </c>
      <c r="G74" s="99"/>
      <c r="H74" s="150"/>
      <c r="I74" s="93"/>
      <c r="J74" s="94"/>
      <c r="K74" s="93"/>
      <c r="L74" s="94"/>
      <c r="M74" s="94"/>
    </row>
    <row r="75" spans="1:13" s="12" customFormat="1" ht="15" customHeight="1">
      <c r="A75" s="91"/>
      <c r="B75" s="149"/>
      <c r="C75" s="97" t="s">
        <v>12</v>
      </c>
      <c r="D75" s="93" t="s">
        <v>37</v>
      </c>
      <c r="E75" s="51">
        <v>1</v>
      </c>
      <c r="F75" s="51">
        <f>F74*E75</f>
        <v>2</v>
      </c>
      <c r="G75" s="99"/>
      <c r="H75" s="150"/>
      <c r="I75" s="93"/>
      <c r="J75" s="94"/>
      <c r="K75" s="93"/>
      <c r="L75" s="94"/>
      <c r="M75" s="94"/>
    </row>
    <row r="76" spans="1:13" s="12" customFormat="1" ht="14.25" customHeight="1">
      <c r="A76" s="91"/>
      <c r="B76" s="175"/>
      <c r="C76" s="97" t="s">
        <v>14</v>
      </c>
      <c r="D76" s="91"/>
      <c r="E76" s="25"/>
      <c r="F76" s="51"/>
      <c r="G76" s="92"/>
      <c r="H76" s="94"/>
      <c r="I76" s="93"/>
      <c r="J76" s="94"/>
      <c r="K76" s="93"/>
      <c r="L76" s="94"/>
      <c r="M76" s="94"/>
    </row>
    <row r="77" spans="1:13" s="12" customFormat="1" ht="54" customHeight="1">
      <c r="A77" s="91"/>
      <c r="B77" s="175"/>
      <c r="C77" s="99" t="s">
        <v>468</v>
      </c>
      <c r="D77" s="93" t="s">
        <v>37</v>
      </c>
      <c r="E77" s="91">
        <v>1</v>
      </c>
      <c r="F77" s="92">
        <f>F74*E77</f>
        <v>2</v>
      </c>
      <c r="G77" s="92"/>
      <c r="H77" s="94"/>
      <c r="I77" s="93"/>
      <c r="J77" s="94"/>
      <c r="K77" s="93"/>
      <c r="L77" s="94"/>
      <c r="M77" s="94"/>
    </row>
    <row r="78" spans="1:16" s="170" customFormat="1" ht="70.5" customHeight="1">
      <c r="A78" s="92">
        <v>16</v>
      </c>
      <c r="B78" s="149" t="s">
        <v>43</v>
      </c>
      <c r="C78" s="105" t="s">
        <v>469</v>
      </c>
      <c r="D78" s="93" t="s">
        <v>37</v>
      </c>
      <c r="E78" s="51"/>
      <c r="F78" s="94">
        <v>1</v>
      </c>
      <c r="G78" s="92"/>
      <c r="H78" s="94"/>
      <c r="I78" s="93"/>
      <c r="J78" s="94"/>
      <c r="K78" s="93"/>
      <c r="L78" s="94"/>
      <c r="M78" s="94"/>
      <c r="N78" s="289"/>
      <c r="O78" s="165"/>
      <c r="P78" s="165"/>
    </row>
    <row r="79" spans="1:13" s="12" customFormat="1" ht="15" customHeight="1">
      <c r="A79" s="91"/>
      <c r="B79" s="149"/>
      <c r="C79" s="97" t="s">
        <v>12</v>
      </c>
      <c r="D79" s="93" t="s">
        <v>37</v>
      </c>
      <c r="E79" s="51">
        <v>1</v>
      </c>
      <c r="F79" s="51">
        <f>F78*E79</f>
        <v>1</v>
      </c>
      <c r="G79" s="99"/>
      <c r="H79" s="150"/>
      <c r="I79" s="93"/>
      <c r="J79" s="94"/>
      <c r="K79" s="93"/>
      <c r="L79" s="94"/>
      <c r="M79" s="94"/>
    </row>
    <row r="80" spans="1:13" s="12" customFormat="1" ht="14.25" customHeight="1">
      <c r="A80" s="91"/>
      <c r="B80" s="175"/>
      <c r="C80" s="97" t="s">
        <v>14</v>
      </c>
      <c r="D80" s="91"/>
      <c r="E80" s="25"/>
      <c r="F80" s="51"/>
      <c r="G80" s="92"/>
      <c r="H80" s="94"/>
      <c r="I80" s="93"/>
      <c r="J80" s="94"/>
      <c r="K80" s="93"/>
      <c r="L80" s="94"/>
      <c r="M80" s="94"/>
    </row>
    <row r="81" spans="1:13" s="12" customFormat="1" ht="56.25" customHeight="1">
      <c r="A81" s="91"/>
      <c r="B81" s="175"/>
      <c r="C81" s="105" t="s">
        <v>470</v>
      </c>
      <c r="D81" s="93" t="s">
        <v>37</v>
      </c>
      <c r="E81" s="91">
        <v>1</v>
      </c>
      <c r="F81" s="92">
        <f>F78*E81</f>
        <v>1</v>
      </c>
      <c r="G81" s="92"/>
      <c r="H81" s="94"/>
      <c r="I81" s="93"/>
      <c r="J81" s="94"/>
      <c r="K81" s="93"/>
      <c r="L81" s="94"/>
      <c r="M81" s="94"/>
    </row>
    <row r="82" spans="1:13" s="196" customFormat="1" ht="18" customHeight="1">
      <c r="A82" s="91">
        <v>17</v>
      </c>
      <c r="B82" s="149" t="s">
        <v>471</v>
      </c>
      <c r="C82" s="99" t="s">
        <v>472</v>
      </c>
      <c r="D82" s="91" t="s">
        <v>40</v>
      </c>
      <c r="E82" s="92"/>
      <c r="F82" s="92">
        <v>1</v>
      </c>
      <c r="G82" s="99"/>
      <c r="H82" s="150"/>
      <c r="I82" s="93"/>
      <c r="J82" s="94"/>
      <c r="K82" s="93"/>
      <c r="L82" s="94"/>
      <c r="M82" s="94"/>
    </row>
    <row r="83" spans="1:13" s="196" customFormat="1" ht="15" customHeight="1">
      <c r="A83" s="91"/>
      <c r="B83" s="149" t="s">
        <v>43</v>
      </c>
      <c r="C83" s="97" t="s">
        <v>12</v>
      </c>
      <c r="D83" s="91" t="s">
        <v>13</v>
      </c>
      <c r="E83" s="92">
        <v>1.92</v>
      </c>
      <c r="F83" s="94">
        <f>F82*E83</f>
        <v>1.92</v>
      </c>
      <c r="G83" s="99"/>
      <c r="H83" s="150"/>
      <c r="I83" s="112"/>
      <c r="J83" s="94"/>
      <c r="K83" s="93"/>
      <c r="L83" s="94"/>
      <c r="M83" s="94"/>
    </row>
    <row r="84" spans="1:13" s="196" customFormat="1" ht="14.25" customHeight="1">
      <c r="A84" s="91"/>
      <c r="B84" s="175"/>
      <c r="C84" s="97" t="s">
        <v>22</v>
      </c>
      <c r="D84" s="25" t="s">
        <v>0</v>
      </c>
      <c r="E84" s="25">
        <v>0.13</v>
      </c>
      <c r="F84" s="94">
        <f>F82*E84</f>
        <v>0.13</v>
      </c>
      <c r="G84" s="92"/>
      <c r="H84" s="94"/>
      <c r="I84" s="93"/>
      <c r="J84" s="94"/>
      <c r="K84" s="93"/>
      <c r="L84" s="94"/>
      <c r="M84" s="94"/>
    </row>
    <row r="85" spans="1:13" s="196" customFormat="1" ht="12.75" customHeight="1">
      <c r="A85" s="91"/>
      <c r="B85" s="175"/>
      <c r="C85" s="97" t="s">
        <v>14</v>
      </c>
      <c r="D85" s="91"/>
      <c r="E85" s="91"/>
      <c r="F85" s="94"/>
      <c r="G85" s="92"/>
      <c r="H85" s="94"/>
      <c r="I85" s="93"/>
      <c r="J85" s="94"/>
      <c r="K85" s="93"/>
      <c r="L85" s="94"/>
      <c r="M85" s="94"/>
    </row>
    <row r="86" spans="1:13" s="196" customFormat="1" ht="15.75" customHeight="1">
      <c r="A86" s="91"/>
      <c r="B86" s="175"/>
      <c r="C86" s="99" t="s">
        <v>473</v>
      </c>
      <c r="D86" s="91" t="s">
        <v>40</v>
      </c>
      <c r="E86" s="91">
        <v>1</v>
      </c>
      <c r="F86" s="94">
        <f>F82*E86</f>
        <v>1</v>
      </c>
      <c r="G86" s="92"/>
      <c r="H86" s="94"/>
      <c r="I86" s="93"/>
      <c r="J86" s="94"/>
      <c r="K86" s="93"/>
      <c r="L86" s="94"/>
      <c r="M86" s="94"/>
    </row>
    <row r="87" spans="1:13" s="196" customFormat="1" ht="14.25" customHeight="1">
      <c r="A87" s="91"/>
      <c r="B87" s="175"/>
      <c r="C87" s="97" t="s">
        <v>120</v>
      </c>
      <c r="D87" s="91" t="s">
        <v>40</v>
      </c>
      <c r="E87" s="91">
        <v>2</v>
      </c>
      <c r="F87" s="94">
        <f>F82*E87</f>
        <v>2</v>
      </c>
      <c r="G87" s="92"/>
      <c r="H87" s="94"/>
      <c r="I87" s="93"/>
      <c r="J87" s="94"/>
      <c r="K87" s="93"/>
      <c r="L87" s="94"/>
      <c r="M87" s="94"/>
    </row>
    <row r="88" spans="1:13" s="196" customFormat="1" ht="15.75" customHeight="1">
      <c r="A88" s="91"/>
      <c r="B88" s="175"/>
      <c r="C88" s="99" t="s">
        <v>121</v>
      </c>
      <c r="D88" s="91" t="s">
        <v>16</v>
      </c>
      <c r="E88" s="91">
        <v>1.1</v>
      </c>
      <c r="F88" s="94">
        <f>F82*E88</f>
        <v>1.1</v>
      </c>
      <c r="G88" s="92"/>
      <c r="H88" s="94"/>
      <c r="I88" s="93"/>
      <c r="J88" s="94"/>
      <c r="K88" s="93"/>
      <c r="L88" s="94"/>
      <c r="M88" s="94"/>
    </row>
    <row r="89" spans="1:13" s="196" customFormat="1" ht="13.5" customHeight="1">
      <c r="A89" s="91"/>
      <c r="B89" s="175"/>
      <c r="C89" s="97" t="s">
        <v>15</v>
      </c>
      <c r="D89" s="25" t="s">
        <v>0</v>
      </c>
      <c r="E89" s="91">
        <v>0.07</v>
      </c>
      <c r="F89" s="94">
        <f>F82*E89</f>
        <v>0.07</v>
      </c>
      <c r="G89" s="92"/>
      <c r="H89" s="94"/>
      <c r="I89" s="93"/>
      <c r="J89" s="94"/>
      <c r="K89" s="93"/>
      <c r="L89" s="94"/>
      <c r="M89" s="94"/>
    </row>
    <row r="90" spans="1:13" s="196" customFormat="1" ht="55.5" customHeight="1">
      <c r="A90" s="91">
        <v>18</v>
      </c>
      <c r="B90" s="149" t="s">
        <v>474</v>
      </c>
      <c r="C90" s="97" t="s">
        <v>475</v>
      </c>
      <c r="D90" s="91" t="s">
        <v>40</v>
      </c>
      <c r="E90" s="92"/>
      <c r="F90" s="92">
        <v>18</v>
      </c>
      <c r="G90" s="99"/>
      <c r="H90" s="150"/>
      <c r="I90" s="93"/>
      <c r="J90" s="94"/>
      <c r="K90" s="93"/>
      <c r="L90" s="94"/>
      <c r="M90" s="94"/>
    </row>
    <row r="91" spans="1:13" s="196" customFormat="1" ht="15" customHeight="1">
      <c r="A91" s="91"/>
      <c r="B91" s="149"/>
      <c r="C91" s="97" t="s">
        <v>136</v>
      </c>
      <c r="D91" s="91" t="s">
        <v>13</v>
      </c>
      <c r="E91" s="92">
        <v>2.67</v>
      </c>
      <c r="F91" s="94">
        <f>F90*E91</f>
        <v>48.06</v>
      </c>
      <c r="G91" s="99"/>
      <c r="H91" s="150"/>
      <c r="I91" s="112"/>
      <c r="J91" s="94"/>
      <c r="K91" s="93"/>
      <c r="L91" s="94"/>
      <c r="M91" s="94"/>
    </row>
    <row r="92" spans="1:13" s="196" customFormat="1" ht="14.25" customHeight="1">
      <c r="A92" s="91"/>
      <c r="B92" s="175"/>
      <c r="C92" s="97" t="s">
        <v>22</v>
      </c>
      <c r="D92" s="25" t="s">
        <v>0</v>
      </c>
      <c r="E92" s="91">
        <v>0.29</v>
      </c>
      <c r="F92" s="94">
        <f>F90*E92</f>
        <v>5.22</v>
      </c>
      <c r="G92" s="92"/>
      <c r="H92" s="94"/>
      <c r="I92" s="93"/>
      <c r="J92" s="94"/>
      <c r="K92" s="93"/>
      <c r="L92" s="94"/>
      <c r="M92" s="94"/>
    </row>
    <row r="93" spans="1:13" s="196" customFormat="1" ht="12.75" customHeight="1">
      <c r="A93" s="91"/>
      <c r="B93" s="175"/>
      <c r="C93" s="97" t="s">
        <v>14</v>
      </c>
      <c r="D93" s="91"/>
      <c r="E93" s="91"/>
      <c r="F93" s="94"/>
      <c r="G93" s="92"/>
      <c r="H93" s="94"/>
      <c r="I93" s="93"/>
      <c r="J93" s="94"/>
      <c r="K93" s="93"/>
      <c r="L93" s="94"/>
      <c r="M93" s="94"/>
    </row>
    <row r="94" spans="1:13" s="196" customFormat="1" ht="15.75" customHeight="1">
      <c r="A94" s="91"/>
      <c r="B94" s="175"/>
      <c r="C94" s="99" t="s">
        <v>476</v>
      </c>
      <c r="D94" s="91" t="s">
        <v>40</v>
      </c>
      <c r="E94" s="91">
        <v>1</v>
      </c>
      <c r="F94" s="94">
        <f>F90*E94</f>
        <v>18</v>
      </c>
      <c r="G94" s="92"/>
      <c r="H94" s="94"/>
      <c r="I94" s="93"/>
      <c r="J94" s="94"/>
      <c r="K94" s="93"/>
      <c r="L94" s="94"/>
      <c r="M94" s="94"/>
    </row>
    <row r="95" spans="1:13" s="196" customFormat="1" ht="14.25" customHeight="1">
      <c r="A95" s="91"/>
      <c r="B95" s="175"/>
      <c r="C95" s="97" t="s">
        <v>120</v>
      </c>
      <c r="D95" s="91" t="s">
        <v>40</v>
      </c>
      <c r="E95" s="91">
        <v>2</v>
      </c>
      <c r="F95" s="94">
        <f>F90*E95</f>
        <v>36</v>
      </c>
      <c r="G95" s="92"/>
      <c r="H95" s="94"/>
      <c r="I95" s="93"/>
      <c r="J95" s="94"/>
      <c r="K95" s="93"/>
      <c r="L95" s="94"/>
      <c r="M95" s="94"/>
    </row>
    <row r="96" spans="1:13" s="196" customFormat="1" ht="15.75" customHeight="1">
      <c r="A96" s="91"/>
      <c r="B96" s="175"/>
      <c r="C96" s="99" t="s">
        <v>121</v>
      </c>
      <c r="D96" s="91" t="s">
        <v>16</v>
      </c>
      <c r="E96" s="91">
        <v>2</v>
      </c>
      <c r="F96" s="94">
        <f>F90*E96</f>
        <v>36</v>
      </c>
      <c r="G96" s="92"/>
      <c r="H96" s="94"/>
      <c r="I96" s="93"/>
      <c r="J96" s="94"/>
      <c r="K96" s="93"/>
      <c r="L96" s="94"/>
      <c r="M96" s="94"/>
    </row>
    <row r="97" spans="1:13" s="196" customFormat="1" ht="13.5" customHeight="1">
      <c r="A97" s="91"/>
      <c r="B97" s="175"/>
      <c r="C97" s="97" t="s">
        <v>15</v>
      </c>
      <c r="D97" s="25" t="s">
        <v>0</v>
      </c>
      <c r="E97" s="91">
        <v>0.2</v>
      </c>
      <c r="F97" s="94">
        <f>F90*E97</f>
        <v>3.6</v>
      </c>
      <c r="G97" s="92"/>
      <c r="H97" s="94"/>
      <c r="I97" s="93"/>
      <c r="J97" s="94"/>
      <c r="K97" s="93"/>
      <c r="L97" s="94"/>
      <c r="M97" s="94"/>
    </row>
    <row r="98" spans="1:13" s="196" customFormat="1" ht="58.5" customHeight="1">
      <c r="A98" s="91">
        <v>19</v>
      </c>
      <c r="B98" s="149" t="s">
        <v>119</v>
      </c>
      <c r="C98" s="99" t="s">
        <v>477</v>
      </c>
      <c r="D98" s="91" t="s">
        <v>40</v>
      </c>
      <c r="E98" s="92"/>
      <c r="F98" s="92">
        <v>13</v>
      </c>
      <c r="G98" s="99"/>
      <c r="H98" s="150"/>
      <c r="I98" s="93"/>
      <c r="J98" s="94"/>
      <c r="K98" s="93"/>
      <c r="L98" s="94"/>
      <c r="M98" s="94"/>
    </row>
    <row r="99" spans="1:13" s="196" customFormat="1" ht="15" customHeight="1">
      <c r="A99" s="91"/>
      <c r="B99" s="149"/>
      <c r="C99" s="97" t="s">
        <v>136</v>
      </c>
      <c r="D99" s="91" t="s">
        <v>13</v>
      </c>
      <c r="E99" s="92">
        <v>2.67</v>
      </c>
      <c r="F99" s="94">
        <f>F98*E99</f>
        <v>34.71</v>
      </c>
      <c r="G99" s="99"/>
      <c r="H99" s="150"/>
      <c r="I99" s="112"/>
      <c r="J99" s="94"/>
      <c r="K99" s="93"/>
      <c r="L99" s="94"/>
      <c r="M99" s="94"/>
    </row>
    <row r="100" spans="1:13" s="196" customFormat="1" ht="14.25" customHeight="1">
      <c r="A100" s="91"/>
      <c r="B100" s="175"/>
      <c r="C100" s="97" t="s">
        <v>22</v>
      </c>
      <c r="D100" s="25" t="s">
        <v>0</v>
      </c>
      <c r="E100" s="91">
        <v>0.29</v>
      </c>
      <c r="F100" s="94">
        <f>F98*E100</f>
        <v>3.7699999999999996</v>
      </c>
      <c r="G100" s="92"/>
      <c r="H100" s="94"/>
      <c r="I100" s="93"/>
      <c r="J100" s="94"/>
      <c r="K100" s="93"/>
      <c r="L100" s="94"/>
      <c r="M100" s="94"/>
    </row>
    <row r="101" spans="1:13" s="196" customFormat="1" ht="12.75" customHeight="1">
      <c r="A101" s="91"/>
      <c r="B101" s="175"/>
      <c r="C101" s="97" t="s">
        <v>14</v>
      </c>
      <c r="D101" s="91"/>
      <c r="E101" s="91"/>
      <c r="F101" s="94"/>
      <c r="G101" s="92"/>
      <c r="H101" s="94"/>
      <c r="I101" s="93"/>
      <c r="J101" s="94"/>
      <c r="K101" s="93"/>
      <c r="L101" s="94"/>
      <c r="M101" s="94"/>
    </row>
    <row r="102" spans="1:13" s="196" customFormat="1" ht="15.75" customHeight="1">
      <c r="A102" s="91"/>
      <c r="B102" s="175"/>
      <c r="C102" s="99" t="s">
        <v>476</v>
      </c>
      <c r="D102" s="91" t="s">
        <v>40</v>
      </c>
      <c r="E102" s="91">
        <v>1</v>
      </c>
      <c r="F102" s="94">
        <f>F98*E102</f>
        <v>13</v>
      </c>
      <c r="G102" s="92"/>
      <c r="H102" s="94"/>
      <c r="I102" s="93"/>
      <c r="J102" s="94"/>
      <c r="K102" s="93"/>
      <c r="L102" s="94"/>
      <c r="M102" s="94"/>
    </row>
    <row r="103" spans="1:13" s="196" customFormat="1" ht="14.25" customHeight="1">
      <c r="A103" s="91"/>
      <c r="B103" s="175"/>
      <c r="C103" s="97" t="s">
        <v>120</v>
      </c>
      <c r="D103" s="91" t="s">
        <v>40</v>
      </c>
      <c r="E103" s="91">
        <v>2</v>
      </c>
      <c r="F103" s="94">
        <f>F98*E103</f>
        <v>26</v>
      </c>
      <c r="G103" s="92"/>
      <c r="H103" s="94"/>
      <c r="I103" s="93"/>
      <c r="J103" s="94"/>
      <c r="K103" s="93"/>
      <c r="L103" s="94"/>
      <c r="M103" s="94"/>
    </row>
    <row r="104" spans="1:13" s="196" customFormat="1" ht="15.75" customHeight="1">
      <c r="A104" s="91"/>
      <c r="B104" s="175"/>
      <c r="C104" s="99" t="s">
        <v>121</v>
      </c>
      <c r="D104" s="91" t="s">
        <v>16</v>
      </c>
      <c r="E104" s="91">
        <v>2</v>
      </c>
      <c r="F104" s="94">
        <f>F98*E104</f>
        <v>26</v>
      </c>
      <c r="G104" s="92"/>
      <c r="H104" s="94"/>
      <c r="I104" s="93"/>
      <c r="J104" s="94"/>
      <c r="K104" s="93"/>
      <c r="L104" s="94"/>
      <c r="M104" s="94"/>
    </row>
    <row r="105" spans="1:13" s="196" customFormat="1" ht="13.5" customHeight="1">
      <c r="A105" s="91"/>
      <c r="B105" s="175"/>
      <c r="C105" s="97" t="s">
        <v>15</v>
      </c>
      <c r="D105" s="25" t="s">
        <v>0</v>
      </c>
      <c r="E105" s="91">
        <v>0.2</v>
      </c>
      <c r="F105" s="94">
        <f>F98*E105</f>
        <v>2.6</v>
      </c>
      <c r="G105" s="92"/>
      <c r="H105" s="94"/>
      <c r="I105" s="93"/>
      <c r="J105" s="94"/>
      <c r="K105" s="93"/>
      <c r="L105" s="94"/>
      <c r="M105" s="94"/>
    </row>
    <row r="106" spans="1:13" s="196" customFormat="1" ht="55.5" customHeight="1">
      <c r="A106" s="91">
        <v>20</v>
      </c>
      <c r="B106" s="149" t="s">
        <v>119</v>
      </c>
      <c r="C106" s="99" t="s">
        <v>478</v>
      </c>
      <c r="D106" s="91" t="s">
        <v>40</v>
      </c>
      <c r="E106" s="92"/>
      <c r="F106" s="92">
        <v>11</v>
      </c>
      <c r="G106" s="99"/>
      <c r="H106" s="150"/>
      <c r="I106" s="93"/>
      <c r="J106" s="94"/>
      <c r="K106" s="93"/>
      <c r="L106" s="94"/>
      <c r="M106" s="94"/>
    </row>
    <row r="107" spans="1:13" s="196" customFormat="1" ht="15" customHeight="1">
      <c r="A107" s="91"/>
      <c r="B107" s="149"/>
      <c r="C107" s="97" t="s">
        <v>136</v>
      </c>
      <c r="D107" s="91" t="s">
        <v>13</v>
      </c>
      <c r="E107" s="92">
        <v>1.51</v>
      </c>
      <c r="F107" s="94">
        <f>F106*E107</f>
        <v>16.61</v>
      </c>
      <c r="G107" s="99"/>
      <c r="H107" s="150"/>
      <c r="I107" s="112"/>
      <c r="J107" s="94"/>
      <c r="K107" s="93"/>
      <c r="L107" s="94"/>
      <c r="M107" s="94"/>
    </row>
    <row r="108" spans="1:13" s="196" customFormat="1" ht="14.25" customHeight="1">
      <c r="A108" s="91"/>
      <c r="B108" s="175"/>
      <c r="C108" s="97" t="s">
        <v>22</v>
      </c>
      <c r="D108" s="25" t="s">
        <v>0</v>
      </c>
      <c r="E108" s="25">
        <v>0.13</v>
      </c>
      <c r="F108" s="94">
        <f>F106*E108</f>
        <v>1.4300000000000002</v>
      </c>
      <c r="G108" s="92"/>
      <c r="H108" s="94"/>
      <c r="I108" s="93"/>
      <c r="J108" s="94"/>
      <c r="K108" s="93"/>
      <c r="L108" s="94"/>
      <c r="M108" s="94"/>
    </row>
    <row r="109" spans="1:13" s="196" customFormat="1" ht="12.75" customHeight="1">
      <c r="A109" s="91"/>
      <c r="B109" s="175"/>
      <c r="C109" s="97" t="s">
        <v>14</v>
      </c>
      <c r="D109" s="91"/>
      <c r="E109" s="91"/>
      <c r="F109" s="94"/>
      <c r="G109" s="92"/>
      <c r="H109" s="94"/>
      <c r="I109" s="93"/>
      <c r="J109" s="94"/>
      <c r="K109" s="93"/>
      <c r="L109" s="94"/>
      <c r="M109" s="94"/>
    </row>
    <row r="110" spans="1:13" s="196" customFormat="1" ht="15.75" customHeight="1">
      <c r="A110" s="91"/>
      <c r="B110" s="175"/>
      <c r="C110" s="99" t="s">
        <v>479</v>
      </c>
      <c r="D110" s="91" t="s">
        <v>40</v>
      </c>
      <c r="E110" s="91">
        <v>1</v>
      </c>
      <c r="F110" s="94">
        <f>F106*E110</f>
        <v>11</v>
      </c>
      <c r="G110" s="92"/>
      <c r="H110" s="94"/>
      <c r="I110" s="93"/>
      <c r="J110" s="94"/>
      <c r="K110" s="93"/>
      <c r="L110" s="94"/>
      <c r="M110" s="94"/>
    </row>
    <row r="111" spans="1:13" s="196" customFormat="1" ht="14.25" customHeight="1">
      <c r="A111" s="91"/>
      <c r="B111" s="175"/>
      <c r="C111" s="97" t="s">
        <v>120</v>
      </c>
      <c r="D111" s="91" t="s">
        <v>40</v>
      </c>
      <c r="E111" s="91">
        <v>2</v>
      </c>
      <c r="F111" s="94">
        <f>F106*E111</f>
        <v>22</v>
      </c>
      <c r="G111" s="92"/>
      <c r="H111" s="94"/>
      <c r="I111" s="93"/>
      <c r="J111" s="94"/>
      <c r="K111" s="93"/>
      <c r="L111" s="94"/>
      <c r="M111" s="94"/>
    </row>
    <row r="112" spans="1:13" s="196" customFormat="1" ht="15.75" customHeight="1">
      <c r="A112" s="91"/>
      <c r="B112" s="175"/>
      <c r="C112" s="99" t="s">
        <v>121</v>
      </c>
      <c r="D112" s="91" t="s">
        <v>16</v>
      </c>
      <c r="E112" s="91">
        <v>1.1</v>
      </c>
      <c r="F112" s="94">
        <f>F106*E112</f>
        <v>12.100000000000001</v>
      </c>
      <c r="G112" s="92"/>
      <c r="H112" s="94"/>
      <c r="I112" s="93"/>
      <c r="J112" s="94"/>
      <c r="K112" s="93"/>
      <c r="L112" s="94"/>
      <c r="M112" s="94"/>
    </row>
    <row r="113" spans="1:13" s="196" customFormat="1" ht="13.5" customHeight="1">
      <c r="A113" s="91"/>
      <c r="B113" s="175"/>
      <c r="C113" s="97" t="s">
        <v>15</v>
      </c>
      <c r="D113" s="25" t="s">
        <v>0</v>
      </c>
      <c r="E113" s="91">
        <v>0.07</v>
      </c>
      <c r="F113" s="94">
        <f>F106*E113</f>
        <v>0.77</v>
      </c>
      <c r="G113" s="92"/>
      <c r="H113" s="94"/>
      <c r="I113" s="93"/>
      <c r="J113" s="94"/>
      <c r="K113" s="93"/>
      <c r="L113" s="94"/>
      <c r="M113" s="94"/>
    </row>
    <row r="114" spans="1:13" s="196" customFormat="1" ht="55.5" customHeight="1">
      <c r="A114" s="91">
        <v>21</v>
      </c>
      <c r="B114" s="149" t="s">
        <v>119</v>
      </c>
      <c r="C114" s="99" t="s">
        <v>480</v>
      </c>
      <c r="D114" s="91" t="s">
        <v>40</v>
      </c>
      <c r="E114" s="92"/>
      <c r="F114" s="92">
        <v>2</v>
      </c>
      <c r="G114" s="99"/>
      <c r="H114" s="150"/>
      <c r="I114" s="93"/>
      <c r="J114" s="94"/>
      <c r="K114" s="93"/>
      <c r="L114" s="94"/>
      <c r="M114" s="94"/>
    </row>
    <row r="115" spans="1:13" s="196" customFormat="1" ht="15" customHeight="1">
      <c r="A115" s="91"/>
      <c r="B115" s="149"/>
      <c r="C115" s="97" t="s">
        <v>136</v>
      </c>
      <c r="D115" s="91" t="s">
        <v>13</v>
      </c>
      <c r="E115" s="92">
        <v>1.51</v>
      </c>
      <c r="F115" s="94">
        <f>F114*E115</f>
        <v>3.02</v>
      </c>
      <c r="G115" s="99"/>
      <c r="H115" s="150"/>
      <c r="I115" s="112"/>
      <c r="J115" s="94"/>
      <c r="K115" s="93"/>
      <c r="L115" s="94"/>
      <c r="M115" s="94"/>
    </row>
    <row r="116" spans="1:13" s="196" customFormat="1" ht="14.25" customHeight="1">
      <c r="A116" s="91"/>
      <c r="B116" s="175"/>
      <c r="C116" s="97" t="s">
        <v>22</v>
      </c>
      <c r="D116" s="25" t="s">
        <v>0</v>
      </c>
      <c r="E116" s="25">
        <v>0.13</v>
      </c>
      <c r="F116" s="94">
        <f>F114*E116</f>
        <v>0.26</v>
      </c>
      <c r="G116" s="92"/>
      <c r="H116" s="94"/>
      <c r="I116" s="93"/>
      <c r="J116" s="94"/>
      <c r="K116" s="93"/>
      <c r="L116" s="94"/>
      <c r="M116" s="94"/>
    </row>
    <row r="117" spans="1:13" s="196" customFormat="1" ht="12.75" customHeight="1">
      <c r="A117" s="91"/>
      <c r="B117" s="175"/>
      <c r="C117" s="97" t="s">
        <v>14</v>
      </c>
      <c r="D117" s="91"/>
      <c r="E117" s="91"/>
      <c r="F117" s="94"/>
      <c r="G117" s="92"/>
      <c r="H117" s="94"/>
      <c r="I117" s="93"/>
      <c r="J117" s="94"/>
      <c r="K117" s="93"/>
      <c r="L117" s="94"/>
      <c r="M117" s="94"/>
    </row>
    <row r="118" spans="1:13" s="196" customFormat="1" ht="15.75" customHeight="1">
      <c r="A118" s="91"/>
      <c r="B118" s="175"/>
      <c r="C118" s="99" t="s">
        <v>481</v>
      </c>
      <c r="D118" s="91" t="s">
        <v>40</v>
      </c>
      <c r="E118" s="91">
        <v>1</v>
      </c>
      <c r="F118" s="94">
        <f>F114*E118</f>
        <v>2</v>
      </c>
      <c r="G118" s="92"/>
      <c r="H118" s="94"/>
      <c r="I118" s="93"/>
      <c r="J118" s="94"/>
      <c r="K118" s="93"/>
      <c r="L118" s="94"/>
      <c r="M118" s="94"/>
    </row>
    <row r="119" spans="1:13" s="196" customFormat="1" ht="14.25" customHeight="1">
      <c r="A119" s="91"/>
      <c r="B119" s="175"/>
      <c r="C119" s="97" t="s">
        <v>120</v>
      </c>
      <c r="D119" s="91" t="s">
        <v>40</v>
      </c>
      <c r="E119" s="91">
        <v>2</v>
      </c>
      <c r="F119" s="94">
        <f>F114*E119</f>
        <v>4</v>
      </c>
      <c r="G119" s="92"/>
      <c r="H119" s="94"/>
      <c r="I119" s="93"/>
      <c r="J119" s="94"/>
      <c r="K119" s="93"/>
      <c r="L119" s="94"/>
      <c r="M119" s="94"/>
    </row>
    <row r="120" spans="1:13" s="196" customFormat="1" ht="15.75" customHeight="1">
      <c r="A120" s="91"/>
      <c r="B120" s="175"/>
      <c r="C120" s="99" t="s">
        <v>121</v>
      </c>
      <c r="D120" s="91" t="s">
        <v>16</v>
      </c>
      <c r="E120" s="91">
        <v>1.1</v>
      </c>
      <c r="F120" s="94">
        <f>F114*E120</f>
        <v>2.2</v>
      </c>
      <c r="G120" s="92"/>
      <c r="H120" s="94"/>
      <c r="I120" s="93"/>
      <c r="J120" s="94"/>
      <c r="K120" s="93"/>
      <c r="L120" s="94"/>
      <c r="M120" s="94"/>
    </row>
    <row r="121" spans="1:13" s="196" customFormat="1" ht="13.5" customHeight="1">
      <c r="A121" s="91"/>
      <c r="B121" s="175"/>
      <c r="C121" s="97" t="s">
        <v>15</v>
      </c>
      <c r="D121" s="25" t="s">
        <v>0</v>
      </c>
      <c r="E121" s="91">
        <v>0.07</v>
      </c>
      <c r="F121" s="94">
        <f>F114*E121</f>
        <v>0.14</v>
      </c>
      <c r="G121" s="92"/>
      <c r="H121" s="94"/>
      <c r="I121" s="93"/>
      <c r="J121" s="94"/>
      <c r="K121" s="93"/>
      <c r="L121" s="94"/>
      <c r="M121" s="94"/>
    </row>
    <row r="122" spans="1:13" s="196" customFormat="1" ht="62.25" customHeight="1">
      <c r="A122" s="91">
        <v>22</v>
      </c>
      <c r="B122" s="149" t="s">
        <v>119</v>
      </c>
      <c r="C122" s="99" t="s">
        <v>482</v>
      </c>
      <c r="D122" s="91" t="s">
        <v>40</v>
      </c>
      <c r="E122" s="92"/>
      <c r="F122" s="92">
        <v>11</v>
      </c>
      <c r="G122" s="99"/>
      <c r="H122" s="150"/>
      <c r="I122" s="93"/>
      <c r="J122" s="94"/>
      <c r="K122" s="93"/>
      <c r="L122" s="94"/>
      <c r="M122" s="94"/>
    </row>
    <row r="123" spans="1:13" s="196" customFormat="1" ht="15" customHeight="1">
      <c r="A123" s="91"/>
      <c r="B123" s="149"/>
      <c r="C123" s="97" t="s">
        <v>136</v>
      </c>
      <c r="D123" s="91" t="s">
        <v>13</v>
      </c>
      <c r="E123" s="92">
        <v>1.51</v>
      </c>
      <c r="F123" s="94">
        <f>F122*E123</f>
        <v>16.61</v>
      </c>
      <c r="G123" s="99"/>
      <c r="H123" s="150"/>
      <c r="I123" s="112"/>
      <c r="J123" s="94"/>
      <c r="K123" s="93"/>
      <c r="L123" s="94"/>
      <c r="M123" s="94"/>
    </row>
    <row r="124" spans="1:13" s="196" customFormat="1" ht="14.25" customHeight="1">
      <c r="A124" s="91"/>
      <c r="B124" s="175"/>
      <c r="C124" s="97" t="s">
        <v>22</v>
      </c>
      <c r="D124" s="25" t="s">
        <v>0</v>
      </c>
      <c r="E124" s="25">
        <v>0.13</v>
      </c>
      <c r="F124" s="94">
        <f>F122*E124</f>
        <v>1.4300000000000002</v>
      </c>
      <c r="G124" s="92"/>
      <c r="H124" s="94"/>
      <c r="I124" s="93"/>
      <c r="J124" s="94"/>
      <c r="K124" s="93"/>
      <c r="L124" s="94"/>
      <c r="M124" s="94"/>
    </row>
    <row r="125" spans="1:13" s="196" customFormat="1" ht="12.75" customHeight="1">
      <c r="A125" s="91"/>
      <c r="B125" s="175"/>
      <c r="C125" s="97" t="s">
        <v>14</v>
      </c>
      <c r="D125" s="91"/>
      <c r="E125" s="91"/>
      <c r="F125" s="94"/>
      <c r="G125" s="92"/>
      <c r="H125" s="94"/>
      <c r="I125" s="93"/>
      <c r="J125" s="94"/>
      <c r="K125" s="93"/>
      <c r="L125" s="94"/>
      <c r="M125" s="94"/>
    </row>
    <row r="126" spans="1:13" s="196" customFormat="1" ht="15.75" customHeight="1">
      <c r="A126" s="91"/>
      <c r="B126" s="175"/>
      <c r="C126" s="99" t="s">
        <v>483</v>
      </c>
      <c r="D126" s="91" t="s">
        <v>40</v>
      </c>
      <c r="E126" s="91">
        <v>1</v>
      </c>
      <c r="F126" s="94">
        <f>F122*E126</f>
        <v>11</v>
      </c>
      <c r="G126" s="92"/>
      <c r="H126" s="94"/>
      <c r="I126" s="93"/>
      <c r="J126" s="94"/>
      <c r="K126" s="93"/>
      <c r="L126" s="94"/>
      <c r="M126" s="94"/>
    </row>
    <row r="127" spans="1:13" s="196" customFormat="1" ht="14.25" customHeight="1">
      <c r="A127" s="91"/>
      <c r="B127" s="175"/>
      <c r="C127" s="97" t="s">
        <v>120</v>
      </c>
      <c r="D127" s="91" t="s">
        <v>40</v>
      </c>
      <c r="E127" s="91">
        <v>2</v>
      </c>
      <c r="F127" s="94">
        <f>F122*E127</f>
        <v>22</v>
      </c>
      <c r="G127" s="92"/>
      <c r="H127" s="94"/>
      <c r="I127" s="93"/>
      <c r="J127" s="94"/>
      <c r="K127" s="93"/>
      <c r="L127" s="94"/>
      <c r="M127" s="94"/>
    </row>
    <row r="128" spans="1:13" s="196" customFormat="1" ht="15.75" customHeight="1">
      <c r="A128" s="91"/>
      <c r="B128" s="175"/>
      <c r="C128" s="99" t="s">
        <v>121</v>
      </c>
      <c r="D128" s="91" t="s">
        <v>16</v>
      </c>
      <c r="E128" s="91">
        <v>1.1</v>
      </c>
      <c r="F128" s="94">
        <f>F122*E128</f>
        <v>12.100000000000001</v>
      </c>
      <c r="G128" s="92"/>
      <c r="H128" s="94"/>
      <c r="I128" s="93"/>
      <c r="J128" s="94"/>
      <c r="K128" s="93"/>
      <c r="L128" s="94"/>
      <c r="M128" s="94"/>
    </row>
    <row r="129" spans="1:13" s="196" customFormat="1" ht="13.5" customHeight="1">
      <c r="A129" s="91"/>
      <c r="B129" s="175"/>
      <c r="C129" s="97" t="s">
        <v>15</v>
      </c>
      <c r="D129" s="25" t="s">
        <v>0</v>
      </c>
      <c r="E129" s="91">
        <v>0.07</v>
      </c>
      <c r="F129" s="94">
        <f>F122*E129</f>
        <v>0.77</v>
      </c>
      <c r="G129" s="92"/>
      <c r="H129" s="94"/>
      <c r="I129" s="93"/>
      <c r="J129" s="94"/>
      <c r="K129" s="93"/>
      <c r="L129" s="94"/>
      <c r="M129" s="94"/>
    </row>
    <row r="130" spans="1:13" s="196" customFormat="1" ht="40.5" customHeight="1">
      <c r="A130" s="91">
        <v>23</v>
      </c>
      <c r="B130" s="149" t="s">
        <v>119</v>
      </c>
      <c r="C130" s="99" t="s">
        <v>484</v>
      </c>
      <c r="D130" s="91" t="s">
        <v>40</v>
      </c>
      <c r="E130" s="92"/>
      <c r="F130" s="92">
        <v>10</v>
      </c>
      <c r="G130" s="99"/>
      <c r="H130" s="150"/>
      <c r="I130" s="93"/>
      <c r="J130" s="94"/>
      <c r="K130" s="93"/>
      <c r="L130" s="94"/>
      <c r="M130" s="94"/>
    </row>
    <row r="131" spans="1:13" s="196" customFormat="1" ht="15" customHeight="1">
      <c r="A131" s="91"/>
      <c r="B131" s="149"/>
      <c r="C131" s="97" t="s">
        <v>136</v>
      </c>
      <c r="D131" s="91" t="s">
        <v>13</v>
      </c>
      <c r="E131" s="92">
        <v>1.51</v>
      </c>
      <c r="F131" s="94">
        <f>F130*E131</f>
        <v>15.1</v>
      </c>
      <c r="G131" s="99"/>
      <c r="H131" s="150"/>
      <c r="I131" s="112"/>
      <c r="J131" s="94"/>
      <c r="K131" s="93"/>
      <c r="L131" s="94"/>
      <c r="M131" s="94"/>
    </row>
    <row r="132" spans="1:13" s="196" customFormat="1" ht="14.25" customHeight="1">
      <c r="A132" s="91"/>
      <c r="B132" s="175"/>
      <c r="C132" s="97" t="s">
        <v>22</v>
      </c>
      <c r="D132" s="25" t="s">
        <v>0</v>
      </c>
      <c r="E132" s="25">
        <v>0.13</v>
      </c>
      <c r="F132" s="94">
        <f>F130*E132</f>
        <v>1.3</v>
      </c>
      <c r="G132" s="92"/>
      <c r="H132" s="94"/>
      <c r="I132" s="93"/>
      <c r="J132" s="94"/>
      <c r="K132" s="93"/>
      <c r="L132" s="94"/>
      <c r="M132" s="94"/>
    </row>
    <row r="133" spans="1:13" s="196" customFormat="1" ht="12.75" customHeight="1">
      <c r="A133" s="91"/>
      <c r="B133" s="175"/>
      <c r="C133" s="97" t="s">
        <v>14</v>
      </c>
      <c r="D133" s="91"/>
      <c r="E133" s="91"/>
      <c r="F133" s="94"/>
      <c r="G133" s="92"/>
      <c r="H133" s="94"/>
      <c r="I133" s="93"/>
      <c r="J133" s="94"/>
      <c r="K133" s="93"/>
      <c r="L133" s="94"/>
      <c r="M133" s="94"/>
    </row>
    <row r="134" spans="1:13" s="196" customFormat="1" ht="15.75" customHeight="1">
      <c r="A134" s="91"/>
      <c r="B134" s="175"/>
      <c r="C134" s="99" t="s">
        <v>485</v>
      </c>
      <c r="D134" s="91" t="s">
        <v>40</v>
      </c>
      <c r="E134" s="91">
        <v>1</v>
      </c>
      <c r="F134" s="94">
        <f>F130*E134</f>
        <v>10</v>
      </c>
      <c r="G134" s="92"/>
      <c r="H134" s="94"/>
      <c r="I134" s="93"/>
      <c r="J134" s="94"/>
      <c r="K134" s="93"/>
      <c r="L134" s="94"/>
      <c r="M134" s="94"/>
    </row>
    <row r="135" spans="1:13" s="196" customFormat="1" ht="14.25" customHeight="1">
      <c r="A135" s="91"/>
      <c r="B135" s="175"/>
      <c r="C135" s="97" t="s">
        <v>120</v>
      </c>
      <c r="D135" s="91" t="s">
        <v>40</v>
      </c>
      <c r="E135" s="91">
        <v>2</v>
      </c>
      <c r="F135" s="94">
        <f>F130*E135</f>
        <v>20</v>
      </c>
      <c r="G135" s="92"/>
      <c r="H135" s="94"/>
      <c r="I135" s="93"/>
      <c r="J135" s="94"/>
      <c r="K135" s="93"/>
      <c r="L135" s="94"/>
      <c r="M135" s="94"/>
    </row>
    <row r="136" spans="1:13" s="196" customFormat="1" ht="15.75" customHeight="1">
      <c r="A136" s="91"/>
      <c r="B136" s="175"/>
      <c r="C136" s="99" t="s">
        <v>121</v>
      </c>
      <c r="D136" s="91" t="s">
        <v>16</v>
      </c>
      <c r="E136" s="91">
        <v>1.1</v>
      </c>
      <c r="F136" s="94">
        <f>F130*E136</f>
        <v>11</v>
      </c>
      <c r="G136" s="92"/>
      <c r="H136" s="94"/>
      <c r="I136" s="93"/>
      <c r="J136" s="94"/>
      <c r="K136" s="93"/>
      <c r="L136" s="94"/>
      <c r="M136" s="94"/>
    </row>
    <row r="137" spans="1:13" s="196" customFormat="1" ht="13.5" customHeight="1">
      <c r="A137" s="91"/>
      <c r="B137" s="175"/>
      <c r="C137" s="97" t="s">
        <v>15</v>
      </c>
      <c r="D137" s="25" t="s">
        <v>0</v>
      </c>
      <c r="E137" s="91">
        <v>0.07</v>
      </c>
      <c r="F137" s="94">
        <f>F130*E137</f>
        <v>0.7000000000000001</v>
      </c>
      <c r="G137" s="92"/>
      <c r="H137" s="94"/>
      <c r="I137" s="93"/>
      <c r="J137" s="94"/>
      <c r="K137" s="93"/>
      <c r="L137" s="94"/>
      <c r="M137" s="94"/>
    </row>
    <row r="138" spans="1:13" s="196" customFormat="1" ht="57.75" customHeight="1">
      <c r="A138" s="91">
        <v>24</v>
      </c>
      <c r="B138" s="149" t="s">
        <v>474</v>
      </c>
      <c r="C138" s="99" t="s">
        <v>486</v>
      </c>
      <c r="D138" s="91" t="s">
        <v>40</v>
      </c>
      <c r="E138" s="92"/>
      <c r="F138" s="92">
        <v>4</v>
      </c>
      <c r="G138" s="99"/>
      <c r="H138" s="150"/>
      <c r="I138" s="93"/>
      <c r="J138" s="94"/>
      <c r="K138" s="93"/>
      <c r="L138" s="94"/>
      <c r="M138" s="94"/>
    </row>
    <row r="139" spans="1:13" s="196" customFormat="1" ht="15" customHeight="1">
      <c r="A139" s="91"/>
      <c r="B139" s="149"/>
      <c r="C139" s="97" t="s">
        <v>136</v>
      </c>
      <c r="D139" s="91" t="s">
        <v>13</v>
      </c>
      <c r="E139" s="92">
        <v>2.67</v>
      </c>
      <c r="F139" s="94">
        <f>F138*E139</f>
        <v>10.68</v>
      </c>
      <c r="G139" s="99"/>
      <c r="H139" s="150"/>
      <c r="I139" s="112"/>
      <c r="J139" s="94"/>
      <c r="K139" s="93"/>
      <c r="L139" s="94"/>
      <c r="M139" s="94"/>
    </row>
    <row r="140" spans="1:13" s="196" customFormat="1" ht="14.25" customHeight="1">
      <c r="A140" s="91"/>
      <c r="B140" s="175"/>
      <c r="C140" s="97" t="s">
        <v>22</v>
      </c>
      <c r="D140" s="25" t="s">
        <v>0</v>
      </c>
      <c r="E140" s="91">
        <v>0.29</v>
      </c>
      <c r="F140" s="94">
        <f>F138*E140</f>
        <v>1.16</v>
      </c>
      <c r="G140" s="92"/>
      <c r="H140" s="94"/>
      <c r="I140" s="93"/>
      <c r="J140" s="94"/>
      <c r="K140" s="93"/>
      <c r="L140" s="94"/>
      <c r="M140" s="94"/>
    </row>
    <row r="141" spans="1:13" s="196" customFormat="1" ht="12.75" customHeight="1">
      <c r="A141" s="91"/>
      <c r="B141" s="175"/>
      <c r="C141" s="97" t="s">
        <v>14</v>
      </c>
      <c r="D141" s="91"/>
      <c r="E141" s="91"/>
      <c r="F141" s="94"/>
      <c r="G141" s="92"/>
      <c r="H141" s="94"/>
      <c r="I141" s="93"/>
      <c r="J141" s="94"/>
      <c r="K141" s="93"/>
      <c r="L141" s="94"/>
      <c r="M141" s="94"/>
    </row>
    <row r="142" spans="1:13" s="196" customFormat="1" ht="15.75" customHeight="1">
      <c r="A142" s="91"/>
      <c r="B142" s="175"/>
      <c r="C142" s="99" t="s">
        <v>487</v>
      </c>
      <c r="D142" s="91" t="s">
        <v>40</v>
      </c>
      <c r="E142" s="91">
        <v>1</v>
      </c>
      <c r="F142" s="94">
        <f>F138*E142</f>
        <v>4</v>
      </c>
      <c r="G142" s="92"/>
      <c r="H142" s="94"/>
      <c r="I142" s="93"/>
      <c r="J142" s="94"/>
      <c r="K142" s="93"/>
      <c r="L142" s="94"/>
      <c r="M142" s="94"/>
    </row>
    <row r="143" spans="1:13" s="196" customFormat="1" ht="14.25" customHeight="1">
      <c r="A143" s="91"/>
      <c r="B143" s="175"/>
      <c r="C143" s="97" t="s">
        <v>120</v>
      </c>
      <c r="D143" s="91" t="s">
        <v>40</v>
      </c>
      <c r="E143" s="91">
        <v>2</v>
      </c>
      <c r="F143" s="94">
        <f>F138*E143</f>
        <v>8</v>
      </c>
      <c r="G143" s="92"/>
      <c r="H143" s="94"/>
      <c r="I143" s="93"/>
      <c r="J143" s="94"/>
      <c r="K143" s="93"/>
      <c r="L143" s="94"/>
      <c r="M143" s="94"/>
    </row>
    <row r="144" spans="1:13" s="196" customFormat="1" ht="15.75" customHeight="1">
      <c r="A144" s="91"/>
      <c r="B144" s="175"/>
      <c r="C144" s="99" t="s">
        <v>121</v>
      </c>
      <c r="D144" s="91" t="s">
        <v>16</v>
      </c>
      <c r="E144" s="91">
        <v>2</v>
      </c>
      <c r="F144" s="94">
        <f>F138*E144</f>
        <v>8</v>
      </c>
      <c r="G144" s="92"/>
      <c r="H144" s="94"/>
      <c r="I144" s="93"/>
      <c r="J144" s="94"/>
      <c r="K144" s="93"/>
      <c r="L144" s="94"/>
      <c r="M144" s="94"/>
    </row>
    <row r="145" spans="1:13" s="196" customFormat="1" ht="13.5" customHeight="1">
      <c r="A145" s="91"/>
      <c r="B145" s="175"/>
      <c r="C145" s="97" t="s">
        <v>15</v>
      </c>
      <c r="D145" s="25" t="s">
        <v>0</v>
      </c>
      <c r="E145" s="91">
        <v>0.2</v>
      </c>
      <c r="F145" s="94">
        <f>F138*E145</f>
        <v>0.8</v>
      </c>
      <c r="G145" s="92"/>
      <c r="H145" s="94"/>
      <c r="I145" s="93"/>
      <c r="J145" s="94"/>
      <c r="K145" s="93"/>
      <c r="L145" s="94"/>
      <c r="M145" s="94"/>
    </row>
    <row r="146" spans="1:13" s="196" customFormat="1" ht="43.5" customHeight="1">
      <c r="A146" s="91">
        <v>25</v>
      </c>
      <c r="B146" s="149" t="s">
        <v>119</v>
      </c>
      <c r="C146" s="99" t="s">
        <v>488</v>
      </c>
      <c r="D146" s="91" t="s">
        <v>40</v>
      </c>
      <c r="E146" s="92"/>
      <c r="F146" s="92">
        <v>2</v>
      </c>
      <c r="G146" s="99"/>
      <c r="H146" s="150"/>
      <c r="I146" s="93"/>
      <c r="J146" s="94"/>
      <c r="K146" s="93"/>
      <c r="L146" s="94"/>
      <c r="M146" s="94"/>
    </row>
    <row r="147" spans="1:13" s="196" customFormat="1" ht="15" customHeight="1">
      <c r="A147" s="91"/>
      <c r="B147" s="149"/>
      <c r="C147" s="97" t="s">
        <v>136</v>
      </c>
      <c r="D147" s="91" t="s">
        <v>13</v>
      </c>
      <c r="E147" s="92">
        <v>1.51</v>
      </c>
      <c r="F147" s="94">
        <f>F146*E147</f>
        <v>3.02</v>
      </c>
      <c r="G147" s="99"/>
      <c r="H147" s="150"/>
      <c r="I147" s="112"/>
      <c r="J147" s="94"/>
      <c r="K147" s="93"/>
      <c r="L147" s="94"/>
      <c r="M147" s="94"/>
    </row>
    <row r="148" spans="1:13" s="196" customFormat="1" ht="14.25" customHeight="1">
      <c r="A148" s="91"/>
      <c r="B148" s="175"/>
      <c r="C148" s="97" t="s">
        <v>22</v>
      </c>
      <c r="D148" s="25" t="s">
        <v>0</v>
      </c>
      <c r="E148" s="25">
        <v>0.13</v>
      </c>
      <c r="F148" s="94">
        <f>F146*E148</f>
        <v>0.26</v>
      </c>
      <c r="G148" s="92"/>
      <c r="H148" s="94"/>
      <c r="I148" s="93"/>
      <c r="J148" s="94"/>
      <c r="K148" s="93"/>
      <c r="L148" s="94"/>
      <c r="M148" s="94"/>
    </row>
    <row r="149" spans="1:13" s="196" customFormat="1" ht="12.75" customHeight="1">
      <c r="A149" s="91"/>
      <c r="B149" s="175"/>
      <c r="C149" s="97" t="s">
        <v>14</v>
      </c>
      <c r="D149" s="91"/>
      <c r="E149" s="91"/>
      <c r="F149" s="94"/>
      <c r="G149" s="92"/>
      <c r="H149" s="94"/>
      <c r="I149" s="93"/>
      <c r="J149" s="94"/>
      <c r="K149" s="93"/>
      <c r="L149" s="94"/>
      <c r="M149" s="94"/>
    </row>
    <row r="150" spans="1:13" s="196" customFormat="1" ht="15.75" customHeight="1">
      <c r="A150" s="91"/>
      <c r="B150" s="175"/>
      <c r="C150" s="99" t="s">
        <v>489</v>
      </c>
      <c r="D150" s="91" t="s">
        <v>40</v>
      </c>
      <c r="E150" s="91">
        <v>1</v>
      </c>
      <c r="F150" s="94">
        <f>F146*E150</f>
        <v>2</v>
      </c>
      <c r="G150" s="92"/>
      <c r="H150" s="94"/>
      <c r="I150" s="93"/>
      <c r="J150" s="94"/>
      <c r="K150" s="93"/>
      <c r="L150" s="94"/>
      <c r="M150" s="94"/>
    </row>
    <row r="151" spans="1:13" s="196" customFormat="1" ht="14.25" customHeight="1">
      <c r="A151" s="91"/>
      <c r="B151" s="175"/>
      <c r="C151" s="97" t="s">
        <v>120</v>
      </c>
      <c r="D151" s="91" t="s">
        <v>40</v>
      </c>
      <c r="E151" s="91">
        <v>2</v>
      </c>
      <c r="F151" s="94">
        <f>F146*E151</f>
        <v>4</v>
      </c>
      <c r="G151" s="92"/>
      <c r="H151" s="94"/>
      <c r="I151" s="93"/>
      <c r="J151" s="94"/>
      <c r="K151" s="93"/>
      <c r="L151" s="94"/>
      <c r="M151" s="94"/>
    </row>
    <row r="152" spans="1:13" s="196" customFormat="1" ht="15.75" customHeight="1">
      <c r="A152" s="91"/>
      <c r="B152" s="175"/>
      <c r="C152" s="99" t="s">
        <v>121</v>
      </c>
      <c r="D152" s="91" t="s">
        <v>16</v>
      </c>
      <c r="E152" s="91">
        <v>1.1</v>
      </c>
      <c r="F152" s="94">
        <f>F146*E152</f>
        <v>2.2</v>
      </c>
      <c r="G152" s="92"/>
      <c r="H152" s="94"/>
      <c r="I152" s="93"/>
      <c r="J152" s="94"/>
      <c r="K152" s="93"/>
      <c r="L152" s="94"/>
      <c r="M152" s="94"/>
    </row>
    <row r="153" spans="1:13" s="196" customFormat="1" ht="13.5" customHeight="1">
      <c r="A153" s="91"/>
      <c r="B153" s="175"/>
      <c r="C153" s="97" t="s">
        <v>15</v>
      </c>
      <c r="D153" s="25" t="s">
        <v>0</v>
      </c>
      <c r="E153" s="91">
        <v>0.07</v>
      </c>
      <c r="F153" s="94">
        <f>F146*E153</f>
        <v>0.14</v>
      </c>
      <c r="G153" s="92"/>
      <c r="H153" s="94"/>
      <c r="I153" s="93"/>
      <c r="J153" s="94"/>
      <c r="K153" s="93"/>
      <c r="L153" s="94"/>
      <c r="M153" s="94"/>
    </row>
    <row r="154" spans="1:13" s="196" customFormat="1" ht="43.5" customHeight="1">
      <c r="A154" s="91">
        <v>26</v>
      </c>
      <c r="B154" s="149" t="s">
        <v>119</v>
      </c>
      <c r="C154" s="99" t="s">
        <v>490</v>
      </c>
      <c r="D154" s="91" t="s">
        <v>40</v>
      </c>
      <c r="E154" s="92"/>
      <c r="F154" s="92">
        <v>1</v>
      </c>
      <c r="G154" s="99"/>
      <c r="H154" s="150"/>
      <c r="I154" s="93"/>
      <c r="J154" s="94"/>
      <c r="K154" s="93"/>
      <c r="L154" s="94"/>
      <c r="M154" s="94"/>
    </row>
    <row r="155" spans="1:13" s="196" customFormat="1" ht="15" customHeight="1">
      <c r="A155" s="91"/>
      <c r="B155" s="149"/>
      <c r="C155" s="97" t="s">
        <v>136</v>
      </c>
      <c r="D155" s="91" t="s">
        <v>13</v>
      </c>
      <c r="E155" s="92">
        <v>1.51</v>
      </c>
      <c r="F155" s="94">
        <f>F154*E155</f>
        <v>1.51</v>
      </c>
      <c r="G155" s="99"/>
      <c r="H155" s="150"/>
      <c r="I155" s="112"/>
      <c r="J155" s="94"/>
      <c r="K155" s="93"/>
      <c r="L155" s="94"/>
      <c r="M155" s="94"/>
    </row>
    <row r="156" spans="1:13" s="196" customFormat="1" ht="14.25" customHeight="1">
      <c r="A156" s="91"/>
      <c r="B156" s="175"/>
      <c r="C156" s="97" t="s">
        <v>22</v>
      </c>
      <c r="D156" s="25" t="s">
        <v>0</v>
      </c>
      <c r="E156" s="25">
        <v>0.13</v>
      </c>
      <c r="F156" s="94">
        <f>F154*E156</f>
        <v>0.13</v>
      </c>
      <c r="G156" s="92"/>
      <c r="H156" s="94"/>
      <c r="I156" s="93"/>
      <c r="J156" s="94"/>
      <c r="K156" s="93"/>
      <c r="L156" s="94"/>
      <c r="M156" s="94"/>
    </row>
    <row r="157" spans="1:13" s="196" customFormat="1" ht="12.75" customHeight="1">
      <c r="A157" s="91"/>
      <c r="B157" s="175"/>
      <c r="C157" s="97" t="s">
        <v>14</v>
      </c>
      <c r="D157" s="91"/>
      <c r="E157" s="91"/>
      <c r="F157" s="94"/>
      <c r="G157" s="92"/>
      <c r="H157" s="94"/>
      <c r="I157" s="93"/>
      <c r="J157" s="94"/>
      <c r="K157" s="93"/>
      <c r="L157" s="94"/>
      <c r="M157" s="94"/>
    </row>
    <row r="158" spans="1:13" s="196" customFormat="1" ht="15.75" customHeight="1">
      <c r="A158" s="91"/>
      <c r="B158" s="175"/>
      <c r="C158" s="99" t="s">
        <v>491</v>
      </c>
      <c r="D158" s="91" t="s">
        <v>40</v>
      </c>
      <c r="E158" s="91">
        <v>1</v>
      </c>
      <c r="F158" s="94">
        <f>F154*E158</f>
        <v>1</v>
      </c>
      <c r="G158" s="92"/>
      <c r="H158" s="94"/>
      <c r="I158" s="93"/>
      <c r="J158" s="94"/>
      <c r="K158" s="93"/>
      <c r="L158" s="94"/>
      <c r="M158" s="94"/>
    </row>
    <row r="159" spans="1:13" s="196" customFormat="1" ht="14.25" customHeight="1">
      <c r="A159" s="91"/>
      <c r="B159" s="175"/>
      <c r="C159" s="97" t="s">
        <v>120</v>
      </c>
      <c r="D159" s="91" t="s">
        <v>40</v>
      </c>
      <c r="E159" s="91">
        <v>2</v>
      </c>
      <c r="F159" s="94">
        <f>F154*E159</f>
        <v>2</v>
      </c>
      <c r="G159" s="92"/>
      <c r="H159" s="94"/>
      <c r="I159" s="93"/>
      <c r="J159" s="94"/>
      <c r="K159" s="93"/>
      <c r="L159" s="94"/>
      <c r="M159" s="94"/>
    </row>
    <row r="160" spans="1:13" s="196" customFormat="1" ht="15.75" customHeight="1">
      <c r="A160" s="91"/>
      <c r="B160" s="175"/>
      <c r="C160" s="99" t="s">
        <v>121</v>
      </c>
      <c r="D160" s="91" t="s">
        <v>16</v>
      </c>
      <c r="E160" s="91">
        <v>1.1</v>
      </c>
      <c r="F160" s="94">
        <f>F154*E160</f>
        <v>1.1</v>
      </c>
      <c r="G160" s="92"/>
      <c r="H160" s="94"/>
      <c r="I160" s="93"/>
      <c r="J160" s="94"/>
      <c r="K160" s="93"/>
      <c r="L160" s="94"/>
      <c r="M160" s="94"/>
    </row>
    <row r="161" spans="1:13" s="196" customFormat="1" ht="13.5" customHeight="1">
      <c r="A161" s="91"/>
      <c r="B161" s="175"/>
      <c r="C161" s="97" t="s">
        <v>15</v>
      </c>
      <c r="D161" s="25" t="s">
        <v>0</v>
      </c>
      <c r="E161" s="91">
        <v>0.07</v>
      </c>
      <c r="F161" s="94">
        <f>F154*E161</f>
        <v>0.07</v>
      </c>
      <c r="G161" s="92"/>
      <c r="H161" s="94"/>
      <c r="I161" s="93"/>
      <c r="J161" s="94"/>
      <c r="K161" s="93"/>
      <c r="L161" s="94"/>
      <c r="M161" s="94"/>
    </row>
    <row r="162" spans="1:13" s="12" customFormat="1" ht="42.75" customHeight="1">
      <c r="A162" s="91">
        <v>27</v>
      </c>
      <c r="B162" s="149" t="s">
        <v>43</v>
      </c>
      <c r="C162" s="99" t="s">
        <v>492</v>
      </c>
      <c r="D162" s="93" t="s">
        <v>40</v>
      </c>
      <c r="E162" s="51"/>
      <c r="F162" s="92">
        <v>10</v>
      </c>
      <c r="G162" s="99"/>
      <c r="H162" s="150"/>
      <c r="I162" s="93"/>
      <c r="J162" s="94"/>
      <c r="K162" s="93"/>
      <c r="L162" s="94"/>
      <c r="M162" s="94"/>
    </row>
    <row r="163" spans="1:13" s="12" customFormat="1" ht="15" customHeight="1">
      <c r="A163" s="91"/>
      <c r="B163" s="149"/>
      <c r="C163" s="97" t="s">
        <v>12</v>
      </c>
      <c r="D163" s="93" t="s">
        <v>40</v>
      </c>
      <c r="E163" s="51">
        <v>1</v>
      </c>
      <c r="F163" s="51">
        <f>F162*E163</f>
        <v>10</v>
      </c>
      <c r="G163" s="99"/>
      <c r="H163" s="150"/>
      <c r="I163" s="112"/>
      <c r="J163" s="94"/>
      <c r="K163" s="93"/>
      <c r="L163" s="94"/>
      <c r="M163" s="94"/>
    </row>
    <row r="164" spans="1:13" s="12" customFormat="1" ht="14.25" customHeight="1">
      <c r="A164" s="91"/>
      <c r="B164" s="175"/>
      <c r="C164" s="97" t="s">
        <v>14</v>
      </c>
      <c r="D164" s="91"/>
      <c r="E164" s="25"/>
      <c r="F164" s="51"/>
      <c r="G164" s="92"/>
      <c r="H164" s="94"/>
      <c r="I164" s="93"/>
      <c r="J164" s="94"/>
      <c r="K164" s="93"/>
      <c r="L164" s="94"/>
      <c r="M164" s="94"/>
    </row>
    <row r="165" spans="1:13" s="12" customFormat="1" ht="18.75" customHeight="1">
      <c r="A165" s="91"/>
      <c r="B165" s="175"/>
      <c r="C165" s="99" t="s">
        <v>493</v>
      </c>
      <c r="D165" s="93" t="s">
        <v>40</v>
      </c>
      <c r="E165" s="91">
        <v>1</v>
      </c>
      <c r="F165" s="92">
        <f>F162*E165</f>
        <v>10</v>
      </c>
      <c r="G165" s="92"/>
      <c r="H165" s="94"/>
      <c r="I165" s="93"/>
      <c r="J165" s="94"/>
      <c r="K165" s="93"/>
      <c r="L165" s="94"/>
      <c r="M165" s="94"/>
    </row>
    <row r="166" spans="1:13" s="196" customFormat="1" ht="39" customHeight="1">
      <c r="A166" s="91">
        <v>28</v>
      </c>
      <c r="B166" s="149" t="s">
        <v>494</v>
      </c>
      <c r="C166" s="99" t="s">
        <v>495</v>
      </c>
      <c r="D166" s="91" t="s">
        <v>40</v>
      </c>
      <c r="E166" s="92"/>
      <c r="F166" s="92">
        <v>18</v>
      </c>
      <c r="G166" s="92"/>
      <c r="H166" s="94"/>
      <c r="I166" s="93"/>
      <c r="J166" s="94"/>
      <c r="K166" s="93"/>
      <c r="L166" s="94"/>
      <c r="M166" s="94"/>
    </row>
    <row r="167" spans="1:13" s="196" customFormat="1" ht="13.5" customHeight="1">
      <c r="A167" s="91"/>
      <c r="B167" s="149"/>
      <c r="C167" s="97" t="s">
        <v>12</v>
      </c>
      <c r="D167" s="91" t="s">
        <v>13</v>
      </c>
      <c r="E167" s="92">
        <v>0.31</v>
      </c>
      <c r="F167" s="94">
        <f>F166*E167</f>
        <v>5.58</v>
      </c>
      <c r="G167" s="99"/>
      <c r="H167" s="150"/>
      <c r="I167" s="112"/>
      <c r="J167" s="94"/>
      <c r="K167" s="93"/>
      <c r="L167" s="94"/>
      <c r="M167" s="94"/>
    </row>
    <row r="168" spans="1:13" s="196" customFormat="1" ht="13.5" customHeight="1">
      <c r="A168" s="91"/>
      <c r="B168" s="175"/>
      <c r="C168" s="97" t="s">
        <v>14</v>
      </c>
      <c r="D168" s="91"/>
      <c r="E168" s="91"/>
      <c r="F168" s="92"/>
      <c r="G168" s="92"/>
      <c r="H168" s="94"/>
      <c r="I168" s="93"/>
      <c r="J168" s="94"/>
      <c r="K168" s="93"/>
      <c r="L168" s="94"/>
      <c r="M168" s="94"/>
    </row>
    <row r="169" spans="1:13" s="196" customFormat="1" ht="15.75" customHeight="1">
      <c r="A169" s="91"/>
      <c r="B169" s="175"/>
      <c r="C169" s="97" t="s">
        <v>496</v>
      </c>
      <c r="D169" s="91" t="s">
        <v>40</v>
      </c>
      <c r="E169" s="91">
        <v>1</v>
      </c>
      <c r="F169" s="94">
        <f>F166*E169</f>
        <v>18</v>
      </c>
      <c r="G169" s="92"/>
      <c r="H169" s="94"/>
      <c r="I169" s="93"/>
      <c r="J169" s="94"/>
      <c r="K169" s="93"/>
      <c r="L169" s="94"/>
      <c r="M169" s="94"/>
    </row>
    <row r="170" spans="1:13" s="196" customFormat="1" ht="13.5" customHeight="1">
      <c r="A170" s="91"/>
      <c r="B170" s="175"/>
      <c r="C170" s="97" t="s">
        <v>15</v>
      </c>
      <c r="D170" s="25" t="s">
        <v>0</v>
      </c>
      <c r="E170" s="91">
        <v>0.04</v>
      </c>
      <c r="F170" s="94">
        <f>F166*E170</f>
        <v>0.72</v>
      </c>
      <c r="G170" s="92"/>
      <c r="H170" s="94"/>
      <c r="I170" s="93"/>
      <c r="J170" s="94"/>
      <c r="K170" s="93"/>
      <c r="L170" s="94"/>
      <c r="M170" s="94"/>
    </row>
    <row r="171" spans="1:13" s="196" customFormat="1" ht="18" customHeight="1">
      <c r="A171" s="91">
        <v>29</v>
      </c>
      <c r="B171" s="149" t="s">
        <v>471</v>
      </c>
      <c r="C171" s="99" t="s">
        <v>497</v>
      </c>
      <c r="D171" s="91" t="s">
        <v>40</v>
      </c>
      <c r="E171" s="92"/>
      <c r="F171" s="92">
        <v>3</v>
      </c>
      <c r="G171" s="99"/>
      <c r="H171" s="150"/>
      <c r="I171" s="93"/>
      <c r="J171" s="94"/>
      <c r="K171" s="93"/>
      <c r="L171" s="94"/>
      <c r="M171" s="94"/>
    </row>
    <row r="172" spans="1:13" s="196" customFormat="1" ht="15" customHeight="1">
      <c r="A172" s="91"/>
      <c r="B172" s="149" t="s">
        <v>43</v>
      </c>
      <c r="C172" s="97" t="s">
        <v>12</v>
      </c>
      <c r="D172" s="91" t="s">
        <v>40</v>
      </c>
      <c r="E172" s="92">
        <v>1</v>
      </c>
      <c r="F172" s="94">
        <f>F171*E172</f>
        <v>3</v>
      </c>
      <c r="G172" s="99"/>
      <c r="H172" s="150"/>
      <c r="I172" s="93"/>
      <c r="J172" s="94"/>
      <c r="K172" s="93"/>
      <c r="L172" s="94"/>
      <c r="M172" s="94"/>
    </row>
    <row r="173" spans="1:13" s="196" customFormat="1" ht="14.25" customHeight="1">
      <c r="A173" s="91"/>
      <c r="B173" s="175"/>
      <c r="C173" s="97" t="s">
        <v>22</v>
      </c>
      <c r="D173" s="25" t="s">
        <v>0</v>
      </c>
      <c r="E173" s="25">
        <v>0.13</v>
      </c>
      <c r="F173" s="94">
        <f>F171*E173</f>
        <v>0.39</v>
      </c>
      <c r="G173" s="92"/>
      <c r="H173" s="94"/>
      <c r="I173" s="93"/>
      <c r="J173" s="94"/>
      <c r="K173" s="93"/>
      <c r="L173" s="94"/>
      <c r="M173" s="94"/>
    </row>
    <row r="174" spans="1:13" s="196" customFormat="1" ht="12.75" customHeight="1">
      <c r="A174" s="91"/>
      <c r="B174" s="175"/>
      <c r="C174" s="97" t="s">
        <v>14</v>
      </c>
      <c r="D174" s="91"/>
      <c r="E174" s="91"/>
      <c r="F174" s="94"/>
      <c r="G174" s="92"/>
      <c r="H174" s="94"/>
      <c r="I174" s="93"/>
      <c r="J174" s="94"/>
      <c r="K174" s="93"/>
      <c r="L174" s="94"/>
      <c r="M174" s="94"/>
    </row>
    <row r="175" spans="1:13" s="196" customFormat="1" ht="15.75" customHeight="1">
      <c r="A175" s="91"/>
      <c r="B175" s="175"/>
      <c r="C175" s="99" t="s">
        <v>497</v>
      </c>
      <c r="D175" s="91" t="s">
        <v>40</v>
      </c>
      <c r="E175" s="91">
        <v>1</v>
      </c>
      <c r="F175" s="94">
        <f>F171*E175</f>
        <v>3</v>
      </c>
      <c r="G175" s="92"/>
      <c r="H175" s="94"/>
      <c r="I175" s="93"/>
      <c r="J175" s="94"/>
      <c r="K175" s="93"/>
      <c r="L175" s="94"/>
      <c r="M175" s="94"/>
    </row>
    <row r="176" spans="1:13" s="196" customFormat="1" ht="14.25" customHeight="1">
      <c r="A176" s="91"/>
      <c r="B176" s="175"/>
      <c r="C176" s="97" t="s">
        <v>120</v>
      </c>
      <c r="D176" s="91" t="s">
        <v>40</v>
      </c>
      <c r="E176" s="91">
        <v>2</v>
      </c>
      <c r="F176" s="94">
        <f>F171*E176</f>
        <v>6</v>
      </c>
      <c r="G176" s="92"/>
      <c r="H176" s="94"/>
      <c r="I176" s="93"/>
      <c r="J176" s="94"/>
      <c r="K176" s="93"/>
      <c r="L176" s="94"/>
      <c r="M176" s="94"/>
    </row>
    <row r="177" spans="1:13" s="196" customFormat="1" ht="15.75" customHeight="1">
      <c r="A177" s="91"/>
      <c r="B177" s="175"/>
      <c r="C177" s="99" t="s">
        <v>121</v>
      </c>
      <c r="D177" s="91" t="s">
        <v>16</v>
      </c>
      <c r="E177" s="91">
        <v>1.1</v>
      </c>
      <c r="F177" s="94">
        <f>F171*E177</f>
        <v>3.3000000000000003</v>
      </c>
      <c r="G177" s="92"/>
      <c r="H177" s="94"/>
      <c r="I177" s="93"/>
      <c r="J177" s="94"/>
      <c r="K177" s="93"/>
      <c r="L177" s="94"/>
      <c r="M177" s="94"/>
    </row>
    <row r="178" spans="1:13" s="196" customFormat="1" ht="13.5" customHeight="1">
      <c r="A178" s="91"/>
      <c r="B178" s="175"/>
      <c r="C178" s="97" t="s">
        <v>15</v>
      </c>
      <c r="D178" s="25" t="s">
        <v>0</v>
      </c>
      <c r="E178" s="91">
        <v>0.07</v>
      </c>
      <c r="F178" s="94">
        <f>F171*E178</f>
        <v>0.21000000000000002</v>
      </c>
      <c r="G178" s="92"/>
      <c r="H178" s="94"/>
      <c r="I178" s="93"/>
      <c r="J178" s="94"/>
      <c r="K178" s="93"/>
      <c r="L178" s="94"/>
      <c r="M178" s="94"/>
    </row>
    <row r="179" spans="1:13" s="12" customFormat="1" ht="15.75" customHeight="1">
      <c r="A179" s="91">
        <v>30</v>
      </c>
      <c r="B179" s="149" t="s">
        <v>43</v>
      </c>
      <c r="C179" s="97" t="s">
        <v>498</v>
      </c>
      <c r="D179" s="93" t="s">
        <v>40</v>
      </c>
      <c r="E179" s="51"/>
      <c r="F179" s="92">
        <v>3</v>
      </c>
      <c r="G179" s="99"/>
      <c r="H179" s="150"/>
      <c r="I179" s="93"/>
      <c r="J179" s="94"/>
      <c r="K179" s="93"/>
      <c r="L179" s="94"/>
      <c r="M179" s="94"/>
    </row>
    <row r="180" spans="1:13" s="12" customFormat="1" ht="15" customHeight="1">
      <c r="A180" s="91"/>
      <c r="B180" s="149"/>
      <c r="C180" s="97" t="s">
        <v>12</v>
      </c>
      <c r="D180" s="93" t="s">
        <v>40</v>
      </c>
      <c r="E180" s="51">
        <v>1</v>
      </c>
      <c r="F180" s="51">
        <f>F179*E180</f>
        <v>3</v>
      </c>
      <c r="G180" s="99"/>
      <c r="H180" s="150"/>
      <c r="I180" s="112"/>
      <c r="J180" s="94"/>
      <c r="K180" s="93"/>
      <c r="L180" s="94"/>
      <c r="M180" s="94"/>
    </row>
    <row r="181" spans="1:13" s="12" customFormat="1" ht="14.25" customHeight="1">
      <c r="A181" s="91"/>
      <c r="B181" s="175"/>
      <c r="C181" s="97" t="s">
        <v>14</v>
      </c>
      <c r="D181" s="91"/>
      <c r="E181" s="25"/>
      <c r="F181" s="51"/>
      <c r="G181" s="92"/>
      <c r="H181" s="94"/>
      <c r="I181" s="93"/>
      <c r="J181" s="94"/>
      <c r="K181" s="93"/>
      <c r="L181" s="94"/>
      <c r="M181" s="94"/>
    </row>
    <row r="182" spans="1:13" s="12" customFormat="1" ht="16.5" customHeight="1">
      <c r="A182" s="91"/>
      <c r="B182" s="175"/>
      <c r="C182" s="97" t="s">
        <v>498</v>
      </c>
      <c r="D182" s="93" t="s">
        <v>40</v>
      </c>
      <c r="E182" s="91">
        <v>1</v>
      </c>
      <c r="F182" s="92">
        <f>F179*E182</f>
        <v>3</v>
      </c>
      <c r="G182" s="92"/>
      <c r="H182" s="94"/>
      <c r="I182" s="93"/>
      <c r="J182" s="94"/>
      <c r="K182" s="93"/>
      <c r="L182" s="94"/>
      <c r="M182" s="94"/>
    </row>
    <row r="183" spans="1:13" s="31" customFormat="1" ht="72" customHeight="1">
      <c r="A183" s="37">
        <v>31</v>
      </c>
      <c r="B183" s="91" t="s">
        <v>43</v>
      </c>
      <c r="C183" s="183" t="s">
        <v>499</v>
      </c>
      <c r="D183" s="91" t="s">
        <v>40</v>
      </c>
      <c r="E183" s="37"/>
      <c r="F183" s="38">
        <v>2</v>
      </c>
      <c r="G183" s="203"/>
      <c r="H183" s="40"/>
      <c r="I183" s="38"/>
      <c r="J183" s="40"/>
      <c r="K183" s="38"/>
      <c r="L183" s="40"/>
      <c r="M183" s="40"/>
    </row>
    <row r="184" spans="1:14" ht="15.75" customHeight="1">
      <c r="A184" s="91"/>
      <c r="B184" s="27"/>
      <c r="C184" s="97" t="s">
        <v>12</v>
      </c>
      <c r="D184" s="91" t="s">
        <v>40</v>
      </c>
      <c r="E184" s="91">
        <v>1</v>
      </c>
      <c r="F184" s="103">
        <f>F183*E184</f>
        <v>2</v>
      </c>
      <c r="G184" s="92"/>
      <c r="H184" s="94"/>
      <c r="I184" s="93"/>
      <c r="J184" s="94"/>
      <c r="K184" s="93"/>
      <c r="L184" s="94"/>
      <c r="M184" s="94"/>
      <c r="N184" s="18"/>
    </row>
    <row r="185" spans="1:14" ht="15" customHeight="1">
      <c r="A185" s="91"/>
      <c r="B185" s="37"/>
      <c r="C185" s="99" t="s">
        <v>3</v>
      </c>
      <c r="D185" s="91"/>
      <c r="E185" s="204"/>
      <c r="F185" s="93"/>
      <c r="G185" s="92"/>
      <c r="H185" s="94"/>
      <c r="I185" s="93"/>
      <c r="J185" s="94"/>
      <c r="K185" s="93"/>
      <c r="L185" s="94"/>
      <c r="M185" s="94"/>
      <c r="N185" s="18"/>
    </row>
    <row r="186" spans="1:14" ht="45.75" customHeight="1">
      <c r="A186" s="91"/>
      <c r="B186" s="37"/>
      <c r="C186" s="99" t="s">
        <v>500</v>
      </c>
      <c r="D186" s="91" t="s">
        <v>40</v>
      </c>
      <c r="E186" s="204">
        <v>1</v>
      </c>
      <c r="F186" s="93">
        <f>F183*E186</f>
        <v>2</v>
      </c>
      <c r="G186" s="92"/>
      <c r="H186" s="94"/>
      <c r="I186" s="93"/>
      <c r="J186" s="94"/>
      <c r="K186" s="93"/>
      <c r="L186" s="94"/>
      <c r="M186" s="370"/>
      <c r="N186" s="18"/>
    </row>
    <row r="187" spans="1:13" s="31" customFormat="1" ht="68.25" customHeight="1">
      <c r="A187" s="37">
        <v>32</v>
      </c>
      <c r="B187" s="91" t="s">
        <v>43</v>
      </c>
      <c r="C187" s="183" t="s">
        <v>501</v>
      </c>
      <c r="D187" s="91" t="s">
        <v>40</v>
      </c>
      <c r="E187" s="37"/>
      <c r="F187" s="38">
        <v>4</v>
      </c>
      <c r="G187" s="203"/>
      <c r="H187" s="40"/>
      <c r="I187" s="38"/>
      <c r="J187" s="40"/>
      <c r="K187" s="38"/>
      <c r="L187" s="40"/>
      <c r="M187" s="40"/>
    </row>
    <row r="188" spans="1:14" ht="15.75" customHeight="1">
      <c r="A188" s="91"/>
      <c r="B188" s="27"/>
      <c r="C188" s="97" t="s">
        <v>12</v>
      </c>
      <c r="D188" s="91" t="s">
        <v>40</v>
      </c>
      <c r="E188" s="91">
        <v>1</v>
      </c>
      <c r="F188" s="103">
        <f>F187*E188</f>
        <v>4</v>
      </c>
      <c r="G188" s="92"/>
      <c r="H188" s="94"/>
      <c r="I188" s="93"/>
      <c r="J188" s="94"/>
      <c r="K188" s="93"/>
      <c r="L188" s="94"/>
      <c r="M188" s="94"/>
      <c r="N188" s="18"/>
    </row>
    <row r="189" spans="1:14" ht="12" customHeight="1">
      <c r="A189" s="91"/>
      <c r="B189" s="37"/>
      <c r="C189" s="99" t="s">
        <v>3</v>
      </c>
      <c r="D189" s="91"/>
      <c r="E189" s="204"/>
      <c r="F189" s="93"/>
      <c r="G189" s="92"/>
      <c r="H189" s="94"/>
      <c r="I189" s="93"/>
      <c r="J189" s="94"/>
      <c r="K189" s="93"/>
      <c r="L189" s="94"/>
      <c r="M189" s="94"/>
      <c r="N189" s="18"/>
    </row>
    <row r="190" spans="1:14" ht="46.5" customHeight="1">
      <c r="A190" s="91"/>
      <c r="B190" s="37"/>
      <c r="C190" s="99" t="s">
        <v>502</v>
      </c>
      <c r="D190" s="91" t="s">
        <v>40</v>
      </c>
      <c r="E190" s="204">
        <v>1</v>
      </c>
      <c r="F190" s="93">
        <f>F187*E190</f>
        <v>4</v>
      </c>
      <c r="G190" s="92"/>
      <c r="H190" s="94"/>
      <c r="I190" s="93"/>
      <c r="J190" s="94"/>
      <c r="K190" s="93"/>
      <c r="L190" s="94"/>
      <c r="M190" s="370"/>
      <c r="N190" s="18"/>
    </row>
    <row r="191" spans="1:13" s="31" customFormat="1" ht="56.25" customHeight="1">
      <c r="A191" s="37">
        <v>33</v>
      </c>
      <c r="B191" s="91" t="s">
        <v>43</v>
      </c>
      <c r="C191" s="97" t="s">
        <v>503</v>
      </c>
      <c r="D191" s="91" t="s">
        <v>40</v>
      </c>
      <c r="E191" s="37"/>
      <c r="F191" s="38">
        <v>1</v>
      </c>
      <c r="G191" s="203"/>
      <c r="H191" s="40"/>
      <c r="I191" s="38"/>
      <c r="J191" s="40"/>
      <c r="K191" s="38"/>
      <c r="L191" s="40"/>
      <c r="M191" s="40"/>
    </row>
    <row r="192" spans="1:14" ht="15.75" customHeight="1">
      <c r="A192" s="91"/>
      <c r="B192" s="27"/>
      <c r="C192" s="97" t="s">
        <v>12</v>
      </c>
      <c r="D192" s="91" t="s">
        <v>40</v>
      </c>
      <c r="E192" s="91">
        <v>1</v>
      </c>
      <c r="F192" s="103">
        <f>F191*E192</f>
        <v>1</v>
      </c>
      <c r="G192" s="92"/>
      <c r="H192" s="94"/>
      <c r="I192" s="93"/>
      <c r="J192" s="94"/>
      <c r="K192" s="93"/>
      <c r="L192" s="94"/>
      <c r="M192" s="94"/>
      <c r="N192" s="18"/>
    </row>
    <row r="193" spans="1:14" ht="15" customHeight="1">
      <c r="A193" s="91"/>
      <c r="B193" s="37"/>
      <c r="C193" s="99" t="s">
        <v>3</v>
      </c>
      <c r="D193" s="91"/>
      <c r="E193" s="204"/>
      <c r="F193" s="93"/>
      <c r="G193" s="92"/>
      <c r="H193" s="94"/>
      <c r="I193" s="93"/>
      <c r="J193" s="94"/>
      <c r="K193" s="93"/>
      <c r="L193" s="94"/>
      <c r="M193" s="94"/>
      <c r="N193" s="18"/>
    </row>
    <row r="194" spans="1:14" ht="42" customHeight="1">
      <c r="A194" s="91"/>
      <c r="B194" s="37"/>
      <c r="C194" s="97" t="s">
        <v>504</v>
      </c>
      <c r="D194" s="91" t="s">
        <v>40</v>
      </c>
      <c r="E194" s="204">
        <v>1</v>
      </c>
      <c r="F194" s="93">
        <f>F191*E194</f>
        <v>1</v>
      </c>
      <c r="G194" s="92"/>
      <c r="H194" s="94"/>
      <c r="I194" s="93"/>
      <c r="J194" s="94"/>
      <c r="K194" s="93"/>
      <c r="L194" s="94"/>
      <c r="M194" s="370"/>
      <c r="N194" s="18"/>
    </row>
    <row r="195" spans="1:13" s="31" customFormat="1" ht="56.25" customHeight="1">
      <c r="A195" s="37">
        <v>34</v>
      </c>
      <c r="B195" s="91" t="s">
        <v>43</v>
      </c>
      <c r="C195" s="97" t="s">
        <v>505</v>
      </c>
      <c r="D195" s="91" t="s">
        <v>40</v>
      </c>
      <c r="E195" s="37"/>
      <c r="F195" s="38">
        <v>2</v>
      </c>
      <c r="G195" s="203"/>
      <c r="H195" s="40"/>
      <c r="I195" s="38"/>
      <c r="J195" s="40"/>
      <c r="K195" s="38"/>
      <c r="L195" s="40"/>
      <c r="M195" s="40"/>
    </row>
    <row r="196" spans="1:14" ht="15.75" customHeight="1">
      <c r="A196" s="91"/>
      <c r="B196" s="27"/>
      <c r="C196" s="97" t="s">
        <v>12</v>
      </c>
      <c r="D196" s="91" t="s">
        <v>40</v>
      </c>
      <c r="E196" s="91">
        <v>1</v>
      </c>
      <c r="F196" s="103">
        <f>F195*E196</f>
        <v>2</v>
      </c>
      <c r="G196" s="92"/>
      <c r="H196" s="94"/>
      <c r="I196" s="93"/>
      <c r="J196" s="94"/>
      <c r="K196" s="93"/>
      <c r="L196" s="94"/>
      <c r="M196" s="94"/>
      <c r="N196" s="18"/>
    </row>
    <row r="197" spans="1:14" ht="15" customHeight="1">
      <c r="A197" s="91"/>
      <c r="B197" s="37"/>
      <c r="C197" s="99" t="s">
        <v>3</v>
      </c>
      <c r="D197" s="91"/>
      <c r="E197" s="204"/>
      <c r="F197" s="93"/>
      <c r="G197" s="92"/>
      <c r="H197" s="94"/>
      <c r="I197" s="93"/>
      <c r="J197" s="94"/>
      <c r="K197" s="93"/>
      <c r="L197" s="94"/>
      <c r="M197" s="94"/>
      <c r="N197" s="18"/>
    </row>
    <row r="198" spans="1:14" ht="39.75" customHeight="1">
      <c r="A198" s="91"/>
      <c r="B198" s="37"/>
      <c r="C198" s="97" t="s">
        <v>506</v>
      </c>
      <c r="D198" s="91" t="s">
        <v>40</v>
      </c>
      <c r="E198" s="204">
        <v>1</v>
      </c>
      <c r="F198" s="93">
        <f>F195*E198</f>
        <v>2</v>
      </c>
      <c r="G198" s="92"/>
      <c r="H198" s="94"/>
      <c r="I198" s="93"/>
      <c r="J198" s="94"/>
      <c r="K198" s="93"/>
      <c r="L198" s="94"/>
      <c r="M198" s="370"/>
      <c r="N198" s="18"/>
    </row>
    <row r="199" spans="1:13" s="31" customFormat="1" ht="56.25" customHeight="1">
      <c r="A199" s="37">
        <v>35</v>
      </c>
      <c r="B199" s="91" t="s">
        <v>43</v>
      </c>
      <c r="C199" s="97" t="s">
        <v>507</v>
      </c>
      <c r="D199" s="91" t="s">
        <v>40</v>
      </c>
      <c r="E199" s="37"/>
      <c r="F199" s="38">
        <v>1</v>
      </c>
      <c r="G199" s="203"/>
      <c r="H199" s="40"/>
      <c r="I199" s="38"/>
      <c r="J199" s="40"/>
      <c r="K199" s="38"/>
      <c r="L199" s="40"/>
      <c r="M199" s="40"/>
    </row>
    <row r="200" spans="1:14" ht="15.75" customHeight="1">
      <c r="A200" s="91"/>
      <c r="B200" s="27"/>
      <c r="C200" s="97" t="s">
        <v>12</v>
      </c>
      <c r="D200" s="91" t="s">
        <v>40</v>
      </c>
      <c r="E200" s="91">
        <v>1</v>
      </c>
      <c r="F200" s="103">
        <f>F199*E200</f>
        <v>1</v>
      </c>
      <c r="G200" s="92"/>
      <c r="H200" s="94"/>
      <c r="I200" s="93"/>
      <c r="J200" s="94"/>
      <c r="K200" s="93"/>
      <c r="L200" s="94"/>
      <c r="M200" s="94"/>
      <c r="N200" s="18"/>
    </row>
    <row r="201" spans="1:14" ht="11.25" customHeight="1">
      <c r="A201" s="91"/>
      <c r="B201" s="37"/>
      <c r="C201" s="99" t="s">
        <v>3</v>
      </c>
      <c r="D201" s="91"/>
      <c r="E201" s="204"/>
      <c r="F201" s="93"/>
      <c r="G201" s="92"/>
      <c r="H201" s="94"/>
      <c r="I201" s="93"/>
      <c r="J201" s="94"/>
      <c r="K201" s="93"/>
      <c r="L201" s="94"/>
      <c r="M201" s="94"/>
      <c r="N201" s="18"/>
    </row>
    <row r="202" spans="1:14" ht="44.25" customHeight="1">
      <c r="A202" s="91"/>
      <c r="B202" s="37"/>
      <c r="C202" s="199" t="s">
        <v>508</v>
      </c>
      <c r="D202" s="91" t="s">
        <v>40</v>
      </c>
      <c r="E202" s="204">
        <v>1</v>
      </c>
      <c r="F202" s="93">
        <f>F199*E202</f>
        <v>1</v>
      </c>
      <c r="G202" s="92"/>
      <c r="H202" s="94"/>
      <c r="I202" s="93"/>
      <c r="J202" s="94"/>
      <c r="K202" s="93"/>
      <c r="L202" s="94"/>
      <c r="M202" s="369"/>
      <c r="N202" s="18"/>
    </row>
    <row r="203" spans="1:16" s="196" customFormat="1" ht="82.5" customHeight="1">
      <c r="A203" s="91">
        <v>36</v>
      </c>
      <c r="B203" s="149" t="s">
        <v>43</v>
      </c>
      <c r="C203" s="321" t="s">
        <v>509</v>
      </c>
      <c r="D203" s="91" t="s">
        <v>17</v>
      </c>
      <c r="E203" s="92"/>
      <c r="F203" s="92">
        <v>2</v>
      </c>
      <c r="G203" s="99"/>
      <c r="H203" s="150"/>
      <c r="I203" s="93"/>
      <c r="J203" s="94"/>
      <c r="K203" s="93"/>
      <c r="L203" s="94"/>
      <c r="M203" s="94"/>
      <c r="N203" s="195"/>
      <c r="O203" s="136"/>
      <c r="P203" s="322"/>
    </row>
    <row r="204" spans="1:16" s="196" customFormat="1" ht="13.5" customHeight="1">
      <c r="A204" s="91"/>
      <c r="B204" s="149"/>
      <c r="C204" s="97" t="s">
        <v>12</v>
      </c>
      <c r="D204" s="91">
        <v>1</v>
      </c>
      <c r="E204" s="92">
        <v>1</v>
      </c>
      <c r="F204" s="92">
        <f>F203*E204</f>
        <v>2</v>
      </c>
      <c r="G204" s="99"/>
      <c r="H204" s="150"/>
      <c r="I204" s="93"/>
      <c r="J204" s="94"/>
      <c r="K204" s="93"/>
      <c r="L204" s="94"/>
      <c r="M204" s="94"/>
      <c r="N204" s="195"/>
      <c r="O204" s="136"/>
      <c r="P204" s="322"/>
    </row>
    <row r="205" spans="1:16" s="196" customFormat="1" ht="12.75" customHeight="1">
      <c r="A205" s="91"/>
      <c r="B205" s="175"/>
      <c r="C205" s="97" t="s">
        <v>14</v>
      </c>
      <c r="D205" s="91"/>
      <c r="E205" s="91"/>
      <c r="F205" s="92"/>
      <c r="G205" s="92"/>
      <c r="H205" s="94"/>
      <c r="I205" s="93"/>
      <c r="J205" s="94"/>
      <c r="K205" s="93"/>
      <c r="L205" s="94"/>
      <c r="M205" s="94"/>
      <c r="N205" s="195"/>
      <c r="O205" s="47"/>
      <c r="P205" s="322"/>
    </row>
    <row r="206" spans="1:16" s="196" customFormat="1" ht="12.75" customHeight="1">
      <c r="A206" s="91"/>
      <c r="B206" s="175"/>
      <c r="C206" s="99" t="s">
        <v>510</v>
      </c>
      <c r="D206" s="91" t="s">
        <v>17</v>
      </c>
      <c r="E206" s="91">
        <v>1</v>
      </c>
      <c r="F206" s="92">
        <f>F203*E206</f>
        <v>2</v>
      </c>
      <c r="G206" s="92"/>
      <c r="H206" s="94"/>
      <c r="I206" s="93"/>
      <c r="J206" s="94"/>
      <c r="K206" s="93"/>
      <c r="L206" s="94"/>
      <c r="M206" s="369"/>
      <c r="N206" s="195"/>
      <c r="O206" s="47"/>
      <c r="P206" s="322"/>
    </row>
    <row r="207" spans="1:14" s="12" customFormat="1" ht="29.25" customHeight="1">
      <c r="A207" s="91">
        <v>37</v>
      </c>
      <c r="B207" s="149" t="s">
        <v>511</v>
      </c>
      <c r="C207" s="99" t="s">
        <v>512</v>
      </c>
      <c r="D207" s="91" t="s">
        <v>40</v>
      </c>
      <c r="E207" s="92"/>
      <c r="F207" s="92">
        <v>1</v>
      </c>
      <c r="G207" s="92"/>
      <c r="H207" s="176"/>
      <c r="I207" s="112"/>
      <c r="J207" s="94"/>
      <c r="K207" s="93"/>
      <c r="L207" s="94"/>
      <c r="M207" s="94"/>
      <c r="N207" s="127"/>
    </row>
    <row r="208" spans="1:14" s="12" customFormat="1" ht="13.5" customHeight="1">
      <c r="A208" s="91"/>
      <c r="B208" s="91"/>
      <c r="C208" s="97" t="s">
        <v>28</v>
      </c>
      <c r="D208" s="91" t="s">
        <v>13</v>
      </c>
      <c r="E208" s="51">
        <v>1.96</v>
      </c>
      <c r="F208" s="51">
        <f>F207*E208</f>
        <v>1.96</v>
      </c>
      <c r="G208" s="93"/>
      <c r="H208" s="94"/>
      <c r="I208" s="112"/>
      <c r="J208" s="94"/>
      <c r="K208" s="93"/>
      <c r="L208" s="94"/>
      <c r="M208" s="94"/>
      <c r="N208" s="127"/>
    </row>
    <row r="209" spans="1:14" s="12" customFormat="1" ht="13.5" customHeight="1">
      <c r="A209" s="91"/>
      <c r="B209" s="175"/>
      <c r="C209" s="97" t="s">
        <v>22</v>
      </c>
      <c r="D209" s="91" t="s">
        <v>0</v>
      </c>
      <c r="E209" s="25">
        <v>0.16</v>
      </c>
      <c r="F209" s="51">
        <f>F207*E209</f>
        <v>0.16</v>
      </c>
      <c r="G209" s="92"/>
      <c r="H209" s="94"/>
      <c r="I209" s="93"/>
      <c r="J209" s="94"/>
      <c r="K209" s="93"/>
      <c r="L209" s="94"/>
      <c r="M209" s="94"/>
      <c r="N209" s="127"/>
    </row>
    <row r="210" spans="1:14" s="12" customFormat="1" ht="13.5" customHeight="1">
      <c r="A210" s="91"/>
      <c r="B210" s="175"/>
      <c r="C210" s="97" t="s">
        <v>14</v>
      </c>
      <c r="D210" s="91"/>
      <c r="E210" s="25"/>
      <c r="F210" s="51"/>
      <c r="G210" s="92"/>
      <c r="H210" s="94"/>
      <c r="I210" s="93"/>
      <c r="J210" s="94"/>
      <c r="K210" s="93"/>
      <c r="L210" s="94"/>
      <c r="M210" s="94"/>
      <c r="N210" s="127"/>
    </row>
    <row r="211" spans="1:14" s="12" customFormat="1" ht="27" customHeight="1">
      <c r="A211" s="91"/>
      <c r="B211" s="175"/>
      <c r="C211" s="99" t="s">
        <v>513</v>
      </c>
      <c r="D211" s="91" t="s">
        <v>40</v>
      </c>
      <c r="E211" s="91">
        <v>1</v>
      </c>
      <c r="F211" s="92">
        <f>F207*E211</f>
        <v>1</v>
      </c>
      <c r="G211" s="92"/>
      <c r="H211" s="94"/>
      <c r="I211" s="93"/>
      <c r="J211" s="94"/>
      <c r="K211" s="93"/>
      <c r="L211" s="94"/>
      <c r="M211" s="94"/>
      <c r="N211" s="127"/>
    </row>
    <row r="212" spans="1:14" s="12" customFormat="1" ht="13.5" customHeight="1">
      <c r="A212" s="91"/>
      <c r="B212" s="175"/>
      <c r="C212" s="97" t="s">
        <v>15</v>
      </c>
      <c r="D212" s="91" t="s">
        <v>0</v>
      </c>
      <c r="E212" s="91">
        <v>1.78</v>
      </c>
      <c r="F212" s="92">
        <f>F207*E212</f>
        <v>1.78</v>
      </c>
      <c r="G212" s="92"/>
      <c r="H212" s="94"/>
      <c r="I212" s="93"/>
      <c r="J212" s="94"/>
      <c r="K212" s="93"/>
      <c r="L212" s="94"/>
      <c r="M212" s="94"/>
      <c r="N212" s="127"/>
    </row>
    <row r="213" spans="1:14" s="12" customFormat="1" ht="29.25" customHeight="1">
      <c r="A213" s="91">
        <v>38</v>
      </c>
      <c r="B213" s="149" t="s">
        <v>514</v>
      </c>
      <c r="C213" s="99" t="s">
        <v>515</v>
      </c>
      <c r="D213" s="91" t="s">
        <v>40</v>
      </c>
      <c r="E213" s="92"/>
      <c r="F213" s="92">
        <v>1</v>
      </c>
      <c r="G213" s="92"/>
      <c r="H213" s="176"/>
      <c r="I213" s="93"/>
      <c r="J213" s="94"/>
      <c r="K213" s="93"/>
      <c r="L213" s="94"/>
      <c r="M213" s="94"/>
      <c r="N213" s="127"/>
    </row>
    <row r="214" spans="1:14" s="12" customFormat="1" ht="13.5" customHeight="1">
      <c r="A214" s="91"/>
      <c r="B214" s="91"/>
      <c r="C214" s="97" t="s">
        <v>28</v>
      </c>
      <c r="D214" s="91" t="s">
        <v>13</v>
      </c>
      <c r="E214" s="51">
        <v>1.3</v>
      </c>
      <c r="F214" s="92">
        <f>F213*E214</f>
        <v>1.3</v>
      </c>
      <c r="G214" s="93"/>
      <c r="H214" s="94"/>
      <c r="I214" s="112"/>
      <c r="J214" s="94"/>
      <c r="K214" s="93"/>
      <c r="L214" s="94"/>
      <c r="M214" s="94"/>
      <c r="N214" s="127"/>
    </row>
    <row r="215" spans="1:14" s="12" customFormat="1" ht="13.5" customHeight="1">
      <c r="A215" s="91"/>
      <c r="B215" s="175"/>
      <c r="C215" s="97" t="s">
        <v>22</v>
      </c>
      <c r="D215" s="91" t="s">
        <v>0</v>
      </c>
      <c r="E215" s="25">
        <v>0.1</v>
      </c>
      <c r="F215" s="92">
        <f>F213*E215</f>
        <v>0.1</v>
      </c>
      <c r="G215" s="92"/>
      <c r="H215" s="94"/>
      <c r="I215" s="93"/>
      <c r="J215" s="94"/>
      <c r="K215" s="93"/>
      <c r="L215" s="94"/>
      <c r="M215" s="94"/>
      <c r="N215" s="127"/>
    </row>
    <row r="216" spans="1:14" s="12" customFormat="1" ht="13.5" customHeight="1">
      <c r="A216" s="91"/>
      <c r="B216" s="175"/>
      <c r="C216" s="97" t="s">
        <v>14</v>
      </c>
      <c r="D216" s="91"/>
      <c r="E216" s="25"/>
      <c r="F216" s="92"/>
      <c r="G216" s="92"/>
      <c r="H216" s="94"/>
      <c r="I216" s="93"/>
      <c r="J216" s="94"/>
      <c r="K216" s="93"/>
      <c r="L216" s="94"/>
      <c r="M216" s="94"/>
      <c r="N216" s="127"/>
    </row>
    <row r="217" spans="1:14" s="12" customFormat="1" ht="29.25" customHeight="1">
      <c r="A217" s="91"/>
      <c r="B217" s="175"/>
      <c r="C217" s="99" t="s">
        <v>515</v>
      </c>
      <c r="D217" s="91" t="s">
        <v>40</v>
      </c>
      <c r="E217" s="91">
        <v>1</v>
      </c>
      <c r="F217" s="92">
        <f>F213*E217</f>
        <v>1</v>
      </c>
      <c r="G217" s="92"/>
      <c r="H217" s="94"/>
      <c r="I217" s="93"/>
      <c r="J217" s="94"/>
      <c r="K217" s="93"/>
      <c r="L217" s="94"/>
      <c r="M217" s="94"/>
      <c r="N217" s="127"/>
    </row>
    <row r="218" spans="1:14" s="12" customFormat="1" ht="13.5" customHeight="1">
      <c r="A218" s="91"/>
      <c r="B218" s="175"/>
      <c r="C218" s="97" t="s">
        <v>15</v>
      </c>
      <c r="D218" s="91" t="s">
        <v>0</v>
      </c>
      <c r="E218" s="91">
        <v>0.9</v>
      </c>
      <c r="F218" s="51">
        <f>F213*E218</f>
        <v>0.9</v>
      </c>
      <c r="G218" s="92"/>
      <c r="H218" s="94"/>
      <c r="I218" s="93"/>
      <c r="J218" s="94"/>
      <c r="K218" s="93"/>
      <c r="L218" s="94"/>
      <c r="M218" s="94"/>
      <c r="N218" s="127"/>
    </row>
    <row r="219" spans="1:14" s="12" customFormat="1" ht="25.5" customHeight="1">
      <c r="A219" s="91">
        <v>39</v>
      </c>
      <c r="B219" s="149" t="s">
        <v>514</v>
      </c>
      <c r="C219" s="99" t="s">
        <v>516</v>
      </c>
      <c r="D219" s="91" t="s">
        <v>40</v>
      </c>
      <c r="E219" s="92"/>
      <c r="F219" s="92">
        <v>2</v>
      </c>
      <c r="G219" s="92"/>
      <c r="H219" s="176"/>
      <c r="I219" s="93"/>
      <c r="J219" s="94"/>
      <c r="K219" s="93"/>
      <c r="L219" s="94"/>
      <c r="M219" s="94"/>
      <c r="N219" s="127"/>
    </row>
    <row r="220" spans="1:14" s="12" customFormat="1" ht="13.5" customHeight="1">
      <c r="A220" s="91"/>
      <c r="B220" s="91"/>
      <c r="C220" s="97" t="s">
        <v>28</v>
      </c>
      <c r="D220" s="91" t="s">
        <v>13</v>
      </c>
      <c r="E220" s="51">
        <v>1.3</v>
      </c>
      <c r="F220" s="92">
        <f>F219*E220</f>
        <v>2.6</v>
      </c>
      <c r="G220" s="93"/>
      <c r="H220" s="94"/>
      <c r="I220" s="112"/>
      <c r="J220" s="94"/>
      <c r="K220" s="93"/>
      <c r="L220" s="94"/>
      <c r="M220" s="94"/>
      <c r="N220" s="127"/>
    </row>
    <row r="221" spans="1:14" s="12" customFormat="1" ht="13.5" customHeight="1">
      <c r="A221" s="91"/>
      <c r="B221" s="175"/>
      <c r="C221" s="97" t="s">
        <v>22</v>
      </c>
      <c r="D221" s="91" t="s">
        <v>0</v>
      </c>
      <c r="E221" s="25">
        <v>0.1</v>
      </c>
      <c r="F221" s="92">
        <f>F219*E221</f>
        <v>0.2</v>
      </c>
      <c r="G221" s="92"/>
      <c r="H221" s="94"/>
      <c r="I221" s="93"/>
      <c r="J221" s="94"/>
      <c r="K221" s="93"/>
      <c r="L221" s="94"/>
      <c r="M221" s="94"/>
      <c r="N221" s="127"/>
    </row>
    <row r="222" spans="1:14" s="12" customFormat="1" ht="13.5" customHeight="1">
      <c r="A222" s="91"/>
      <c r="B222" s="175"/>
      <c r="C222" s="97" t="s">
        <v>14</v>
      </c>
      <c r="D222" s="91"/>
      <c r="E222" s="25"/>
      <c r="F222" s="92"/>
      <c r="G222" s="92"/>
      <c r="H222" s="94"/>
      <c r="I222" s="93"/>
      <c r="J222" s="94"/>
      <c r="K222" s="93"/>
      <c r="L222" s="94"/>
      <c r="M222" s="94"/>
      <c r="N222" s="127"/>
    </row>
    <row r="223" spans="1:14" s="12" customFormat="1" ht="25.5" customHeight="1">
      <c r="A223" s="91"/>
      <c r="B223" s="175"/>
      <c r="C223" s="99" t="s">
        <v>516</v>
      </c>
      <c r="D223" s="91" t="s">
        <v>40</v>
      </c>
      <c r="E223" s="91">
        <v>1</v>
      </c>
      <c r="F223" s="92">
        <f>F219*E223</f>
        <v>2</v>
      </c>
      <c r="G223" s="92"/>
      <c r="H223" s="94"/>
      <c r="I223" s="93"/>
      <c r="J223" s="94"/>
      <c r="K223" s="93"/>
      <c r="L223" s="94"/>
      <c r="M223" s="94"/>
      <c r="N223" s="127"/>
    </row>
    <row r="224" spans="1:14" s="12" customFormat="1" ht="13.5" customHeight="1">
      <c r="A224" s="91"/>
      <c r="B224" s="175"/>
      <c r="C224" s="97" t="s">
        <v>15</v>
      </c>
      <c r="D224" s="91" t="s">
        <v>0</v>
      </c>
      <c r="E224" s="91">
        <v>0.9</v>
      </c>
      <c r="F224" s="51">
        <f>F219*E224</f>
        <v>1.8</v>
      </c>
      <c r="G224" s="92"/>
      <c r="H224" s="94"/>
      <c r="I224" s="93"/>
      <c r="J224" s="94"/>
      <c r="K224" s="93"/>
      <c r="L224" s="94"/>
      <c r="M224" s="94"/>
      <c r="N224" s="127"/>
    </row>
    <row r="225" spans="1:14" ht="42.75" customHeight="1">
      <c r="A225" s="91">
        <v>40</v>
      </c>
      <c r="B225" s="205" t="s">
        <v>43</v>
      </c>
      <c r="C225" s="199" t="s">
        <v>517</v>
      </c>
      <c r="D225" s="92" t="s">
        <v>40</v>
      </c>
      <c r="E225" s="92"/>
      <c r="F225" s="93">
        <v>4</v>
      </c>
      <c r="G225" s="92"/>
      <c r="H225" s="94"/>
      <c r="I225" s="93"/>
      <c r="J225" s="94"/>
      <c r="K225" s="93"/>
      <c r="L225" s="94"/>
      <c r="M225" s="94"/>
      <c r="N225" s="18"/>
    </row>
    <row r="226" spans="1:14" ht="13.5" customHeight="1">
      <c r="A226" s="91"/>
      <c r="B226" s="27"/>
      <c r="C226" s="97" t="s">
        <v>12</v>
      </c>
      <c r="D226" s="92" t="s">
        <v>40</v>
      </c>
      <c r="E226" s="91">
        <v>1</v>
      </c>
      <c r="F226" s="94">
        <f>F225*E226</f>
        <v>4</v>
      </c>
      <c r="G226" s="92"/>
      <c r="H226" s="94"/>
      <c r="I226" s="93"/>
      <c r="J226" s="94"/>
      <c r="K226" s="93"/>
      <c r="L226" s="94"/>
      <c r="M226" s="94"/>
      <c r="N226" s="18"/>
    </row>
    <row r="227" spans="1:14" s="19" customFormat="1" ht="13.5" customHeight="1">
      <c r="A227" s="91"/>
      <c r="B227" s="27"/>
      <c r="C227" s="97" t="s">
        <v>14</v>
      </c>
      <c r="D227" s="91"/>
      <c r="E227" s="91"/>
      <c r="F227" s="94"/>
      <c r="G227" s="92"/>
      <c r="H227" s="94"/>
      <c r="I227" s="93"/>
      <c r="J227" s="94"/>
      <c r="K227" s="93"/>
      <c r="L227" s="94"/>
      <c r="M227" s="94"/>
      <c r="N227" s="18"/>
    </row>
    <row r="228" spans="1:14" s="19" customFormat="1" ht="46.5" customHeight="1">
      <c r="A228" s="91"/>
      <c r="B228" s="27"/>
      <c r="C228" s="199" t="s">
        <v>517</v>
      </c>
      <c r="D228" s="91" t="s">
        <v>40</v>
      </c>
      <c r="E228" s="91">
        <v>1</v>
      </c>
      <c r="F228" s="94">
        <f>F225*E228</f>
        <v>4</v>
      </c>
      <c r="G228" s="112"/>
      <c r="H228" s="94"/>
      <c r="I228" s="93"/>
      <c r="J228" s="94"/>
      <c r="K228" s="93"/>
      <c r="L228" s="94"/>
      <c r="M228" s="94"/>
      <c r="N228" s="18"/>
    </row>
    <row r="229" spans="1:14" ht="45" customHeight="1">
      <c r="A229" s="91">
        <v>41</v>
      </c>
      <c r="B229" s="205" t="s">
        <v>43</v>
      </c>
      <c r="C229" s="199" t="s">
        <v>518</v>
      </c>
      <c r="D229" s="92" t="s">
        <v>40</v>
      </c>
      <c r="E229" s="92"/>
      <c r="F229" s="93">
        <v>8</v>
      </c>
      <c r="G229" s="92"/>
      <c r="H229" s="94"/>
      <c r="I229" s="93"/>
      <c r="J229" s="94"/>
      <c r="K229" s="93"/>
      <c r="L229" s="94"/>
      <c r="M229" s="94"/>
      <c r="N229" s="18"/>
    </row>
    <row r="230" spans="1:14" ht="13.5" customHeight="1">
      <c r="A230" s="91"/>
      <c r="B230" s="27"/>
      <c r="C230" s="97" t="s">
        <v>12</v>
      </c>
      <c r="D230" s="92" t="s">
        <v>40</v>
      </c>
      <c r="E230" s="91">
        <v>1</v>
      </c>
      <c r="F230" s="94">
        <f>F229*E230</f>
        <v>8</v>
      </c>
      <c r="G230" s="92"/>
      <c r="H230" s="94"/>
      <c r="I230" s="93"/>
      <c r="J230" s="94"/>
      <c r="K230" s="93"/>
      <c r="L230" s="94"/>
      <c r="M230" s="94"/>
      <c r="N230" s="18"/>
    </row>
    <row r="231" spans="1:14" s="19" customFormat="1" ht="13.5" customHeight="1">
      <c r="A231" s="91"/>
      <c r="B231" s="27"/>
      <c r="C231" s="97" t="s">
        <v>14</v>
      </c>
      <c r="D231" s="91"/>
      <c r="E231" s="91"/>
      <c r="F231" s="94"/>
      <c r="G231" s="92"/>
      <c r="H231" s="94"/>
      <c r="I231" s="93"/>
      <c r="J231" s="94"/>
      <c r="K231" s="93"/>
      <c r="L231" s="94"/>
      <c r="M231" s="94"/>
      <c r="N231" s="18"/>
    </row>
    <row r="232" spans="1:14" s="19" customFormat="1" ht="42.75" customHeight="1">
      <c r="A232" s="91"/>
      <c r="B232" s="27"/>
      <c r="C232" s="199" t="s">
        <v>518</v>
      </c>
      <c r="D232" s="91" t="s">
        <v>40</v>
      </c>
      <c r="E232" s="91">
        <v>1</v>
      </c>
      <c r="F232" s="94">
        <f>F229*E232</f>
        <v>8</v>
      </c>
      <c r="G232" s="112"/>
      <c r="H232" s="94"/>
      <c r="I232" s="93"/>
      <c r="J232" s="94"/>
      <c r="K232" s="93"/>
      <c r="L232" s="94"/>
      <c r="M232" s="94"/>
      <c r="N232" s="18"/>
    </row>
    <row r="233" spans="1:14" ht="19.5" customHeight="1">
      <c r="A233" s="91">
        <v>42</v>
      </c>
      <c r="B233" s="205" t="s">
        <v>43</v>
      </c>
      <c r="C233" s="97" t="s">
        <v>519</v>
      </c>
      <c r="D233" s="92" t="s">
        <v>40</v>
      </c>
      <c r="E233" s="92"/>
      <c r="F233" s="93">
        <v>1</v>
      </c>
      <c r="G233" s="92"/>
      <c r="H233" s="94"/>
      <c r="I233" s="93"/>
      <c r="J233" s="94"/>
      <c r="K233" s="93"/>
      <c r="L233" s="94"/>
      <c r="M233" s="94"/>
      <c r="N233" s="18"/>
    </row>
    <row r="234" spans="1:14" ht="13.5" customHeight="1">
      <c r="A234" s="91"/>
      <c r="B234" s="27"/>
      <c r="C234" s="97" t="s">
        <v>12</v>
      </c>
      <c r="D234" s="92" t="s">
        <v>40</v>
      </c>
      <c r="E234" s="91">
        <v>1</v>
      </c>
      <c r="F234" s="94">
        <f>F233*E234</f>
        <v>1</v>
      </c>
      <c r="G234" s="92"/>
      <c r="H234" s="94"/>
      <c r="I234" s="93"/>
      <c r="J234" s="94"/>
      <c r="K234" s="93"/>
      <c r="L234" s="94"/>
      <c r="M234" s="94"/>
      <c r="N234" s="18"/>
    </row>
    <row r="235" spans="1:14" s="19" customFormat="1" ht="13.5" customHeight="1">
      <c r="A235" s="91"/>
      <c r="B235" s="27"/>
      <c r="C235" s="97" t="s">
        <v>14</v>
      </c>
      <c r="D235" s="91"/>
      <c r="E235" s="91"/>
      <c r="F235" s="94"/>
      <c r="G235" s="92"/>
      <c r="H235" s="94"/>
      <c r="I235" s="93"/>
      <c r="J235" s="94"/>
      <c r="K235" s="93"/>
      <c r="L235" s="94"/>
      <c r="M235" s="94"/>
      <c r="N235" s="18"/>
    </row>
    <row r="236" spans="1:14" s="19" customFormat="1" ht="14.25" customHeight="1">
      <c r="A236" s="91"/>
      <c r="B236" s="27"/>
      <c r="C236" s="97" t="s">
        <v>519</v>
      </c>
      <c r="D236" s="91" t="s">
        <v>40</v>
      </c>
      <c r="E236" s="91">
        <v>1</v>
      </c>
      <c r="F236" s="94">
        <f>F233*E236</f>
        <v>1</v>
      </c>
      <c r="G236" s="112"/>
      <c r="H236" s="94"/>
      <c r="I236" s="93"/>
      <c r="J236" s="94"/>
      <c r="K236" s="93"/>
      <c r="L236" s="94"/>
      <c r="M236" s="94"/>
      <c r="N236" s="18"/>
    </row>
    <row r="237" spans="1:14" s="12" customFormat="1" ht="45" customHeight="1">
      <c r="A237" s="91">
        <v>43</v>
      </c>
      <c r="B237" s="149" t="s">
        <v>152</v>
      </c>
      <c r="C237" s="199" t="s">
        <v>809</v>
      </c>
      <c r="D237" s="91" t="s">
        <v>151</v>
      </c>
      <c r="E237" s="92"/>
      <c r="F237" s="92">
        <v>75</v>
      </c>
      <c r="G237" s="92"/>
      <c r="H237" s="176"/>
      <c r="I237" s="93"/>
      <c r="J237" s="94"/>
      <c r="K237" s="93"/>
      <c r="L237" s="94"/>
      <c r="M237" s="94"/>
      <c r="N237" s="127"/>
    </row>
    <row r="238" spans="1:14" s="12" customFormat="1" ht="13.5" customHeight="1">
      <c r="A238" s="91"/>
      <c r="B238" s="205" t="s">
        <v>43</v>
      </c>
      <c r="C238" s="97" t="s">
        <v>12</v>
      </c>
      <c r="D238" s="91" t="s">
        <v>151</v>
      </c>
      <c r="E238" s="51">
        <v>1</v>
      </c>
      <c r="F238" s="51">
        <f>F237*E238</f>
        <v>75</v>
      </c>
      <c r="G238" s="99"/>
      <c r="H238" s="150"/>
      <c r="I238" s="93"/>
      <c r="J238" s="94"/>
      <c r="K238" s="93"/>
      <c r="L238" s="94"/>
      <c r="M238" s="94"/>
      <c r="N238" s="127"/>
    </row>
    <row r="239" spans="1:14" s="12" customFormat="1" ht="13.5" customHeight="1">
      <c r="A239" s="91"/>
      <c r="B239" s="175"/>
      <c r="C239" s="97" t="s">
        <v>117</v>
      </c>
      <c r="D239" s="91" t="s">
        <v>0</v>
      </c>
      <c r="E239" s="25">
        <v>0.036</v>
      </c>
      <c r="F239" s="51">
        <f>F237*E239</f>
        <v>2.6999999999999997</v>
      </c>
      <c r="G239" s="92"/>
      <c r="H239" s="94"/>
      <c r="I239" s="93"/>
      <c r="J239" s="94"/>
      <c r="K239" s="93"/>
      <c r="L239" s="94"/>
      <c r="M239" s="94"/>
      <c r="N239" s="127"/>
    </row>
    <row r="240" spans="1:14" s="12" customFormat="1" ht="13.5" customHeight="1">
      <c r="A240" s="91"/>
      <c r="B240" s="175"/>
      <c r="C240" s="97" t="s">
        <v>14</v>
      </c>
      <c r="D240" s="91"/>
      <c r="E240" s="25"/>
      <c r="F240" s="51"/>
      <c r="G240" s="92"/>
      <c r="H240" s="94"/>
      <c r="I240" s="93"/>
      <c r="J240" s="94"/>
      <c r="K240" s="93"/>
      <c r="L240" s="94"/>
      <c r="M240" s="94"/>
      <c r="N240" s="127"/>
    </row>
    <row r="241" spans="1:14" s="12" customFormat="1" ht="13.5" customHeight="1">
      <c r="A241" s="91"/>
      <c r="B241" s="175"/>
      <c r="C241" s="97" t="s">
        <v>153</v>
      </c>
      <c r="D241" s="91" t="s">
        <v>151</v>
      </c>
      <c r="E241" s="25">
        <v>1</v>
      </c>
      <c r="F241" s="51">
        <f>F237*E241</f>
        <v>75</v>
      </c>
      <c r="G241" s="92"/>
      <c r="H241" s="94"/>
      <c r="I241" s="93"/>
      <c r="J241" s="94"/>
      <c r="K241" s="93"/>
      <c r="L241" s="94"/>
      <c r="M241" s="94"/>
      <c r="N241" s="127"/>
    </row>
    <row r="242" spans="1:14" s="12" customFormat="1" ht="13.5" customHeight="1">
      <c r="A242" s="91"/>
      <c r="B242" s="175"/>
      <c r="C242" s="97" t="s">
        <v>126</v>
      </c>
      <c r="D242" s="91" t="s">
        <v>16</v>
      </c>
      <c r="E242" s="25">
        <v>1.22</v>
      </c>
      <c r="F242" s="51">
        <f>F237*E242</f>
        <v>91.5</v>
      </c>
      <c r="G242" s="92"/>
      <c r="H242" s="94"/>
      <c r="I242" s="93"/>
      <c r="J242" s="94"/>
      <c r="K242" s="93"/>
      <c r="L242" s="94"/>
      <c r="M242" s="94"/>
      <c r="N242" s="127"/>
    </row>
    <row r="243" spans="1:14" s="12" customFormat="1" ht="13.5" customHeight="1">
      <c r="A243" s="91"/>
      <c r="B243" s="175"/>
      <c r="C243" s="97" t="s">
        <v>15</v>
      </c>
      <c r="D243" s="91" t="s">
        <v>0</v>
      </c>
      <c r="E243" s="25">
        <v>0.148</v>
      </c>
      <c r="F243" s="51">
        <f>F237*E243</f>
        <v>11.1</v>
      </c>
      <c r="G243" s="93"/>
      <c r="H243" s="94"/>
      <c r="I243" s="93"/>
      <c r="J243" s="94"/>
      <c r="K243" s="93"/>
      <c r="L243" s="94"/>
      <c r="M243" s="94"/>
      <c r="N243" s="127"/>
    </row>
    <row r="244" spans="1:16" s="41" customFormat="1" ht="42" customHeight="1">
      <c r="A244" s="37">
        <v>44</v>
      </c>
      <c r="B244" s="149" t="s">
        <v>43</v>
      </c>
      <c r="C244" s="183" t="s">
        <v>520</v>
      </c>
      <c r="D244" s="198" t="s">
        <v>17</v>
      </c>
      <c r="E244" s="39"/>
      <c r="F244" s="40">
        <v>11</v>
      </c>
      <c r="G244" s="38"/>
      <c r="H244" s="40"/>
      <c r="I244" s="38"/>
      <c r="J244" s="40"/>
      <c r="K244" s="40"/>
      <c r="L244" s="37"/>
      <c r="M244" s="37"/>
      <c r="O244" s="323"/>
      <c r="P244" s="322"/>
    </row>
    <row r="245" spans="1:16" s="196" customFormat="1" ht="15" customHeight="1">
      <c r="A245" s="91"/>
      <c r="B245" s="149"/>
      <c r="C245" s="97" t="s">
        <v>12</v>
      </c>
      <c r="D245" s="198" t="s">
        <v>17</v>
      </c>
      <c r="E245" s="92">
        <v>1</v>
      </c>
      <c r="F245" s="92">
        <f>F244*E245</f>
        <v>11</v>
      </c>
      <c r="G245" s="99"/>
      <c r="H245" s="150"/>
      <c r="I245" s="93"/>
      <c r="J245" s="94"/>
      <c r="K245" s="93"/>
      <c r="L245" s="94"/>
      <c r="M245" s="94"/>
      <c r="N245" s="195"/>
      <c r="O245" s="136"/>
      <c r="P245" s="322"/>
    </row>
    <row r="246" spans="1:16" s="196" customFormat="1" ht="15" customHeight="1">
      <c r="A246" s="91"/>
      <c r="B246" s="175"/>
      <c r="C246" s="97" t="s">
        <v>14</v>
      </c>
      <c r="D246" s="91"/>
      <c r="E246" s="91"/>
      <c r="F246" s="94"/>
      <c r="G246" s="92"/>
      <c r="H246" s="94"/>
      <c r="I246" s="93"/>
      <c r="J246" s="94"/>
      <c r="K246" s="93"/>
      <c r="L246" s="94"/>
      <c r="M246" s="94"/>
      <c r="N246" s="195"/>
      <c r="O246" s="47"/>
      <c r="P246" s="322"/>
    </row>
    <row r="247" spans="1:16" s="196" customFormat="1" ht="15" customHeight="1">
      <c r="A247" s="91"/>
      <c r="B247" s="175"/>
      <c r="C247" s="183" t="s">
        <v>521</v>
      </c>
      <c r="D247" s="91" t="s">
        <v>17</v>
      </c>
      <c r="E247" s="91">
        <v>1</v>
      </c>
      <c r="F247" s="103">
        <f>F244*E247</f>
        <v>11</v>
      </c>
      <c r="G247" s="92"/>
      <c r="H247" s="94"/>
      <c r="I247" s="93"/>
      <c r="J247" s="94"/>
      <c r="K247" s="93"/>
      <c r="L247" s="94"/>
      <c r="M247" s="369"/>
      <c r="N247" s="195"/>
      <c r="O247" s="47"/>
      <c r="P247" s="322"/>
    </row>
    <row r="248" spans="1:16" s="41" customFormat="1" ht="46.5" customHeight="1">
      <c r="A248" s="37">
        <v>45</v>
      </c>
      <c r="B248" s="149" t="s">
        <v>43</v>
      </c>
      <c r="C248" s="183" t="s">
        <v>522</v>
      </c>
      <c r="D248" s="198" t="s">
        <v>17</v>
      </c>
      <c r="E248" s="39"/>
      <c r="F248" s="40">
        <v>6</v>
      </c>
      <c r="G248" s="38"/>
      <c r="H248" s="40"/>
      <c r="I248" s="38"/>
      <c r="J248" s="40"/>
      <c r="K248" s="40"/>
      <c r="L248" s="37"/>
      <c r="M248" s="37"/>
      <c r="O248" s="323"/>
      <c r="P248" s="322"/>
    </row>
    <row r="249" spans="1:16" s="196" customFormat="1" ht="15" customHeight="1">
      <c r="A249" s="91"/>
      <c r="B249" s="149"/>
      <c r="C249" s="97" t="s">
        <v>12</v>
      </c>
      <c r="D249" s="198" t="s">
        <v>17</v>
      </c>
      <c r="E249" s="92">
        <v>1</v>
      </c>
      <c r="F249" s="92">
        <f>F248*E249</f>
        <v>6</v>
      </c>
      <c r="G249" s="99"/>
      <c r="H249" s="150"/>
      <c r="I249" s="93"/>
      <c r="J249" s="94"/>
      <c r="K249" s="93"/>
      <c r="L249" s="94"/>
      <c r="M249" s="94"/>
      <c r="N249" s="195"/>
      <c r="O249" s="136"/>
      <c r="P249" s="322"/>
    </row>
    <row r="250" spans="1:16" s="196" customFormat="1" ht="15" customHeight="1">
      <c r="A250" s="91"/>
      <c r="B250" s="175"/>
      <c r="C250" s="97" t="s">
        <v>14</v>
      </c>
      <c r="D250" s="91"/>
      <c r="E250" s="91"/>
      <c r="F250" s="94"/>
      <c r="G250" s="92"/>
      <c r="H250" s="94"/>
      <c r="I250" s="93"/>
      <c r="J250" s="94"/>
      <c r="K250" s="93"/>
      <c r="L250" s="94"/>
      <c r="M250" s="94"/>
      <c r="N250" s="195"/>
      <c r="O250" s="47"/>
      <c r="P250" s="322"/>
    </row>
    <row r="251" spans="1:16" s="196" customFormat="1" ht="13.5" customHeight="1">
      <c r="A251" s="91"/>
      <c r="B251" s="175"/>
      <c r="C251" s="183" t="s">
        <v>521</v>
      </c>
      <c r="D251" s="91" t="s">
        <v>17</v>
      </c>
      <c r="E251" s="91">
        <v>1</v>
      </c>
      <c r="F251" s="103">
        <f>F248*E251</f>
        <v>6</v>
      </c>
      <c r="G251" s="92"/>
      <c r="H251" s="94"/>
      <c r="I251" s="93"/>
      <c r="J251" s="94"/>
      <c r="K251" s="93"/>
      <c r="L251" s="94"/>
      <c r="M251" s="369"/>
      <c r="N251" s="195"/>
      <c r="O251" s="47"/>
      <c r="P251" s="322"/>
    </row>
    <row r="252" spans="1:16" s="41" customFormat="1" ht="43.5" customHeight="1">
      <c r="A252" s="37">
        <v>46</v>
      </c>
      <c r="B252" s="149" t="s">
        <v>43</v>
      </c>
      <c r="C252" s="183" t="s">
        <v>523</v>
      </c>
      <c r="D252" s="198" t="s">
        <v>17</v>
      </c>
      <c r="E252" s="39"/>
      <c r="F252" s="40">
        <v>17</v>
      </c>
      <c r="G252" s="38"/>
      <c r="H252" s="40"/>
      <c r="I252" s="38"/>
      <c r="J252" s="40"/>
      <c r="K252" s="40"/>
      <c r="L252" s="37"/>
      <c r="M252" s="37"/>
      <c r="O252" s="323"/>
      <c r="P252" s="322"/>
    </row>
    <row r="253" spans="1:16" s="196" customFormat="1" ht="16.5" customHeight="1">
      <c r="A253" s="91"/>
      <c r="B253" s="149"/>
      <c r="C253" s="97" t="s">
        <v>12</v>
      </c>
      <c r="D253" s="198" t="s">
        <v>17</v>
      </c>
      <c r="E253" s="92">
        <v>1</v>
      </c>
      <c r="F253" s="92">
        <f>F252*E253</f>
        <v>17</v>
      </c>
      <c r="G253" s="99"/>
      <c r="H253" s="150"/>
      <c r="I253" s="93"/>
      <c r="J253" s="94"/>
      <c r="K253" s="93"/>
      <c r="L253" s="94"/>
      <c r="M253" s="94"/>
      <c r="N253" s="195"/>
      <c r="O253" s="136"/>
      <c r="P253" s="322"/>
    </row>
    <row r="254" spans="1:16" s="196" customFormat="1" ht="16.5" customHeight="1">
      <c r="A254" s="91"/>
      <c r="B254" s="175"/>
      <c r="C254" s="97" t="s">
        <v>14</v>
      </c>
      <c r="D254" s="91"/>
      <c r="E254" s="91"/>
      <c r="F254" s="94"/>
      <c r="G254" s="92"/>
      <c r="H254" s="94"/>
      <c r="I254" s="93"/>
      <c r="J254" s="94"/>
      <c r="K254" s="93"/>
      <c r="L254" s="94"/>
      <c r="M254" s="94"/>
      <c r="N254" s="195"/>
      <c r="O254" s="47"/>
      <c r="P254" s="322"/>
    </row>
    <row r="255" spans="1:16" s="196" customFormat="1" ht="14.25" customHeight="1">
      <c r="A255" s="91"/>
      <c r="B255" s="175"/>
      <c r="C255" s="183" t="s">
        <v>521</v>
      </c>
      <c r="D255" s="91" t="s">
        <v>17</v>
      </c>
      <c r="E255" s="91">
        <v>1</v>
      </c>
      <c r="F255" s="103">
        <f>F252*E255</f>
        <v>17</v>
      </c>
      <c r="G255" s="92"/>
      <c r="H255" s="94"/>
      <c r="I255" s="93"/>
      <c r="J255" s="94"/>
      <c r="K255" s="93"/>
      <c r="L255" s="94"/>
      <c r="M255" s="369"/>
      <c r="N255" s="195"/>
      <c r="O255" s="47"/>
      <c r="P255" s="322"/>
    </row>
    <row r="256" spans="1:16" s="41" customFormat="1" ht="42.75" customHeight="1">
      <c r="A256" s="37">
        <v>47</v>
      </c>
      <c r="B256" s="149" t="s">
        <v>43</v>
      </c>
      <c r="C256" s="183" t="s">
        <v>524</v>
      </c>
      <c r="D256" s="198" t="s">
        <v>17</v>
      </c>
      <c r="E256" s="39"/>
      <c r="F256" s="40">
        <v>6</v>
      </c>
      <c r="G256" s="38"/>
      <c r="H256" s="40"/>
      <c r="I256" s="38"/>
      <c r="J256" s="40"/>
      <c r="K256" s="40"/>
      <c r="L256" s="37"/>
      <c r="M256" s="37"/>
      <c r="O256" s="323"/>
      <c r="P256" s="322"/>
    </row>
    <row r="257" spans="1:16" s="196" customFormat="1" ht="17.25" customHeight="1">
      <c r="A257" s="91"/>
      <c r="B257" s="149"/>
      <c r="C257" s="97" t="s">
        <v>12</v>
      </c>
      <c r="D257" s="198" t="s">
        <v>17</v>
      </c>
      <c r="E257" s="92">
        <v>1</v>
      </c>
      <c r="F257" s="92">
        <f>F256*E257</f>
        <v>6</v>
      </c>
      <c r="G257" s="99"/>
      <c r="H257" s="150"/>
      <c r="I257" s="93"/>
      <c r="J257" s="94"/>
      <c r="K257" s="93"/>
      <c r="L257" s="94"/>
      <c r="M257" s="94"/>
      <c r="N257" s="195"/>
      <c r="O257" s="136"/>
      <c r="P257" s="322"/>
    </row>
    <row r="258" spans="1:16" s="196" customFormat="1" ht="14.25" customHeight="1">
      <c r="A258" s="91"/>
      <c r="B258" s="175"/>
      <c r="C258" s="97" t="s">
        <v>14</v>
      </c>
      <c r="D258" s="91"/>
      <c r="E258" s="91"/>
      <c r="F258" s="94"/>
      <c r="G258" s="92"/>
      <c r="H258" s="94"/>
      <c r="I258" s="93"/>
      <c r="J258" s="94"/>
      <c r="K258" s="93"/>
      <c r="L258" s="94"/>
      <c r="M258" s="94"/>
      <c r="N258" s="195"/>
      <c r="O258" s="47"/>
      <c r="P258" s="322"/>
    </row>
    <row r="259" spans="1:16" s="196" customFormat="1" ht="17.25" customHeight="1">
      <c r="A259" s="91"/>
      <c r="B259" s="175"/>
      <c r="C259" s="183" t="s">
        <v>521</v>
      </c>
      <c r="D259" s="91" t="s">
        <v>17</v>
      </c>
      <c r="E259" s="91">
        <v>1</v>
      </c>
      <c r="F259" s="103">
        <f>F256*E259</f>
        <v>6</v>
      </c>
      <c r="G259" s="92"/>
      <c r="H259" s="94"/>
      <c r="I259" s="93"/>
      <c r="J259" s="94"/>
      <c r="K259" s="93"/>
      <c r="L259" s="94"/>
      <c r="M259" s="369"/>
      <c r="N259" s="195"/>
      <c r="O259" s="47"/>
      <c r="P259" s="322"/>
    </row>
    <row r="260" spans="1:16" s="41" customFormat="1" ht="46.5" customHeight="1">
      <c r="A260" s="37">
        <v>48</v>
      </c>
      <c r="B260" s="149" t="s">
        <v>43</v>
      </c>
      <c r="C260" s="183" t="s">
        <v>525</v>
      </c>
      <c r="D260" s="198" t="s">
        <v>17</v>
      </c>
      <c r="E260" s="39"/>
      <c r="F260" s="40">
        <v>14</v>
      </c>
      <c r="G260" s="38"/>
      <c r="H260" s="40"/>
      <c r="I260" s="38"/>
      <c r="J260" s="40"/>
      <c r="K260" s="40"/>
      <c r="L260" s="37"/>
      <c r="M260" s="37"/>
      <c r="O260" s="323"/>
      <c r="P260" s="322"/>
    </row>
    <row r="261" spans="1:16" s="196" customFormat="1" ht="18.75" customHeight="1">
      <c r="A261" s="91"/>
      <c r="B261" s="149"/>
      <c r="C261" s="97" t="s">
        <v>12</v>
      </c>
      <c r="D261" s="198" t="s">
        <v>17</v>
      </c>
      <c r="E261" s="92">
        <v>1</v>
      </c>
      <c r="F261" s="92">
        <f>F260*E261</f>
        <v>14</v>
      </c>
      <c r="G261" s="99"/>
      <c r="H261" s="150"/>
      <c r="I261" s="93"/>
      <c r="J261" s="94"/>
      <c r="K261" s="93"/>
      <c r="L261" s="94"/>
      <c r="M261" s="94"/>
      <c r="N261" s="195"/>
      <c r="O261" s="136"/>
      <c r="P261" s="322"/>
    </row>
    <row r="262" spans="1:16" s="196" customFormat="1" ht="16.5" customHeight="1">
      <c r="A262" s="91"/>
      <c r="B262" s="175"/>
      <c r="C262" s="97" t="s">
        <v>14</v>
      </c>
      <c r="D262" s="91"/>
      <c r="E262" s="91"/>
      <c r="F262" s="94"/>
      <c r="G262" s="92"/>
      <c r="H262" s="94"/>
      <c r="I262" s="93"/>
      <c r="J262" s="94"/>
      <c r="K262" s="93"/>
      <c r="L262" s="94"/>
      <c r="M262" s="94"/>
      <c r="N262" s="195"/>
      <c r="O262" s="47"/>
      <c r="P262" s="322"/>
    </row>
    <row r="263" spans="1:16" s="196" customFormat="1" ht="15" customHeight="1">
      <c r="A263" s="91"/>
      <c r="B263" s="175"/>
      <c r="C263" s="183" t="s">
        <v>521</v>
      </c>
      <c r="D263" s="91" t="s">
        <v>17</v>
      </c>
      <c r="E263" s="91">
        <v>1</v>
      </c>
      <c r="F263" s="103">
        <f>F260*E263</f>
        <v>14</v>
      </c>
      <c r="G263" s="92"/>
      <c r="H263" s="94"/>
      <c r="I263" s="93"/>
      <c r="J263" s="94"/>
      <c r="K263" s="93"/>
      <c r="L263" s="94"/>
      <c r="M263" s="369"/>
      <c r="N263" s="195"/>
      <c r="O263" s="47"/>
      <c r="P263" s="322"/>
    </row>
    <row r="264" spans="1:14" ht="70.5" customHeight="1">
      <c r="A264" s="91">
        <v>49</v>
      </c>
      <c r="B264" s="205" t="s">
        <v>43</v>
      </c>
      <c r="C264" s="99" t="s">
        <v>526</v>
      </c>
      <c r="D264" s="91" t="s">
        <v>45</v>
      </c>
      <c r="E264" s="92"/>
      <c r="F264" s="93">
        <v>70</v>
      </c>
      <c r="G264" s="92"/>
      <c r="H264" s="94"/>
      <c r="I264" s="93"/>
      <c r="J264" s="94"/>
      <c r="K264" s="93"/>
      <c r="L264" s="94"/>
      <c r="M264" s="94"/>
      <c r="N264" s="18"/>
    </row>
    <row r="265" spans="1:14" ht="13.5" customHeight="1">
      <c r="A265" s="91"/>
      <c r="B265" s="27"/>
      <c r="C265" s="97" t="s">
        <v>12</v>
      </c>
      <c r="D265" s="91" t="s">
        <v>45</v>
      </c>
      <c r="E265" s="91">
        <v>1</v>
      </c>
      <c r="F265" s="94">
        <f>F264*E265</f>
        <v>70</v>
      </c>
      <c r="G265" s="92"/>
      <c r="H265" s="94"/>
      <c r="I265" s="93"/>
      <c r="J265" s="94"/>
      <c r="K265" s="93"/>
      <c r="L265" s="94"/>
      <c r="M265" s="94"/>
      <c r="N265" s="18"/>
    </row>
    <row r="266" spans="1:14" s="19" customFormat="1" ht="13.5" customHeight="1">
      <c r="A266" s="91"/>
      <c r="B266" s="27"/>
      <c r="C266" s="97" t="s">
        <v>14</v>
      </c>
      <c r="D266" s="91"/>
      <c r="E266" s="91"/>
      <c r="F266" s="94">
        <f>E266*1</f>
        <v>0</v>
      </c>
      <c r="G266" s="92"/>
      <c r="H266" s="94"/>
      <c r="I266" s="93"/>
      <c r="J266" s="94"/>
      <c r="K266" s="93"/>
      <c r="L266" s="94"/>
      <c r="M266" s="94"/>
      <c r="N266" s="18"/>
    </row>
    <row r="267" spans="1:14" s="19" customFormat="1" ht="15.75" customHeight="1">
      <c r="A267" s="91"/>
      <c r="B267" s="27"/>
      <c r="C267" s="99" t="s">
        <v>527</v>
      </c>
      <c r="D267" s="91" t="s">
        <v>45</v>
      </c>
      <c r="E267" s="91">
        <v>1</v>
      </c>
      <c r="F267" s="94">
        <f>F264*E267</f>
        <v>70</v>
      </c>
      <c r="G267" s="94"/>
      <c r="H267" s="94"/>
      <c r="I267" s="93"/>
      <c r="J267" s="94"/>
      <c r="K267" s="93"/>
      <c r="L267" s="94"/>
      <c r="M267" s="94"/>
      <c r="N267" s="18"/>
    </row>
    <row r="268" spans="1:14" ht="15" customHeight="1">
      <c r="A268" s="91">
        <v>50</v>
      </c>
      <c r="B268" s="205" t="s">
        <v>43</v>
      </c>
      <c r="C268" s="99" t="s">
        <v>528</v>
      </c>
      <c r="D268" s="91" t="s">
        <v>45</v>
      </c>
      <c r="E268" s="92"/>
      <c r="F268" s="93">
        <v>370</v>
      </c>
      <c r="G268" s="92"/>
      <c r="H268" s="94"/>
      <c r="I268" s="93"/>
      <c r="J268" s="94"/>
      <c r="K268" s="93"/>
      <c r="L268" s="94"/>
      <c r="M268" s="94"/>
      <c r="N268" s="18"/>
    </row>
    <row r="269" spans="1:14" ht="13.5" customHeight="1">
      <c r="A269" s="91"/>
      <c r="B269" s="27"/>
      <c r="C269" s="97" t="s">
        <v>12</v>
      </c>
      <c r="D269" s="91" t="s">
        <v>45</v>
      </c>
      <c r="E269" s="91">
        <v>1</v>
      </c>
      <c r="F269" s="94">
        <f>F268*E269</f>
        <v>370</v>
      </c>
      <c r="G269" s="92"/>
      <c r="H269" s="94"/>
      <c r="I269" s="93"/>
      <c r="J269" s="94"/>
      <c r="K269" s="93"/>
      <c r="L269" s="94"/>
      <c r="M269" s="94"/>
      <c r="N269" s="18"/>
    </row>
    <row r="270" spans="1:14" s="19" customFormat="1" ht="13.5" customHeight="1">
      <c r="A270" s="91"/>
      <c r="B270" s="27"/>
      <c r="C270" s="97" t="s">
        <v>14</v>
      </c>
      <c r="D270" s="91"/>
      <c r="E270" s="91"/>
      <c r="F270" s="94"/>
      <c r="G270" s="92"/>
      <c r="H270" s="94"/>
      <c r="I270" s="93"/>
      <c r="J270" s="94"/>
      <c r="K270" s="93"/>
      <c r="L270" s="94"/>
      <c r="M270" s="94"/>
      <c r="N270" s="18"/>
    </row>
    <row r="271" spans="1:14" s="19" customFormat="1" ht="17.25" customHeight="1">
      <c r="A271" s="91"/>
      <c r="B271" s="27"/>
      <c r="C271" s="99" t="s">
        <v>527</v>
      </c>
      <c r="D271" s="91" t="s">
        <v>45</v>
      </c>
      <c r="E271" s="91">
        <v>1</v>
      </c>
      <c r="F271" s="94">
        <f>F268*E271</f>
        <v>370</v>
      </c>
      <c r="G271" s="94"/>
      <c r="H271" s="94"/>
      <c r="I271" s="93"/>
      <c r="J271" s="94"/>
      <c r="K271" s="93"/>
      <c r="L271" s="94"/>
      <c r="M271" s="94"/>
      <c r="N271" s="18"/>
    </row>
    <row r="272" spans="1:14" ht="15.75" customHeight="1">
      <c r="A272" s="91">
        <v>51</v>
      </c>
      <c r="B272" s="205" t="s">
        <v>43</v>
      </c>
      <c r="C272" s="99" t="s">
        <v>529</v>
      </c>
      <c r="D272" s="91" t="s">
        <v>45</v>
      </c>
      <c r="E272" s="92"/>
      <c r="F272" s="93">
        <v>16</v>
      </c>
      <c r="G272" s="92"/>
      <c r="H272" s="94"/>
      <c r="I272" s="93"/>
      <c r="J272" s="94"/>
      <c r="K272" s="93"/>
      <c r="L272" s="94"/>
      <c r="M272" s="94"/>
      <c r="N272" s="18"/>
    </row>
    <row r="273" spans="1:14" ht="13.5" customHeight="1">
      <c r="A273" s="91"/>
      <c r="B273" s="27"/>
      <c r="C273" s="97" t="s">
        <v>12</v>
      </c>
      <c r="D273" s="91" t="s">
        <v>45</v>
      </c>
      <c r="E273" s="91">
        <v>1</v>
      </c>
      <c r="F273" s="94">
        <f>F272*E273</f>
        <v>16</v>
      </c>
      <c r="G273" s="92"/>
      <c r="H273" s="94"/>
      <c r="I273" s="93"/>
      <c r="J273" s="94"/>
      <c r="K273" s="93"/>
      <c r="L273" s="94"/>
      <c r="M273" s="94"/>
      <c r="N273" s="18"/>
    </row>
    <row r="274" spans="1:14" s="19" customFormat="1" ht="13.5" customHeight="1">
      <c r="A274" s="91"/>
      <c r="B274" s="27"/>
      <c r="C274" s="97" t="s">
        <v>14</v>
      </c>
      <c r="D274" s="91"/>
      <c r="E274" s="91"/>
      <c r="F274" s="94"/>
      <c r="G274" s="92"/>
      <c r="H274" s="94"/>
      <c r="I274" s="93"/>
      <c r="J274" s="94"/>
      <c r="K274" s="93"/>
      <c r="L274" s="94"/>
      <c r="M274" s="94"/>
      <c r="N274" s="18"/>
    </row>
    <row r="275" spans="1:14" s="19" customFormat="1" ht="16.5" customHeight="1">
      <c r="A275" s="91"/>
      <c r="B275" s="27"/>
      <c r="C275" s="99" t="s">
        <v>527</v>
      </c>
      <c r="D275" s="91" t="s">
        <v>45</v>
      </c>
      <c r="E275" s="91">
        <v>1</v>
      </c>
      <c r="F275" s="94">
        <f>F272*E275</f>
        <v>16</v>
      </c>
      <c r="G275" s="94"/>
      <c r="H275" s="94"/>
      <c r="I275" s="93"/>
      <c r="J275" s="94"/>
      <c r="K275" s="93"/>
      <c r="L275" s="94"/>
      <c r="M275" s="94"/>
      <c r="N275" s="18"/>
    </row>
    <row r="276" spans="1:14" ht="16.5" customHeight="1">
      <c r="A276" s="91">
        <v>52</v>
      </c>
      <c r="B276" s="205" t="s">
        <v>43</v>
      </c>
      <c r="C276" s="99" t="s">
        <v>530</v>
      </c>
      <c r="D276" s="91" t="s">
        <v>45</v>
      </c>
      <c r="E276" s="92"/>
      <c r="F276" s="93">
        <v>43</v>
      </c>
      <c r="G276" s="92"/>
      <c r="H276" s="94"/>
      <c r="I276" s="93"/>
      <c r="J276" s="94"/>
      <c r="K276" s="93"/>
      <c r="L276" s="94"/>
      <c r="M276" s="94"/>
      <c r="N276" s="18"/>
    </row>
    <row r="277" spans="1:14" ht="13.5" customHeight="1">
      <c r="A277" s="91"/>
      <c r="B277" s="27"/>
      <c r="C277" s="97" t="s">
        <v>12</v>
      </c>
      <c r="D277" s="91" t="s">
        <v>45</v>
      </c>
      <c r="E277" s="91">
        <v>1</v>
      </c>
      <c r="F277" s="94">
        <f>F276*E277</f>
        <v>43</v>
      </c>
      <c r="G277" s="92"/>
      <c r="H277" s="94"/>
      <c r="I277" s="93"/>
      <c r="J277" s="94"/>
      <c r="K277" s="93"/>
      <c r="L277" s="94"/>
      <c r="M277" s="94"/>
      <c r="N277" s="18"/>
    </row>
    <row r="278" spans="1:14" s="19" customFormat="1" ht="13.5" customHeight="1">
      <c r="A278" s="91"/>
      <c r="B278" s="27"/>
      <c r="C278" s="97" t="s">
        <v>14</v>
      </c>
      <c r="D278" s="91"/>
      <c r="E278" s="91"/>
      <c r="F278" s="94"/>
      <c r="G278" s="92"/>
      <c r="H278" s="94"/>
      <c r="I278" s="93"/>
      <c r="J278" s="94"/>
      <c r="K278" s="93"/>
      <c r="L278" s="94"/>
      <c r="M278" s="94"/>
      <c r="N278" s="18"/>
    </row>
    <row r="279" spans="1:14" s="19" customFormat="1" ht="15" customHeight="1">
      <c r="A279" s="91"/>
      <c r="B279" s="27"/>
      <c r="C279" s="99" t="s">
        <v>527</v>
      </c>
      <c r="D279" s="91" t="s">
        <v>45</v>
      </c>
      <c r="E279" s="91">
        <v>1</v>
      </c>
      <c r="F279" s="94">
        <f>F276*E279</f>
        <v>43</v>
      </c>
      <c r="G279" s="112"/>
      <c r="H279" s="94"/>
      <c r="I279" s="93"/>
      <c r="J279" s="94"/>
      <c r="K279" s="93"/>
      <c r="L279" s="94"/>
      <c r="M279" s="94"/>
      <c r="N279" s="18"/>
    </row>
    <row r="280" spans="1:14" ht="15" customHeight="1">
      <c r="A280" s="91">
        <v>53</v>
      </c>
      <c r="B280" s="205" t="s">
        <v>43</v>
      </c>
      <c r="C280" s="99" t="s">
        <v>531</v>
      </c>
      <c r="D280" s="91" t="s">
        <v>45</v>
      </c>
      <c r="E280" s="92"/>
      <c r="F280" s="93">
        <v>72</v>
      </c>
      <c r="G280" s="92"/>
      <c r="H280" s="94"/>
      <c r="I280" s="93"/>
      <c r="J280" s="94"/>
      <c r="K280" s="93"/>
      <c r="L280" s="94"/>
      <c r="M280" s="94"/>
      <c r="N280" s="18"/>
    </row>
    <row r="281" spans="1:14" ht="13.5" customHeight="1">
      <c r="A281" s="91"/>
      <c r="B281" s="27"/>
      <c r="C281" s="97" t="s">
        <v>12</v>
      </c>
      <c r="D281" s="91" t="s">
        <v>45</v>
      </c>
      <c r="E281" s="91">
        <v>1</v>
      </c>
      <c r="F281" s="94">
        <f>F280*E281</f>
        <v>72</v>
      </c>
      <c r="G281" s="92"/>
      <c r="H281" s="94"/>
      <c r="I281" s="93"/>
      <c r="J281" s="94"/>
      <c r="K281" s="93"/>
      <c r="L281" s="94"/>
      <c r="M281" s="94"/>
      <c r="N281" s="18"/>
    </row>
    <row r="282" spans="1:14" s="19" customFormat="1" ht="13.5" customHeight="1">
      <c r="A282" s="91"/>
      <c r="B282" s="27"/>
      <c r="C282" s="97" t="s">
        <v>14</v>
      </c>
      <c r="D282" s="91"/>
      <c r="E282" s="91"/>
      <c r="F282" s="94"/>
      <c r="G282" s="92"/>
      <c r="H282" s="94"/>
      <c r="I282" s="93"/>
      <c r="J282" s="94"/>
      <c r="K282" s="93"/>
      <c r="L282" s="94"/>
      <c r="M282" s="94"/>
      <c r="N282" s="18"/>
    </row>
    <row r="283" spans="1:14" s="19" customFormat="1" ht="16.5" customHeight="1">
      <c r="A283" s="91"/>
      <c r="B283" s="27"/>
      <c r="C283" s="99" t="s">
        <v>527</v>
      </c>
      <c r="D283" s="91" t="s">
        <v>45</v>
      </c>
      <c r="E283" s="91">
        <v>1</v>
      </c>
      <c r="F283" s="94">
        <f>F280*E283</f>
        <v>72</v>
      </c>
      <c r="G283" s="112"/>
      <c r="H283" s="94"/>
      <c r="I283" s="93"/>
      <c r="J283" s="94"/>
      <c r="K283" s="93"/>
      <c r="L283" s="94"/>
      <c r="M283" s="94"/>
      <c r="N283" s="18"/>
    </row>
    <row r="284" spans="1:14" ht="18" customHeight="1">
      <c r="A284" s="91">
        <v>55</v>
      </c>
      <c r="B284" s="205" t="s">
        <v>43</v>
      </c>
      <c r="C284" s="99" t="s">
        <v>532</v>
      </c>
      <c r="D284" s="91" t="s">
        <v>45</v>
      </c>
      <c r="E284" s="92"/>
      <c r="F284" s="93">
        <v>37</v>
      </c>
      <c r="G284" s="92"/>
      <c r="H284" s="94"/>
      <c r="I284" s="93"/>
      <c r="J284" s="94"/>
      <c r="K284" s="93"/>
      <c r="L284" s="94"/>
      <c r="M284" s="94"/>
      <c r="N284" s="18"/>
    </row>
    <row r="285" spans="1:14" ht="13.5" customHeight="1">
      <c r="A285" s="91"/>
      <c r="B285" s="27"/>
      <c r="C285" s="97" t="s">
        <v>12</v>
      </c>
      <c r="D285" s="91" t="s">
        <v>45</v>
      </c>
      <c r="E285" s="91">
        <v>1</v>
      </c>
      <c r="F285" s="94">
        <f>F284*E285</f>
        <v>37</v>
      </c>
      <c r="G285" s="92"/>
      <c r="H285" s="94"/>
      <c r="I285" s="93"/>
      <c r="J285" s="94"/>
      <c r="K285" s="93"/>
      <c r="L285" s="94"/>
      <c r="M285" s="94"/>
      <c r="N285" s="18"/>
    </row>
    <row r="286" spans="1:14" s="19" customFormat="1" ht="13.5" customHeight="1">
      <c r="A286" s="91"/>
      <c r="B286" s="27"/>
      <c r="C286" s="97" t="s">
        <v>14</v>
      </c>
      <c r="D286" s="91"/>
      <c r="E286" s="91"/>
      <c r="F286" s="94"/>
      <c r="G286" s="92"/>
      <c r="H286" s="94"/>
      <c r="I286" s="93"/>
      <c r="J286" s="94"/>
      <c r="K286" s="93"/>
      <c r="L286" s="94"/>
      <c r="M286" s="94"/>
      <c r="N286" s="18"/>
    </row>
    <row r="287" spans="1:14" s="19" customFormat="1" ht="14.25" customHeight="1">
      <c r="A287" s="91"/>
      <c r="B287" s="27"/>
      <c r="C287" s="99" t="s">
        <v>527</v>
      </c>
      <c r="D287" s="91" t="s">
        <v>45</v>
      </c>
      <c r="E287" s="91">
        <v>1</v>
      </c>
      <c r="F287" s="94">
        <f>F284*E287</f>
        <v>37</v>
      </c>
      <c r="G287" s="112"/>
      <c r="H287" s="94"/>
      <c r="I287" s="93"/>
      <c r="J287" s="94"/>
      <c r="K287" s="93"/>
      <c r="L287" s="94"/>
      <c r="M287" s="94"/>
      <c r="N287" s="18"/>
    </row>
    <row r="288" spans="1:14" ht="21" customHeight="1">
      <c r="A288" s="91">
        <v>56</v>
      </c>
      <c r="B288" s="205" t="s">
        <v>43</v>
      </c>
      <c r="C288" s="99" t="s">
        <v>533</v>
      </c>
      <c r="D288" s="91" t="s">
        <v>45</v>
      </c>
      <c r="E288" s="92"/>
      <c r="F288" s="93">
        <v>58</v>
      </c>
      <c r="G288" s="92"/>
      <c r="H288" s="94"/>
      <c r="I288" s="93"/>
      <c r="J288" s="94"/>
      <c r="K288" s="93"/>
      <c r="L288" s="94"/>
      <c r="M288" s="94"/>
      <c r="N288" s="18"/>
    </row>
    <row r="289" spans="1:14" ht="13.5" customHeight="1">
      <c r="A289" s="91"/>
      <c r="B289" s="27"/>
      <c r="C289" s="97" t="s">
        <v>12</v>
      </c>
      <c r="D289" s="91" t="s">
        <v>45</v>
      </c>
      <c r="E289" s="91">
        <v>1</v>
      </c>
      <c r="F289" s="94">
        <f>F288*E289</f>
        <v>58</v>
      </c>
      <c r="G289" s="92"/>
      <c r="H289" s="94"/>
      <c r="I289" s="93"/>
      <c r="J289" s="94"/>
      <c r="K289" s="93"/>
      <c r="L289" s="94"/>
      <c r="M289" s="94"/>
      <c r="N289" s="18"/>
    </row>
    <row r="290" spans="1:14" s="19" customFormat="1" ht="13.5" customHeight="1">
      <c r="A290" s="91"/>
      <c r="B290" s="27"/>
      <c r="C290" s="97" t="s">
        <v>14</v>
      </c>
      <c r="D290" s="91"/>
      <c r="E290" s="91"/>
      <c r="F290" s="94"/>
      <c r="G290" s="92"/>
      <c r="H290" s="94"/>
      <c r="I290" s="93"/>
      <c r="J290" s="94"/>
      <c r="K290" s="93"/>
      <c r="L290" s="94"/>
      <c r="M290" s="94"/>
      <c r="N290" s="18"/>
    </row>
    <row r="291" spans="1:14" s="19" customFormat="1" ht="15.75" customHeight="1">
      <c r="A291" s="91"/>
      <c r="B291" s="27"/>
      <c r="C291" s="99" t="s">
        <v>527</v>
      </c>
      <c r="D291" s="91" t="s">
        <v>45</v>
      </c>
      <c r="E291" s="91">
        <v>1</v>
      </c>
      <c r="F291" s="94">
        <f>F288*E291</f>
        <v>58</v>
      </c>
      <c r="G291" s="112"/>
      <c r="H291" s="94"/>
      <c r="I291" s="93"/>
      <c r="J291" s="94"/>
      <c r="K291" s="93"/>
      <c r="L291" s="94"/>
      <c r="M291" s="94"/>
      <c r="N291" s="18"/>
    </row>
    <row r="292" spans="1:14" ht="21" customHeight="1">
      <c r="A292" s="92">
        <v>57</v>
      </c>
      <c r="B292" s="205" t="s">
        <v>43</v>
      </c>
      <c r="C292" s="99" t="s">
        <v>811</v>
      </c>
      <c r="D292" s="91" t="s">
        <v>45</v>
      </c>
      <c r="E292" s="92"/>
      <c r="F292" s="93">
        <v>200</v>
      </c>
      <c r="G292" s="92"/>
      <c r="H292" s="94"/>
      <c r="I292" s="93"/>
      <c r="J292" s="94"/>
      <c r="K292" s="93"/>
      <c r="L292" s="94"/>
      <c r="M292" s="94"/>
      <c r="N292" s="18"/>
    </row>
    <row r="293" spans="1:14" ht="13.5" customHeight="1">
      <c r="A293" s="91"/>
      <c r="B293" s="27"/>
      <c r="C293" s="97" t="s">
        <v>12</v>
      </c>
      <c r="D293" s="91" t="s">
        <v>45</v>
      </c>
      <c r="E293" s="91">
        <v>1</v>
      </c>
      <c r="F293" s="94">
        <f>F292*E293</f>
        <v>200</v>
      </c>
      <c r="G293" s="92"/>
      <c r="H293" s="94"/>
      <c r="I293" s="93"/>
      <c r="J293" s="94"/>
      <c r="K293" s="93"/>
      <c r="L293" s="94"/>
      <c r="M293" s="94"/>
      <c r="N293" s="18"/>
    </row>
    <row r="294" spans="1:14" s="19" customFormat="1" ht="13.5" customHeight="1">
      <c r="A294" s="91"/>
      <c r="B294" s="27"/>
      <c r="C294" s="97" t="s">
        <v>14</v>
      </c>
      <c r="D294" s="91"/>
      <c r="E294" s="91"/>
      <c r="F294" s="94"/>
      <c r="G294" s="92"/>
      <c r="H294" s="94"/>
      <c r="I294" s="93"/>
      <c r="J294" s="94"/>
      <c r="K294" s="93"/>
      <c r="L294" s="94"/>
      <c r="M294" s="94"/>
      <c r="N294" s="18"/>
    </row>
    <row r="295" spans="1:14" s="19" customFormat="1" ht="15.75" customHeight="1">
      <c r="A295" s="91"/>
      <c r="B295" s="27"/>
      <c r="C295" s="99" t="s">
        <v>527</v>
      </c>
      <c r="D295" s="91" t="s">
        <v>45</v>
      </c>
      <c r="E295" s="91">
        <v>1</v>
      </c>
      <c r="F295" s="94">
        <f>F292*E295</f>
        <v>200</v>
      </c>
      <c r="G295" s="112"/>
      <c r="H295" s="94"/>
      <c r="I295" s="93"/>
      <c r="J295" s="94"/>
      <c r="K295" s="93"/>
      <c r="L295" s="94"/>
      <c r="M295" s="94"/>
      <c r="N295" s="18"/>
    </row>
    <row r="296" spans="1:14" ht="98.25" customHeight="1">
      <c r="A296" s="91">
        <v>58</v>
      </c>
      <c r="B296" s="205" t="s">
        <v>43</v>
      </c>
      <c r="C296" s="99" t="s">
        <v>534</v>
      </c>
      <c r="D296" s="91" t="s">
        <v>45</v>
      </c>
      <c r="E296" s="92"/>
      <c r="F296" s="93">
        <v>23</v>
      </c>
      <c r="G296" s="92"/>
      <c r="H296" s="94"/>
      <c r="I296" s="93"/>
      <c r="J296" s="94"/>
      <c r="K296" s="93"/>
      <c r="L296" s="94"/>
      <c r="M296" s="94"/>
      <c r="N296" s="18"/>
    </row>
    <row r="297" spans="1:14" ht="13.5" customHeight="1">
      <c r="A297" s="91"/>
      <c r="B297" s="27"/>
      <c r="C297" s="97" t="s">
        <v>12</v>
      </c>
      <c r="D297" s="91" t="s">
        <v>45</v>
      </c>
      <c r="E297" s="91">
        <v>1</v>
      </c>
      <c r="F297" s="94">
        <f>F296*E297</f>
        <v>23</v>
      </c>
      <c r="G297" s="92"/>
      <c r="H297" s="94"/>
      <c r="I297" s="93"/>
      <c r="J297" s="94"/>
      <c r="K297" s="93"/>
      <c r="L297" s="94"/>
      <c r="M297" s="94"/>
      <c r="N297" s="18"/>
    </row>
    <row r="298" spans="1:14" s="19" customFormat="1" ht="13.5" customHeight="1">
      <c r="A298" s="91"/>
      <c r="B298" s="27"/>
      <c r="C298" s="97" t="s">
        <v>14</v>
      </c>
      <c r="D298" s="91"/>
      <c r="E298" s="91"/>
      <c r="F298" s="94"/>
      <c r="G298" s="92"/>
      <c r="H298" s="94"/>
      <c r="I298" s="93"/>
      <c r="J298" s="94"/>
      <c r="K298" s="93"/>
      <c r="L298" s="94"/>
      <c r="M298" s="94"/>
      <c r="N298" s="18"/>
    </row>
    <row r="299" spans="1:14" s="19" customFormat="1" ht="17.25" customHeight="1">
      <c r="A299" s="91"/>
      <c r="B299" s="27"/>
      <c r="C299" s="99" t="s">
        <v>527</v>
      </c>
      <c r="D299" s="91" t="s">
        <v>45</v>
      </c>
      <c r="E299" s="91">
        <v>1</v>
      </c>
      <c r="F299" s="94">
        <f>F296*E299</f>
        <v>23</v>
      </c>
      <c r="G299" s="94"/>
      <c r="H299" s="94"/>
      <c r="I299" s="93"/>
      <c r="J299" s="94"/>
      <c r="K299" s="93"/>
      <c r="L299" s="94"/>
      <c r="M299" s="94"/>
      <c r="N299" s="18"/>
    </row>
    <row r="300" spans="1:14" ht="17.25" customHeight="1">
      <c r="A300" s="91">
        <v>59</v>
      </c>
      <c r="B300" s="205" t="s">
        <v>43</v>
      </c>
      <c r="C300" s="99" t="s">
        <v>810</v>
      </c>
      <c r="D300" s="91" t="s">
        <v>45</v>
      </c>
      <c r="E300" s="92"/>
      <c r="F300" s="93">
        <v>45</v>
      </c>
      <c r="G300" s="92"/>
      <c r="H300" s="94"/>
      <c r="I300" s="93"/>
      <c r="J300" s="94"/>
      <c r="K300" s="93"/>
      <c r="L300" s="94"/>
      <c r="M300" s="94"/>
      <c r="N300" s="18"/>
    </row>
    <row r="301" spans="1:14" ht="13.5" customHeight="1">
      <c r="A301" s="91"/>
      <c r="B301" s="27"/>
      <c r="C301" s="97" t="s">
        <v>12</v>
      </c>
      <c r="D301" s="91" t="s">
        <v>45</v>
      </c>
      <c r="E301" s="91">
        <v>1</v>
      </c>
      <c r="F301" s="94">
        <f>F300*E301</f>
        <v>45</v>
      </c>
      <c r="G301" s="92"/>
      <c r="H301" s="94"/>
      <c r="I301" s="93"/>
      <c r="J301" s="94"/>
      <c r="K301" s="93"/>
      <c r="L301" s="94"/>
      <c r="M301" s="94"/>
      <c r="N301" s="18"/>
    </row>
    <row r="302" spans="1:14" s="19" customFormat="1" ht="13.5" customHeight="1">
      <c r="A302" s="91"/>
      <c r="B302" s="27"/>
      <c r="C302" s="97" t="s">
        <v>14</v>
      </c>
      <c r="D302" s="91"/>
      <c r="E302" s="91"/>
      <c r="F302" s="94"/>
      <c r="G302" s="92"/>
      <c r="H302" s="94"/>
      <c r="I302" s="93"/>
      <c r="J302" s="94"/>
      <c r="K302" s="93"/>
      <c r="L302" s="94"/>
      <c r="M302" s="94"/>
      <c r="N302" s="18"/>
    </row>
    <row r="303" spans="1:14" s="19" customFormat="1" ht="14.25" customHeight="1">
      <c r="A303" s="91"/>
      <c r="B303" s="27"/>
      <c r="C303" s="99" t="s">
        <v>527</v>
      </c>
      <c r="D303" s="91" t="s">
        <v>45</v>
      </c>
      <c r="E303" s="91">
        <v>1</v>
      </c>
      <c r="F303" s="94">
        <f>F300*E303</f>
        <v>45</v>
      </c>
      <c r="G303" s="112"/>
      <c r="H303" s="94"/>
      <c r="I303" s="93"/>
      <c r="J303" s="94"/>
      <c r="K303" s="93"/>
      <c r="L303" s="94"/>
      <c r="M303" s="94"/>
      <c r="N303" s="18"/>
    </row>
    <row r="304" spans="1:14" ht="73.5" customHeight="1">
      <c r="A304" s="91">
        <v>60</v>
      </c>
      <c r="B304" s="205" t="s">
        <v>43</v>
      </c>
      <c r="C304" s="99" t="s">
        <v>535</v>
      </c>
      <c r="D304" s="91" t="s">
        <v>45</v>
      </c>
      <c r="E304" s="92"/>
      <c r="F304" s="93">
        <v>360</v>
      </c>
      <c r="G304" s="92"/>
      <c r="H304" s="94"/>
      <c r="I304" s="93"/>
      <c r="J304" s="94"/>
      <c r="K304" s="93"/>
      <c r="L304" s="94"/>
      <c r="M304" s="94"/>
      <c r="N304" s="18"/>
    </row>
    <row r="305" spans="1:14" ht="13.5" customHeight="1">
      <c r="A305" s="91"/>
      <c r="B305" s="27"/>
      <c r="C305" s="97" t="s">
        <v>12</v>
      </c>
      <c r="D305" s="91" t="s">
        <v>45</v>
      </c>
      <c r="E305" s="91">
        <v>1</v>
      </c>
      <c r="F305" s="94">
        <f>F304*E305</f>
        <v>360</v>
      </c>
      <c r="G305" s="92"/>
      <c r="H305" s="94"/>
      <c r="I305" s="93"/>
      <c r="J305" s="94"/>
      <c r="K305" s="93"/>
      <c r="L305" s="94"/>
      <c r="M305" s="94"/>
      <c r="N305" s="18"/>
    </row>
    <row r="306" spans="1:14" s="19" customFormat="1" ht="13.5" customHeight="1">
      <c r="A306" s="91"/>
      <c r="B306" s="27"/>
      <c r="C306" s="97" t="s">
        <v>14</v>
      </c>
      <c r="D306" s="91"/>
      <c r="E306" s="91"/>
      <c r="F306" s="94"/>
      <c r="G306" s="92"/>
      <c r="H306" s="94"/>
      <c r="I306" s="93"/>
      <c r="J306" s="94"/>
      <c r="K306" s="93"/>
      <c r="L306" s="94"/>
      <c r="M306" s="94"/>
      <c r="N306" s="18"/>
    </row>
    <row r="307" spans="1:14" s="19" customFormat="1" ht="14.25" customHeight="1">
      <c r="A307" s="91"/>
      <c r="B307" s="27"/>
      <c r="C307" s="99" t="s">
        <v>527</v>
      </c>
      <c r="D307" s="91" t="s">
        <v>45</v>
      </c>
      <c r="E307" s="91">
        <v>1</v>
      </c>
      <c r="F307" s="94">
        <f>F304*E307</f>
        <v>360</v>
      </c>
      <c r="G307" s="94"/>
      <c r="H307" s="94"/>
      <c r="I307" s="93"/>
      <c r="J307" s="94"/>
      <c r="K307" s="93"/>
      <c r="L307" s="94"/>
      <c r="M307" s="94"/>
      <c r="N307" s="18"/>
    </row>
    <row r="308" spans="1:14" ht="28.5" customHeight="1">
      <c r="A308" s="91">
        <v>61</v>
      </c>
      <c r="B308" s="205" t="s">
        <v>43</v>
      </c>
      <c r="C308" s="99" t="s">
        <v>536</v>
      </c>
      <c r="D308" s="91" t="s">
        <v>17</v>
      </c>
      <c r="E308" s="92"/>
      <c r="F308" s="93">
        <v>1</v>
      </c>
      <c r="G308" s="92"/>
      <c r="H308" s="94"/>
      <c r="I308" s="93"/>
      <c r="J308" s="94"/>
      <c r="K308" s="93"/>
      <c r="L308" s="94"/>
      <c r="M308" s="94"/>
      <c r="N308" s="18"/>
    </row>
    <row r="309" spans="1:14" ht="15" customHeight="1">
      <c r="A309" s="91"/>
      <c r="B309" s="27"/>
      <c r="C309" s="97" t="s">
        <v>12</v>
      </c>
      <c r="D309" s="91" t="s">
        <v>45</v>
      </c>
      <c r="E309" s="91">
        <v>1</v>
      </c>
      <c r="F309" s="94">
        <f>F308*E309</f>
        <v>1</v>
      </c>
      <c r="G309" s="92"/>
      <c r="H309" s="94"/>
      <c r="I309" s="93"/>
      <c r="J309" s="94"/>
      <c r="K309" s="93"/>
      <c r="L309" s="94"/>
      <c r="M309" s="94"/>
      <c r="N309" s="18"/>
    </row>
    <row r="310" spans="1:14" s="19" customFormat="1" ht="13.5" customHeight="1">
      <c r="A310" s="91"/>
      <c r="B310" s="27"/>
      <c r="C310" s="97" t="s">
        <v>14</v>
      </c>
      <c r="D310" s="91"/>
      <c r="E310" s="91"/>
      <c r="F310" s="94"/>
      <c r="G310" s="92"/>
      <c r="H310" s="94"/>
      <c r="I310" s="93"/>
      <c r="J310" s="94"/>
      <c r="K310" s="93"/>
      <c r="L310" s="94"/>
      <c r="M310" s="94"/>
      <c r="N310" s="18"/>
    </row>
    <row r="311" spans="1:14" s="19" customFormat="1" ht="27" customHeight="1">
      <c r="A311" s="75"/>
      <c r="B311" s="76"/>
      <c r="C311" s="207" t="s">
        <v>536</v>
      </c>
      <c r="D311" s="75" t="s">
        <v>45</v>
      </c>
      <c r="E311" s="75">
        <v>1</v>
      </c>
      <c r="F311" s="52">
        <f>F308*E311</f>
        <v>1</v>
      </c>
      <c r="G311" s="324"/>
      <c r="H311" s="52"/>
      <c r="I311" s="116"/>
      <c r="J311" s="52"/>
      <c r="K311" s="116"/>
      <c r="L311" s="52"/>
      <c r="M311" s="371"/>
      <c r="N311" s="18"/>
    </row>
    <row r="312" spans="1:14" s="19" customFormat="1" ht="27" customHeight="1">
      <c r="A312" s="91">
        <v>62</v>
      </c>
      <c r="B312" s="27"/>
      <c r="C312" s="97" t="s">
        <v>537</v>
      </c>
      <c r="D312" s="91" t="s">
        <v>17</v>
      </c>
      <c r="E312" s="91"/>
      <c r="F312" s="94">
        <v>6</v>
      </c>
      <c r="G312" s="94"/>
      <c r="H312" s="94"/>
      <c r="I312" s="93"/>
      <c r="J312" s="94"/>
      <c r="K312" s="93"/>
      <c r="L312" s="94"/>
      <c r="M312" s="370"/>
      <c r="N312" s="18"/>
    </row>
    <row r="313" spans="1:14" s="326" customFormat="1" ht="15.75" customHeight="1">
      <c r="A313" s="92"/>
      <c r="B313" s="92"/>
      <c r="C313" s="99" t="s">
        <v>6</v>
      </c>
      <c r="D313" s="92"/>
      <c r="E313" s="92"/>
      <c r="F313" s="146"/>
      <c r="G313" s="92"/>
      <c r="H313" s="103"/>
      <c r="I313" s="103"/>
      <c r="J313" s="103"/>
      <c r="K313" s="103"/>
      <c r="L313" s="103"/>
      <c r="M313" s="103"/>
      <c r="N313" s="325"/>
    </row>
    <row r="314" spans="1:14" s="42" customFormat="1" ht="16.5" customHeight="1">
      <c r="A314" s="92"/>
      <c r="B314" s="92"/>
      <c r="C314" s="99" t="s">
        <v>48</v>
      </c>
      <c r="D314" s="92"/>
      <c r="E314" s="92"/>
      <c r="F314" s="146"/>
      <c r="G314" s="92"/>
      <c r="H314" s="103"/>
      <c r="I314" s="103"/>
      <c r="J314" s="103"/>
      <c r="K314" s="103"/>
      <c r="L314" s="103"/>
      <c r="M314" s="103"/>
      <c r="N314" s="327"/>
    </row>
    <row r="315" spans="1:13" s="42" customFormat="1" ht="15.75" customHeight="1">
      <c r="A315" s="92"/>
      <c r="B315" s="92"/>
      <c r="C315" s="99" t="s">
        <v>24</v>
      </c>
      <c r="D315" s="92"/>
      <c r="E315" s="92"/>
      <c r="F315" s="146"/>
      <c r="G315" s="92"/>
      <c r="H315" s="103"/>
      <c r="I315" s="103"/>
      <c r="J315" s="103"/>
      <c r="K315" s="103"/>
      <c r="L315" s="103"/>
      <c r="M315" s="103"/>
    </row>
    <row r="316" spans="1:13" s="42" customFormat="1" ht="15.75" customHeight="1">
      <c r="A316" s="92"/>
      <c r="B316" s="92"/>
      <c r="C316" s="99" t="s">
        <v>155</v>
      </c>
      <c r="D316" s="92"/>
      <c r="E316" s="92"/>
      <c r="F316" s="146"/>
      <c r="G316" s="92"/>
      <c r="H316" s="103"/>
      <c r="I316" s="103"/>
      <c r="J316" s="103"/>
      <c r="K316" s="103"/>
      <c r="L316" s="103"/>
      <c r="M316" s="103"/>
    </row>
    <row r="317" spans="1:13" s="42" customFormat="1" ht="28.5" customHeight="1">
      <c r="A317" s="92"/>
      <c r="B317" s="92"/>
      <c r="C317" s="97" t="s">
        <v>96</v>
      </c>
      <c r="D317" s="92"/>
      <c r="E317" s="92"/>
      <c r="F317" s="146"/>
      <c r="G317" s="92"/>
      <c r="H317" s="103"/>
      <c r="I317" s="103"/>
      <c r="J317" s="103"/>
      <c r="K317" s="103"/>
      <c r="L317" s="103"/>
      <c r="M317" s="103"/>
    </row>
    <row r="318" spans="1:13" ht="22.5" customHeight="1">
      <c r="A318" s="91"/>
      <c r="B318" s="27"/>
      <c r="C318" s="97" t="s">
        <v>158</v>
      </c>
      <c r="D318" s="91"/>
      <c r="E318" s="91"/>
      <c r="F318" s="94"/>
      <c r="G318" s="92"/>
      <c r="H318" s="103"/>
      <c r="I318" s="103"/>
      <c r="J318" s="103"/>
      <c r="K318" s="103"/>
      <c r="L318" s="103"/>
      <c r="M318" s="103"/>
    </row>
    <row r="319" spans="1:13" ht="15.75" customHeight="1">
      <c r="A319" s="91"/>
      <c r="B319" s="27"/>
      <c r="C319" s="97" t="s">
        <v>20</v>
      </c>
      <c r="D319" s="91"/>
      <c r="E319" s="91"/>
      <c r="F319" s="94"/>
      <c r="G319" s="92"/>
      <c r="H319" s="103"/>
      <c r="I319" s="103"/>
      <c r="J319" s="103"/>
      <c r="K319" s="103"/>
      <c r="L319" s="103"/>
      <c r="M319" s="103"/>
    </row>
    <row r="320" spans="1:13" s="12" customFormat="1" ht="15" customHeight="1">
      <c r="A320" s="91"/>
      <c r="B320" s="91"/>
      <c r="C320" s="99" t="s">
        <v>49</v>
      </c>
      <c r="D320" s="92"/>
      <c r="E320" s="51"/>
      <c r="F320" s="151"/>
      <c r="G320" s="92"/>
      <c r="H320" s="103"/>
      <c r="I320" s="103"/>
      <c r="J320" s="103"/>
      <c r="K320" s="103"/>
      <c r="L320" s="103"/>
      <c r="M320" s="103"/>
    </row>
    <row r="321" spans="1:13" s="12" customFormat="1" ht="15" customHeight="1">
      <c r="A321" s="91"/>
      <c r="B321" s="91"/>
      <c r="C321" s="99" t="s">
        <v>6</v>
      </c>
      <c r="D321" s="92"/>
      <c r="E321" s="51"/>
      <c r="F321" s="151"/>
      <c r="G321" s="92"/>
      <c r="H321" s="103"/>
      <c r="I321" s="103"/>
      <c r="J321" s="103"/>
      <c r="K321" s="103"/>
      <c r="L321" s="103"/>
      <c r="M321" s="103"/>
    </row>
    <row r="322" spans="1:13" s="42" customFormat="1" ht="15" customHeight="1">
      <c r="A322" s="91"/>
      <c r="B322" s="92"/>
      <c r="C322" s="99" t="s">
        <v>48</v>
      </c>
      <c r="D322" s="92"/>
      <c r="E322" s="92"/>
      <c r="F322" s="146"/>
      <c r="G322" s="92"/>
      <c r="H322" s="103"/>
      <c r="I322" s="103"/>
      <c r="J322" s="103"/>
      <c r="K322" s="103"/>
      <c r="L322" s="103"/>
      <c r="M322" s="103"/>
    </row>
    <row r="323" spans="1:13" s="42" customFormat="1" ht="15.75" customHeight="1">
      <c r="A323" s="92"/>
      <c r="B323" s="92"/>
      <c r="C323" s="99" t="s">
        <v>24</v>
      </c>
      <c r="D323" s="92"/>
      <c r="E323" s="92"/>
      <c r="F323" s="146"/>
      <c r="G323" s="92"/>
      <c r="H323" s="103"/>
      <c r="I323" s="103"/>
      <c r="J323" s="103"/>
      <c r="K323" s="103"/>
      <c r="L323" s="103"/>
      <c r="M323" s="103"/>
    </row>
    <row r="324" spans="1:13" s="42" customFormat="1" ht="15.75" customHeight="1">
      <c r="A324" s="115"/>
      <c r="B324" s="115"/>
      <c r="C324" s="207" t="s">
        <v>154</v>
      </c>
      <c r="D324" s="115"/>
      <c r="E324" s="115"/>
      <c r="F324" s="328"/>
      <c r="G324" s="115"/>
      <c r="H324" s="329"/>
      <c r="I324" s="329"/>
      <c r="J324" s="329"/>
      <c r="K324" s="329"/>
      <c r="L324" s="329"/>
      <c r="M324" s="329"/>
    </row>
    <row r="325" s="330" customFormat="1" ht="12.75"/>
    <row r="326" s="330" customFormat="1" ht="12.75"/>
    <row r="327" spans="2:10" s="331" customFormat="1" ht="17.25" customHeight="1">
      <c r="B327" s="416"/>
      <c r="C327" s="417"/>
      <c r="E327" s="416"/>
      <c r="F327" s="416"/>
      <c r="G327" s="416"/>
      <c r="H327" s="417"/>
      <c r="I327" s="417"/>
      <c r="J327" s="417"/>
    </row>
    <row r="328" s="330" customFormat="1" ht="12.75"/>
  </sheetData>
  <sheetProtection/>
  <mergeCells count="17">
    <mergeCell ref="B327:C327"/>
    <mergeCell ref="E327:J327"/>
    <mergeCell ref="G7:H7"/>
    <mergeCell ref="I7:J7"/>
    <mergeCell ref="L6:M6"/>
    <mergeCell ref="K7:L7"/>
    <mergeCell ref="M7:M8"/>
    <mergeCell ref="A1:M1"/>
    <mergeCell ref="A7:A8"/>
    <mergeCell ref="B7:B8"/>
    <mergeCell ref="C7:C8"/>
    <mergeCell ref="D7:D8"/>
    <mergeCell ref="E7:F7"/>
    <mergeCell ref="A2:M2"/>
    <mergeCell ref="A3:M3"/>
    <mergeCell ref="A5:M5"/>
    <mergeCell ref="H6:J6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260"/>
  <sheetViews>
    <sheetView zoomScalePageLayoutView="0" workbookViewId="0" topLeftCell="A415">
      <selection activeCell="G434" sqref="G434"/>
    </sheetView>
  </sheetViews>
  <sheetFormatPr defaultColWidth="9.00390625" defaultRowHeight="12.75"/>
  <cols>
    <col min="1" max="1" width="3.625" style="33" customWidth="1"/>
    <col min="2" max="2" width="8.75390625" style="33" customWidth="1"/>
    <col min="3" max="3" width="43.125" style="33" customWidth="1"/>
    <col min="4" max="7" width="6.75390625" style="33" customWidth="1"/>
    <col min="8" max="8" width="7.375" style="33" customWidth="1"/>
    <col min="9" max="10" width="6.375" style="33" customWidth="1"/>
    <col min="11" max="11" width="7.625" style="33" customWidth="1"/>
    <col min="12" max="13" width="7.25390625" style="33" customWidth="1"/>
    <col min="14" max="14" width="9.625" style="61" bestFit="1" customWidth="1"/>
    <col min="15" max="71" width="9.125" style="62" customWidth="1"/>
    <col min="72" max="16384" width="9.125" style="33" customWidth="1"/>
  </cols>
  <sheetData>
    <row r="1" spans="1:13" s="34" customFormat="1" ht="24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71" s="10" customFormat="1" ht="3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49"/>
      <c r="O2" s="49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</row>
    <row r="3" spans="1:71" s="34" customFormat="1" ht="16.5" customHeight="1">
      <c r="A3" s="393" t="s">
        <v>680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</row>
    <row r="4" spans="1:14" ht="3" customHeight="1">
      <c r="A4" s="20"/>
      <c r="B4" s="20"/>
      <c r="C4" s="3"/>
      <c r="D4" s="393"/>
      <c r="E4" s="393"/>
      <c r="F4" s="393"/>
      <c r="G4" s="393"/>
      <c r="H4" s="393"/>
      <c r="I4" s="393"/>
      <c r="J4" s="393"/>
      <c r="K4" s="3"/>
      <c r="L4" s="21"/>
      <c r="M4" s="62"/>
      <c r="N4" s="62"/>
    </row>
    <row r="5" spans="1:71" s="34" customFormat="1" ht="24" customHeight="1">
      <c r="A5" s="393" t="s">
        <v>539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3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ht="19.5" customHeight="1">
      <c r="A6" s="309"/>
      <c r="B6" s="309"/>
      <c r="C6" s="309"/>
      <c r="D6" s="309"/>
      <c r="E6" s="309"/>
      <c r="F6" s="309"/>
      <c r="G6" s="202"/>
      <c r="H6" s="415"/>
      <c r="I6" s="415"/>
      <c r="J6" s="415"/>
      <c r="K6" s="310"/>
      <c r="L6" s="420"/>
      <c r="M6" s="420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s="36" customFormat="1" ht="57.75" customHeight="1">
      <c r="A7" s="407" t="s">
        <v>26</v>
      </c>
      <c r="B7" s="408" t="s">
        <v>29</v>
      </c>
      <c r="C7" s="408" t="s">
        <v>27</v>
      </c>
      <c r="D7" s="408" t="s">
        <v>1</v>
      </c>
      <c r="E7" s="410" t="s">
        <v>2</v>
      </c>
      <c r="F7" s="411"/>
      <c r="G7" s="409" t="s">
        <v>3</v>
      </c>
      <c r="H7" s="409"/>
      <c r="I7" s="403" t="s">
        <v>4</v>
      </c>
      <c r="J7" s="403"/>
      <c r="K7" s="403" t="s">
        <v>5</v>
      </c>
      <c r="L7" s="403"/>
      <c r="M7" s="418" t="s">
        <v>6</v>
      </c>
      <c r="N7" s="6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</row>
    <row r="8" spans="1:71" s="36" customFormat="1" ht="54">
      <c r="A8" s="407"/>
      <c r="B8" s="407"/>
      <c r="C8" s="408"/>
      <c r="D8" s="408"/>
      <c r="E8" s="25" t="s">
        <v>7</v>
      </c>
      <c r="F8" s="25" t="s">
        <v>8</v>
      </c>
      <c r="G8" s="32" t="s">
        <v>9</v>
      </c>
      <c r="H8" s="24" t="s">
        <v>6</v>
      </c>
      <c r="I8" s="26" t="s">
        <v>9</v>
      </c>
      <c r="J8" s="24" t="s">
        <v>6</v>
      </c>
      <c r="K8" s="26" t="s">
        <v>9</v>
      </c>
      <c r="L8" s="24" t="s">
        <v>6</v>
      </c>
      <c r="M8" s="418"/>
      <c r="N8" s="6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</row>
    <row r="9" spans="1:71" s="41" customFormat="1" ht="12" customHeight="1">
      <c r="A9" s="37" t="s">
        <v>10</v>
      </c>
      <c r="B9" s="37" t="s">
        <v>18</v>
      </c>
      <c r="C9" s="37" t="s">
        <v>19</v>
      </c>
      <c r="D9" s="38" t="s">
        <v>30</v>
      </c>
      <c r="E9" s="39" t="s">
        <v>31</v>
      </c>
      <c r="F9" s="40" t="s">
        <v>32</v>
      </c>
      <c r="G9" s="38" t="s">
        <v>11</v>
      </c>
      <c r="H9" s="40" t="s">
        <v>50</v>
      </c>
      <c r="I9" s="38" t="s">
        <v>33</v>
      </c>
      <c r="J9" s="40" t="s">
        <v>34</v>
      </c>
      <c r="K9" s="40">
        <v>11</v>
      </c>
      <c r="L9" s="37" t="s">
        <v>35</v>
      </c>
      <c r="M9" s="64" t="s">
        <v>36</v>
      </c>
      <c r="N9" s="6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s="67" customFormat="1" ht="84.75" customHeight="1">
      <c r="A10" s="75">
        <v>1</v>
      </c>
      <c r="B10" s="75" t="s">
        <v>93</v>
      </c>
      <c r="C10" s="113" t="s">
        <v>540</v>
      </c>
      <c r="D10" s="115" t="s">
        <v>37</v>
      </c>
      <c r="E10" s="115"/>
      <c r="F10" s="116">
        <v>1</v>
      </c>
      <c r="G10" s="115"/>
      <c r="H10" s="52"/>
      <c r="I10" s="116"/>
      <c r="J10" s="52"/>
      <c r="K10" s="116"/>
      <c r="L10" s="52"/>
      <c r="M10" s="52"/>
      <c r="N10" s="88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</row>
    <row r="11" spans="1:13" s="87" customFormat="1" ht="16.5" customHeight="1">
      <c r="A11" s="118"/>
      <c r="B11" s="332"/>
      <c r="C11" s="119" t="s">
        <v>812</v>
      </c>
      <c r="D11" s="306"/>
      <c r="E11" s="306"/>
      <c r="F11" s="117" t="s">
        <v>197</v>
      </c>
      <c r="G11" s="117"/>
      <c r="H11" s="117"/>
      <c r="I11" s="117"/>
      <c r="J11" s="117"/>
      <c r="K11" s="117"/>
      <c r="L11" s="117"/>
      <c r="M11" s="117"/>
    </row>
    <row r="12" spans="1:13" s="87" customFormat="1" ht="30.75" customHeight="1">
      <c r="A12" s="118"/>
      <c r="B12" s="332"/>
      <c r="C12" s="119" t="s">
        <v>813</v>
      </c>
      <c r="D12" s="306"/>
      <c r="E12" s="306"/>
      <c r="F12" s="117"/>
      <c r="G12" s="117"/>
      <c r="H12" s="117"/>
      <c r="I12" s="117"/>
      <c r="J12" s="117"/>
      <c r="K12" s="117"/>
      <c r="L12" s="117"/>
      <c r="M12" s="117"/>
    </row>
    <row r="13" spans="1:13" s="87" customFormat="1" ht="15.75" customHeight="1">
      <c r="A13" s="118"/>
      <c r="B13" s="332"/>
      <c r="C13" s="119" t="s">
        <v>541</v>
      </c>
      <c r="D13" s="306"/>
      <c r="E13" s="306"/>
      <c r="F13" s="117"/>
      <c r="G13" s="117"/>
      <c r="H13" s="117"/>
      <c r="I13" s="117"/>
      <c r="J13" s="117"/>
      <c r="K13" s="117"/>
      <c r="L13" s="117"/>
      <c r="M13" s="117"/>
    </row>
    <row r="14" spans="1:13" s="87" customFormat="1" ht="15.75" customHeight="1">
      <c r="A14" s="118"/>
      <c r="B14" s="332"/>
      <c r="C14" s="119" t="s">
        <v>542</v>
      </c>
      <c r="D14" s="306"/>
      <c r="E14" s="306"/>
      <c r="F14" s="117"/>
      <c r="G14" s="117"/>
      <c r="H14" s="117"/>
      <c r="I14" s="117"/>
      <c r="J14" s="117"/>
      <c r="K14" s="117"/>
      <c r="L14" s="117"/>
      <c r="M14" s="117"/>
    </row>
    <row r="15" spans="1:13" s="87" customFormat="1" ht="15.75" customHeight="1">
      <c r="A15" s="118"/>
      <c r="B15" s="332"/>
      <c r="C15" s="119" t="s">
        <v>543</v>
      </c>
      <c r="D15" s="306"/>
      <c r="E15" s="306"/>
      <c r="F15" s="117"/>
      <c r="G15" s="117"/>
      <c r="H15" s="117"/>
      <c r="I15" s="117"/>
      <c r="J15" s="117"/>
      <c r="K15" s="117"/>
      <c r="L15" s="117"/>
      <c r="M15" s="117"/>
    </row>
    <row r="16" spans="1:13" s="87" customFormat="1" ht="15.75" customHeight="1">
      <c r="A16" s="118"/>
      <c r="B16" s="332"/>
      <c r="C16" s="119" t="s">
        <v>544</v>
      </c>
      <c r="D16" s="306"/>
      <c r="E16" s="306"/>
      <c r="F16" s="117"/>
      <c r="G16" s="117"/>
      <c r="H16" s="117"/>
      <c r="I16" s="117"/>
      <c r="J16" s="117"/>
      <c r="K16" s="117"/>
      <c r="L16" s="117"/>
      <c r="M16" s="117"/>
    </row>
    <row r="17" spans="1:13" s="87" customFormat="1" ht="15.75" customHeight="1">
      <c r="A17" s="118"/>
      <c r="B17" s="332"/>
      <c r="C17" s="120" t="s">
        <v>545</v>
      </c>
      <c r="D17" s="306"/>
      <c r="E17" s="306"/>
      <c r="F17" s="117"/>
      <c r="G17" s="117"/>
      <c r="H17" s="117"/>
      <c r="I17" s="117"/>
      <c r="J17" s="117"/>
      <c r="K17" s="117"/>
      <c r="L17" s="117"/>
      <c r="M17" s="117"/>
    </row>
    <row r="18" spans="1:13" s="87" customFormat="1" ht="15.75" customHeight="1">
      <c r="A18" s="118"/>
      <c r="B18" s="332"/>
      <c r="C18" s="120" t="s">
        <v>546</v>
      </c>
      <c r="D18" s="306"/>
      <c r="E18" s="306"/>
      <c r="F18" s="117"/>
      <c r="G18" s="117"/>
      <c r="H18" s="117"/>
      <c r="I18" s="117"/>
      <c r="J18" s="117"/>
      <c r="K18" s="117"/>
      <c r="L18" s="117"/>
      <c r="M18" s="117"/>
    </row>
    <row r="19" spans="1:13" s="87" customFormat="1" ht="15.75" customHeight="1">
      <c r="A19" s="118"/>
      <c r="B19" s="332"/>
      <c r="C19" s="120" t="s">
        <v>547</v>
      </c>
      <c r="D19" s="306"/>
      <c r="E19" s="306"/>
      <c r="F19" s="117"/>
      <c r="G19" s="117"/>
      <c r="H19" s="117"/>
      <c r="I19" s="117"/>
      <c r="J19" s="117"/>
      <c r="K19" s="117"/>
      <c r="L19" s="117"/>
      <c r="M19" s="117"/>
    </row>
    <row r="20" spans="1:13" s="87" customFormat="1" ht="15.75" customHeight="1">
      <c r="A20" s="118"/>
      <c r="B20" s="332"/>
      <c r="C20" s="120" t="s">
        <v>548</v>
      </c>
      <c r="D20" s="306"/>
      <c r="E20" s="306"/>
      <c r="F20" s="117"/>
      <c r="G20" s="121"/>
      <c r="H20" s="121"/>
      <c r="I20" s="121"/>
      <c r="J20" s="121"/>
      <c r="K20" s="121"/>
      <c r="L20" s="121"/>
      <c r="M20" s="121"/>
    </row>
    <row r="21" spans="1:71" ht="14.25" customHeight="1">
      <c r="A21" s="91"/>
      <c r="B21" s="37"/>
      <c r="C21" s="97" t="s">
        <v>12</v>
      </c>
      <c r="D21" s="91" t="s">
        <v>13</v>
      </c>
      <c r="E21" s="91">
        <v>33.28</v>
      </c>
      <c r="F21" s="94">
        <f>F10*E21</f>
        <v>33.28</v>
      </c>
      <c r="G21" s="92"/>
      <c r="H21" s="94"/>
      <c r="I21" s="93"/>
      <c r="J21" s="94"/>
      <c r="K21" s="93"/>
      <c r="L21" s="94"/>
      <c r="M21" s="94"/>
      <c r="N21" s="68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</row>
    <row r="22" spans="1:71" s="36" customFormat="1" ht="13.5">
      <c r="A22" s="91"/>
      <c r="B22" s="91"/>
      <c r="C22" s="97" t="s">
        <v>22</v>
      </c>
      <c r="D22" s="91" t="s">
        <v>0</v>
      </c>
      <c r="E22" s="92">
        <v>0.98</v>
      </c>
      <c r="F22" s="94">
        <f>F10*E22</f>
        <v>0.98</v>
      </c>
      <c r="G22" s="92"/>
      <c r="H22" s="94"/>
      <c r="I22" s="93"/>
      <c r="J22" s="94"/>
      <c r="K22" s="93"/>
      <c r="L22" s="94"/>
      <c r="M22" s="94"/>
      <c r="N22" s="68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19" customFormat="1" ht="13.5">
      <c r="A23" s="91"/>
      <c r="B23" s="37"/>
      <c r="C23" s="97" t="s">
        <v>14</v>
      </c>
      <c r="D23" s="91"/>
      <c r="E23" s="91"/>
      <c r="F23" s="94"/>
      <c r="G23" s="92"/>
      <c r="H23" s="94"/>
      <c r="I23" s="93"/>
      <c r="J23" s="94"/>
      <c r="K23" s="93"/>
      <c r="L23" s="94"/>
      <c r="M23" s="94"/>
      <c r="N23" s="6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</row>
    <row r="24" spans="1:71" s="54" customFormat="1" ht="15.75" customHeight="1">
      <c r="A24" s="92"/>
      <c r="B24" s="108"/>
      <c r="C24" s="99" t="s">
        <v>63</v>
      </c>
      <c r="D24" s="2" t="s">
        <v>17</v>
      </c>
      <c r="E24" s="91">
        <v>1</v>
      </c>
      <c r="F24" s="94">
        <f>F10*E24</f>
        <v>1</v>
      </c>
      <c r="G24" s="93"/>
      <c r="H24" s="94"/>
      <c r="I24" s="92"/>
      <c r="J24" s="94"/>
      <c r="K24" s="93"/>
      <c r="L24" s="94"/>
      <c r="M24" s="94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</row>
    <row r="25" spans="1:71" s="67" customFormat="1" ht="95.25" customHeight="1">
      <c r="A25" s="75">
        <v>2</v>
      </c>
      <c r="B25" s="75" t="s">
        <v>59</v>
      </c>
      <c r="C25" s="113" t="s">
        <v>549</v>
      </c>
      <c r="D25" s="115" t="s">
        <v>37</v>
      </c>
      <c r="E25" s="115"/>
      <c r="F25" s="116">
        <v>1</v>
      </c>
      <c r="G25" s="115"/>
      <c r="H25" s="52"/>
      <c r="I25" s="116"/>
      <c r="J25" s="52"/>
      <c r="K25" s="116"/>
      <c r="L25" s="52"/>
      <c r="M25" s="52"/>
      <c r="N25" s="88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</row>
    <row r="26" spans="1:13" s="87" customFormat="1" ht="40.5">
      <c r="A26" s="117"/>
      <c r="B26" s="332"/>
      <c r="C26" s="119" t="s">
        <v>814</v>
      </c>
      <c r="D26" s="306"/>
      <c r="E26" s="306"/>
      <c r="F26" s="117"/>
      <c r="G26" s="117"/>
      <c r="H26" s="117"/>
      <c r="I26" s="117"/>
      <c r="J26" s="117"/>
      <c r="K26" s="117"/>
      <c r="L26" s="117"/>
      <c r="M26" s="117"/>
    </row>
    <row r="27" spans="1:13" s="87" customFormat="1" ht="15.75" customHeight="1">
      <c r="A27" s="117"/>
      <c r="B27" s="332"/>
      <c r="C27" s="120" t="s">
        <v>550</v>
      </c>
      <c r="D27" s="306"/>
      <c r="E27" s="306"/>
      <c r="F27" s="117"/>
      <c r="G27" s="117"/>
      <c r="H27" s="117"/>
      <c r="I27" s="117"/>
      <c r="J27" s="117"/>
      <c r="K27" s="117"/>
      <c r="L27" s="117"/>
      <c r="M27" s="117"/>
    </row>
    <row r="28" spans="1:13" s="87" customFormat="1" ht="15.75" customHeight="1">
      <c r="A28" s="117"/>
      <c r="B28" s="332"/>
      <c r="C28" s="120" t="s">
        <v>551</v>
      </c>
      <c r="D28" s="306"/>
      <c r="E28" s="306"/>
      <c r="F28" s="117"/>
      <c r="G28" s="117"/>
      <c r="H28" s="117"/>
      <c r="I28" s="117"/>
      <c r="J28" s="117"/>
      <c r="K28" s="117"/>
      <c r="L28" s="117"/>
      <c r="M28" s="117"/>
    </row>
    <row r="29" spans="1:13" s="87" customFormat="1" ht="21" customHeight="1">
      <c r="A29" s="117"/>
      <c r="B29" s="332"/>
      <c r="C29" s="120" t="s">
        <v>552</v>
      </c>
      <c r="D29" s="306"/>
      <c r="E29" s="306"/>
      <c r="F29" s="117"/>
      <c r="G29" s="117"/>
      <c r="H29" s="117"/>
      <c r="I29" s="117"/>
      <c r="J29" s="117"/>
      <c r="K29" s="117"/>
      <c r="L29" s="117"/>
      <c r="M29" s="117"/>
    </row>
    <row r="30" spans="1:71" ht="14.25" customHeight="1">
      <c r="A30" s="91"/>
      <c r="B30" s="37"/>
      <c r="C30" s="97" t="s">
        <v>12</v>
      </c>
      <c r="D30" s="91" t="s">
        <v>13</v>
      </c>
      <c r="E30" s="91">
        <v>20.8</v>
      </c>
      <c r="F30" s="94">
        <f>F25*E30</f>
        <v>20.8</v>
      </c>
      <c r="G30" s="92"/>
      <c r="H30" s="94"/>
      <c r="I30" s="93"/>
      <c r="J30" s="94"/>
      <c r="K30" s="93"/>
      <c r="L30" s="94"/>
      <c r="M30" s="94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</row>
    <row r="31" spans="1:71" s="36" customFormat="1" ht="13.5">
      <c r="A31" s="91"/>
      <c r="B31" s="91"/>
      <c r="C31" s="97" t="s">
        <v>22</v>
      </c>
      <c r="D31" s="91" t="s">
        <v>0</v>
      </c>
      <c r="E31" s="92">
        <v>0.98</v>
      </c>
      <c r="F31" s="94">
        <f>F25*E31</f>
        <v>0.98</v>
      </c>
      <c r="G31" s="92"/>
      <c r="H31" s="94"/>
      <c r="I31" s="93"/>
      <c r="J31" s="94"/>
      <c r="K31" s="93"/>
      <c r="L31" s="94"/>
      <c r="M31" s="94"/>
      <c r="N31" s="6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19" customFormat="1" ht="13.5">
      <c r="A32" s="91"/>
      <c r="B32" s="37"/>
      <c r="C32" s="97" t="s">
        <v>14</v>
      </c>
      <c r="D32" s="91"/>
      <c r="E32" s="91"/>
      <c r="F32" s="94"/>
      <c r="G32" s="92"/>
      <c r="H32" s="94"/>
      <c r="I32" s="93"/>
      <c r="J32" s="94"/>
      <c r="K32" s="93"/>
      <c r="L32" s="94"/>
      <c r="M32" s="94"/>
      <c r="N32" s="6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</row>
    <row r="33" spans="1:71" s="54" customFormat="1" ht="15.75" customHeight="1">
      <c r="A33" s="92"/>
      <c r="B33" s="108"/>
      <c r="C33" s="113" t="s">
        <v>553</v>
      </c>
      <c r="D33" s="2" t="s">
        <v>17</v>
      </c>
      <c r="E33" s="92">
        <v>1</v>
      </c>
      <c r="F33" s="94">
        <f>F25*E33</f>
        <v>1</v>
      </c>
      <c r="G33" s="93"/>
      <c r="H33" s="94"/>
      <c r="I33" s="92"/>
      <c r="J33" s="94"/>
      <c r="K33" s="93"/>
      <c r="L33" s="94"/>
      <c r="M33" s="94"/>
      <c r="N33" s="71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</row>
    <row r="34" spans="1:13" s="87" customFormat="1" ht="80.25" customHeight="1">
      <c r="A34" s="333">
        <v>3</v>
      </c>
      <c r="B34" s="75" t="s">
        <v>59</v>
      </c>
      <c r="C34" s="113" t="s">
        <v>554</v>
      </c>
      <c r="D34" s="115" t="s">
        <v>37</v>
      </c>
      <c r="E34" s="115"/>
      <c r="F34" s="116">
        <v>1</v>
      </c>
      <c r="G34" s="334"/>
      <c r="H34" s="334"/>
      <c r="I34" s="334"/>
      <c r="J34" s="334"/>
      <c r="K34" s="334"/>
      <c r="L34" s="334"/>
      <c r="M34" s="334"/>
    </row>
    <row r="35" spans="1:13" s="87" customFormat="1" ht="15.75" customHeight="1">
      <c r="A35" s="118"/>
      <c r="B35" s="332"/>
      <c r="C35" s="119" t="s">
        <v>815</v>
      </c>
      <c r="D35" s="306"/>
      <c r="E35" s="306"/>
      <c r="F35" s="117"/>
      <c r="G35" s="117"/>
      <c r="H35" s="117"/>
      <c r="I35" s="117"/>
      <c r="J35" s="117"/>
      <c r="K35" s="117"/>
      <c r="L35" s="117"/>
      <c r="M35" s="117"/>
    </row>
    <row r="36" spans="1:13" s="87" customFormat="1" ht="15.75" customHeight="1">
      <c r="A36" s="118"/>
      <c r="B36" s="332"/>
      <c r="C36" s="119" t="s">
        <v>555</v>
      </c>
      <c r="D36" s="306"/>
      <c r="E36" s="306"/>
      <c r="F36" s="117"/>
      <c r="G36" s="117"/>
      <c r="H36" s="117"/>
      <c r="I36" s="117"/>
      <c r="J36" s="117"/>
      <c r="K36" s="117"/>
      <c r="L36" s="117"/>
      <c r="M36" s="117"/>
    </row>
    <row r="37" spans="1:13" s="87" customFormat="1" ht="15.75" customHeight="1">
      <c r="A37" s="118"/>
      <c r="B37" s="332"/>
      <c r="C37" s="119" t="s">
        <v>556</v>
      </c>
      <c r="D37" s="306"/>
      <c r="E37" s="306"/>
      <c r="F37" s="117"/>
      <c r="G37" s="117"/>
      <c r="H37" s="117"/>
      <c r="I37" s="117"/>
      <c r="J37" s="117"/>
      <c r="K37" s="117"/>
      <c r="L37" s="117"/>
      <c r="M37" s="117"/>
    </row>
    <row r="38" spans="1:13" s="87" customFormat="1" ht="15.75" customHeight="1">
      <c r="A38" s="118"/>
      <c r="B38" s="332"/>
      <c r="C38" s="120" t="s">
        <v>557</v>
      </c>
      <c r="D38" s="306"/>
      <c r="E38" s="306"/>
      <c r="F38" s="117"/>
      <c r="G38" s="117"/>
      <c r="H38" s="117"/>
      <c r="I38" s="117"/>
      <c r="J38" s="117"/>
      <c r="K38" s="117"/>
      <c r="L38" s="117"/>
      <c r="M38" s="117"/>
    </row>
    <row r="39" spans="1:13" s="87" customFormat="1" ht="15.75" customHeight="1">
      <c r="A39" s="118"/>
      <c r="B39" s="332"/>
      <c r="C39" s="120" t="s">
        <v>558</v>
      </c>
      <c r="D39" s="124"/>
      <c r="E39" s="124"/>
      <c r="F39" s="121"/>
      <c r="G39" s="121"/>
      <c r="H39" s="121"/>
      <c r="I39" s="121"/>
      <c r="J39" s="121"/>
      <c r="K39" s="121"/>
      <c r="L39" s="121"/>
      <c r="M39" s="121"/>
    </row>
    <row r="40" spans="1:71" ht="14.25" customHeight="1">
      <c r="A40" s="91"/>
      <c r="B40" s="37"/>
      <c r="C40" s="97" t="s">
        <v>12</v>
      </c>
      <c r="D40" s="91" t="s">
        <v>13</v>
      </c>
      <c r="E40" s="91">
        <v>20.8</v>
      </c>
      <c r="F40" s="94">
        <f>F34*E40</f>
        <v>20.8</v>
      </c>
      <c r="G40" s="92"/>
      <c r="H40" s="94"/>
      <c r="I40" s="93"/>
      <c r="J40" s="94"/>
      <c r="K40" s="93"/>
      <c r="L40" s="94"/>
      <c r="M40" s="94"/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</row>
    <row r="41" spans="1:71" s="36" customFormat="1" ht="13.5">
      <c r="A41" s="91"/>
      <c r="B41" s="91"/>
      <c r="C41" s="97" t="s">
        <v>22</v>
      </c>
      <c r="D41" s="91" t="s">
        <v>0</v>
      </c>
      <c r="E41" s="92">
        <v>0.98</v>
      </c>
      <c r="F41" s="94">
        <f>F34*E41</f>
        <v>0.98</v>
      </c>
      <c r="G41" s="92"/>
      <c r="H41" s="94"/>
      <c r="I41" s="93"/>
      <c r="J41" s="94"/>
      <c r="K41" s="93"/>
      <c r="L41" s="94"/>
      <c r="M41" s="94"/>
      <c r="N41" s="6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19" customFormat="1" ht="13.5">
      <c r="A42" s="91"/>
      <c r="B42" s="37"/>
      <c r="C42" s="97" t="s">
        <v>14</v>
      </c>
      <c r="D42" s="91"/>
      <c r="E42" s="91"/>
      <c r="F42" s="94"/>
      <c r="G42" s="92"/>
      <c r="H42" s="94"/>
      <c r="I42" s="93"/>
      <c r="J42" s="94"/>
      <c r="K42" s="93"/>
      <c r="L42" s="94"/>
      <c r="M42" s="94"/>
      <c r="N42" s="6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</row>
    <row r="43" spans="1:71" s="54" customFormat="1" ht="15.75" customHeight="1">
      <c r="A43" s="92"/>
      <c r="B43" s="108"/>
      <c r="C43" s="83" t="s">
        <v>559</v>
      </c>
      <c r="D43" s="2" t="s">
        <v>17</v>
      </c>
      <c r="E43" s="92">
        <v>1</v>
      </c>
      <c r="F43" s="94">
        <f>F34*E43</f>
        <v>1</v>
      </c>
      <c r="G43" s="93"/>
      <c r="H43" s="94"/>
      <c r="I43" s="92"/>
      <c r="J43" s="94"/>
      <c r="K43" s="93"/>
      <c r="L43" s="94"/>
      <c r="M43" s="94"/>
      <c r="N43" s="7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</row>
    <row r="44" spans="1:13" s="87" customFormat="1" ht="82.5" customHeight="1">
      <c r="A44" s="333">
        <v>4</v>
      </c>
      <c r="B44" s="75" t="s">
        <v>59</v>
      </c>
      <c r="C44" s="113" t="s">
        <v>560</v>
      </c>
      <c r="D44" s="115" t="s">
        <v>37</v>
      </c>
      <c r="E44" s="115"/>
      <c r="F44" s="116">
        <v>1</v>
      </c>
      <c r="G44" s="334"/>
      <c r="H44" s="334"/>
      <c r="I44" s="334"/>
      <c r="J44" s="334"/>
      <c r="K44" s="334"/>
      <c r="L44" s="334"/>
      <c r="M44" s="334"/>
    </row>
    <row r="45" spans="1:13" s="87" customFormat="1" ht="15.75" customHeight="1">
      <c r="A45" s="118"/>
      <c r="B45" s="332"/>
      <c r="C45" s="119" t="s">
        <v>816</v>
      </c>
      <c r="D45" s="306"/>
      <c r="E45" s="306"/>
      <c r="F45" s="117"/>
      <c r="G45" s="117"/>
      <c r="H45" s="117"/>
      <c r="I45" s="117"/>
      <c r="J45" s="117"/>
      <c r="K45" s="117"/>
      <c r="L45" s="117"/>
      <c r="M45" s="117"/>
    </row>
    <row r="46" spans="1:13" s="87" customFormat="1" ht="15.75" customHeight="1">
      <c r="A46" s="118"/>
      <c r="B46" s="332"/>
      <c r="C46" s="119" t="s">
        <v>561</v>
      </c>
      <c r="D46" s="306"/>
      <c r="E46" s="306"/>
      <c r="F46" s="117"/>
      <c r="G46" s="117"/>
      <c r="H46" s="117"/>
      <c r="I46" s="117"/>
      <c r="J46" s="117"/>
      <c r="K46" s="117"/>
      <c r="L46" s="117"/>
      <c r="M46" s="117"/>
    </row>
    <row r="47" spans="1:13" s="87" customFormat="1" ht="15.75" customHeight="1">
      <c r="A47" s="118"/>
      <c r="B47" s="332"/>
      <c r="C47" s="119" t="s">
        <v>562</v>
      </c>
      <c r="D47" s="306"/>
      <c r="E47" s="306"/>
      <c r="F47" s="117"/>
      <c r="G47" s="117"/>
      <c r="H47" s="117"/>
      <c r="I47" s="117"/>
      <c r="J47" s="117"/>
      <c r="K47" s="117"/>
      <c r="L47" s="117"/>
      <c r="M47" s="117"/>
    </row>
    <row r="48" spans="1:13" s="87" customFormat="1" ht="15.75" customHeight="1">
      <c r="A48" s="118"/>
      <c r="B48" s="332"/>
      <c r="C48" s="119" t="s">
        <v>563</v>
      </c>
      <c r="D48" s="306"/>
      <c r="E48" s="306"/>
      <c r="F48" s="117"/>
      <c r="G48" s="117"/>
      <c r="H48" s="117"/>
      <c r="I48" s="117"/>
      <c r="J48" s="117"/>
      <c r="K48" s="117"/>
      <c r="L48" s="117"/>
      <c r="M48" s="117"/>
    </row>
    <row r="49" spans="1:13" s="87" customFormat="1" ht="15.75" customHeight="1">
      <c r="A49" s="118"/>
      <c r="B49" s="332"/>
      <c r="C49" s="120" t="s">
        <v>564</v>
      </c>
      <c r="D49" s="306"/>
      <c r="E49" s="306"/>
      <c r="F49" s="117"/>
      <c r="G49" s="117"/>
      <c r="H49" s="117"/>
      <c r="I49" s="117"/>
      <c r="J49" s="117"/>
      <c r="K49" s="117"/>
      <c r="L49" s="117"/>
      <c r="M49" s="117"/>
    </row>
    <row r="50" spans="1:13" s="87" customFormat="1" ht="15.75" customHeight="1">
      <c r="A50" s="118"/>
      <c r="B50" s="332"/>
      <c r="C50" s="120" t="s">
        <v>565</v>
      </c>
      <c r="D50" s="306"/>
      <c r="E50" s="306"/>
      <c r="F50" s="117"/>
      <c r="G50" s="117"/>
      <c r="H50" s="117"/>
      <c r="I50" s="117"/>
      <c r="J50" s="117"/>
      <c r="K50" s="117"/>
      <c r="L50" s="117"/>
      <c r="M50" s="117"/>
    </row>
    <row r="51" spans="1:13" s="87" customFormat="1" ht="15.75" customHeight="1">
      <c r="A51" s="122"/>
      <c r="B51" s="335"/>
      <c r="C51" s="123" t="s">
        <v>548</v>
      </c>
      <c r="D51" s="124"/>
      <c r="E51" s="124"/>
      <c r="F51" s="121"/>
      <c r="G51" s="121"/>
      <c r="H51" s="121"/>
      <c r="I51" s="121"/>
      <c r="J51" s="121"/>
      <c r="K51" s="121"/>
      <c r="L51" s="121"/>
      <c r="M51" s="121"/>
    </row>
    <row r="52" spans="1:71" ht="14.25" customHeight="1">
      <c r="A52" s="91"/>
      <c r="B52" s="37"/>
      <c r="C52" s="97" t="s">
        <v>12</v>
      </c>
      <c r="D52" s="91" t="s">
        <v>13</v>
      </c>
      <c r="E52" s="91">
        <v>20.8</v>
      </c>
      <c r="F52" s="94">
        <f>F44*E52</f>
        <v>20.8</v>
      </c>
      <c r="G52" s="92"/>
      <c r="H52" s="94"/>
      <c r="I52" s="93"/>
      <c r="J52" s="94"/>
      <c r="K52" s="93"/>
      <c r="L52" s="94"/>
      <c r="M52" s="94"/>
      <c r="N52" s="6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</row>
    <row r="53" spans="1:71" s="36" customFormat="1" ht="13.5">
      <c r="A53" s="91"/>
      <c r="B53" s="91"/>
      <c r="C53" s="97" t="s">
        <v>22</v>
      </c>
      <c r="D53" s="91" t="s">
        <v>0</v>
      </c>
      <c r="E53" s="92">
        <v>0.98</v>
      </c>
      <c r="F53" s="94">
        <f>F44*E53</f>
        <v>0.98</v>
      </c>
      <c r="G53" s="92"/>
      <c r="H53" s="94"/>
      <c r="I53" s="93"/>
      <c r="J53" s="94"/>
      <c r="K53" s="93"/>
      <c r="L53" s="94"/>
      <c r="M53" s="94"/>
      <c r="N53" s="68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1:71" s="19" customFormat="1" ht="13.5">
      <c r="A54" s="91"/>
      <c r="B54" s="37"/>
      <c r="C54" s="97" t="s">
        <v>14</v>
      </c>
      <c r="D54" s="91"/>
      <c r="E54" s="91"/>
      <c r="F54" s="94"/>
      <c r="G54" s="92"/>
      <c r="H54" s="94"/>
      <c r="I54" s="93"/>
      <c r="J54" s="94"/>
      <c r="K54" s="93"/>
      <c r="L54" s="94"/>
      <c r="M54" s="94"/>
      <c r="N54" s="6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</row>
    <row r="55" spans="1:71" s="54" customFormat="1" ht="15.75" customHeight="1">
      <c r="A55" s="92"/>
      <c r="B55" s="108"/>
      <c r="C55" s="113" t="s">
        <v>566</v>
      </c>
      <c r="D55" s="2" t="s">
        <v>17</v>
      </c>
      <c r="E55" s="92">
        <v>1</v>
      </c>
      <c r="F55" s="94">
        <f>F44*E55</f>
        <v>1</v>
      </c>
      <c r="G55" s="93"/>
      <c r="H55" s="94"/>
      <c r="I55" s="92"/>
      <c r="J55" s="94"/>
      <c r="K55" s="93"/>
      <c r="L55" s="94"/>
      <c r="M55" s="94"/>
      <c r="N55" s="71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</row>
    <row r="56" spans="1:13" s="87" customFormat="1" ht="84.75" customHeight="1">
      <c r="A56" s="333">
        <v>5</v>
      </c>
      <c r="B56" s="91" t="s">
        <v>94</v>
      </c>
      <c r="C56" s="113" t="s">
        <v>567</v>
      </c>
      <c r="D56" s="92" t="s">
        <v>37</v>
      </c>
      <c r="E56" s="92"/>
      <c r="F56" s="93">
        <v>1</v>
      </c>
      <c r="G56" s="95"/>
      <c r="H56" s="95"/>
      <c r="I56" s="95"/>
      <c r="J56" s="95"/>
      <c r="K56" s="95"/>
      <c r="L56" s="95"/>
      <c r="M56" s="95"/>
    </row>
    <row r="57" spans="1:13" s="87" customFormat="1" ht="15.75" customHeight="1">
      <c r="A57" s="333"/>
      <c r="B57" s="336"/>
      <c r="C57" s="85" t="s">
        <v>816</v>
      </c>
      <c r="D57" s="86"/>
      <c r="E57" s="86"/>
      <c r="F57" s="95"/>
      <c r="G57" s="95"/>
      <c r="H57" s="95"/>
      <c r="I57" s="95"/>
      <c r="J57" s="95"/>
      <c r="K57" s="95"/>
      <c r="L57" s="95"/>
      <c r="M57" s="95"/>
    </row>
    <row r="58" spans="1:13" s="87" customFormat="1" ht="15.75" customHeight="1">
      <c r="A58" s="333"/>
      <c r="B58" s="336"/>
      <c r="C58" s="85" t="s">
        <v>568</v>
      </c>
      <c r="D58" s="86"/>
      <c r="E58" s="86"/>
      <c r="F58" s="95"/>
      <c r="G58" s="95"/>
      <c r="H58" s="95"/>
      <c r="I58" s="95"/>
      <c r="J58" s="95"/>
      <c r="K58" s="95"/>
      <c r="L58" s="95"/>
      <c r="M58" s="95"/>
    </row>
    <row r="59" spans="1:13" s="87" customFormat="1" ht="15.75" customHeight="1">
      <c r="A59" s="333"/>
      <c r="B59" s="336"/>
      <c r="C59" s="85" t="s">
        <v>569</v>
      </c>
      <c r="D59" s="86"/>
      <c r="E59" s="86"/>
      <c r="F59" s="95"/>
      <c r="G59" s="95"/>
      <c r="H59" s="95"/>
      <c r="I59" s="95"/>
      <c r="J59" s="95"/>
      <c r="K59" s="95"/>
      <c r="L59" s="95"/>
      <c r="M59" s="95"/>
    </row>
    <row r="60" spans="1:13" s="87" customFormat="1" ht="17.25" customHeight="1">
      <c r="A60" s="117"/>
      <c r="B60" s="332"/>
      <c r="C60" s="120" t="s">
        <v>552</v>
      </c>
      <c r="D60" s="306"/>
      <c r="E60" s="306"/>
      <c r="F60" s="117"/>
      <c r="G60" s="117"/>
      <c r="H60" s="117"/>
      <c r="I60" s="117"/>
      <c r="J60" s="117"/>
      <c r="K60" s="117"/>
      <c r="L60" s="117"/>
      <c r="M60" s="117"/>
    </row>
    <row r="61" spans="1:71" ht="14.25" customHeight="1">
      <c r="A61" s="91"/>
      <c r="B61" s="37"/>
      <c r="C61" s="97" t="s">
        <v>12</v>
      </c>
      <c r="D61" s="91" t="s">
        <v>13</v>
      </c>
      <c r="E61" s="91">
        <v>16.48</v>
      </c>
      <c r="F61" s="94">
        <f>F56*E61</f>
        <v>16.48</v>
      </c>
      <c r="G61" s="92"/>
      <c r="H61" s="94"/>
      <c r="I61" s="93"/>
      <c r="J61" s="94"/>
      <c r="K61" s="93"/>
      <c r="L61" s="94"/>
      <c r="M61" s="94"/>
      <c r="N61" s="68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</row>
    <row r="62" spans="1:71" s="36" customFormat="1" ht="13.5">
      <c r="A62" s="91"/>
      <c r="B62" s="91"/>
      <c r="C62" s="97" t="s">
        <v>22</v>
      </c>
      <c r="D62" s="91" t="s">
        <v>0</v>
      </c>
      <c r="E62" s="92">
        <v>0.98</v>
      </c>
      <c r="F62" s="94">
        <f>F56*E62</f>
        <v>0.98</v>
      </c>
      <c r="G62" s="92"/>
      <c r="H62" s="94"/>
      <c r="I62" s="93"/>
      <c r="J62" s="94"/>
      <c r="K62" s="93"/>
      <c r="L62" s="94"/>
      <c r="M62" s="94"/>
      <c r="N62" s="6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19" customFormat="1" ht="13.5">
      <c r="A63" s="91"/>
      <c r="B63" s="37"/>
      <c r="C63" s="97" t="s">
        <v>14</v>
      </c>
      <c r="D63" s="91"/>
      <c r="E63" s="91"/>
      <c r="F63" s="94"/>
      <c r="G63" s="92"/>
      <c r="H63" s="94"/>
      <c r="I63" s="93"/>
      <c r="J63" s="94"/>
      <c r="K63" s="93"/>
      <c r="L63" s="94"/>
      <c r="M63" s="94"/>
      <c r="N63" s="6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</row>
    <row r="64" spans="1:71" s="54" customFormat="1" ht="15.75" customHeight="1">
      <c r="A64" s="92"/>
      <c r="B64" s="108"/>
      <c r="C64" s="113" t="s">
        <v>570</v>
      </c>
      <c r="D64" s="2" t="s">
        <v>17</v>
      </c>
      <c r="E64" s="92">
        <v>1</v>
      </c>
      <c r="F64" s="94">
        <f>F56*E64</f>
        <v>1</v>
      </c>
      <c r="G64" s="93"/>
      <c r="H64" s="94"/>
      <c r="I64" s="92"/>
      <c r="J64" s="94"/>
      <c r="K64" s="93"/>
      <c r="L64" s="94"/>
      <c r="M64" s="94"/>
      <c r="N64" s="71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</row>
    <row r="65" spans="1:13" s="87" customFormat="1" ht="84.75" customHeight="1">
      <c r="A65" s="84">
        <v>6</v>
      </c>
      <c r="B65" s="91" t="s">
        <v>94</v>
      </c>
      <c r="C65" s="83" t="s">
        <v>571</v>
      </c>
      <c r="D65" s="92" t="s">
        <v>37</v>
      </c>
      <c r="E65" s="92"/>
      <c r="F65" s="93">
        <v>1</v>
      </c>
      <c r="G65" s="95"/>
      <c r="H65" s="95"/>
      <c r="I65" s="95"/>
      <c r="J65" s="95"/>
      <c r="K65" s="95"/>
      <c r="L65" s="95"/>
      <c r="M65" s="95"/>
    </row>
    <row r="66" spans="1:13" s="87" customFormat="1" ht="15.75" customHeight="1">
      <c r="A66" s="333"/>
      <c r="B66" s="336"/>
      <c r="C66" s="85" t="s">
        <v>816</v>
      </c>
      <c r="D66" s="86"/>
      <c r="E66" s="86"/>
      <c r="F66" s="95"/>
      <c r="G66" s="95"/>
      <c r="H66" s="95"/>
      <c r="I66" s="95"/>
      <c r="J66" s="95"/>
      <c r="K66" s="95"/>
      <c r="L66" s="95"/>
      <c r="M66" s="95"/>
    </row>
    <row r="67" spans="1:13" s="87" customFormat="1" ht="15.75" customHeight="1">
      <c r="A67" s="333"/>
      <c r="B67" s="336"/>
      <c r="C67" s="85" t="s">
        <v>572</v>
      </c>
      <c r="D67" s="86"/>
      <c r="E67" s="86"/>
      <c r="F67" s="95"/>
      <c r="G67" s="95"/>
      <c r="H67" s="95"/>
      <c r="I67" s="95"/>
      <c r="J67" s="95"/>
      <c r="K67" s="95"/>
      <c r="L67" s="95"/>
      <c r="M67" s="95"/>
    </row>
    <row r="68" spans="1:13" s="87" customFormat="1" ht="15.75" customHeight="1">
      <c r="A68" s="333"/>
      <c r="B68" s="336"/>
      <c r="C68" s="85" t="s">
        <v>569</v>
      </c>
      <c r="D68" s="86"/>
      <c r="E68" s="86"/>
      <c r="F68" s="95"/>
      <c r="G68" s="95"/>
      <c r="H68" s="95"/>
      <c r="I68" s="95"/>
      <c r="J68" s="95"/>
      <c r="K68" s="95"/>
      <c r="L68" s="95"/>
      <c r="M68" s="95"/>
    </row>
    <row r="69" spans="1:13" s="87" customFormat="1" ht="17.25" customHeight="1">
      <c r="A69" s="117"/>
      <c r="B69" s="332"/>
      <c r="C69" s="120" t="s">
        <v>552</v>
      </c>
      <c r="D69" s="306"/>
      <c r="E69" s="306"/>
      <c r="F69" s="117"/>
      <c r="G69" s="117"/>
      <c r="H69" s="117"/>
      <c r="I69" s="117"/>
      <c r="J69" s="117"/>
      <c r="K69" s="117"/>
      <c r="L69" s="117"/>
      <c r="M69" s="117"/>
    </row>
    <row r="70" spans="1:71" ht="14.25" customHeight="1">
      <c r="A70" s="91"/>
      <c r="B70" s="37"/>
      <c r="C70" s="97" t="s">
        <v>12</v>
      </c>
      <c r="D70" s="91" t="s">
        <v>13</v>
      </c>
      <c r="E70" s="91">
        <v>16.48</v>
      </c>
      <c r="F70" s="94">
        <f>F65*E70</f>
        <v>16.48</v>
      </c>
      <c r="G70" s="92"/>
      <c r="H70" s="94"/>
      <c r="I70" s="93"/>
      <c r="J70" s="94"/>
      <c r="K70" s="93"/>
      <c r="L70" s="94"/>
      <c r="M70" s="94"/>
      <c r="N70" s="68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</row>
    <row r="71" spans="1:71" s="36" customFormat="1" ht="13.5">
      <c r="A71" s="91"/>
      <c r="B71" s="91"/>
      <c r="C71" s="97" t="s">
        <v>22</v>
      </c>
      <c r="D71" s="91" t="s">
        <v>0</v>
      </c>
      <c r="E71" s="92">
        <v>0.98</v>
      </c>
      <c r="F71" s="94">
        <f>F65*E71</f>
        <v>0.98</v>
      </c>
      <c r="G71" s="92"/>
      <c r="H71" s="94"/>
      <c r="I71" s="93"/>
      <c r="J71" s="94"/>
      <c r="K71" s="93"/>
      <c r="L71" s="94"/>
      <c r="M71" s="94"/>
      <c r="N71" s="6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1:71" s="19" customFormat="1" ht="13.5">
      <c r="A72" s="91"/>
      <c r="B72" s="37"/>
      <c r="C72" s="97" t="s">
        <v>14</v>
      </c>
      <c r="D72" s="91"/>
      <c r="E72" s="91"/>
      <c r="F72" s="94"/>
      <c r="G72" s="92"/>
      <c r="H72" s="94"/>
      <c r="I72" s="93"/>
      <c r="J72" s="94"/>
      <c r="K72" s="93"/>
      <c r="L72" s="94"/>
      <c r="M72" s="94"/>
      <c r="N72" s="6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</row>
    <row r="73" spans="1:71" s="54" customFormat="1" ht="15.75" customHeight="1">
      <c r="A73" s="115"/>
      <c r="B73" s="337"/>
      <c r="C73" s="113" t="s">
        <v>573</v>
      </c>
      <c r="D73" s="338" t="s">
        <v>17</v>
      </c>
      <c r="E73" s="115">
        <v>1</v>
      </c>
      <c r="F73" s="52">
        <f>F65*E73</f>
        <v>1</v>
      </c>
      <c r="G73" s="116"/>
      <c r="H73" s="52"/>
      <c r="I73" s="115"/>
      <c r="J73" s="52"/>
      <c r="K73" s="116"/>
      <c r="L73" s="52"/>
      <c r="M73" s="52"/>
      <c r="N73" s="71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</row>
    <row r="74" spans="1:13" s="87" customFormat="1" ht="83.25" customHeight="1">
      <c r="A74" s="84">
        <v>7</v>
      </c>
      <c r="B74" s="91" t="s">
        <v>59</v>
      </c>
      <c r="C74" s="113" t="s">
        <v>817</v>
      </c>
      <c r="D74" s="92" t="s">
        <v>37</v>
      </c>
      <c r="E74" s="92"/>
      <c r="F74" s="93">
        <v>1</v>
      </c>
      <c r="G74" s="95"/>
      <c r="H74" s="95"/>
      <c r="I74" s="95"/>
      <c r="J74" s="95"/>
      <c r="K74" s="95"/>
      <c r="L74" s="95"/>
      <c r="M74" s="95"/>
    </row>
    <row r="75" spans="1:13" s="87" customFormat="1" ht="16.5" customHeight="1">
      <c r="A75" s="84"/>
      <c r="B75" s="336"/>
      <c r="C75" s="83" t="s">
        <v>818</v>
      </c>
      <c r="D75" s="86"/>
      <c r="E75" s="86"/>
      <c r="F75" s="95"/>
      <c r="G75" s="95"/>
      <c r="H75" s="95"/>
      <c r="I75" s="95"/>
      <c r="J75" s="95"/>
      <c r="K75" s="95"/>
      <c r="L75" s="95"/>
      <c r="M75" s="95"/>
    </row>
    <row r="76" spans="1:13" s="87" customFormat="1" ht="15.75" customHeight="1">
      <c r="A76" s="84"/>
      <c r="B76" s="336"/>
      <c r="C76" s="85" t="s">
        <v>819</v>
      </c>
      <c r="D76" s="86"/>
      <c r="E76" s="86"/>
      <c r="F76" s="95"/>
      <c r="G76" s="95"/>
      <c r="H76" s="95"/>
      <c r="I76" s="95"/>
      <c r="J76" s="95"/>
      <c r="K76" s="95"/>
      <c r="L76" s="95"/>
      <c r="M76" s="95"/>
    </row>
    <row r="77" spans="1:13" s="87" customFormat="1" ht="15.75" customHeight="1">
      <c r="A77" s="84"/>
      <c r="B77" s="336"/>
      <c r="C77" s="83" t="s">
        <v>574</v>
      </c>
      <c r="D77" s="86"/>
      <c r="E77" s="86"/>
      <c r="F77" s="95"/>
      <c r="G77" s="95"/>
      <c r="H77" s="95"/>
      <c r="I77" s="95"/>
      <c r="J77" s="95"/>
      <c r="K77" s="95"/>
      <c r="L77" s="95"/>
      <c r="M77" s="95"/>
    </row>
    <row r="78" spans="1:13" s="87" customFormat="1" ht="15.75" customHeight="1">
      <c r="A78" s="84"/>
      <c r="B78" s="336"/>
      <c r="C78" s="83" t="s">
        <v>575</v>
      </c>
      <c r="D78" s="86"/>
      <c r="E78" s="86"/>
      <c r="F78" s="95"/>
      <c r="G78" s="95"/>
      <c r="H78" s="95"/>
      <c r="I78" s="95"/>
      <c r="J78" s="95"/>
      <c r="K78" s="95"/>
      <c r="L78" s="95"/>
      <c r="M78" s="95"/>
    </row>
    <row r="79" spans="1:13" s="87" customFormat="1" ht="15.75" customHeight="1">
      <c r="A79" s="84"/>
      <c r="B79" s="336"/>
      <c r="C79" s="85" t="s">
        <v>576</v>
      </c>
      <c r="D79" s="86"/>
      <c r="E79" s="86"/>
      <c r="F79" s="95"/>
      <c r="G79" s="95"/>
      <c r="H79" s="95"/>
      <c r="I79" s="95"/>
      <c r="J79" s="95"/>
      <c r="K79" s="95"/>
      <c r="L79" s="95"/>
      <c r="M79" s="95"/>
    </row>
    <row r="80" spans="1:13" s="87" customFormat="1" ht="15.75" customHeight="1">
      <c r="A80" s="84"/>
      <c r="B80" s="336"/>
      <c r="C80" s="85" t="s">
        <v>577</v>
      </c>
      <c r="D80" s="86"/>
      <c r="E80" s="86"/>
      <c r="F80" s="95"/>
      <c r="G80" s="95"/>
      <c r="H80" s="95"/>
      <c r="I80" s="95"/>
      <c r="J80" s="95"/>
      <c r="K80" s="95"/>
      <c r="L80" s="95"/>
      <c r="M80" s="95"/>
    </row>
    <row r="81" spans="1:13" s="87" customFormat="1" ht="15.75" customHeight="1">
      <c r="A81" s="84"/>
      <c r="B81" s="336"/>
      <c r="C81" s="83" t="s">
        <v>578</v>
      </c>
      <c r="D81" s="86"/>
      <c r="E81" s="86"/>
      <c r="F81" s="95"/>
      <c r="G81" s="95"/>
      <c r="H81" s="95"/>
      <c r="I81" s="95"/>
      <c r="J81" s="95"/>
      <c r="K81" s="95"/>
      <c r="L81" s="95"/>
      <c r="M81" s="95"/>
    </row>
    <row r="82" spans="1:71" ht="14.25" customHeight="1">
      <c r="A82" s="91"/>
      <c r="B82" s="37"/>
      <c r="C82" s="97" t="s">
        <v>12</v>
      </c>
      <c r="D82" s="91" t="s">
        <v>13</v>
      </c>
      <c r="E82" s="91">
        <v>20.8</v>
      </c>
      <c r="F82" s="94">
        <f>F74*E82</f>
        <v>20.8</v>
      </c>
      <c r="G82" s="92"/>
      <c r="H82" s="94"/>
      <c r="I82" s="93"/>
      <c r="J82" s="94"/>
      <c r="K82" s="93"/>
      <c r="L82" s="94"/>
      <c r="M82" s="94"/>
      <c r="N82" s="68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</row>
    <row r="83" spans="1:71" s="36" customFormat="1" ht="13.5">
      <c r="A83" s="91"/>
      <c r="B83" s="91"/>
      <c r="C83" s="97" t="s">
        <v>22</v>
      </c>
      <c r="D83" s="91" t="s">
        <v>0</v>
      </c>
      <c r="E83" s="92">
        <v>0.98</v>
      </c>
      <c r="F83" s="94">
        <f>F74*E83</f>
        <v>0.98</v>
      </c>
      <c r="G83" s="92"/>
      <c r="H83" s="94"/>
      <c r="I83" s="93"/>
      <c r="J83" s="94"/>
      <c r="K83" s="93"/>
      <c r="L83" s="94"/>
      <c r="M83" s="94"/>
      <c r="N83" s="68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</row>
    <row r="84" spans="1:71" s="19" customFormat="1" ht="13.5">
      <c r="A84" s="91"/>
      <c r="B84" s="37"/>
      <c r="C84" s="97" t="s">
        <v>14</v>
      </c>
      <c r="D84" s="91"/>
      <c r="E84" s="91"/>
      <c r="F84" s="94"/>
      <c r="G84" s="92"/>
      <c r="H84" s="94"/>
      <c r="I84" s="93"/>
      <c r="J84" s="94"/>
      <c r="K84" s="93"/>
      <c r="L84" s="94"/>
      <c r="M84" s="94"/>
      <c r="N84" s="6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</row>
    <row r="85" spans="1:71" s="54" customFormat="1" ht="15.75" customHeight="1">
      <c r="A85" s="92"/>
      <c r="B85" s="108"/>
      <c r="C85" s="113" t="s">
        <v>579</v>
      </c>
      <c r="D85" s="2" t="s">
        <v>17</v>
      </c>
      <c r="E85" s="92">
        <v>1</v>
      </c>
      <c r="F85" s="94">
        <f>F74*E85</f>
        <v>1</v>
      </c>
      <c r="G85" s="93"/>
      <c r="H85" s="94"/>
      <c r="I85" s="92"/>
      <c r="J85" s="94"/>
      <c r="K85" s="93"/>
      <c r="L85" s="94"/>
      <c r="M85" s="94"/>
      <c r="N85" s="71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</row>
    <row r="86" spans="1:13" s="87" customFormat="1" ht="15.75" customHeight="1">
      <c r="A86" s="95"/>
      <c r="B86" s="336"/>
      <c r="C86" s="308" t="s">
        <v>64</v>
      </c>
      <c r="D86" s="86"/>
      <c r="E86" s="86"/>
      <c r="F86" s="95"/>
      <c r="G86" s="95"/>
      <c r="H86" s="95"/>
      <c r="I86" s="95"/>
      <c r="J86" s="95"/>
      <c r="K86" s="95"/>
      <c r="L86" s="95"/>
      <c r="M86" s="95"/>
    </row>
    <row r="87" spans="1:13" s="42" customFormat="1" ht="35.25" customHeight="1">
      <c r="A87" s="8">
        <v>8</v>
      </c>
      <c r="B87" s="8" t="s">
        <v>102</v>
      </c>
      <c r="C87" s="17" t="s">
        <v>820</v>
      </c>
      <c r="D87" s="4" t="s">
        <v>51</v>
      </c>
      <c r="E87" s="6"/>
      <c r="F87" s="4">
        <v>1</v>
      </c>
      <c r="G87" s="5"/>
      <c r="H87" s="6"/>
      <c r="I87" s="5"/>
      <c r="J87" s="6"/>
      <c r="K87" s="5"/>
      <c r="L87" s="5"/>
      <c r="M87" s="367"/>
    </row>
    <row r="88" spans="1:14" ht="15" customHeight="1">
      <c r="A88" s="8"/>
      <c r="B88" s="22"/>
      <c r="C88" s="7" t="s">
        <v>12</v>
      </c>
      <c r="D88" s="8" t="s">
        <v>13</v>
      </c>
      <c r="E88" s="8">
        <v>7</v>
      </c>
      <c r="F88" s="349">
        <f>F87*E88</f>
        <v>7</v>
      </c>
      <c r="G88" s="4"/>
      <c r="H88" s="5"/>
      <c r="I88" s="6"/>
      <c r="J88" s="5"/>
      <c r="K88" s="6"/>
      <c r="L88" s="5"/>
      <c r="M88" s="5"/>
      <c r="N88" s="18"/>
    </row>
    <row r="89" spans="1:14" s="36" customFormat="1" ht="13.5">
      <c r="A89" s="8"/>
      <c r="B89" s="8"/>
      <c r="C89" s="7" t="s">
        <v>22</v>
      </c>
      <c r="D89" s="8" t="s">
        <v>0</v>
      </c>
      <c r="E89" s="4">
        <v>0.6</v>
      </c>
      <c r="F89" s="368">
        <f>F87*E89</f>
        <v>0.6</v>
      </c>
      <c r="G89" s="4"/>
      <c r="H89" s="5"/>
      <c r="I89" s="6"/>
      <c r="J89" s="5"/>
      <c r="K89" s="6"/>
      <c r="L89" s="5"/>
      <c r="M89" s="5"/>
      <c r="N89" s="18"/>
    </row>
    <row r="90" spans="1:14" s="19" customFormat="1" ht="13.5">
      <c r="A90" s="8"/>
      <c r="B90" s="22"/>
      <c r="C90" s="7" t="s">
        <v>14</v>
      </c>
      <c r="D90" s="8"/>
      <c r="E90" s="8"/>
      <c r="F90" s="368"/>
      <c r="G90" s="4"/>
      <c r="H90" s="5"/>
      <c r="I90" s="6"/>
      <c r="J90" s="5"/>
      <c r="K90" s="6"/>
      <c r="L90" s="5"/>
      <c r="M90" s="5"/>
      <c r="N90" s="18"/>
    </row>
    <row r="91" spans="1:14" s="19" customFormat="1" ht="27" customHeight="1">
      <c r="A91" s="8"/>
      <c r="B91" s="22"/>
      <c r="C91" s="17" t="s">
        <v>820</v>
      </c>
      <c r="D91" s="8" t="s">
        <v>613</v>
      </c>
      <c r="E91" s="8">
        <v>1</v>
      </c>
      <c r="F91" s="5">
        <f>F87*E91</f>
        <v>1</v>
      </c>
      <c r="G91" s="4"/>
      <c r="H91" s="5"/>
      <c r="I91" s="6"/>
      <c r="J91" s="5"/>
      <c r="K91" s="6"/>
      <c r="L91" s="5"/>
      <c r="M91" s="5"/>
      <c r="N91" s="18"/>
    </row>
    <row r="92" spans="1:14" s="19" customFormat="1" ht="13.5">
      <c r="A92" s="8"/>
      <c r="B92" s="22"/>
      <c r="C92" s="7" t="s">
        <v>15</v>
      </c>
      <c r="D92" s="8" t="s">
        <v>0</v>
      </c>
      <c r="E92" s="8">
        <v>14.4</v>
      </c>
      <c r="F92" s="5">
        <f>F87*E92</f>
        <v>14.4</v>
      </c>
      <c r="G92" s="4"/>
      <c r="H92" s="5"/>
      <c r="I92" s="6"/>
      <c r="J92" s="5"/>
      <c r="K92" s="6"/>
      <c r="L92" s="5"/>
      <c r="M92" s="5"/>
      <c r="N92" s="18"/>
    </row>
    <row r="93" spans="1:13" s="42" customFormat="1" ht="27">
      <c r="A93" s="91">
        <v>9</v>
      </c>
      <c r="B93" s="91" t="s">
        <v>39</v>
      </c>
      <c r="C93" s="339" t="s">
        <v>580</v>
      </c>
      <c r="D93" s="101" t="s">
        <v>17</v>
      </c>
      <c r="E93" s="102"/>
      <c r="F93" s="103">
        <v>32</v>
      </c>
      <c r="G93" s="93"/>
      <c r="H93" s="94"/>
      <c r="I93" s="92"/>
      <c r="J93" s="94"/>
      <c r="K93" s="93"/>
      <c r="L93" s="94"/>
      <c r="M93" s="94"/>
    </row>
    <row r="94" spans="1:71" ht="14.25" customHeight="1">
      <c r="A94" s="91"/>
      <c r="B94" s="91"/>
      <c r="C94" s="97" t="s">
        <v>12</v>
      </c>
      <c r="D94" s="91" t="s">
        <v>13</v>
      </c>
      <c r="E94" s="91">
        <v>0.97</v>
      </c>
      <c r="F94" s="51">
        <f>F93*E94</f>
        <v>31.04</v>
      </c>
      <c r="G94" s="93"/>
      <c r="H94" s="94"/>
      <c r="I94" s="93"/>
      <c r="J94" s="94"/>
      <c r="K94" s="93"/>
      <c r="L94" s="94"/>
      <c r="M94" s="94"/>
      <c r="N94" s="8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</row>
    <row r="95" spans="1:71" s="36" customFormat="1" ht="13.5">
      <c r="A95" s="91"/>
      <c r="B95" s="91"/>
      <c r="C95" s="97" t="s">
        <v>22</v>
      </c>
      <c r="D95" s="91" t="s">
        <v>0</v>
      </c>
      <c r="E95" s="92">
        <v>0.349</v>
      </c>
      <c r="F95" s="92">
        <f>F93*E95</f>
        <v>11.168</v>
      </c>
      <c r="G95" s="93"/>
      <c r="H95" s="94"/>
      <c r="I95" s="92"/>
      <c r="J95" s="94"/>
      <c r="K95" s="93"/>
      <c r="L95" s="94"/>
      <c r="M95" s="94"/>
      <c r="N95" s="89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</row>
    <row r="96" spans="1:71" s="19" customFormat="1" ht="13.5">
      <c r="A96" s="91"/>
      <c r="B96" s="91"/>
      <c r="C96" s="97" t="s">
        <v>14</v>
      </c>
      <c r="D96" s="91"/>
      <c r="E96" s="91"/>
      <c r="F96" s="51"/>
      <c r="G96" s="93"/>
      <c r="H96" s="94"/>
      <c r="I96" s="92"/>
      <c r="J96" s="94"/>
      <c r="K96" s="93"/>
      <c r="L96" s="94"/>
      <c r="M96" s="94"/>
      <c r="N96" s="89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</row>
    <row r="97" spans="1:71" s="19" customFormat="1" ht="30" customHeight="1">
      <c r="A97" s="91"/>
      <c r="B97" s="91"/>
      <c r="C97" s="339" t="s">
        <v>581</v>
      </c>
      <c r="D97" s="101" t="s">
        <v>17</v>
      </c>
      <c r="E97" s="91">
        <v>1</v>
      </c>
      <c r="F97" s="92">
        <f>F93*E97</f>
        <v>32</v>
      </c>
      <c r="G97" s="93"/>
      <c r="H97" s="94"/>
      <c r="I97" s="92"/>
      <c r="J97" s="94"/>
      <c r="K97" s="93"/>
      <c r="L97" s="94"/>
      <c r="M97" s="94"/>
      <c r="N97" s="89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</row>
    <row r="98" spans="1:71" s="19" customFormat="1" ht="13.5">
      <c r="A98" s="91"/>
      <c r="B98" s="91"/>
      <c r="C98" s="97" t="s">
        <v>15</v>
      </c>
      <c r="D98" s="91" t="s">
        <v>0</v>
      </c>
      <c r="E98" s="91">
        <v>0.382</v>
      </c>
      <c r="F98" s="104">
        <f>F93*E98</f>
        <v>12.224</v>
      </c>
      <c r="G98" s="93"/>
      <c r="H98" s="94"/>
      <c r="I98" s="92"/>
      <c r="J98" s="94"/>
      <c r="K98" s="93"/>
      <c r="L98" s="94"/>
      <c r="M98" s="94"/>
      <c r="N98" s="89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</row>
    <row r="99" spans="1:13" s="42" customFormat="1" ht="15" customHeight="1">
      <c r="A99" s="91">
        <v>10</v>
      </c>
      <c r="B99" s="91" t="s">
        <v>39</v>
      </c>
      <c r="C99" s="339" t="s">
        <v>582</v>
      </c>
      <c r="D99" s="101" t="s">
        <v>17</v>
      </c>
      <c r="E99" s="102"/>
      <c r="F99" s="103">
        <v>10</v>
      </c>
      <c r="G99" s="93"/>
      <c r="H99" s="94"/>
      <c r="I99" s="92"/>
      <c r="J99" s="94"/>
      <c r="K99" s="93"/>
      <c r="L99" s="94"/>
      <c r="M99" s="94"/>
    </row>
    <row r="100" spans="1:71" ht="14.25" customHeight="1">
      <c r="A100" s="91"/>
      <c r="B100" s="91"/>
      <c r="C100" s="97" t="s">
        <v>12</v>
      </c>
      <c r="D100" s="91" t="s">
        <v>13</v>
      </c>
      <c r="E100" s="91">
        <v>0.97</v>
      </c>
      <c r="F100" s="51">
        <f>F99*E100</f>
        <v>9.7</v>
      </c>
      <c r="G100" s="93"/>
      <c r="H100" s="94"/>
      <c r="I100" s="93"/>
      <c r="J100" s="94"/>
      <c r="K100" s="93"/>
      <c r="L100" s="94"/>
      <c r="M100" s="94"/>
      <c r="N100" s="8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</row>
    <row r="101" spans="1:71" s="36" customFormat="1" ht="13.5">
      <c r="A101" s="91"/>
      <c r="B101" s="91"/>
      <c r="C101" s="97" t="s">
        <v>22</v>
      </c>
      <c r="D101" s="91" t="s">
        <v>0</v>
      </c>
      <c r="E101" s="92">
        <v>0.349</v>
      </c>
      <c r="F101" s="92">
        <f>F99*E101</f>
        <v>3.4899999999999998</v>
      </c>
      <c r="G101" s="93"/>
      <c r="H101" s="94"/>
      <c r="I101" s="92"/>
      <c r="J101" s="94"/>
      <c r="K101" s="93"/>
      <c r="L101" s="94"/>
      <c r="M101" s="94"/>
      <c r="N101" s="89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</row>
    <row r="102" spans="1:71" s="19" customFormat="1" ht="13.5">
      <c r="A102" s="91"/>
      <c r="B102" s="91"/>
      <c r="C102" s="97" t="s">
        <v>14</v>
      </c>
      <c r="D102" s="91"/>
      <c r="E102" s="91"/>
      <c r="F102" s="51"/>
      <c r="G102" s="93"/>
      <c r="H102" s="94"/>
      <c r="I102" s="92"/>
      <c r="J102" s="94"/>
      <c r="K102" s="93"/>
      <c r="L102" s="94"/>
      <c r="M102" s="94"/>
      <c r="N102" s="89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</row>
    <row r="103" spans="1:71" s="19" customFormat="1" ht="23.25" customHeight="1">
      <c r="A103" s="91"/>
      <c r="B103" s="91"/>
      <c r="C103" s="339" t="s">
        <v>582</v>
      </c>
      <c r="D103" s="101" t="s">
        <v>17</v>
      </c>
      <c r="E103" s="91">
        <v>1</v>
      </c>
      <c r="F103" s="92">
        <f>F99*E103</f>
        <v>10</v>
      </c>
      <c r="G103" s="93"/>
      <c r="H103" s="94"/>
      <c r="I103" s="92"/>
      <c r="J103" s="94"/>
      <c r="K103" s="93"/>
      <c r="L103" s="94"/>
      <c r="M103" s="94"/>
      <c r="N103" s="89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</row>
    <row r="104" spans="1:71" s="19" customFormat="1" ht="13.5">
      <c r="A104" s="91"/>
      <c r="B104" s="91"/>
      <c r="C104" s="97" t="s">
        <v>15</v>
      </c>
      <c r="D104" s="91" t="s">
        <v>0</v>
      </c>
      <c r="E104" s="91">
        <v>0.382</v>
      </c>
      <c r="F104" s="104">
        <f>F99*E104</f>
        <v>3.8200000000000003</v>
      </c>
      <c r="G104" s="93"/>
      <c r="H104" s="94"/>
      <c r="I104" s="92"/>
      <c r="J104" s="94"/>
      <c r="K104" s="93"/>
      <c r="L104" s="94"/>
      <c r="M104" s="94"/>
      <c r="N104" s="89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</row>
    <row r="105" spans="1:13" s="42" customFormat="1" ht="15" customHeight="1">
      <c r="A105" s="91">
        <v>11</v>
      </c>
      <c r="B105" s="91" t="s">
        <v>39</v>
      </c>
      <c r="C105" s="83" t="s">
        <v>583</v>
      </c>
      <c r="D105" s="101" t="s">
        <v>17</v>
      </c>
      <c r="E105" s="102"/>
      <c r="F105" s="103">
        <v>11</v>
      </c>
      <c r="G105" s="93"/>
      <c r="H105" s="94"/>
      <c r="I105" s="92"/>
      <c r="J105" s="94"/>
      <c r="K105" s="93"/>
      <c r="L105" s="94"/>
      <c r="M105" s="94"/>
    </row>
    <row r="106" spans="1:71" ht="14.25" customHeight="1">
      <c r="A106" s="91"/>
      <c r="B106" s="91"/>
      <c r="C106" s="97" t="s">
        <v>12</v>
      </c>
      <c r="D106" s="91" t="s">
        <v>13</v>
      </c>
      <c r="E106" s="91">
        <v>0.97</v>
      </c>
      <c r="F106" s="51">
        <f>F105*E106</f>
        <v>10.67</v>
      </c>
      <c r="G106" s="93"/>
      <c r="H106" s="94"/>
      <c r="I106" s="93"/>
      <c r="J106" s="94"/>
      <c r="K106" s="93"/>
      <c r="L106" s="94"/>
      <c r="M106" s="94"/>
      <c r="N106" s="8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</row>
    <row r="107" spans="1:71" s="36" customFormat="1" ht="13.5">
      <c r="A107" s="91"/>
      <c r="B107" s="91"/>
      <c r="C107" s="97" t="s">
        <v>22</v>
      </c>
      <c r="D107" s="91" t="s">
        <v>0</v>
      </c>
      <c r="E107" s="92">
        <v>0.349</v>
      </c>
      <c r="F107" s="92">
        <f>F105*E107</f>
        <v>3.8389999999999995</v>
      </c>
      <c r="G107" s="93"/>
      <c r="H107" s="94"/>
      <c r="I107" s="92"/>
      <c r="J107" s="94"/>
      <c r="K107" s="93"/>
      <c r="L107" s="94"/>
      <c r="M107" s="94"/>
      <c r="N107" s="89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</row>
    <row r="108" spans="1:71" s="19" customFormat="1" ht="13.5">
      <c r="A108" s="91"/>
      <c r="B108" s="91"/>
      <c r="C108" s="97" t="s">
        <v>14</v>
      </c>
      <c r="D108" s="91"/>
      <c r="E108" s="91"/>
      <c r="F108" s="51"/>
      <c r="G108" s="93"/>
      <c r="H108" s="94"/>
      <c r="I108" s="92"/>
      <c r="J108" s="94"/>
      <c r="K108" s="93"/>
      <c r="L108" s="94"/>
      <c r="M108" s="94"/>
      <c r="N108" s="89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</row>
    <row r="109" spans="1:71" s="19" customFormat="1" ht="18" customHeight="1">
      <c r="A109" s="91"/>
      <c r="B109" s="91"/>
      <c r="C109" s="83" t="s">
        <v>583</v>
      </c>
      <c r="D109" s="101" t="s">
        <v>17</v>
      </c>
      <c r="E109" s="91">
        <v>1</v>
      </c>
      <c r="F109" s="92">
        <f>F105*E109</f>
        <v>11</v>
      </c>
      <c r="G109" s="93"/>
      <c r="H109" s="94"/>
      <c r="I109" s="92"/>
      <c r="J109" s="94"/>
      <c r="K109" s="93"/>
      <c r="L109" s="94"/>
      <c r="M109" s="94"/>
      <c r="N109" s="89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</row>
    <row r="110" spans="1:71" s="19" customFormat="1" ht="13.5">
      <c r="A110" s="91"/>
      <c r="B110" s="91"/>
      <c r="C110" s="97" t="s">
        <v>15</v>
      </c>
      <c r="D110" s="91" t="s">
        <v>0</v>
      </c>
      <c r="E110" s="91">
        <v>0.382</v>
      </c>
      <c r="F110" s="104">
        <f>F105*E110</f>
        <v>4.202</v>
      </c>
      <c r="G110" s="93"/>
      <c r="H110" s="94"/>
      <c r="I110" s="92"/>
      <c r="J110" s="94"/>
      <c r="K110" s="93"/>
      <c r="L110" s="94"/>
      <c r="M110" s="94"/>
      <c r="N110" s="89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>
      <c r="A111" s="91">
        <v>12</v>
      </c>
      <c r="B111" s="91" t="s">
        <v>41</v>
      </c>
      <c r="C111" s="83" t="s">
        <v>584</v>
      </c>
      <c r="D111" s="91" t="s">
        <v>17</v>
      </c>
      <c r="E111" s="92"/>
      <c r="F111" s="93">
        <v>33</v>
      </c>
      <c r="G111" s="92"/>
      <c r="H111" s="94"/>
      <c r="I111" s="93"/>
      <c r="J111" s="94"/>
      <c r="K111" s="93"/>
      <c r="L111" s="94"/>
      <c r="M111" s="94"/>
      <c r="N111" s="18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</row>
    <row r="112" spans="1:71" ht="14.25" customHeight="1">
      <c r="A112" s="91"/>
      <c r="B112" s="37"/>
      <c r="C112" s="97" t="s">
        <v>12</v>
      </c>
      <c r="D112" s="91" t="s">
        <v>13</v>
      </c>
      <c r="E112" s="91">
        <v>1.03</v>
      </c>
      <c r="F112" s="51">
        <f>F111*E112</f>
        <v>33.99</v>
      </c>
      <c r="G112" s="92"/>
      <c r="H112" s="94"/>
      <c r="I112" s="93"/>
      <c r="J112" s="94"/>
      <c r="K112" s="93"/>
      <c r="L112" s="94"/>
      <c r="M112" s="94"/>
      <c r="N112" s="18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</row>
    <row r="113" spans="1:14" s="36" customFormat="1" ht="15" customHeight="1">
      <c r="A113" s="91"/>
      <c r="B113" s="91"/>
      <c r="C113" s="97" t="s">
        <v>117</v>
      </c>
      <c r="D113" s="91" t="s">
        <v>0</v>
      </c>
      <c r="E113" s="92">
        <v>0.584</v>
      </c>
      <c r="F113" s="92">
        <f>F111*E113</f>
        <v>19.272</v>
      </c>
      <c r="G113" s="92"/>
      <c r="H113" s="94"/>
      <c r="I113" s="93"/>
      <c r="J113" s="94"/>
      <c r="K113" s="93"/>
      <c r="L113" s="94"/>
      <c r="M113" s="94"/>
      <c r="N113" s="18"/>
    </row>
    <row r="114" spans="1:14" s="19" customFormat="1" ht="15" customHeight="1">
      <c r="A114" s="91"/>
      <c r="B114" s="37"/>
      <c r="C114" s="97" t="s">
        <v>14</v>
      </c>
      <c r="D114" s="91"/>
      <c r="E114" s="91"/>
      <c r="F114" s="51"/>
      <c r="G114" s="92"/>
      <c r="H114" s="94"/>
      <c r="I114" s="93"/>
      <c r="J114" s="94"/>
      <c r="K114" s="93"/>
      <c r="L114" s="94"/>
      <c r="M114" s="94"/>
      <c r="N114" s="18"/>
    </row>
    <row r="115" spans="1:14" s="19" customFormat="1" ht="14.25" customHeight="1">
      <c r="A115" s="91"/>
      <c r="B115" s="37"/>
      <c r="C115" s="83" t="s">
        <v>584</v>
      </c>
      <c r="D115" s="91" t="s">
        <v>17</v>
      </c>
      <c r="E115" s="91">
        <v>1</v>
      </c>
      <c r="F115" s="51">
        <f>F111*E115</f>
        <v>33</v>
      </c>
      <c r="G115" s="92"/>
      <c r="H115" s="94"/>
      <c r="I115" s="93"/>
      <c r="J115" s="94"/>
      <c r="K115" s="93"/>
      <c r="L115" s="94"/>
      <c r="M115" s="94"/>
      <c r="N115" s="18"/>
    </row>
    <row r="116" spans="1:14" s="19" customFormat="1" ht="15" customHeight="1">
      <c r="A116" s="91"/>
      <c r="B116" s="37"/>
      <c r="C116" s="97" t="s">
        <v>15</v>
      </c>
      <c r="D116" s="91" t="s">
        <v>0</v>
      </c>
      <c r="E116" s="91">
        <v>1.62</v>
      </c>
      <c r="F116" s="104">
        <f>F111*E116</f>
        <v>53.46</v>
      </c>
      <c r="G116" s="93"/>
      <c r="H116" s="94"/>
      <c r="I116" s="93"/>
      <c r="J116" s="94"/>
      <c r="K116" s="93"/>
      <c r="L116" s="94"/>
      <c r="M116" s="94"/>
      <c r="N116" s="18"/>
    </row>
    <row r="117" spans="1:71" s="74" customFormat="1" ht="30.75" customHeight="1">
      <c r="A117" s="91">
        <v>13</v>
      </c>
      <c r="B117" s="91" t="s">
        <v>54</v>
      </c>
      <c r="C117" s="83" t="s">
        <v>65</v>
      </c>
      <c r="D117" s="101" t="s">
        <v>17</v>
      </c>
      <c r="E117" s="102"/>
      <c r="F117" s="103">
        <v>4</v>
      </c>
      <c r="G117" s="92"/>
      <c r="H117" s="94"/>
      <c r="I117" s="93"/>
      <c r="J117" s="94"/>
      <c r="K117" s="93"/>
      <c r="L117" s="94"/>
      <c r="M117" s="94"/>
      <c r="N117" s="90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</row>
    <row r="118" spans="1:71" s="74" customFormat="1" ht="17.25" customHeight="1">
      <c r="A118" s="97"/>
      <c r="B118" s="91"/>
      <c r="C118" s="97" t="s">
        <v>12</v>
      </c>
      <c r="D118" s="91" t="s">
        <v>13</v>
      </c>
      <c r="E118" s="107">
        <v>0.72</v>
      </c>
      <c r="F118" s="51">
        <f>F117*E118</f>
        <v>2.88</v>
      </c>
      <c r="G118" s="92"/>
      <c r="H118" s="94"/>
      <c r="I118" s="93"/>
      <c r="J118" s="94"/>
      <c r="K118" s="93"/>
      <c r="L118" s="94"/>
      <c r="M118" s="94"/>
      <c r="N118" s="90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</row>
    <row r="119" spans="1:71" s="74" customFormat="1" ht="13.5">
      <c r="A119" s="97"/>
      <c r="B119" s="91"/>
      <c r="C119" s="97" t="s">
        <v>22</v>
      </c>
      <c r="D119" s="91" t="s">
        <v>0</v>
      </c>
      <c r="E119" s="92">
        <v>0.311</v>
      </c>
      <c r="F119" s="51">
        <f>F117*E119</f>
        <v>1.244</v>
      </c>
      <c r="G119" s="92"/>
      <c r="H119" s="94"/>
      <c r="I119" s="93"/>
      <c r="J119" s="94"/>
      <c r="K119" s="93"/>
      <c r="L119" s="94"/>
      <c r="M119" s="94"/>
      <c r="N119" s="90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</row>
    <row r="120" spans="1:71" s="74" customFormat="1" ht="13.5">
      <c r="A120" s="97"/>
      <c r="B120" s="91"/>
      <c r="C120" s="97" t="s">
        <v>14</v>
      </c>
      <c r="D120" s="91"/>
      <c r="E120" s="91"/>
      <c r="F120" s="51"/>
      <c r="G120" s="92"/>
      <c r="H120" s="94"/>
      <c r="I120" s="93"/>
      <c r="J120" s="94"/>
      <c r="K120" s="93"/>
      <c r="L120" s="94"/>
      <c r="M120" s="94"/>
      <c r="N120" s="90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</row>
    <row r="121" spans="1:71" s="74" customFormat="1" ht="30.75" customHeight="1">
      <c r="A121" s="97"/>
      <c r="B121" s="91"/>
      <c r="C121" s="83" t="s">
        <v>65</v>
      </c>
      <c r="D121" s="91" t="s">
        <v>17</v>
      </c>
      <c r="E121" s="91">
        <v>1</v>
      </c>
      <c r="F121" s="92">
        <f>F117*E121</f>
        <v>4</v>
      </c>
      <c r="G121" s="92"/>
      <c r="H121" s="94"/>
      <c r="I121" s="93"/>
      <c r="J121" s="94"/>
      <c r="K121" s="93"/>
      <c r="L121" s="94"/>
      <c r="M121" s="94"/>
      <c r="N121" s="90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</row>
    <row r="122" spans="1:71" s="74" customFormat="1" ht="13.5">
      <c r="A122" s="97"/>
      <c r="B122" s="91"/>
      <c r="C122" s="97" t="s">
        <v>15</v>
      </c>
      <c r="D122" s="91" t="s">
        <v>0</v>
      </c>
      <c r="E122" s="91">
        <v>0.113</v>
      </c>
      <c r="F122" s="51">
        <f>F117*E122</f>
        <v>0.452</v>
      </c>
      <c r="G122" s="92"/>
      <c r="H122" s="94"/>
      <c r="I122" s="93"/>
      <c r="J122" s="94"/>
      <c r="K122" s="93"/>
      <c r="L122" s="94"/>
      <c r="M122" s="94"/>
      <c r="N122" s="90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</row>
    <row r="123" spans="1:71" s="74" customFormat="1" ht="24.75" customHeight="1">
      <c r="A123" s="91">
        <v>14</v>
      </c>
      <c r="B123" s="91" t="s">
        <v>54</v>
      </c>
      <c r="C123" s="83" t="s">
        <v>821</v>
      </c>
      <c r="D123" s="101" t="s">
        <v>17</v>
      </c>
      <c r="E123" s="102"/>
      <c r="F123" s="103">
        <v>16</v>
      </c>
      <c r="G123" s="92"/>
      <c r="H123" s="94"/>
      <c r="I123" s="93"/>
      <c r="J123" s="94"/>
      <c r="K123" s="93"/>
      <c r="L123" s="94"/>
      <c r="M123" s="94"/>
      <c r="N123" s="90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</row>
    <row r="124" spans="1:71" s="74" customFormat="1" ht="27">
      <c r="A124" s="97"/>
      <c r="B124" s="91"/>
      <c r="C124" s="97" t="s">
        <v>12</v>
      </c>
      <c r="D124" s="91" t="s">
        <v>13</v>
      </c>
      <c r="E124" s="107">
        <v>0.72</v>
      </c>
      <c r="F124" s="51">
        <f>F123*E124</f>
        <v>11.52</v>
      </c>
      <c r="G124" s="92"/>
      <c r="H124" s="94"/>
      <c r="I124" s="93"/>
      <c r="J124" s="94"/>
      <c r="K124" s="93"/>
      <c r="L124" s="94"/>
      <c r="M124" s="94"/>
      <c r="N124" s="90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</row>
    <row r="125" spans="1:71" s="74" customFormat="1" ht="13.5">
      <c r="A125" s="97"/>
      <c r="B125" s="91"/>
      <c r="C125" s="97" t="s">
        <v>22</v>
      </c>
      <c r="D125" s="91" t="s">
        <v>0</v>
      </c>
      <c r="E125" s="92">
        <v>0.311</v>
      </c>
      <c r="F125" s="51">
        <f>F123*E125</f>
        <v>4.976</v>
      </c>
      <c r="G125" s="92"/>
      <c r="H125" s="94"/>
      <c r="I125" s="93"/>
      <c r="J125" s="94"/>
      <c r="K125" s="93"/>
      <c r="L125" s="94"/>
      <c r="M125" s="94"/>
      <c r="N125" s="90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</row>
    <row r="126" spans="1:71" s="74" customFormat="1" ht="13.5">
      <c r="A126" s="97"/>
      <c r="B126" s="91"/>
      <c r="C126" s="97" t="s">
        <v>14</v>
      </c>
      <c r="D126" s="91"/>
      <c r="E126" s="91"/>
      <c r="F126" s="51"/>
      <c r="G126" s="92"/>
      <c r="H126" s="94"/>
      <c r="I126" s="93"/>
      <c r="J126" s="94"/>
      <c r="K126" s="93"/>
      <c r="L126" s="94"/>
      <c r="M126" s="94"/>
      <c r="N126" s="90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</row>
    <row r="127" spans="1:71" s="74" customFormat="1" ht="18" customHeight="1">
      <c r="A127" s="97"/>
      <c r="B127" s="91"/>
      <c r="C127" s="83" t="s">
        <v>585</v>
      </c>
      <c r="D127" s="91" t="s">
        <v>17</v>
      </c>
      <c r="E127" s="91">
        <v>1</v>
      </c>
      <c r="F127" s="92">
        <f>F123*E127</f>
        <v>16</v>
      </c>
      <c r="G127" s="92"/>
      <c r="H127" s="94"/>
      <c r="I127" s="93"/>
      <c r="J127" s="94"/>
      <c r="K127" s="93"/>
      <c r="L127" s="94"/>
      <c r="M127" s="94"/>
      <c r="N127" s="90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</row>
    <row r="128" spans="1:71" s="74" customFormat="1" ht="13.5">
      <c r="A128" s="97"/>
      <c r="B128" s="91"/>
      <c r="C128" s="97" t="s">
        <v>15</v>
      </c>
      <c r="D128" s="91" t="s">
        <v>0</v>
      </c>
      <c r="E128" s="91">
        <v>0.113</v>
      </c>
      <c r="F128" s="51">
        <f>F123*E128</f>
        <v>1.808</v>
      </c>
      <c r="G128" s="92"/>
      <c r="H128" s="94"/>
      <c r="I128" s="93"/>
      <c r="J128" s="94"/>
      <c r="K128" s="93"/>
      <c r="L128" s="94"/>
      <c r="M128" s="94"/>
      <c r="N128" s="90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</row>
    <row r="129" spans="1:14" s="19" customFormat="1" ht="19.5" customHeight="1">
      <c r="A129" s="91">
        <v>15</v>
      </c>
      <c r="B129" s="91" t="s">
        <v>41</v>
      </c>
      <c r="C129" s="83" t="s">
        <v>586</v>
      </c>
      <c r="D129" s="101" t="s">
        <v>17</v>
      </c>
      <c r="E129" s="102"/>
      <c r="F129" s="103">
        <v>5</v>
      </c>
      <c r="G129" s="92"/>
      <c r="H129" s="94"/>
      <c r="I129" s="93"/>
      <c r="J129" s="94"/>
      <c r="K129" s="93"/>
      <c r="L129" s="94"/>
      <c r="M129" s="94"/>
      <c r="N129" s="18"/>
    </row>
    <row r="130" spans="1:14" s="36" customFormat="1" ht="27">
      <c r="A130" s="91"/>
      <c r="B130" s="91"/>
      <c r="C130" s="97" t="s">
        <v>12</v>
      </c>
      <c r="D130" s="91" t="s">
        <v>13</v>
      </c>
      <c r="E130" s="91">
        <v>1.03</v>
      </c>
      <c r="F130" s="110">
        <f>F129*E130</f>
        <v>5.15</v>
      </c>
      <c r="G130" s="92"/>
      <c r="H130" s="94"/>
      <c r="I130" s="93"/>
      <c r="J130" s="94"/>
      <c r="K130" s="93"/>
      <c r="L130" s="94"/>
      <c r="M130" s="94"/>
      <c r="N130" s="18"/>
    </row>
    <row r="131" spans="1:14" s="36" customFormat="1" ht="13.5">
      <c r="A131" s="91"/>
      <c r="B131" s="91"/>
      <c r="C131" s="97" t="s">
        <v>22</v>
      </c>
      <c r="D131" s="91" t="s">
        <v>0</v>
      </c>
      <c r="E131" s="92">
        <v>0.584</v>
      </c>
      <c r="F131" s="110">
        <f>F129*E131</f>
        <v>2.92</v>
      </c>
      <c r="G131" s="92"/>
      <c r="H131" s="94"/>
      <c r="I131" s="93"/>
      <c r="J131" s="94"/>
      <c r="K131" s="93"/>
      <c r="L131" s="94"/>
      <c r="M131" s="94"/>
      <c r="N131" s="18"/>
    </row>
    <row r="132" spans="1:14" s="36" customFormat="1" ht="13.5">
      <c r="A132" s="91"/>
      <c r="B132" s="91"/>
      <c r="C132" s="97" t="s">
        <v>14</v>
      </c>
      <c r="D132" s="91"/>
      <c r="E132" s="91"/>
      <c r="F132" s="94"/>
      <c r="G132" s="92"/>
      <c r="H132" s="94"/>
      <c r="I132" s="93"/>
      <c r="J132" s="94"/>
      <c r="K132" s="93"/>
      <c r="L132" s="94"/>
      <c r="M132" s="94"/>
      <c r="N132" s="18"/>
    </row>
    <row r="133" spans="1:14" s="36" customFormat="1" ht="15" customHeight="1">
      <c r="A133" s="91"/>
      <c r="B133" s="91"/>
      <c r="C133" s="83" t="s">
        <v>586</v>
      </c>
      <c r="D133" s="91" t="s">
        <v>17</v>
      </c>
      <c r="E133" s="91">
        <v>1</v>
      </c>
      <c r="F133" s="103">
        <f>F129*E133</f>
        <v>5</v>
      </c>
      <c r="G133" s="93"/>
      <c r="H133" s="94"/>
      <c r="I133" s="93"/>
      <c r="J133" s="94"/>
      <c r="K133" s="93"/>
      <c r="L133" s="94"/>
      <c r="M133" s="94"/>
      <c r="N133" s="18"/>
    </row>
    <row r="134" spans="1:14" s="36" customFormat="1" ht="13.5">
      <c r="A134" s="91"/>
      <c r="B134" s="91"/>
      <c r="C134" s="97" t="s">
        <v>15</v>
      </c>
      <c r="D134" s="91" t="s">
        <v>0</v>
      </c>
      <c r="E134" s="91">
        <v>1.62</v>
      </c>
      <c r="F134" s="94">
        <f>F129*E134</f>
        <v>8.100000000000001</v>
      </c>
      <c r="G134" s="93"/>
      <c r="H134" s="94"/>
      <c r="I134" s="93"/>
      <c r="J134" s="94"/>
      <c r="K134" s="93"/>
      <c r="L134" s="94"/>
      <c r="M134" s="94"/>
      <c r="N134" s="18"/>
    </row>
    <row r="135" spans="1:71" s="19" customFormat="1" ht="28.5" customHeight="1">
      <c r="A135" s="91">
        <v>16</v>
      </c>
      <c r="B135" s="91" t="s">
        <v>52</v>
      </c>
      <c r="C135" s="99" t="s">
        <v>62</v>
      </c>
      <c r="D135" s="101" t="s">
        <v>17</v>
      </c>
      <c r="E135" s="92"/>
      <c r="F135" s="103">
        <f>SUM(F139:F140)</f>
        <v>12</v>
      </c>
      <c r="G135" s="93"/>
      <c r="H135" s="94"/>
      <c r="I135" s="92"/>
      <c r="J135" s="94"/>
      <c r="K135" s="93"/>
      <c r="L135" s="94"/>
      <c r="M135" s="94"/>
      <c r="N135" s="89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</row>
    <row r="136" spans="1:71" s="19" customFormat="1" ht="15.75" customHeight="1">
      <c r="A136" s="91"/>
      <c r="B136" s="37"/>
      <c r="C136" s="97" t="s">
        <v>28</v>
      </c>
      <c r="D136" s="91" t="s">
        <v>13</v>
      </c>
      <c r="E136" s="91">
        <v>0.68</v>
      </c>
      <c r="F136" s="51">
        <f>F135*E136</f>
        <v>8.16</v>
      </c>
      <c r="G136" s="93"/>
      <c r="H136" s="94"/>
      <c r="I136" s="93"/>
      <c r="J136" s="94"/>
      <c r="K136" s="93"/>
      <c r="L136" s="94"/>
      <c r="M136" s="94"/>
      <c r="N136" s="89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</row>
    <row r="137" spans="1:71" s="19" customFormat="1" ht="13.5">
      <c r="A137" s="91"/>
      <c r="B137" s="91"/>
      <c r="C137" s="97" t="s">
        <v>22</v>
      </c>
      <c r="D137" s="91" t="s">
        <v>0</v>
      </c>
      <c r="E137" s="92">
        <v>0.011</v>
      </c>
      <c r="F137" s="92">
        <f>F135*E137</f>
        <v>0.132</v>
      </c>
      <c r="G137" s="93"/>
      <c r="H137" s="94"/>
      <c r="I137" s="93"/>
      <c r="J137" s="94"/>
      <c r="K137" s="93"/>
      <c r="L137" s="94"/>
      <c r="M137" s="94"/>
      <c r="N137" s="89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</row>
    <row r="138" spans="1:71" s="19" customFormat="1" ht="13.5">
      <c r="A138" s="91"/>
      <c r="B138" s="37"/>
      <c r="C138" s="97" t="s">
        <v>14</v>
      </c>
      <c r="D138" s="91"/>
      <c r="E138" s="91"/>
      <c r="F138" s="51"/>
      <c r="G138" s="93"/>
      <c r="H138" s="94"/>
      <c r="I138" s="92"/>
      <c r="J138" s="94"/>
      <c r="K138" s="93"/>
      <c r="L138" s="94"/>
      <c r="M138" s="94"/>
      <c r="N138" s="89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</row>
    <row r="139" spans="1:71" s="19" customFormat="1" ht="14.25" customHeight="1">
      <c r="A139" s="91"/>
      <c r="B139" s="37"/>
      <c r="C139" s="83" t="s">
        <v>69</v>
      </c>
      <c r="D139" s="101" t="s">
        <v>17</v>
      </c>
      <c r="E139" s="91"/>
      <c r="F139" s="51">
        <v>6</v>
      </c>
      <c r="G139" s="93"/>
      <c r="H139" s="94"/>
      <c r="I139" s="92"/>
      <c r="J139" s="94"/>
      <c r="K139" s="93"/>
      <c r="L139" s="94"/>
      <c r="M139" s="94"/>
      <c r="N139" s="89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</row>
    <row r="140" spans="1:71" s="19" customFormat="1" ht="15" customHeight="1">
      <c r="A140" s="91"/>
      <c r="B140" s="37"/>
      <c r="C140" s="83" t="s">
        <v>70</v>
      </c>
      <c r="D140" s="101" t="s">
        <v>17</v>
      </c>
      <c r="E140" s="91"/>
      <c r="F140" s="51">
        <v>6</v>
      </c>
      <c r="G140" s="93"/>
      <c r="H140" s="94"/>
      <c r="I140" s="92"/>
      <c r="J140" s="94"/>
      <c r="K140" s="93"/>
      <c r="L140" s="94"/>
      <c r="M140" s="94"/>
      <c r="N140" s="89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</row>
    <row r="141" spans="1:71" s="19" customFormat="1" ht="13.5">
      <c r="A141" s="91"/>
      <c r="B141" s="37"/>
      <c r="C141" s="97" t="s">
        <v>15</v>
      </c>
      <c r="D141" s="91" t="s">
        <v>0</v>
      </c>
      <c r="E141" s="91">
        <v>0.103</v>
      </c>
      <c r="F141" s="104">
        <f>F135*E141</f>
        <v>1.236</v>
      </c>
      <c r="G141" s="93"/>
      <c r="H141" s="94"/>
      <c r="I141" s="92"/>
      <c r="J141" s="94"/>
      <c r="K141" s="93"/>
      <c r="L141" s="94"/>
      <c r="M141" s="94"/>
      <c r="N141" s="89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</row>
    <row r="142" spans="1:71" s="19" customFormat="1" ht="18" customHeight="1">
      <c r="A142" s="91">
        <v>17</v>
      </c>
      <c r="B142" s="91" t="s">
        <v>52</v>
      </c>
      <c r="C142" s="83" t="s">
        <v>587</v>
      </c>
      <c r="D142" s="101" t="s">
        <v>17</v>
      </c>
      <c r="E142" s="92"/>
      <c r="F142" s="103">
        <v>4</v>
      </c>
      <c r="G142" s="93"/>
      <c r="H142" s="94"/>
      <c r="I142" s="92"/>
      <c r="J142" s="94"/>
      <c r="K142" s="93"/>
      <c r="L142" s="94"/>
      <c r="M142" s="94"/>
      <c r="N142" s="89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</row>
    <row r="143" spans="1:71" s="19" customFormat="1" ht="15.75" customHeight="1">
      <c r="A143" s="91"/>
      <c r="B143" s="37"/>
      <c r="C143" s="97" t="s">
        <v>28</v>
      </c>
      <c r="D143" s="91" t="s">
        <v>13</v>
      </c>
      <c r="E143" s="91">
        <v>0.68</v>
      </c>
      <c r="F143" s="51">
        <f>F142*E143</f>
        <v>2.72</v>
      </c>
      <c r="G143" s="93"/>
      <c r="H143" s="94"/>
      <c r="I143" s="93"/>
      <c r="J143" s="94"/>
      <c r="K143" s="93"/>
      <c r="L143" s="94"/>
      <c r="M143" s="94"/>
      <c r="N143" s="89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</row>
    <row r="144" spans="1:71" s="19" customFormat="1" ht="13.5">
      <c r="A144" s="91"/>
      <c r="B144" s="91"/>
      <c r="C144" s="97" t="s">
        <v>22</v>
      </c>
      <c r="D144" s="91" t="s">
        <v>0</v>
      </c>
      <c r="E144" s="92">
        <v>0.011</v>
      </c>
      <c r="F144" s="92">
        <f>F142*E144</f>
        <v>0.044</v>
      </c>
      <c r="G144" s="93"/>
      <c r="H144" s="94"/>
      <c r="I144" s="93"/>
      <c r="J144" s="94"/>
      <c r="K144" s="93"/>
      <c r="L144" s="94"/>
      <c r="M144" s="94"/>
      <c r="N144" s="89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</row>
    <row r="145" spans="1:71" s="19" customFormat="1" ht="13.5">
      <c r="A145" s="91"/>
      <c r="B145" s="37"/>
      <c r="C145" s="97" t="s">
        <v>14</v>
      </c>
      <c r="D145" s="91"/>
      <c r="E145" s="91"/>
      <c r="F145" s="51"/>
      <c r="G145" s="93"/>
      <c r="H145" s="94"/>
      <c r="I145" s="92"/>
      <c r="J145" s="94"/>
      <c r="K145" s="93"/>
      <c r="L145" s="94"/>
      <c r="M145" s="94"/>
      <c r="N145" s="89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</row>
    <row r="146" spans="1:71" s="19" customFormat="1" ht="14.25" customHeight="1">
      <c r="A146" s="91"/>
      <c r="B146" s="37"/>
      <c r="C146" s="83" t="s">
        <v>71</v>
      </c>
      <c r="D146" s="101" t="s">
        <v>17</v>
      </c>
      <c r="E146" s="91">
        <v>1</v>
      </c>
      <c r="F146" s="51">
        <f>F142*E146</f>
        <v>4</v>
      </c>
      <c r="G146" s="93"/>
      <c r="H146" s="94"/>
      <c r="I146" s="92"/>
      <c r="J146" s="94"/>
      <c r="K146" s="93"/>
      <c r="L146" s="94"/>
      <c r="M146" s="94"/>
      <c r="N146" s="89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</row>
    <row r="147" spans="1:71" s="19" customFormat="1" ht="13.5">
      <c r="A147" s="91"/>
      <c r="B147" s="37"/>
      <c r="C147" s="97" t="s">
        <v>15</v>
      </c>
      <c r="D147" s="91" t="s">
        <v>0</v>
      </c>
      <c r="E147" s="91">
        <v>0.103</v>
      </c>
      <c r="F147" s="104">
        <f>F142*E147</f>
        <v>0.412</v>
      </c>
      <c r="G147" s="93"/>
      <c r="H147" s="94"/>
      <c r="I147" s="92"/>
      <c r="J147" s="94"/>
      <c r="K147" s="93"/>
      <c r="L147" s="94"/>
      <c r="M147" s="94"/>
      <c r="N147" s="89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</row>
    <row r="148" spans="1:71" s="19" customFormat="1" ht="15.75" customHeight="1">
      <c r="A148" s="91">
        <v>18</v>
      </c>
      <c r="B148" s="91" t="s">
        <v>42</v>
      </c>
      <c r="C148" s="83" t="s">
        <v>72</v>
      </c>
      <c r="D148" s="101" t="s">
        <v>17</v>
      </c>
      <c r="E148" s="92"/>
      <c r="F148" s="93">
        <v>32</v>
      </c>
      <c r="G148" s="93"/>
      <c r="H148" s="94"/>
      <c r="I148" s="92"/>
      <c r="J148" s="94"/>
      <c r="K148" s="93"/>
      <c r="L148" s="94"/>
      <c r="M148" s="94"/>
      <c r="N148" s="89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</row>
    <row r="149" spans="1:71" s="19" customFormat="1" ht="27">
      <c r="A149" s="91"/>
      <c r="B149" s="37"/>
      <c r="C149" s="105" t="s">
        <v>12</v>
      </c>
      <c r="D149" s="91" t="s">
        <v>13</v>
      </c>
      <c r="E149" s="91">
        <v>0.34</v>
      </c>
      <c r="F149" s="51">
        <f>F148*E149</f>
        <v>10.88</v>
      </c>
      <c r="G149" s="93"/>
      <c r="H149" s="94"/>
      <c r="I149" s="93"/>
      <c r="J149" s="94"/>
      <c r="K149" s="93"/>
      <c r="L149" s="94"/>
      <c r="M149" s="94"/>
      <c r="N149" s="89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</row>
    <row r="150" spans="1:71" s="19" customFormat="1" ht="13.5">
      <c r="A150" s="91"/>
      <c r="B150" s="91"/>
      <c r="C150" s="105" t="s">
        <v>22</v>
      </c>
      <c r="D150" s="91" t="s">
        <v>0</v>
      </c>
      <c r="E150" s="92">
        <v>0.013</v>
      </c>
      <c r="F150" s="92">
        <f>F148*E150</f>
        <v>0.416</v>
      </c>
      <c r="G150" s="93"/>
      <c r="H150" s="94"/>
      <c r="I150" s="93"/>
      <c r="J150" s="94"/>
      <c r="K150" s="93"/>
      <c r="L150" s="94"/>
      <c r="M150" s="94"/>
      <c r="N150" s="89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</row>
    <row r="151" spans="1:71" s="19" customFormat="1" ht="13.5">
      <c r="A151" s="91"/>
      <c r="B151" s="37"/>
      <c r="C151" s="105" t="s">
        <v>14</v>
      </c>
      <c r="D151" s="91"/>
      <c r="E151" s="91"/>
      <c r="F151" s="51"/>
      <c r="G151" s="93"/>
      <c r="H151" s="94"/>
      <c r="I151" s="92"/>
      <c r="J151" s="94"/>
      <c r="K151" s="93"/>
      <c r="L151" s="94"/>
      <c r="M151" s="94"/>
      <c r="N151" s="89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</row>
    <row r="152" spans="1:71" s="19" customFormat="1" ht="20.25" customHeight="1">
      <c r="A152" s="91"/>
      <c r="B152" s="37"/>
      <c r="C152" s="83" t="s">
        <v>72</v>
      </c>
      <c r="D152" s="101" t="s">
        <v>17</v>
      </c>
      <c r="E152" s="91">
        <v>1</v>
      </c>
      <c r="F152" s="92">
        <f>F148*E152</f>
        <v>32</v>
      </c>
      <c r="G152" s="93"/>
      <c r="H152" s="94"/>
      <c r="I152" s="92"/>
      <c r="J152" s="94"/>
      <c r="K152" s="93"/>
      <c r="L152" s="94"/>
      <c r="M152" s="94"/>
      <c r="N152" s="89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</row>
    <row r="153" spans="1:71" s="19" customFormat="1" ht="13.5">
      <c r="A153" s="91"/>
      <c r="B153" s="37"/>
      <c r="C153" s="105" t="s">
        <v>15</v>
      </c>
      <c r="D153" s="91" t="s">
        <v>0</v>
      </c>
      <c r="E153" s="91">
        <v>0.094</v>
      </c>
      <c r="F153" s="104">
        <f>F148*E153</f>
        <v>3.008</v>
      </c>
      <c r="G153" s="93"/>
      <c r="H153" s="94"/>
      <c r="I153" s="92"/>
      <c r="J153" s="94"/>
      <c r="K153" s="93"/>
      <c r="L153" s="94"/>
      <c r="M153" s="94"/>
      <c r="N153" s="89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</row>
    <row r="154" spans="1:71" s="19" customFormat="1" ht="27">
      <c r="A154" s="91">
        <v>19</v>
      </c>
      <c r="B154" s="91"/>
      <c r="C154" s="109" t="s">
        <v>73</v>
      </c>
      <c r="D154" s="111" t="s">
        <v>17</v>
      </c>
      <c r="E154" s="111"/>
      <c r="F154" s="111">
        <v>3</v>
      </c>
      <c r="G154" s="93"/>
      <c r="H154" s="94"/>
      <c r="I154" s="92"/>
      <c r="J154" s="94"/>
      <c r="K154" s="93"/>
      <c r="L154" s="94"/>
      <c r="M154" s="94"/>
      <c r="N154" s="89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</row>
    <row r="155" spans="1:71" s="19" customFormat="1" ht="59.25" customHeight="1">
      <c r="A155" s="91">
        <v>20</v>
      </c>
      <c r="B155" s="91" t="s">
        <v>43</v>
      </c>
      <c r="C155" s="83" t="s">
        <v>588</v>
      </c>
      <c r="D155" s="101" t="s">
        <v>91</v>
      </c>
      <c r="E155" s="92"/>
      <c r="F155" s="93">
        <v>9</v>
      </c>
      <c r="G155" s="93"/>
      <c r="H155" s="94"/>
      <c r="I155" s="92"/>
      <c r="J155" s="94"/>
      <c r="K155" s="93"/>
      <c r="L155" s="94"/>
      <c r="M155" s="94"/>
      <c r="N155" s="89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</row>
    <row r="156" spans="1:71" s="19" customFormat="1" ht="13.5">
      <c r="A156" s="91"/>
      <c r="B156" s="37"/>
      <c r="C156" s="105" t="s">
        <v>12</v>
      </c>
      <c r="D156" s="101" t="s">
        <v>91</v>
      </c>
      <c r="E156" s="91">
        <v>1</v>
      </c>
      <c r="F156" s="51">
        <f>F155*E156</f>
        <v>9</v>
      </c>
      <c r="G156" s="93"/>
      <c r="H156" s="94"/>
      <c r="I156" s="93"/>
      <c r="J156" s="94"/>
      <c r="K156" s="93"/>
      <c r="L156" s="94"/>
      <c r="M156" s="94"/>
      <c r="N156" s="89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</row>
    <row r="157" spans="1:71" s="19" customFormat="1" ht="13.5">
      <c r="A157" s="91"/>
      <c r="B157" s="37"/>
      <c r="C157" s="105" t="s">
        <v>14</v>
      </c>
      <c r="D157" s="91"/>
      <c r="E157" s="91"/>
      <c r="F157" s="51"/>
      <c r="G157" s="93"/>
      <c r="H157" s="94"/>
      <c r="I157" s="92"/>
      <c r="J157" s="94"/>
      <c r="K157" s="93"/>
      <c r="L157" s="94"/>
      <c r="M157" s="94"/>
      <c r="N157" s="89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</row>
    <row r="158" spans="1:71" s="19" customFormat="1" ht="56.25" customHeight="1">
      <c r="A158" s="91"/>
      <c r="B158" s="37"/>
      <c r="C158" s="83" t="s">
        <v>588</v>
      </c>
      <c r="D158" s="101" t="s">
        <v>91</v>
      </c>
      <c r="E158" s="91">
        <v>1</v>
      </c>
      <c r="F158" s="92">
        <f>F155*E158</f>
        <v>9</v>
      </c>
      <c r="G158" s="93"/>
      <c r="H158" s="94"/>
      <c r="I158" s="92"/>
      <c r="J158" s="94"/>
      <c r="K158" s="93"/>
      <c r="L158" s="94"/>
      <c r="M158" s="94"/>
      <c r="N158" s="89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</row>
    <row r="159" spans="1:14" s="19" customFormat="1" ht="27" customHeight="1">
      <c r="A159" s="91">
        <v>21</v>
      </c>
      <c r="B159" s="37"/>
      <c r="C159" s="83" t="s">
        <v>77</v>
      </c>
      <c r="D159" s="111" t="s">
        <v>17</v>
      </c>
      <c r="E159" s="111"/>
      <c r="F159" s="111">
        <v>48</v>
      </c>
      <c r="G159" s="92"/>
      <c r="H159" s="94"/>
      <c r="I159" s="93"/>
      <c r="J159" s="94"/>
      <c r="K159" s="93"/>
      <c r="L159" s="94"/>
      <c r="M159" s="94"/>
      <c r="N159" s="18"/>
    </row>
    <row r="160" spans="1:71" ht="18" customHeight="1">
      <c r="A160" s="91">
        <v>22</v>
      </c>
      <c r="B160" s="91" t="s">
        <v>60</v>
      </c>
      <c r="C160" s="83" t="s">
        <v>589</v>
      </c>
      <c r="D160" s="91" t="s">
        <v>17</v>
      </c>
      <c r="E160" s="92"/>
      <c r="F160" s="93">
        <v>35</v>
      </c>
      <c r="G160" s="93"/>
      <c r="H160" s="94"/>
      <c r="I160" s="92"/>
      <c r="J160" s="94"/>
      <c r="K160" s="93"/>
      <c r="L160" s="94"/>
      <c r="M160" s="94"/>
      <c r="N160" s="18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</row>
    <row r="161" spans="1:71" ht="16.5" customHeight="1">
      <c r="A161" s="91"/>
      <c r="B161" s="37"/>
      <c r="C161" s="97" t="s">
        <v>12</v>
      </c>
      <c r="D161" s="91" t="s">
        <v>13</v>
      </c>
      <c r="E161" s="106">
        <v>1.35</v>
      </c>
      <c r="F161" s="94">
        <f>F160*E161</f>
        <v>47.25</v>
      </c>
      <c r="G161" s="92"/>
      <c r="H161" s="94"/>
      <c r="I161" s="93"/>
      <c r="J161" s="94"/>
      <c r="K161" s="92"/>
      <c r="L161" s="94"/>
      <c r="M161" s="94"/>
      <c r="N161" s="18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</row>
    <row r="162" spans="1:14" s="36" customFormat="1" ht="16.5" customHeight="1">
      <c r="A162" s="91"/>
      <c r="B162" s="91"/>
      <c r="C162" s="97" t="s">
        <v>55</v>
      </c>
      <c r="D162" s="91" t="s">
        <v>0</v>
      </c>
      <c r="E162" s="92">
        <v>0.031</v>
      </c>
      <c r="F162" s="94">
        <f>F160*E162</f>
        <v>1.085</v>
      </c>
      <c r="G162" s="92"/>
      <c r="H162" s="94"/>
      <c r="I162" s="92"/>
      <c r="J162" s="94"/>
      <c r="K162" s="93"/>
      <c r="L162" s="94"/>
      <c r="M162" s="94"/>
      <c r="N162" s="18"/>
    </row>
    <row r="163" spans="1:14" s="19" customFormat="1" ht="16.5" customHeight="1">
      <c r="A163" s="91"/>
      <c r="B163" s="37"/>
      <c r="C163" s="97" t="s">
        <v>14</v>
      </c>
      <c r="D163" s="91"/>
      <c r="E163" s="91"/>
      <c r="F163" s="94"/>
      <c r="G163" s="92"/>
      <c r="H163" s="94"/>
      <c r="I163" s="93"/>
      <c r="J163" s="94"/>
      <c r="K163" s="93"/>
      <c r="L163" s="94"/>
      <c r="M163" s="94"/>
      <c r="N163" s="18"/>
    </row>
    <row r="164" spans="1:14" s="19" customFormat="1" ht="16.5" customHeight="1">
      <c r="A164" s="91"/>
      <c r="B164" s="37"/>
      <c r="C164" s="83" t="s">
        <v>589</v>
      </c>
      <c r="D164" s="91" t="s">
        <v>45</v>
      </c>
      <c r="E164" s="91">
        <v>1</v>
      </c>
      <c r="F164" s="103">
        <f>F160*E164</f>
        <v>35</v>
      </c>
      <c r="G164" s="92"/>
      <c r="H164" s="94"/>
      <c r="I164" s="93"/>
      <c r="J164" s="94"/>
      <c r="K164" s="93"/>
      <c r="L164" s="94"/>
      <c r="M164" s="94"/>
      <c r="N164" s="18"/>
    </row>
    <row r="165" spans="1:14" s="19" customFormat="1" ht="14.25" customHeight="1">
      <c r="A165" s="91"/>
      <c r="B165" s="37"/>
      <c r="C165" s="97" t="s">
        <v>15</v>
      </c>
      <c r="D165" s="91" t="s">
        <v>0</v>
      </c>
      <c r="E165" s="91">
        <v>0.291</v>
      </c>
      <c r="F165" s="94">
        <f>F160*E165</f>
        <v>10.184999999999999</v>
      </c>
      <c r="G165" s="92"/>
      <c r="H165" s="94"/>
      <c r="I165" s="93"/>
      <c r="J165" s="94"/>
      <c r="K165" s="93"/>
      <c r="L165" s="94"/>
      <c r="M165" s="94"/>
      <c r="N165" s="18"/>
    </row>
    <row r="166" spans="1:71" s="19" customFormat="1" ht="27">
      <c r="A166" s="91">
        <v>23</v>
      </c>
      <c r="B166" s="91" t="s">
        <v>44</v>
      </c>
      <c r="C166" s="83" t="s">
        <v>590</v>
      </c>
      <c r="D166" s="91" t="s">
        <v>45</v>
      </c>
      <c r="E166" s="92"/>
      <c r="F166" s="93">
        <f>SUM(F170:F173)</f>
        <v>2070</v>
      </c>
      <c r="G166" s="93"/>
      <c r="H166" s="94"/>
      <c r="I166" s="92"/>
      <c r="J166" s="94"/>
      <c r="K166" s="93"/>
      <c r="L166" s="94"/>
      <c r="M166" s="94"/>
      <c r="N166" s="89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</row>
    <row r="167" spans="1:71" s="19" customFormat="1" ht="16.5" customHeight="1">
      <c r="A167" s="91"/>
      <c r="B167" s="37"/>
      <c r="C167" s="97" t="s">
        <v>12</v>
      </c>
      <c r="D167" s="91" t="s">
        <v>13</v>
      </c>
      <c r="E167" s="91">
        <v>0.11</v>
      </c>
      <c r="F167" s="51">
        <f>F166*E167</f>
        <v>227.7</v>
      </c>
      <c r="G167" s="93"/>
      <c r="H167" s="94"/>
      <c r="I167" s="93"/>
      <c r="J167" s="94"/>
      <c r="K167" s="93"/>
      <c r="L167" s="94"/>
      <c r="M167" s="94"/>
      <c r="N167" s="89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</row>
    <row r="168" spans="1:71" s="19" customFormat="1" ht="15.75" customHeight="1">
      <c r="A168" s="91"/>
      <c r="B168" s="91"/>
      <c r="C168" s="97" t="s">
        <v>22</v>
      </c>
      <c r="D168" s="91" t="s">
        <v>0</v>
      </c>
      <c r="E168" s="92">
        <v>0.0027</v>
      </c>
      <c r="F168" s="92">
        <f>F166*E168</f>
        <v>5.589</v>
      </c>
      <c r="G168" s="93"/>
      <c r="H168" s="94"/>
      <c r="I168" s="92"/>
      <c r="J168" s="94"/>
      <c r="K168" s="93"/>
      <c r="L168" s="94"/>
      <c r="M168" s="94"/>
      <c r="N168" s="89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</row>
    <row r="169" spans="1:71" s="19" customFormat="1" ht="17.25" customHeight="1">
      <c r="A169" s="91"/>
      <c r="B169" s="37"/>
      <c r="C169" s="97" t="s">
        <v>14</v>
      </c>
      <c r="D169" s="91"/>
      <c r="E169" s="91"/>
      <c r="F169" s="92"/>
      <c r="G169" s="93"/>
      <c r="H169" s="94"/>
      <c r="I169" s="92"/>
      <c r="J169" s="94"/>
      <c r="K169" s="93"/>
      <c r="L169" s="94"/>
      <c r="M169" s="94"/>
      <c r="N169" s="89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</row>
    <row r="170" spans="1:71" s="19" customFormat="1" ht="34.5" customHeight="1">
      <c r="A170" s="91"/>
      <c r="B170" s="37"/>
      <c r="C170" s="83" t="s">
        <v>591</v>
      </c>
      <c r="D170" s="91" t="s">
        <v>45</v>
      </c>
      <c r="E170" s="91"/>
      <c r="F170" s="111">
        <v>900</v>
      </c>
      <c r="G170" s="93"/>
      <c r="H170" s="94"/>
      <c r="I170" s="92"/>
      <c r="J170" s="94"/>
      <c r="K170" s="93"/>
      <c r="L170" s="94"/>
      <c r="M170" s="94"/>
      <c r="N170" s="89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</row>
    <row r="171" spans="1:71" s="19" customFormat="1" ht="27" customHeight="1">
      <c r="A171" s="91"/>
      <c r="B171" s="37"/>
      <c r="C171" s="99" t="s">
        <v>592</v>
      </c>
      <c r="D171" s="91" t="s">
        <v>45</v>
      </c>
      <c r="E171" s="91"/>
      <c r="F171" s="111">
        <v>1050</v>
      </c>
      <c r="G171" s="93"/>
      <c r="H171" s="94"/>
      <c r="I171" s="92"/>
      <c r="J171" s="94"/>
      <c r="K171" s="93"/>
      <c r="L171" s="94"/>
      <c r="M171" s="94"/>
      <c r="N171" s="89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</row>
    <row r="172" spans="1:71" s="19" customFormat="1" ht="41.25" customHeight="1">
      <c r="A172" s="91"/>
      <c r="B172" s="37"/>
      <c r="C172" s="99" t="s">
        <v>593</v>
      </c>
      <c r="D172" s="91" t="s">
        <v>45</v>
      </c>
      <c r="E172" s="91"/>
      <c r="F172" s="340">
        <v>100</v>
      </c>
      <c r="G172" s="93"/>
      <c r="H172" s="94"/>
      <c r="I172" s="92"/>
      <c r="J172" s="94"/>
      <c r="K172" s="93"/>
      <c r="L172" s="94"/>
      <c r="M172" s="94"/>
      <c r="N172" s="89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</row>
    <row r="173" spans="1:71" s="19" customFormat="1" ht="36.75" customHeight="1">
      <c r="A173" s="91"/>
      <c r="B173" s="37"/>
      <c r="C173" s="99" t="s">
        <v>594</v>
      </c>
      <c r="D173" s="91" t="s">
        <v>45</v>
      </c>
      <c r="E173" s="91"/>
      <c r="F173" s="340">
        <v>20</v>
      </c>
      <c r="G173" s="93"/>
      <c r="H173" s="94"/>
      <c r="I173" s="92"/>
      <c r="J173" s="94"/>
      <c r="K173" s="93"/>
      <c r="L173" s="94"/>
      <c r="M173" s="94"/>
      <c r="N173" s="89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</row>
    <row r="174" spans="1:71" s="19" customFormat="1" ht="17.25" customHeight="1">
      <c r="A174" s="91"/>
      <c r="B174" s="37"/>
      <c r="C174" s="97" t="s">
        <v>15</v>
      </c>
      <c r="D174" s="91" t="s">
        <v>0</v>
      </c>
      <c r="E174" s="91">
        <v>0.0349</v>
      </c>
      <c r="F174" s="94">
        <f>F166*E174</f>
        <v>72.243</v>
      </c>
      <c r="G174" s="93"/>
      <c r="H174" s="94"/>
      <c r="I174" s="92"/>
      <c r="J174" s="94"/>
      <c r="K174" s="93"/>
      <c r="L174" s="94"/>
      <c r="M174" s="94"/>
      <c r="N174" s="89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</row>
    <row r="175" spans="1:71" s="12" customFormat="1" ht="57.75" customHeight="1">
      <c r="A175" s="91">
        <v>24</v>
      </c>
      <c r="B175" s="200" t="s">
        <v>43</v>
      </c>
      <c r="C175" s="83" t="s">
        <v>595</v>
      </c>
      <c r="D175" s="91" t="s">
        <v>45</v>
      </c>
      <c r="E175" s="92"/>
      <c r="F175" s="92">
        <v>70</v>
      </c>
      <c r="G175" s="92"/>
      <c r="H175" s="176"/>
      <c r="I175" s="93"/>
      <c r="J175" s="94"/>
      <c r="K175" s="93"/>
      <c r="L175" s="94"/>
      <c r="M175" s="94"/>
      <c r="N175" s="262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</row>
    <row r="176" spans="1:71" s="12" customFormat="1" ht="13.5" customHeight="1">
      <c r="A176" s="91"/>
      <c r="B176" s="149"/>
      <c r="C176" s="105" t="s">
        <v>12</v>
      </c>
      <c r="D176" s="91" t="s">
        <v>45</v>
      </c>
      <c r="E176" s="92">
        <v>1</v>
      </c>
      <c r="F176" s="103">
        <f>F175*E176</f>
        <v>70</v>
      </c>
      <c r="G176" s="99"/>
      <c r="H176" s="150"/>
      <c r="I176" s="93"/>
      <c r="J176" s="94"/>
      <c r="K176" s="93"/>
      <c r="L176" s="94"/>
      <c r="M176" s="94"/>
      <c r="N176" s="262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</row>
    <row r="177" spans="1:71" s="12" customFormat="1" ht="13.5" customHeight="1">
      <c r="A177" s="91"/>
      <c r="B177" s="175"/>
      <c r="C177" s="105" t="s">
        <v>14</v>
      </c>
      <c r="D177" s="91"/>
      <c r="E177" s="91"/>
      <c r="F177" s="103"/>
      <c r="G177" s="92"/>
      <c r="H177" s="94"/>
      <c r="I177" s="93"/>
      <c r="J177" s="94"/>
      <c r="K177" s="93"/>
      <c r="L177" s="94"/>
      <c r="M177" s="94"/>
      <c r="N177" s="262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</row>
    <row r="178" spans="1:71" s="12" customFormat="1" ht="58.5" customHeight="1">
      <c r="A178" s="91"/>
      <c r="B178" s="175"/>
      <c r="C178" s="83" t="s">
        <v>595</v>
      </c>
      <c r="D178" s="91" t="s">
        <v>45</v>
      </c>
      <c r="E178" s="91">
        <v>1</v>
      </c>
      <c r="F178" s="103">
        <f>F175*E178</f>
        <v>70</v>
      </c>
      <c r="G178" s="92"/>
      <c r="H178" s="94"/>
      <c r="I178" s="93"/>
      <c r="J178" s="94"/>
      <c r="K178" s="93"/>
      <c r="L178" s="94"/>
      <c r="M178" s="94"/>
      <c r="N178" s="262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</row>
    <row r="179" spans="1:14" ht="16.5" customHeight="1">
      <c r="A179" s="91">
        <v>25</v>
      </c>
      <c r="B179" s="91" t="s">
        <v>61</v>
      </c>
      <c r="C179" s="83" t="s">
        <v>596</v>
      </c>
      <c r="D179" s="91" t="s">
        <v>45</v>
      </c>
      <c r="E179" s="92"/>
      <c r="F179" s="93">
        <v>900</v>
      </c>
      <c r="G179" s="92"/>
      <c r="H179" s="94"/>
      <c r="I179" s="93"/>
      <c r="J179" s="94"/>
      <c r="K179" s="93"/>
      <c r="L179" s="94"/>
      <c r="M179" s="94"/>
      <c r="N179" s="18"/>
    </row>
    <row r="180" spans="1:14" ht="16.5" customHeight="1">
      <c r="A180" s="91"/>
      <c r="B180" s="37"/>
      <c r="C180" s="97" t="s">
        <v>12</v>
      </c>
      <c r="D180" s="91" t="s">
        <v>13</v>
      </c>
      <c r="E180" s="91">
        <v>0.15</v>
      </c>
      <c r="F180" s="94">
        <f>F179*E180</f>
        <v>135</v>
      </c>
      <c r="G180" s="92"/>
      <c r="H180" s="94"/>
      <c r="I180" s="93"/>
      <c r="J180" s="94"/>
      <c r="K180" s="93"/>
      <c r="L180" s="94"/>
      <c r="M180" s="94"/>
      <c r="N180" s="18"/>
    </row>
    <row r="181" spans="1:14" s="36" customFormat="1" ht="13.5" customHeight="1">
      <c r="A181" s="91"/>
      <c r="B181" s="91"/>
      <c r="C181" s="97" t="s">
        <v>38</v>
      </c>
      <c r="D181" s="91" t="s">
        <v>0</v>
      </c>
      <c r="E181" s="92">
        <v>0.0017</v>
      </c>
      <c r="F181" s="94">
        <f>F179*E181</f>
        <v>1.5299999999999998</v>
      </c>
      <c r="G181" s="92"/>
      <c r="H181" s="94"/>
      <c r="I181" s="93"/>
      <c r="J181" s="94"/>
      <c r="K181" s="93"/>
      <c r="L181" s="94"/>
      <c r="M181" s="94"/>
      <c r="N181" s="18"/>
    </row>
    <row r="182" spans="1:14" s="19" customFormat="1" ht="13.5" customHeight="1">
      <c r="A182" s="91"/>
      <c r="B182" s="37"/>
      <c r="C182" s="97" t="s">
        <v>14</v>
      </c>
      <c r="D182" s="91"/>
      <c r="E182" s="91"/>
      <c r="F182" s="94"/>
      <c r="G182" s="92"/>
      <c r="H182" s="94"/>
      <c r="I182" s="93"/>
      <c r="J182" s="94"/>
      <c r="K182" s="93"/>
      <c r="L182" s="94"/>
      <c r="M182" s="94"/>
      <c r="N182" s="18"/>
    </row>
    <row r="183" spans="1:14" s="19" customFormat="1" ht="15.75" customHeight="1">
      <c r="A183" s="91"/>
      <c r="B183" s="37"/>
      <c r="C183" s="83" t="s">
        <v>596</v>
      </c>
      <c r="D183" s="91" t="s">
        <v>45</v>
      </c>
      <c r="E183" s="91">
        <v>1</v>
      </c>
      <c r="F183" s="94">
        <f>F179*E183</f>
        <v>900</v>
      </c>
      <c r="G183" s="92"/>
      <c r="H183" s="94"/>
      <c r="I183" s="93"/>
      <c r="J183" s="94"/>
      <c r="K183" s="93"/>
      <c r="L183" s="94"/>
      <c r="M183" s="94"/>
      <c r="N183" s="18"/>
    </row>
    <row r="184" spans="1:14" s="19" customFormat="1" ht="13.5" customHeight="1">
      <c r="A184" s="91"/>
      <c r="B184" s="37"/>
      <c r="C184" s="97" t="s">
        <v>15</v>
      </c>
      <c r="D184" s="91" t="s">
        <v>0</v>
      </c>
      <c r="E184" s="91">
        <v>0.0115</v>
      </c>
      <c r="F184" s="94">
        <f>F179*E184</f>
        <v>10.35</v>
      </c>
      <c r="G184" s="92"/>
      <c r="H184" s="94"/>
      <c r="I184" s="93"/>
      <c r="J184" s="94"/>
      <c r="K184" s="93"/>
      <c r="L184" s="94"/>
      <c r="M184" s="94"/>
      <c r="N184" s="18"/>
    </row>
    <row r="185" spans="1:14" ht="16.5" customHeight="1">
      <c r="A185" s="91">
        <v>26</v>
      </c>
      <c r="B185" s="91" t="s">
        <v>61</v>
      </c>
      <c r="C185" s="83" t="s">
        <v>74</v>
      </c>
      <c r="D185" s="91" t="s">
        <v>45</v>
      </c>
      <c r="E185" s="92"/>
      <c r="F185" s="93">
        <v>100</v>
      </c>
      <c r="G185" s="92"/>
      <c r="H185" s="94"/>
      <c r="I185" s="93"/>
      <c r="J185" s="94"/>
      <c r="K185" s="93"/>
      <c r="L185" s="94"/>
      <c r="M185" s="94"/>
      <c r="N185" s="18"/>
    </row>
    <row r="186" spans="1:14" ht="16.5" customHeight="1">
      <c r="A186" s="91"/>
      <c r="B186" s="37"/>
      <c r="C186" s="97" t="s">
        <v>12</v>
      </c>
      <c r="D186" s="91" t="s">
        <v>13</v>
      </c>
      <c r="E186" s="91">
        <v>0.15</v>
      </c>
      <c r="F186" s="94">
        <f>F185*E186</f>
        <v>15</v>
      </c>
      <c r="G186" s="92"/>
      <c r="H186" s="94"/>
      <c r="I186" s="93"/>
      <c r="J186" s="94"/>
      <c r="K186" s="93"/>
      <c r="L186" s="94"/>
      <c r="M186" s="94"/>
      <c r="N186" s="18"/>
    </row>
    <row r="187" spans="1:14" s="36" customFormat="1" ht="13.5" customHeight="1">
      <c r="A187" s="91"/>
      <c r="B187" s="91"/>
      <c r="C187" s="97" t="s">
        <v>38</v>
      </c>
      <c r="D187" s="91" t="s">
        <v>0</v>
      </c>
      <c r="E187" s="92">
        <v>0.0017</v>
      </c>
      <c r="F187" s="94">
        <f>F185*E187</f>
        <v>0.16999999999999998</v>
      </c>
      <c r="G187" s="92"/>
      <c r="H187" s="94"/>
      <c r="I187" s="93"/>
      <c r="J187" s="94"/>
      <c r="K187" s="93"/>
      <c r="L187" s="94"/>
      <c r="M187" s="94"/>
      <c r="N187" s="18"/>
    </row>
    <row r="188" spans="1:14" s="19" customFormat="1" ht="13.5" customHeight="1">
      <c r="A188" s="91"/>
      <c r="B188" s="37"/>
      <c r="C188" s="97" t="s">
        <v>14</v>
      </c>
      <c r="D188" s="91"/>
      <c r="E188" s="91"/>
      <c r="F188" s="94"/>
      <c r="G188" s="92"/>
      <c r="H188" s="94"/>
      <c r="I188" s="93"/>
      <c r="J188" s="94"/>
      <c r="K188" s="93"/>
      <c r="L188" s="94"/>
      <c r="M188" s="94"/>
      <c r="N188" s="18"/>
    </row>
    <row r="189" spans="1:14" s="19" customFormat="1" ht="15.75" customHeight="1">
      <c r="A189" s="91"/>
      <c r="B189" s="37"/>
      <c r="C189" s="83" t="s">
        <v>74</v>
      </c>
      <c r="D189" s="91" t="s">
        <v>45</v>
      </c>
      <c r="E189" s="91">
        <v>1</v>
      </c>
      <c r="F189" s="94">
        <f>F185*E189</f>
        <v>100</v>
      </c>
      <c r="G189" s="92"/>
      <c r="H189" s="94"/>
      <c r="I189" s="93"/>
      <c r="J189" s="94"/>
      <c r="K189" s="93"/>
      <c r="L189" s="94"/>
      <c r="M189" s="94"/>
      <c r="N189" s="18"/>
    </row>
    <row r="190" spans="1:14" s="19" customFormat="1" ht="13.5" customHeight="1">
      <c r="A190" s="91"/>
      <c r="B190" s="37"/>
      <c r="C190" s="97" t="s">
        <v>15</v>
      </c>
      <c r="D190" s="91" t="s">
        <v>0</v>
      </c>
      <c r="E190" s="91">
        <v>0.0115</v>
      </c>
      <c r="F190" s="94">
        <f>F185*E190</f>
        <v>1.15</v>
      </c>
      <c r="G190" s="92"/>
      <c r="H190" s="94"/>
      <c r="I190" s="93"/>
      <c r="J190" s="94"/>
      <c r="K190" s="93"/>
      <c r="L190" s="94"/>
      <c r="M190" s="94"/>
      <c r="N190" s="18"/>
    </row>
    <row r="191" spans="1:14" ht="30.75" customHeight="1">
      <c r="A191" s="91">
        <v>27</v>
      </c>
      <c r="B191" s="91" t="s">
        <v>88</v>
      </c>
      <c r="C191" s="83" t="s">
        <v>76</v>
      </c>
      <c r="D191" s="91" t="s">
        <v>45</v>
      </c>
      <c r="E191" s="92"/>
      <c r="F191" s="93">
        <v>150</v>
      </c>
      <c r="G191" s="92"/>
      <c r="H191" s="94"/>
      <c r="I191" s="93"/>
      <c r="J191" s="94"/>
      <c r="K191" s="93"/>
      <c r="L191" s="94"/>
      <c r="M191" s="94"/>
      <c r="N191" s="18"/>
    </row>
    <row r="192" spans="1:14" ht="16.5" customHeight="1">
      <c r="A192" s="91"/>
      <c r="B192" s="37"/>
      <c r="C192" s="97" t="s">
        <v>12</v>
      </c>
      <c r="D192" s="91" t="s">
        <v>13</v>
      </c>
      <c r="E192" s="91">
        <v>0.16</v>
      </c>
      <c r="F192" s="94">
        <f>F191*E192</f>
        <v>24</v>
      </c>
      <c r="G192" s="92"/>
      <c r="H192" s="94"/>
      <c r="I192" s="93"/>
      <c r="J192" s="94"/>
      <c r="K192" s="93"/>
      <c r="L192" s="94"/>
      <c r="M192" s="94"/>
      <c r="N192" s="18"/>
    </row>
    <row r="193" spans="1:14" s="36" customFormat="1" ht="13.5" customHeight="1">
      <c r="A193" s="91"/>
      <c r="B193" s="91"/>
      <c r="C193" s="97" t="s">
        <v>38</v>
      </c>
      <c r="D193" s="91" t="s">
        <v>0</v>
      </c>
      <c r="E193" s="92">
        <v>0.0022</v>
      </c>
      <c r="F193" s="94">
        <f>F191*E193</f>
        <v>0.33</v>
      </c>
      <c r="G193" s="92"/>
      <c r="H193" s="94"/>
      <c r="I193" s="93"/>
      <c r="J193" s="94"/>
      <c r="K193" s="93"/>
      <c r="L193" s="94"/>
      <c r="M193" s="94"/>
      <c r="N193" s="18"/>
    </row>
    <row r="194" spans="1:14" s="19" customFormat="1" ht="13.5" customHeight="1">
      <c r="A194" s="91"/>
      <c r="B194" s="37"/>
      <c r="C194" s="97" t="s">
        <v>14</v>
      </c>
      <c r="D194" s="91"/>
      <c r="E194" s="91"/>
      <c r="F194" s="94"/>
      <c r="G194" s="92"/>
      <c r="H194" s="94"/>
      <c r="I194" s="93"/>
      <c r="J194" s="94"/>
      <c r="K194" s="93"/>
      <c r="L194" s="94"/>
      <c r="M194" s="94"/>
      <c r="N194" s="18"/>
    </row>
    <row r="195" spans="1:14" s="19" customFormat="1" ht="33" customHeight="1">
      <c r="A195" s="91"/>
      <c r="B195" s="37"/>
      <c r="C195" s="83" t="s">
        <v>76</v>
      </c>
      <c r="D195" s="91" t="s">
        <v>45</v>
      </c>
      <c r="E195" s="91">
        <v>1</v>
      </c>
      <c r="F195" s="94">
        <f>F191*E195</f>
        <v>150</v>
      </c>
      <c r="G195" s="92"/>
      <c r="H195" s="94"/>
      <c r="I195" s="93"/>
      <c r="J195" s="94"/>
      <c r="K195" s="93"/>
      <c r="L195" s="94"/>
      <c r="M195" s="94"/>
      <c r="N195" s="18"/>
    </row>
    <row r="196" spans="1:14" s="19" customFormat="1" ht="13.5" customHeight="1">
      <c r="A196" s="91"/>
      <c r="B196" s="37"/>
      <c r="C196" s="97" t="s">
        <v>15</v>
      </c>
      <c r="D196" s="91" t="s">
        <v>0</v>
      </c>
      <c r="E196" s="91">
        <v>0.0191</v>
      </c>
      <c r="F196" s="94">
        <f>F191*E196</f>
        <v>2.8649999999999998</v>
      </c>
      <c r="G196" s="92"/>
      <c r="H196" s="94"/>
      <c r="I196" s="93"/>
      <c r="J196" s="94"/>
      <c r="K196" s="93"/>
      <c r="L196" s="94"/>
      <c r="M196" s="94"/>
      <c r="N196" s="18"/>
    </row>
    <row r="197" spans="1:13" s="42" customFormat="1" ht="18.75" customHeight="1">
      <c r="A197" s="91">
        <v>28</v>
      </c>
      <c r="B197" s="91" t="s">
        <v>66</v>
      </c>
      <c r="C197" s="83" t="s">
        <v>68</v>
      </c>
      <c r="D197" s="92" t="s">
        <v>17</v>
      </c>
      <c r="E197" s="93"/>
      <c r="F197" s="92">
        <v>13</v>
      </c>
      <c r="G197" s="94"/>
      <c r="H197" s="93"/>
      <c r="I197" s="94"/>
      <c r="J197" s="93"/>
      <c r="K197" s="94"/>
      <c r="L197" s="94"/>
      <c r="M197" s="96"/>
    </row>
    <row r="198" spans="1:14" s="36" customFormat="1" ht="13.5" customHeight="1">
      <c r="A198" s="98"/>
      <c r="B198" s="37"/>
      <c r="C198" s="97" t="s">
        <v>12</v>
      </c>
      <c r="D198" s="91" t="s">
        <v>13</v>
      </c>
      <c r="E198" s="91">
        <v>2.55</v>
      </c>
      <c r="F198" s="94">
        <f>F197*E198</f>
        <v>33.15</v>
      </c>
      <c r="G198" s="92"/>
      <c r="H198" s="94"/>
      <c r="I198" s="93"/>
      <c r="J198" s="94"/>
      <c r="K198" s="93"/>
      <c r="L198" s="94"/>
      <c r="M198" s="94"/>
      <c r="N198" s="18"/>
    </row>
    <row r="199" spans="1:14" s="36" customFormat="1" ht="13.5">
      <c r="A199" s="98"/>
      <c r="B199" s="37"/>
      <c r="C199" s="97" t="s">
        <v>22</v>
      </c>
      <c r="D199" s="91" t="s">
        <v>0</v>
      </c>
      <c r="E199" s="91">
        <v>0.86</v>
      </c>
      <c r="F199" s="94">
        <f>F197*E199</f>
        <v>11.18</v>
      </c>
      <c r="G199" s="92"/>
      <c r="H199" s="94"/>
      <c r="I199" s="93"/>
      <c r="J199" s="94"/>
      <c r="K199" s="93"/>
      <c r="L199" s="94"/>
      <c r="M199" s="94"/>
      <c r="N199" s="18"/>
    </row>
    <row r="200" spans="1:14" s="19" customFormat="1" ht="13.5">
      <c r="A200" s="91"/>
      <c r="B200" s="37"/>
      <c r="C200" s="97" t="s">
        <v>14</v>
      </c>
      <c r="D200" s="91"/>
      <c r="E200" s="91"/>
      <c r="F200" s="94"/>
      <c r="G200" s="92"/>
      <c r="H200" s="94"/>
      <c r="I200" s="93"/>
      <c r="J200" s="94"/>
      <c r="K200" s="93"/>
      <c r="L200" s="94"/>
      <c r="M200" s="94"/>
      <c r="N200" s="18"/>
    </row>
    <row r="201" spans="1:14" s="19" customFormat="1" ht="12.75" customHeight="1">
      <c r="A201" s="91"/>
      <c r="B201" s="37"/>
      <c r="C201" s="105" t="s">
        <v>67</v>
      </c>
      <c r="D201" s="91" t="s">
        <v>17</v>
      </c>
      <c r="E201" s="91">
        <v>1</v>
      </c>
      <c r="F201" s="94">
        <f>F197*E201</f>
        <v>13</v>
      </c>
      <c r="G201" s="92"/>
      <c r="H201" s="94"/>
      <c r="I201" s="93"/>
      <c r="J201" s="94"/>
      <c r="K201" s="93"/>
      <c r="L201" s="94"/>
      <c r="M201" s="94"/>
      <c r="N201" s="18"/>
    </row>
    <row r="202" spans="1:14" s="19" customFormat="1" ht="15" customHeight="1">
      <c r="A202" s="91"/>
      <c r="B202" s="37"/>
      <c r="C202" s="97" t="s">
        <v>15</v>
      </c>
      <c r="D202" s="91" t="s">
        <v>0</v>
      </c>
      <c r="E202" s="91">
        <v>2.1</v>
      </c>
      <c r="F202" s="110">
        <f>F197*E202</f>
        <v>27.3</v>
      </c>
      <c r="G202" s="93"/>
      <c r="H202" s="94"/>
      <c r="I202" s="93"/>
      <c r="J202" s="94"/>
      <c r="K202" s="93"/>
      <c r="L202" s="94"/>
      <c r="M202" s="94"/>
      <c r="N202" s="18"/>
    </row>
    <row r="203" spans="1:14" s="19" customFormat="1" ht="19.5" customHeight="1">
      <c r="A203" s="91">
        <v>29</v>
      </c>
      <c r="B203" s="91"/>
      <c r="C203" s="83" t="s">
        <v>597</v>
      </c>
      <c r="D203" s="91" t="s">
        <v>17</v>
      </c>
      <c r="E203" s="92"/>
      <c r="F203" s="112">
        <v>1</v>
      </c>
      <c r="G203" s="93"/>
      <c r="H203" s="94"/>
      <c r="I203" s="92"/>
      <c r="J203" s="94"/>
      <c r="K203" s="93"/>
      <c r="L203" s="94"/>
      <c r="M203" s="94"/>
      <c r="N203" s="18"/>
    </row>
    <row r="204" spans="1:13" s="87" customFormat="1" ht="15.75" customHeight="1">
      <c r="A204" s="95"/>
      <c r="B204" s="336"/>
      <c r="C204" s="308" t="s">
        <v>90</v>
      </c>
      <c r="D204" s="86"/>
      <c r="E204" s="86"/>
      <c r="F204" s="95"/>
      <c r="G204" s="95"/>
      <c r="H204" s="95"/>
      <c r="I204" s="95"/>
      <c r="J204" s="95"/>
      <c r="K204" s="95"/>
      <c r="L204" s="95"/>
      <c r="M204" s="95"/>
    </row>
    <row r="205" spans="1:13" s="42" customFormat="1" ht="20.25" customHeight="1">
      <c r="A205" s="91">
        <v>30</v>
      </c>
      <c r="B205" s="91" t="s">
        <v>39</v>
      </c>
      <c r="C205" s="339" t="s">
        <v>580</v>
      </c>
      <c r="D205" s="101" t="s">
        <v>17</v>
      </c>
      <c r="E205" s="102"/>
      <c r="F205" s="103">
        <v>162</v>
      </c>
      <c r="G205" s="93"/>
      <c r="H205" s="94"/>
      <c r="I205" s="92"/>
      <c r="J205" s="94"/>
      <c r="K205" s="93"/>
      <c r="L205" s="94"/>
      <c r="M205" s="94"/>
    </row>
    <row r="206" spans="1:71" ht="14.25" customHeight="1">
      <c r="A206" s="91"/>
      <c r="B206" s="91"/>
      <c r="C206" s="97" t="s">
        <v>12</v>
      </c>
      <c r="D206" s="91" t="s">
        <v>13</v>
      </c>
      <c r="E206" s="91">
        <v>0.97</v>
      </c>
      <c r="F206" s="51">
        <f>F205*E206</f>
        <v>157.14</v>
      </c>
      <c r="G206" s="93"/>
      <c r="H206" s="94"/>
      <c r="I206" s="93"/>
      <c r="J206" s="94"/>
      <c r="K206" s="93"/>
      <c r="L206" s="94"/>
      <c r="M206" s="94"/>
      <c r="N206" s="8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</row>
    <row r="207" spans="1:71" s="36" customFormat="1" ht="13.5">
      <c r="A207" s="91"/>
      <c r="B207" s="91"/>
      <c r="C207" s="97" t="s">
        <v>22</v>
      </c>
      <c r="D207" s="91" t="s">
        <v>0</v>
      </c>
      <c r="E207" s="92">
        <v>0.349</v>
      </c>
      <c r="F207" s="92">
        <f>F205*E207</f>
        <v>56.538</v>
      </c>
      <c r="G207" s="93"/>
      <c r="H207" s="94"/>
      <c r="I207" s="92"/>
      <c r="J207" s="94"/>
      <c r="K207" s="93"/>
      <c r="L207" s="94"/>
      <c r="M207" s="94"/>
      <c r="N207" s="89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</row>
    <row r="208" spans="1:71" s="19" customFormat="1" ht="13.5">
      <c r="A208" s="91"/>
      <c r="B208" s="91"/>
      <c r="C208" s="97" t="s">
        <v>14</v>
      </c>
      <c r="D208" s="91"/>
      <c r="E208" s="91"/>
      <c r="F208" s="51"/>
      <c r="G208" s="93"/>
      <c r="H208" s="94"/>
      <c r="I208" s="92"/>
      <c r="J208" s="94"/>
      <c r="K208" s="93"/>
      <c r="L208" s="94"/>
      <c r="M208" s="94"/>
      <c r="N208" s="89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</row>
    <row r="209" spans="1:71" s="19" customFormat="1" ht="22.5" customHeight="1">
      <c r="A209" s="91"/>
      <c r="B209" s="91"/>
      <c r="C209" s="339" t="s">
        <v>581</v>
      </c>
      <c r="D209" s="101" t="s">
        <v>17</v>
      </c>
      <c r="E209" s="91">
        <v>1</v>
      </c>
      <c r="F209" s="92">
        <f>F205*E209</f>
        <v>162</v>
      </c>
      <c r="G209" s="93"/>
      <c r="H209" s="94"/>
      <c r="I209" s="92"/>
      <c r="J209" s="94"/>
      <c r="K209" s="93"/>
      <c r="L209" s="94"/>
      <c r="M209" s="94"/>
      <c r="N209" s="89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</row>
    <row r="210" spans="1:71" s="19" customFormat="1" ht="13.5">
      <c r="A210" s="91"/>
      <c r="B210" s="91"/>
      <c r="C210" s="97" t="s">
        <v>15</v>
      </c>
      <c r="D210" s="91" t="s">
        <v>0</v>
      </c>
      <c r="E210" s="91">
        <v>0.382</v>
      </c>
      <c r="F210" s="104">
        <f>F205*E210</f>
        <v>61.884</v>
      </c>
      <c r="G210" s="93"/>
      <c r="H210" s="94"/>
      <c r="I210" s="92"/>
      <c r="J210" s="94"/>
      <c r="K210" s="93"/>
      <c r="L210" s="94"/>
      <c r="M210" s="94"/>
      <c r="N210" s="89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</row>
    <row r="211" spans="1:13" s="42" customFormat="1" ht="15" customHeight="1">
      <c r="A211" s="91">
        <v>31</v>
      </c>
      <c r="B211" s="91" t="s">
        <v>39</v>
      </c>
      <c r="C211" s="83" t="s">
        <v>583</v>
      </c>
      <c r="D211" s="101" t="s">
        <v>17</v>
      </c>
      <c r="E211" s="102"/>
      <c r="F211" s="103">
        <v>30</v>
      </c>
      <c r="G211" s="93"/>
      <c r="H211" s="94"/>
      <c r="I211" s="92"/>
      <c r="J211" s="94"/>
      <c r="K211" s="93"/>
      <c r="L211" s="94"/>
      <c r="M211" s="94"/>
    </row>
    <row r="212" spans="1:71" ht="14.25" customHeight="1">
      <c r="A212" s="91"/>
      <c r="B212" s="91"/>
      <c r="C212" s="97" t="s">
        <v>12</v>
      </c>
      <c r="D212" s="91" t="s">
        <v>13</v>
      </c>
      <c r="E212" s="91">
        <v>0.97</v>
      </c>
      <c r="F212" s="51">
        <f>F211*E212</f>
        <v>29.099999999999998</v>
      </c>
      <c r="G212" s="93"/>
      <c r="H212" s="94"/>
      <c r="I212" s="93"/>
      <c r="J212" s="94"/>
      <c r="K212" s="93"/>
      <c r="L212" s="94"/>
      <c r="M212" s="94"/>
      <c r="N212" s="8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</row>
    <row r="213" spans="1:71" s="36" customFormat="1" ht="13.5">
      <c r="A213" s="91"/>
      <c r="B213" s="91"/>
      <c r="C213" s="97" t="s">
        <v>22</v>
      </c>
      <c r="D213" s="91" t="s">
        <v>0</v>
      </c>
      <c r="E213" s="92">
        <v>0.349</v>
      </c>
      <c r="F213" s="92">
        <f>F211*E213</f>
        <v>10.469999999999999</v>
      </c>
      <c r="G213" s="93"/>
      <c r="H213" s="94"/>
      <c r="I213" s="92"/>
      <c r="J213" s="94"/>
      <c r="K213" s="93"/>
      <c r="L213" s="94"/>
      <c r="M213" s="94"/>
      <c r="N213" s="89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</row>
    <row r="214" spans="1:71" s="19" customFormat="1" ht="13.5">
      <c r="A214" s="91"/>
      <c r="B214" s="91"/>
      <c r="C214" s="97" t="s">
        <v>14</v>
      </c>
      <c r="D214" s="91"/>
      <c r="E214" s="91"/>
      <c r="F214" s="51"/>
      <c r="G214" s="93"/>
      <c r="H214" s="94"/>
      <c r="I214" s="92"/>
      <c r="J214" s="94"/>
      <c r="K214" s="93"/>
      <c r="L214" s="94"/>
      <c r="M214" s="94"/>
      <c r="N214" s="89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</row>
    <row r="215" spans="1:71" s="19" customFormat="1" ht="18" customHeight="1">
      <c r="A215" s="91"/>
      <c r="B215" s="91"/>
      <c r="C215" s="83" t="s">
        <v>583</v>
      </c>
      <c r="D215" s="101" t="s">
        <v>17</v>
      </c>
      <c r="E215" s="91">
        <v>1</v>
      </c>
      <c r="F215" s="92">
        <f>F211*E215</f>
        <v>30</v>
      </c>
      <c r="G215" s="93"/>
      <c r="H215" s="94"/>
      <c r="I215" s="92"/>
      <c r="J215" s="94"/>
      <c r="K215" s="93"/>
      <c r="L215" s="94"/>
      <c r="M215" s="94"/>
      <c r="N215" s="89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</row>
    <row r="216" spans="1:71" s="19" customFormat="1" ht="13.5">
      <c r="A216" s="91"/>
      <c r="B216" s="91"/>
      <c r="C216" s="97" t="s">
        <v>15</v>
      </c>
      <c r="D216" s="91" t="s">
        <v>0</v>
      </c>
      <c r="E216" s="91">
        <v>0.382</v>
      </c>
      <c r="F216" s="104">
        <f>F211*E216</f>
        <v>11.46</v>
      </c>
      <c r="G216" s="93"/>
      <c r="H216" s="94"/>
      <c r="I216" s="92"/>
      <c r="J216" s="94"/>
      <c r="K216" s="93"/>
      <c r="L216" s="94"/>
      <c r="M216" s="94"/>
      <c r="N216" s="89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</row>
    <row r="217" spans="1:71" ht="15" customHeight="1">
      <c r="A217" s="91">
        <v>32</v>
      </c>
      <c r="B217" s="91" t="s">
        <v>41</v>
      </c>
      <c r="C217" s="83" t="s">
        <v>584</v>
      </c>
      <c r="D217" s="91" t="s">
        <v>17</v>
      </c>
      <c r="E217" s="92"/>
      <c r="F217" s="93">
        <v>36</v>
      </c>
      <c r="G217" s="92"/>
      <c r="H217" s="94"/>
      <c r="I217" s="93"/>
      <c r="J217" s="94"/>
      <c r="K217" s="93"/>
      <c r="L217" s="94"/>
      <c r="M217" s="94"/>
      <c r="N217" s="18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</row>
    <row r="218" spans="1:71" ht="14.25" customHeight="1">
      <c r="A218" s="91"/>
      <c r="B218" s="37"/>
      <c r="C218" s="97" t="s">
        <v>12</v>
      </c>
      <c r="D218" s="91" t="s">
        <v>13</v>
      </c>
      <c r="E218" s="91">
        <v>1.03</v>
      </c>
      <c r="F218" s="51">
        <f>F217*E218</f>
        <v>37.08</v>
      </c>
      <c r="G218" s="92"/>
      <c r="H218" s="94"/>
      <c r="I218" s="93"/>
      <c r="J218" s="94"/>
      <c r="K218" s="93"/>
      <c r="L218" s="94"/>
      <c r="M218" s="94"/>
      <c r="N218" s="18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</row>
    <row r="219" spans="1:14" s="36" customFormat="1" ht="15" customHeight="1">
      <c r="A219" s="91"/>
      <c r="B219" s="91"/>
      <c r="C219" s="97" t="s">
        <v>117</v>
      </c>
      <c r="D219" s="91" t="s">
        <v>0</v>
      </c>
      <c r="E219" s="92">
        <v>0.584</v>
      </c>
      <c r="F219" s="92">
        <f>F217*E219</f>
        <v>21.023999999999997</v>
      </c>
      <c r="G219" s="92"/>
      <c r="H219" s="94"/>
      <c r="I219" s="93"/>
      <c r="J219" s="94"/>
      <c r="K219" s="93"/>
      <c r="L219" s="94"/>
      <c r="M219" s="94"/>
      <c r="N219" s="18"/>
    </row>
    <row r="220" spans="1:14" s="19" customFormat="1" ht="15" customHeight="1">
      <c r="A220" s="91"/>
      <c r="B220" s="37"/>
      <c r="C220" s="97" t="s">
        <v>14</v>
      </c>
      <c r="D220" s="91"/>
      <c r="E220" s="91"/>
      <c r="F220" s="51"/>
      <c r="G220" s="92"/>
      <c r="H220" s="94"/>
      <c r="I220" s="93"/>
      <c r="J220" s="94"/>
      <c r="K220" s="93"/>
      <c r="L220" s="94"/>
      <c r="M220" s="94"/>
      <c r="N220" s="18"/>
    </row>
    <row r="221" spans="1:14" s="19" customFormat="1" ht="14.25" customHeight="1">
      <c r="A221" s="91"/>
      <c r="B221" s="37"/>
      <c r="C221" s="83" t="s">
        <v>584</v>
      </c>
      <c r="D221" s="91" t="s">
        <v>17</v>
      </c>
      <c r="E221" s="91">
        <v>1</v>
      </c>
      <c r="F221" s="51">
        <f>F217*E221</f>
        <v>36</v>
      </c>
      <c r="G221" s="92"/>
      <c r="H221" s="94"/>
      <c r="I221" s="93"/>
      <c r="J221" s="94"/>
      <c r="K221" s="93"/>
      <c r="L221" s="94"/>
      <c r="M221" s="94"/>
      <c r="N221" s="18"/>
    </row>
    <row r="222" spans="1:14" s="19" customFormat="1" ht="15" customHeight="1">
      <c r="A222" s="91"/>
      <c r="B222" s="37"/>
      <c r="C222" s="97" t="s">
        <v>15</v>
      </c>
      <c r="D222" s="91" t="s">
        <v>0</v>
      </c>
      <c r="E222" s="91">
        <v>1.62</v>
      </c>
      <c r="F222" s="104">
        <f>F217*E222</f>
        <v>58.32000000000001</v>
      </c>
      <c r="G222" s="93"/>
      <c r="H222" s="94"/>
      <c r="I222" s="93"/>
      <c r="J222" s="94"/>
      <c r="K222" s="93"/>
      <c r="L222" s="94"/>
      <c r="M222" s="94"/>
      <c r="N222" s="18"/>
    </row>
    <row r="223" spans="1:71" s="74" customFormat="1" ht="30.75" customHeight="1">
      <c r="A223" s="91">
        <v>33</v>
      </c>
      <c r="B223" s="91" t="s">
        <v>54</v>
      </c>
      <c r="C223" s="83" t="s">
        <v>65</v>
      </c>
      <c r="D223" s="101" t="s">
        <v>17</v>
      </c>
      <c r="E223" s="102"/>
      <c r="F223" s="103">
        <v>13</v>
      </c>
      <c r="G223" s="92"/>
      <c r="H223" s="94"/>
      <c r="I223" s="93"/>
      <c r="J223" s="94"/>
      <c r="K223" s="93"/>
      <c r="L223" s="94"/>
      <c r="M223" s="94"/>
      <c r="N223" s="90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</row>
    <row r="224" spans="1:71" s="74" customFormat="1" ht="27">
      <c r="A224" s="97"/>
      <c r="B224" s="91"/>
      <c r="C224" s="97" t="s">
        <v>12</v>
      </c>
      <c r="D224" s="91" t="s">
        <v>13</v>
      </c>
      <c r="E224" s="107">
        <v>0.72</v>
      </c>
      <c r="F224" s="51">
        <f>F223*E224</f>
        <v>9.36</v>
      </c>
      <c r="G224" s="92"/>
      <c r="H224" s="94"/>
      <c r="I224" s="93"/>
      <c r="J224" s="94"/>
      <c r="K224" s="93"/>
      <c r="L224" s="94"/>
      <c r="M224" s="94"/>
      <c r="N224" s="90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</row>
    <row r="225" spans="1:71" s="74" customFormat="1" ht="13.5">
      <c r="A225" s="97"/>
      <c r="B225" s="91"/>
      <c r="C225" s="97" t="s">
        <v>22</v>
      </c>
      <c r="D225" s="91" t="s">
        <v>0</v>
      </c>
      <c r="E225" s="92">
        <v>0.311</v>
      </c>
      <c r="F225" s="51">
        <f>F223*E225</f>
        <v>4.043</v>
      </c>
      <c r="G225" s="92"/>
      <c r="H225" s="94"/>
      <c r="I225" s="93"/>
      <c r="J225" s="94"/>
      <c r="K225" s="93"/>
      <c r="L225" s="94"/>
      <c r="M225" s="94"/>
      <c r="N225" s="90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</row>
    <row r="226" spans="1:71" s="74" customFormat="1" ht="13.5">
      <c r="A226" s="97"/>
      <c r="B226" s="91"/>
      <c r="C226" s="97" t="s">
        <v>14</v>
      </c>
      <c r="D226" s="91"/>
      <c r="E226" s="91"/>
      <c r="F226" s="51"/>
      <c r="G226" s="92"/>
      <c r="H226" s="94"/>
      <c r="I226" s="93"/>
      <c r="J226" s="94"/>
      <c r="K226" s="93"/>
      <c r="L226" s="94"/>
      <c r="M226" s="94"/>
      <c r="N226" s="90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</row>
    <row r="227" spans="1:71" s="74" customFormat="1" ht="30.75" customHeight="1">
      <c r="A227" s="97"/>
      <c r="B227" s="91"/>
      <c r="C227" s="83" t="s">
        <v>65</v>
      </c>
      <c r="D227" s="91" t="s">
        <v>17</v>
      </c>
      <c r="E227" s="91">
        <v>1</v>
      </c>
      <c r="F227" s="92">
        <f>F223*E227</f>
        <v>13</v>
      </c>
      <c r="G227" s="92"/>
      <c r="H227" s="94"/>
      <c r="I227" s="93"/>
      <c r="J227" s="94"/>
      <c r="K227" s="93"/>
      <c r="L227" s="94"/>
      <c r="M227" s="94"/>
      <c r="N227" s="90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</row>
    <row r="228" spans="1:71" s="74" customFormat="1" ht="13.5">
      <c r="A228" s="97"/>
      <c r="B228" s="91"/>
      <c r="C228" s="97" t="s">
        <v>15</v>
      </c>
      <c r="D228" s="91" t="s">
        <v>0</v>
      </c>
      <c r="E228" s="91">
        <v>0.113</v>
      </c>
      <c r="F228" s="51">
        <f>F223*E228</f>
        <v>1.469</v>
      </c>
      <c r="G228" s="92"/>
      <c r="H228" s="94"/>
      <c r="I228" s="93"/>
      <c r="J228" s="94"/>
      <c r="K228" s="93"/>
      <c r="L228" s="94"/>
      <c r="M228" s="94"/>
      <c r="N228" s="90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</row>
    <row r="229" spans="1:71" s="74" customFormat="1" ht="28.5" customHeight="1">
      <c r="A229" s="91">
        <v>34</v>
      </c>
      <c r="B229" s="91" t="s">
        <v>54</v>
      </c>
      <c r="C229" s="83" t="s">
        <v>821</v>
      </c>
      <c r="D229" s="101" t="s">
        <v>17</v>
      </c>
      <c r="E229" s="102"/>
      <c r="F229" s="103">
        <v>65</v>
      </c>
      <c r="G229" s="92"/>
      <c r="H229" s="94"/>
      <c r="I229" s="93"/>
      <c r="J229" s="94"/>
      <c r="K229" s="93"/>
      <c r="L229" s="94"/>
      <c r="M229" s="94"/>
      <c r="N229" s="90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</row>
    <row r="230" spans="1:71" s="74" customFormat="1" ht="27">
      <c r="A230" s="97"/>
      <c r="B230" s="91"/>
      <c r="C230" s="97" t="s">
        <v>12</v>
      </c>
      <c r="D230" s="91" t="s">
        <v>13</v>
      </c>
      <c r="E230" s="107">
        <v>0.72</v>
      </c>
      <c r="F230" s="51">
        <f>F229*E230</f>
        <v>46.8</v>
      </c>
      <c r="G230" s="92"/>
      <c r="H230" s="94"/>
      <c r="I230" s="93"/>
      <c r="J230" s="94"/>
      <c r="K230" s="93"/>
      <c r="L230" s="94"/>
      <c r="M230" s="94"/>
      <c r="N230" s="90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</row>
    <row r="231" spans="1:71" s="74" customFormat="1" ht="13.5">
      <c r="A231" s="97"/>
      <c r="B231" s="91"/>
      <c r="C231" s="97" t="s">
        <v>22</v>
      </c>
      <c r="D231" s="91" t="s">
        <v>0</v>
      </c>
      <c r="E231" s="92">
        <v>0.311</v>
      </c>
      <c r="F231" s="51">
        <f>F229*E231</f>
        <v>20.215</v>
      </c>
      <c r="G231" s="92"/>
      <c r="H231" s="94"/>
      <c r="I231" s="93"/>
      <c r="J231" s="94"/>
      <c r="K231" s="93"/>
      <c r="L231" s="94"/>
      <c r="M231" s="94"/>
      <c r="N231" s="90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</row>
    <row r="232" spans="1:71" s="74" customFormat="1" ht="13.5">
      <c r="A232" s="97"/>
      <c r="B232" s="91"/>
      <c r="C232" s="97" t="s">
        <v>14</v>
      </c>
      <c r="D232" s="91"/>
      <c r="E232" s="91"/>
      <c r="F232" s="51"/>
      <c r="G232" s="92"/>
      <c r="H232" s="94"/>
      <c r="I232" s="93"/>
      <c r="J232" s="94"/>
      <c r="K232" s="93"/>
      <c r="L232" s="94"/>
      <c r="M232" s="94"/>
      <c r="N232" s="90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</row>
    <row r="233" spans="1:71" s="74" customFormat="1" ht="18" customHeight="1">
      <c r="A233" s="97"/>
      <c r="B233" s="91"/>
      <c r="C233" s="83" t="s">
        <v>585</v>
      </c>
      <c r="D233" s="91" t="s">
        <v>17</v>
      </c>
      <c r="E233" s="91">
        <v>1</v>
      </c>
      <c r="F233" s="92">
        <f>F229*E233</f>
        <v>65</v>
      </c>
      <c r="G233" s="92"/>
      <c r="H233" s="94"/>
      <c r="I233" s="93"/>
      <c r="J233" s="94"/>
      <c r="K233" s="93"/>
      <c r="L233" s="94"/>
      <c r="M233" s="94"/>
      <c r="N233" s="90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</row>
    <row r="234" spans="1:71" s="74" customFormat="1" ht="13.5">
      <c r="A234" s="97"/>
      <c r="B234" s="91"/>
      <c r="C234" s="97" t="s">
        <v>15</v>
      </c>
      <c r="D234" s="91" t="s">
        <v>0</v>
      </c>
      <c r="E234" s="91">
        <v>0.113</v>
      </c>
      <c r="F234" s="51">
        <f>F229*E234</f>
        <v>7.345000000000001</v>
      </c>
      <c r="G234" s="92"/>
      <c r="H234" s="94"/>
      <c r="I234" s="93"/>
      <c r="J234" s="94"/>
      <c r="K234" s="93"/>
      <c r="L234" s="94"/>
      <c r="M234" s="94"/>
      <c r="N234" s="90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</row>
    <row r="235" spans="1:14" s="19" customFormat="1" ht="19.5" customHeight="1">
      <c r="A235" s="91">
        <v>35</v>
      </c>
      <c r="B235" s="91" t="s">
        <v>41</v>
      </c>
      <c r="C235" s="83" t="s">
        <v>598</v>
      </c>
      <c r="D235" s="101" t="s">
        <v>17</v>
      </c>
      <c r="E235" s="102"/>
      <c r="F235" s="103">
        <v>8</v>
      </c>
      <c r="G235" s="92"/>
      <c r="H235" s="94"/>
      <c r="I235" s="93"/>
      <c r="J235" s="94"/>
      <c r="K235" s="93"/>
      <c r="L235" s="94"/>
      <c r="M235" s="94"/>
      <c r="N235" s="18"/>
    </row>
    <row r="236" spans="1:14" s="36" customFormat="1" ht="27">
      <c r="A236" s="91"/>
      <c r="B236" s="91"/>
      <c r="C236" s="97" t="s">
        <v>12</v>
      </c>
      <c r="D236" s="91" t="s">
        <v>13</v>
      </c>
      <c r="E236" s="91">
        <v>1.03</v>
      </c>
      <c r="F236" s="110">
        <f>F235*E236</f>
        <v>8.24</v>
      </c>
      <c r="G236" s="92"/>
      <c r="H236" s="94"/>
      <c r="I236" s="93"/>
      <c r="J236" s="94"/>
      <c r="K236" s="93"/>
      <c r="L236" s="94"/>
      <c r="M236" s="94"/>
      <c r="N236" s="18"/>
    </row>
    <row r="237" spans="1:14" s="36" customFormat="1" ht="13.5">
      <c r="A237" s="91"/>
      <c r="B237" s="91"/>
      <c r="C237" s="97" t="s">
        <v>22</v>
      </c>
      <c r="D237" s="91" t="s">
        <v>0</v>
      </c>
      <c r="E237" s="92">
        <v>0.584</v>
      </c>
      <c r="F237" s="110">
        <f>F235*E237</f>
        <v>4.672</v>
      </c>
      <c r="G237" s="92"/>
      <c r="H237" s="94"/>
      <c r="I237" s="93"/>
      <c r="J237" s="94"/>
      <c r="K237" s="93"/>
      <c r="L237" s="94"/>
      <c r="M237" s="94"/>
      <c r="N237" s="18"/>
    </row>
    <row r="238" spans="1:14" s="36" customFormat="1" ht="13.5">
      <c r="A238" s="91"/>
      <c r="B238" s="91"/>
      <c r="C238" s="97" t="s">
        <v>14</v>
      </c>
      <c r="D238" s="91"/>
      <c r="E238" s="91"/>
      <c r="F238" s="94"/>
      <c r="G238" s="92"/>
      <c r="H238" s="94"/>
      <c r="I238" s="93"/>
      <c r="J238" s="94"/>
      <c r="K238" s="93"/>
      <c r="L238" s="94"/>
      <c r="M238" s="94"/>
      <c r="N238" s="18"/>
    </row>
    <row r="239" spans="1:14" s="36" customFormat="1" ht="15" customHeight="1">
      <c r="A239" s="91"/>
      <c r="B239" s="91"/>
      <c r="C239" s="83" t="s">
        <v>598</v>
      </c>
      <c r="D239" s="91" t="s">
        <v>17</v>
      </c>
      <c r="E239" s="91">
        <v>1</v>
      </c>
      <c r="F239" s="103">
        <f>F235*E239</f>
        <v>8</v>
      </c>
      <c r="G239" s="93"/>
      <c r="H239" s="94"/>
      <c r="I239" s="93"/>
      <c r="J239" s="94"/>
      <c r="K239" s="93"/>
      <c r="L239" s="94"/>
      <c r="M239" s="94"/>
      <c r="N239" s="18"/>
    </row>
    <row r="240" spans="1:14" s="36" customFormat="1" ht="13.5">
      <c r="A240" s="91"/>
      <c r="B240" s="91"/>
      <c r="C240" s="97" t="s">
        <v>15</v>
      </c>
      <c r="D240" s="91" t="s">
        <v>0</v>
      </c>
      <c r="E240" s="91">
        <v>1.62</v>
      </c>
      <c r="F240" s="94">
        <f>F235*E240</f>
        <v>12.96</v>
      </c>
      <c r="G240" s="93"/>
      <c r="H240" s="94"/>
      <c r="I240" s="93"/>
      <c r="J240" s="94"/>
      <c r="K240" s="93"/>
      <c r="L240" s="94"/>
      <c r="M240" s="94"/>
      <c r="N240" s="18"/>
    </row>
    <row r="241" spans="1:14" s="19" customFormat="1" ht="19.5" customHeight="1">
      <c r="A241" s="91">
        <v>36</v>
      </c>
      <c r="B241" s="91" t="s">
        <v>41</v>
      </c>
      <c r="C241" s="83" t="s">
        <v>598</v>
      </c>
      <c r="D241" s="101" t="s">
        <v>17</v>
      </c>
      <c r="E241" s="102"/>
      <c r="F241" s="103">
        <v>2</v>
      </c>
      <c r="G241" s="92"/>
      <c r="H241" s="94"/>
      <c r="I241" s="93"/>
      <c r="J241" s="94"/>
      <c r="K241" s="93"/>
      <c r="L241" s="94"/>
      <c r="M241" s="94"/>
      <c r="N241" s="18"/>
    </row>
    <row r="242" spans="1:14" s="36" customFormat="1" ht="27">
      <c r="A242" s="91"/>
      <c r="B242" s="91"/>
      <c r="C242" s="97" t="s">
        <v>12</v>
      </c>
      <c r="D242" s="91" t="s">
        <v>13</v>
      </c>
      <c r="E242" s="91">
        <v>1.03</v>
      </c>
      <c r="F242" s="110">
        <f>F241*E242</f>
        <v>2.06</v>
      </c>
      <c r="G242" s="92"/>
      <c r="H242" s="94"/>
      <c r="I242" s="93"/>
      <c r="J242" s="94"/>
      <c r="K242" s="93"/>
      <c r="L242" s="94"/>
      <c r="M242" s="94"/>
      <c r="N242" s="18"/>
    </row>
    <row r="243" spans="1:14" s="36" customFormat="1" ht="13.5">
      <c r="A243" s="91"/>
      <c r="B243" s="91"/>
      <c r="C243" s="97" t="s">
        <v>22</v>
      </c>
      <c r="D243" s="91" t="s">
        <v>0</v>
      </c>
      <c r="E243" s="92">
        <v>0.584</v>
      </c>
      <c r="F243" s="110">
        <f>F241*E243</f>
        <v>1.168</v>
      </c>
      <c r="G243" s="92"/>
      <c r="H243" s="94"/>
      <c r="I243" s="93"/>
      <c r="J243" s="94"/>
      <c r="K243" s="93"/>
      <c r="L243" s="94"/>
      <c r="M243" s="94"/>
      <c r="N243" s="18"/>
    </row>
    <row r="244" spans="1:14" s="36" customFormat="1" ht="13.5">
      <c r="A244" s="91"/>
      <c r="B244" s="91"/>
      <c r="C244" s="97" t="s">
        <v>14</v>
      </c>
      <c r="D244" s="91"/>
      <c r="E244" s="91"/>
      <c r="F244" s="94"/>
      <c r="G244" s="92"/>
      <c r="H244" s="94"/>
      <c r="I244" s="93"/>
      <c r="J244" s="94"/>
      <c r="K244" s="93"/>
      <c r="L244" s="94"/>
      <c r="M244" s="94"/>
      <c r="N244" s="18"/>
    </row>
    <row r="245" spans="1:14" s="36" customFormat="1" ht="15" customHeight="1">
      <c r="A245" s="91"/>
      <c r="B245" s="91"/>
      <c r="C245" s="83" t="s">
        <v>598</v>
      </c>
      <c r="D245" s="91" t="s">
        <v>17</v>
      </c>
      <c r="E245" s="91">
        <v>1</v>
      </c>
      <c r="F245" s="103">
        <f>F241*E245</f>
        <v>2</v>
      </c>
      <c r="G245" s="93"/>
      <c r="H245" s="94"/>
      <c r="I245" s="93"/>
      <c r="J245" s="94"/>
      <c r="K245" s="93"/>
      <c r="L245" s="94"/>
      <c r="M245" s="94"/>
      <c r="N245" s="18"/>
    </row>
    <row r="246" spans="1:14" s="36" customFormat="1" ht="13.5">
      <c r="A246" s="91"/>
      <c r="B246" s="91"/>
      <c r="C246" s="97" t="s">
        <v>15</v>
      </c>
      <c r="D246" s="91" t="s">
        <v>0</v>
      </c>
      <c r="E246" s="91">
        <v>1.62</v>
      </c>
      <c r="F246" s="94">
        <f>F241*E246</f>
        <v>3.24</v>
      </c>
      <c r="G246" s="93"/>
      <c r="H246" s="94"/>
      <c r="I246" s="93"/>
      <c r="J246" s="94"/>
      <c r="K246" s="93"/>
      <c r="L246" s="94"/>
      <c r="M246" s="94"/>
      <c r="N246" s="18"/>
    </row>
    <row r="247" spans="1:14" s="19" customFormat="1" ht="19.5" customHeight="1">
      <c r="A247" s="91">
        <v>37</v>
      </c>
      <c r="B247" s="91" t="s">
        <v>41</v>
      </c>
      <c r="C247" s="83" t="s">
        <v>586</v>
      </c>
      <c r="D247" s="101" t="s">
        <v>17</v>
      </c>
      <c r="E247" s="102"/>
      <c r="F247" s="103">
        <v>10</v>
      </c>
      <c r="G247" s="92"/>
      <c r="H247" s="94"/>
      <c r="I247" s="93"/>
      <c r="J247" s="94"/>
      <c r="K247" s="93"/>
      <c r="L247" s="94"/>
      <c r="M247" s="94"/>
      <c r="N247" s="18"/>
    </row>
    <row r="248" spans="1:14" s="36" customFormat="1" ht="27">
      <c r="A248" s="91"/>
      <c r="B248" s="91"/>
      <c r="C248" s="97" t="s">
        <v>12</v>
      </c>
      <c r="D248" s="91" t="s">
        <v>13</v>
      </c>
      <c r="E248" s="91">
        <v>1.03</v>
      </c>
      <c r="F248" s="110">
        <f>F247*E248</f>
        <v>10.3</v>
      </c>
      <c r="G248" s="92"/>
      <c r="H248" s="94"/>
      <c r="I248" s="93"/>
      <c r="J248" s="94"/>
      <c r="K248" s="93"/>
      <c r="L248" s="94"/>
      <c r="M248" s="94"/>
      <c r="N248" s="18"/>
    </row>
    <row r="249" spans="1:14" s="36" customFormat="1" ht="13.5">
      <c r="A249" s="91"/>
      <c r="B249" s="91"/>
      <c r="C249" s="97" t="s">
        <v>22</v>
      </c>
      <c r="D249" s="91" t="s">
        <v>0</v>
      </c>
      <c r="E249" s="92">
        <v>0.584</v>
      </c>
      <c r="F249" s="110">
        <f>F247*E249</f>
        <v>5.84</v>
      </c>
      <c r="G249" s="92"/>
      <c r="H249" s="94"/>
      <c r="I249" s="93"/>
      <c r="J249" s="94"/>
      <c r="K249" s="93"/>
      <c r="L249" s="94"/>
      <c r="M249" s="94"/>
      <c r="N249" s="18"/>
    </row>
    <row r="250" spans="1:14" s="36" customFormat="1" ht="13.5">
      <c r="A250" s="91"/>
      <c r="B250" s="91"/>
      <c r="C250" s="97" t="s">
        <v>14</v>
      </c>
      <c r="D250" s="91"/>
      <c r="E250" s="91"/>
      <c r="F250" s="94"/>
      <c r="G250" s="92"/>
      <c r="H250" s="94"/>
      <c r="I250" s="93"/>
      <c r="J250" s="94"/>
      <c r="K250" s="93"/>
      <c r="L250" s="94"/>
      <c r="M250" s="94"/>
      <c r="N250" s="18"/>
    </row>
    <row r="251" spans="1:14" s="36" customFormat="1" ht="15" customHeight="1">
      <c r="A251" s="91"/>
      <c r="B251" s="91"/>
      <c r="C251" s="83" t="s">
        <v>586</v>
      </c>
      <c r="D251" s="91" t="s">
        <v>17</v>
      </c>
      <c r="E251" s="91">
        <v>1</v>
      </c>
      <c r="F251" s="103">
        <f>F247*E251</f>
        <v>10</v>
      </c>
      <c r="G251" s="93"/>
      <c r="H251" s="94"/>
      <c r="I251" s="93"/>
      <c r="J251" s="94"/>
      <c r="K251" s="93"/>
      <c r="L251" s="94"/>
      <c r="M251" s="94"/>
      <c r="N251" s="18"/>
    </row>
    <row r="252" spans="1:14" s="36" customFormat="1" ht="13.5">
      <c r="A252" s="91"/>
      <c r="B252" s="91"/>
      <c r="C252" s="97" t="s">
        <v>15</v>
      </c>
      <c r="D252" s="91" t="s">
        <v>0</v>
      </c>
      <c r="E252" s="91">
        <v>1.62</v>
      </c>
      <c r="F252" s="94">
        <f>F247*E252</f>
        <v>16.200000000000003</v>
      </c>
      <c r="G252" s="93"/>
      <c r="H252" s="94"/>
      <c r="I252" s="93"/>
      <c r="J252" s="94"/>
      <c r="K252" s="93"/>
      <c r="L252" s="94"/>
      <c r="M252" s="94"/>
      <c r="N252" s="18"/>
    </row>
    <row r="253" spans="1:71" s="19" customFormat="1" ht="28.5" customHeight="1">
      <c r="A253" s="91">
        <v>38</v>
      </c>
      <c r="B253" s="91" t="s">
        <v>52</v>
      </c>
      <c r="C253" s="99" t="s">
        <v>62</v>
      </c>
      <c r="D253" s="101" t="s">
        <v>17</v>
      </c>
      <c r="E253" s="92"/>
      <c r="F253" s="103">
        <f>SUM(F257:F258)</f>
        <v>42</v>
      </c>
      <c r="G253" s="93"/>
      <c r="H253" s="94"/>
      <c r="I253" s="92"/>
      <c r="J253" s="94"/>
      <c r="K253" s="93"/>
      <c r="L253" s="94"/>
      <c r="M253" s="94"/>
      <c r="N253" s="89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</row>
    <row r="254" spans="1:71" s="19" customFormat="1" ht="15.75" customHeight="1">
      <c r="A254" s="91"/>
      <c r="B254" s="37"/>
      <c r="C254" s="97" t="s">
        <v>28</v>
      </c>
      <c r="D254" s="91" t="s">
        <v>13</v>
      </c>
      <c r="E254" s="91">
        <v>0.68</v>
      </c>
      <c r="F254" s="51">
        <f>F253*E254</f>
        <v>28.560000000000002</v>
      </c>
      <c r="G254" s="93"/>
      <c r="H254" s="94"/>
      <c r="I254" s="93"/>
      <c r="J254" s="94"/>
      <c r="K254" s="93"/>
      <c r="L254" s="94"/>
      <c r="M254" s="94"/>
      <c r="N254" s="89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</row>
    <row r="255" spans="1:71" s="19" customFormat="1" ht="13.5">
      <c r="A255" s="91"/>
      <c r="B255" s="91"/>
      <c r="C255" s="97" t="s">
        <v>22</v>
      </c>
      <c r="D255" s="91" t="s">
        <v>0</v>
      </c>
      <c r="E255" s="92">
        <v>0.011</v>
      </c>
      <c r="F255" s="92">
        <f>F253*E255</f>
        <v>0.46199999999999997</v>
      </c>
      <c r="G255" s="93"/>
      <c r="H255" s="94"/>
      <c r="I255" s="93"/>
      <c r="J255" s="94"/>
      <c r="K255" s="93"/>
      <c r="L255" s="94"/>
      <c r="M255" s="94"/>
      <c r="N255" s="89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</row>
    <row r="256" spans="1:71" s="19" customFormat="1" ht="13.5">
      <c r="A256" s="91"/>
      <c r="B256" s="37"/>
      <c r="C256" s="97" t="s">
        <v>14</v>
      </c>
      <c r="D256" s="91"/>
      <c r="E256" s="91"/>
      <c r="F256" s="51"/>
      <c r="G256" s="93"/>
      <c r="H256" s="94"/>
      <c r="I256" s="92"/>
      <c r="J256" s="94"/>
      <c r="K256" s="93"/>
      <c r="L256" s="94"/>
      <c r="M256" s="94"/>
      <c r="N256" s="89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</row>
    <row r="257" spans="1:71" s="19" customFormat="1" ht="14.25" customHeight="1">
      <c r="A257" s="91"/>
      <c r="B257" s="37"/>
      <c r="C257" s="83" t="s">
        <v>69</v>
      </c>
      <c r="D257" s="101" t="s">
        <v>17</v>
      </c>
      <c r="E257" s="91"/>
      <c r="F257" s="51">
        <v>22</v>
      </c>
      <c r="G257" s="93"/>
      <c r="H257" s="94"/>
      <c r="I257" s="92"/>
      <c r="J257" s="94"/>
      <c r="K257" s="93"/>
      <c r="L257" s="94"/>
      <c r="M257" s="94"/>
      <c r="N257" s="89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</row>
    <row r="258" spans="1:71" s="19" customFormat="1" ht="15" customHeight="1">
      <c r="A258" s="91"/>
      <c r="B258" s="37"/>
      <c r="C258" s="83" t="s">
        <v>70</v>
      </c>
      <c r="D258" s="101" t="s">
        <v>17</v>
      </c>
      <c r="E258" s="91"/>
      <c r="F258" s="51">
        <v>20</v>
      </c>
      <c r="G258" s="93"/>
      <c r="H258" s="94"/>
      <c r="I258" s="92"/>
      <c r="J258" s="94"/>
      <c r="K258" s="93"/>
      <c r="L258" s="94"/>
      <c r="M258" s="94"/>
      <c r="N258" s="89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</row>
    <row r="259" spans="1:71" s="19" customFormat="1" ht="13.5">
      <c r="A259" s="91"/>
      <c r="B259" s="37"/>
      <c r="C259" s="97" t="s">
        <v>15</v>
      </c>
      <c r="D259" s="91" t="s">
        <v>0</v>
      </c>
      <c r="E259" s="91">
        <v>0.103</v>
      </c>
      <c r="F259" s="104">
        <f>F253*E259</f>
        <v>4.326</v>
      </c>
      <c r="G259" s="93"/>
      <c r="H259" s="94"/>
      <c r="I259" s="92"/>
      <c r="J259" s="94"/>
      <c r="K259" s="93"/>
      <c r="L259" s="94"/>
      <c r="M259" s="94"/>
      <c r="N259" s="89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</row>
    <row r="260" spans="1:71" s="19" customFormat="1" ht="15.75" customHeight="1">
      <c r="A260" s="91">
        <v>39</v>
      </c>
      <c r="B260" s="91" t="s">
        <v>42</v>
      </c>
      <c r="C260" s="83" t="s">
        <v>72</v>
      </c>
      <c r="D260" s="101" t="s">
        <v>17</v>
      </c>
      <c r="E260" s="92"/>
      <c r="F260" s="93">
        <v>195</v>
      </c>
      <c r="G260" s="93"/>
      <c r="H260" s="94"/>
      <c r="I260" s="92"/>
      <c r="J260" s="94"/>
      <c r="K260" s="93"/>
      <c r="L260" s="94"/>
      <c r="M260" s="94"/>
      <c r="N260" s="89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</row>
    <row r="261" spans="1:71" s="19" customFormat="1" ht="27">
      <c r="A261" s="91"/>
      <c r="B261" s="37"/>
      <c r="C261" s="105" t="s">
        <v>12</v>
      </c>
      <c r="D261" s="91" t="s">
        <v>13</v>
      </c>
      <c r="E261" s="91">
        <v>0.34</v>
      </c>
      <c r="F261" s="51">
        <f>F260*E261</f>
        <v>66.30000000000001</v>
      </c>
      <c r="G261" s="93"/>
      <c r="H261" s="94"/>
      <c r="I261" s="93"/>
      <c r="J261" s="94"/>
      <c r="K261" s="93"/>
      <c r="L261" s="94"/>
      <c r="M261" s="94"/>
      <c r="N261" s="89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</row>
    <row r="262" spans="1:71" s="19" customFormat="1" ht="13.5">
      <c r="A262" s="91"/>
      <c r="B262" s="91"/>
      <c r="C262" s="105" t="s">
        <v>22</v>
      </c>
      <c r="D262" s="91" t="s">
        <v>0</v>
      </c>
      <c r="E262" s="92">
        <v>0.013</v>
      </c>
      <c r="F262" s="92">
        <f>F260*E262</f>
        <v>2.5349999999999997</v>
      </c>
      <c r="G262" s="93"/>
      <c r="H262" s="94"/>
      <c r="I262" s="93"/>
      <c r="J262" s="94"/>
      <c r="K262" s="93"/>
      <c r="L262" s="94"/>
      <c r="M262" s="94"/>
      <c r="N262" s="89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</row>
    <row r="263" spans="1:71" s="19" customFormat="1" ht="13.5">
      <c r="A263" s="91"/>
      <c r="B263" s="37"/>
      <c r="C263" s="105" t="s">
        <v>14</v>
      </c>
      <c r="D263" s="91"/>
      <c r="E263" s="91"/>
      <c r="F263" s="51"/>
      <c r="G263" s="93"/>
      <c r="H263" s="94"/>
      <c r="I263" s="92"/>
      <c r="J263" s="94"/>
      <c r="K263" s="93"/>
      <c r="L263" s="94"/>
      <c r="M263" s="94"/>
      <c r="N263" s="89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</row>
    <row r="264" spans="1:71" s="19" customFormat="1" ht="20.25" customHeight="1">
      <c r="A264" s="91"/>
      <c r="B264" s="37"/>
      <c r="C264" s="83" t="s">
        <v>72</v>
      </c>
      <c r="D264" s="101" t="s">
        <v>17</v>
      </c>
      <c r="E264" s="91">
        <v>1</v>
      </c>
      <c r="F264" s="92">
        <f>F260*E264</f>
        <v>195</v>
      </c>
      <c r="G264" s="93"/>
      <c r="H264" s="94"/>
      <c r="I264" s="92"/>
      <c r="J264" s="94"/>
      <c r="K264" s="93"/>
      <c r="L264" s="94"/>
      <c r="M264" s="94"/>
      <c r="N264" s="89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</row>
    <row r="265" spans="1:71" s="19" customFormat="1" ht="13.5">
      <c r="A265" s="91"/>
      <c r="B265" s="37"/>
      <c r="C265" s="105" t="s">
        <v>15</v>
      </c>
      <c r="D265" s="91" t="s">
        <v>0</v>
      </c>
      <c r="E265" s="91">
        <v>0.094</v>
      </c>
      <c r="F265" s="104">
        <f>F260*E265</f>
        <v>18.33</v>
      </c>
      <c r="G265" s="93"/>
      <c r="H265" s="94"/>
      <c r="I265" s="92"/>
      <c r="J265" s="94"/>
      <c r="K265" s="93"/>
      <c r="L265" s="94"/>
      <c r="M265" s="94"/>
      <c r="N265" s="89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</row>
    <row r="266" spans="1:71" s="19" customFormat="1" ht="27">
      <c r="A266" s="91">
        <v>40</v>
      </c>
      <c r="B266" s="91"/>
      <c r="C266" s="109" t="s">
        <v>822</v>
      </c>
      <c r="D266" s="111" t="s">
        <v>17</v>
      </c>
      <c r="E266" s="111"/>
      <c r="F266" s="111">
        <v>250</v>
      </c>
      <c r="G266" s="93"/>
      <c r="H266" s="94"/>
      <c r="I266" s="92"/>
      <c r="J266" s="94"/>
      <c r="K266" s="93"/>
      <c r="L266" s="94"/>
      <c r="M266" s="94"/>
      <c r="N266" s="89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</row>
    <row r="267" spans="1:71" s="19" customFormat="1" ht="59.25" customHeight="1">
      <c r="A267" s="91">
        <v>41</v>
      </c>
      <c r="B267" s="91" t="s">
        <v>43</v>
      </c>
      <c r="C267" s="83" t="s">
        <v>588</v>
      </c>
      <c r="D267" s="101" t="s">
        <v>91</v>
      </c>
      <c r="E267" s="92"/>
      <c r="F267" s="93">
        <v>125</v>
      </c>
      <c r="G267" s="93"/>
      <c r="H267" s="94"/>
      <c r="I267" s="92"/>
      <c r="J267" s="94"/>
      <c r="K267" s="93"/>
      <c r="L267" s="94"/>
      <c r="M267" s="94"/>
      <c r="N267" s="89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</row>
    <row r="268" spans="1:71" s="19" customFormat="1" ht="13.5">
      <c r="A268" s="91"/>
      <c r="B268" s="37"/>
      <c r="C268" s="105" t="s">
        <v>12</v>
      </c>
      <c r="D268" s="101" t="s">
        <v>91</v>
      </c>
      <c r="E268" s="91">
        <v>1</v>
      </c>
      <c r="F268" s="51">
        <f>F267*E268</f>
        <v>125</v>
      </c>
      <c r="G268" s="93"/>
      <c r="H268" s="94"/>
      <c r="I268" s="93"/>
      <c r="J268" s="94"/>
      <c r="K268" s="93"/>
      <c r="L268" s="94"/>
      <c r="M268" s="94"/>
      <c r="N268" s="89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</row>
    <row r="269" spans="1:71" s="19" customFormat="1" ht="13.5">
      <c r="A269" s="91"/>
      <c r="B269" s="37"/>
      <c r="C269" s="105" t="s">
        <v>14</v>
      </c>
      <c r="D269" s="91"/>
      <c r="E269" s="91"/>
      <c r="F269" s="51"/>
      <c r="G269" s="93"/>
      <c r="H269" s="94"/>
      <c r="I269" s="92"/>
      <c r="J269" s="94"/>
      <c r="K269" s="93"/>
      <c r="L269" s="94"/>
      <c r="M269" s="94"/>
      <c r="N269" s="89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</row>
    <row r="270" spans="1:71" s="19" customFormat="1" ht="56.25" customHeight="1">
      <c r="A270" s="91"/>
      <c r="B270" s="37"/>
      <c r="C270" s="83" t="s">
        <v>588</v>
      </c>
      <c r="D270" s="101" t="s">
        <v>91</v>
      </c>
      <c r="E270" s="91">
        <v>1</v>
      </c>
      <c r="F270" s="92">
        <f>F267*E270</f>
        <v>125</v>
      </c>
      <c r="G270" s="93"/>
      <c r="H270" s="94"/>
      <c r="I270" s="92"/>
      <c r="J270" s="94"/>
      <c r="K270" s="93"/>
      <c r="L270" s="94"/>
      <c r="M270" s="94"/>
      <c r="N270" s="89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</row>
    <row r="271" spans="1:71" ht="26.25" customHeight="1">
      <c r="A271" s="91">
        <v>42</v>
      </c>
      <c r="B271" s="91" t="s">
        <v>60</v>
      </c>
      <c r="C271" s="83" t="s">
        <v>823</v>
      </c>
      <c r="D271" s="91" t="s">
        <v>17</v>
      </c>
      <c r="E271" s="92"/>
      <c r="F271" s="93">
        <v>200</v>
      </c>
      <c r="G271" s="93"/>
      <c r="H271" s="94"/>
      <c r="I271" s="92"/>
      <c r="J271" s="94"/>
      <c r="K271" s="93"/>
      <c r="L271" s="94"/>
      <c r="M271" s="94"/>
      <c r="N271" s="18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</row>
    <row r="272" spans="1:71" ht="16.5" customHeight="1">
      <c r="A272" s="91"/>
      <c r="B272" s="37"/>
      <c r="C272" s="97" t="s">
        <v>12</v>
      </c>
      <c r="D272" s="91" t="s">
        <v>13</v>
      </c>
      <c r="E272" s="106">
        <v>1.35</v>
      </c>
      <c r="F272" s="94">
        <f>F271*E272</f>
        <v>270</v>
      </c>
      <c r="G272" s="92"/>
      <c r="H272" s="94"/>
      <c r="I272" s="93"/>
      <c r="J272" s="94"/>
      <c r="K272" s="92"/>
      <c r="L272" s="94"/>
      <c r="M272" s="94"/>
      <c r="N272" s="18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</row>
    <row r="273" spans="1:14" s="36" customFormat="1" ht="16.5" customHeight="1">
      <c r="A273" s="91"/>
      <c r="B273" s="91"/>
      <c r="C273" s="97" t="s">
        <v>55</v>
      </c>
      <c r="D273" s="91" t="s">
        <v>0</v>
      </c>
      <c r="E273" s="92">
        <v>0.031</v>
      </c>
      <c r="F273" s="94">
        <f>F271*E273</f>
        <v>6.2</v>
      </c>
      <c r="G273" s="92"/>
      <c r="H273" s="94"/>
      <c r="I273" s="92"/>
      <c r="J273" s="94"/>
      <c r="K273" s="93"/>
      <c r="L273" s="94"/>
      <c r="M273" s="94"/>
      <c r="N273" s="18"/>
    </row>
    <row r="274" spans="1:14" s="19" customFormat="1" ht="16.5" customHeight="1">
      <c r="A274" s="91"/>
      <c r="B274" s="37"/>
      <c r="C274" s="97" t="s">
        <v>14</v>
      </c>
      <c r="D274" s="91"/>
      <c r="E274" s="91"/>
      <c r="F274" s="94"/>
      <c r="G274" s="92"/>
      <c r="H274" s="94"/>
      <c r="I274" s="93"/>
      <c r="J274" s="94"/>
      <c r="K274" s="93"/>
      <c r="L274" s="94"/>
      <c r="M274" s="94"/>
      <c r="N274" s="18"/>
    </row>
    <row r="275" spans="1:14" s="19" customFormat="1" ht="16.5" customHeight="1">
      <c r="A275" s="91"/>
      <c r="B275" s="37"/>
      <c r="C275" s="83" t="s">
        <v>823</v>
      </c>
      <c r="D275" s="91" t="s">
        <v>45</v>
      </c>
      <c r="E275" s="91">
        <v>1</v>
      </c>
      <c r="F275" s="103">
        <f>F271*E275</f>
        <v>200</v>
      </c>
      <c r="G275" s="92"/>
      <c r="H275" s="94"/>
      <c r="I275" s="93"/>
      <c r="J275" s="94"/>
      <c r="K275" s="93"/>
      <c r="L275" s="94"/>
      <c r="M275" s="94"/>
      <c r="N275" s="18"/>
    </row>
    <row r="276" spans="1:14" s="19" customFormat="1" ht="14.25" customHeight="1">
      <c r="A276" s="91"/>
      <c r="B276" s="37"/>
      <c r="C276" s="97" t="s">
        <v>15</v>
      </c>
      <c r="D276" s="91" t="s">
        <v>0</v>
      </c>
      <c r="E276" s="91">
        <v>0.291</v>
      </c>
      <c r="F276" s="94">
        <f>F271*E276</f>
        <v>58.199999999999996</v>
      </c>
      <c r="G276" s="92"/>
      <c r="H276" s="94"/>
      <c r="I276" s="93"/>
      <c r="J276" s="94"/>
      <c r="K276" s="93"/>
      <c r="L276" s="94"/>
      <c r="M276" s="94"/>
      <c r="N276" s="18"/>
    </row>
    <row r="277" spans="1:71" s="19" customFormat="1" ht="27">
      <c r="A277" s="91">
        <v>43</v>
      </c>
      <c r="B277" s="91" t="s">
        <v>44</v>
      </c>
      <c r="C277" s="83" t="s">
        <v>590</v>
      </c>
      <c r="D277" s="91" t="s">
        <v>45</v>
      </c>
      <c r="E277" s="92"/>
      <c r="F277" s="93">
        <f>SUM(F281:F284)</f>
        <v>8770</v>
      </c>
      <c r="G277" s="93"/>
      <c r="H277" s="94"/>
      <c r="I277" s="92"/>
      <c r="J277" s="94"/>
      <c r="K277" s="93"/>
      <c r="L277" s="94"/>
      <c r="M277" s="94"/>
      <c r="N277" s="89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</row>
    <row r="278" spans="1:71" s="19" customFormat="1" ht="16.5" customHeight="1">
      <c r="A278" s="91"/>
      <c r="B278" s="37"/>
      <c r="C278" s="97" t="s">
        <v>12</v>
      </c>
      <c r="D278" s="91" t="s">
        <v>13</v>
      </c>
      <c r="E278" s="91">
        <v>0.11</v>
      </c>
      <c r="F278" s="51">
        <f>F277*E278</f>
        <v>964.7</v>
      </c>
      <c r="G278" s="93"/>
      <c r="H278" s="94"/>
      <c r="I278" s="93"/>
      <c r="J278" s="94"/>
      <c r="K278" s="93"/>
      <c r="L278" s="94"/>
      <c r="M278" s="94"/>
      <c r="N278" s="89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</row>
    <row r="279" spans="1:71" s="19" customFormat="1" ht="15.75" customHeight="1">
      <c r="A279" s="91"/>
      <c r="B279" s="91"/>
      <c r="C279" s="97" t="s">
        <v>22</v>
      </c>
      <c r="D279" s="91" t="s">
        <v>0</v>
      </c>
      <c r="E279" s="92">
        <v>0.0027</v>
      </c>
      <c r="F279" s="92">
        <f>F277*E279</f>
        <v>23.679000000000002</v>
      </c>
      <c r="G279" s="93"/>
      <c r="H279" s="94"/>
      <c r="I279" s="92"/>
      <c r="J279" s="94"/>
      <c r="K279" s="93"/>
      <c r="L279" s="94"/>
      <c r="M279" s="94"/>
      <c r="N279" s="89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</row>
    <row r="280" spans="1:71" s="19" customFormat="1" ht="17.25" customHeight="1">
      <c r="A280" s="91"/>
      <c r="B280" s="37"/>
      <c r="C280" s="97" t="s">
        <v>14</v>
      </c>
      <c r="D280" s="91"/>
      <c r="E280" s="91"/>
      <c r="F280" s="92"/>
      <c r="G280" s="93"/>
      <c r="H280" s="94"/>
      <c r="I280" s="92"/>
      <c r="J280" s="94"/>
      <c r="K280" s="93"/>
      <c r="L280" s="94"/>
      <c r="M280" s="94"/>
      <c r="N280" s="89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</row>
    <row r="281" spans="1:71" s="19" customFormat="1" ht="27.75" customHeight="1">
      <c r="A281" s="91"/>
      <c r="B281" s="37"/>
      <c r="C281" s="83" t="s">
        <v>591</v>
      </c>
      <c r="D281" s="91" t="s">
        <v>45</v>
      </c>
      <c r="E281" s="91"/>
      <c r="F281" s="111">
        <v>3500</v>
      </c>
      <c r="G281" s="93"/>
      <c r="H281" s="94"/>
      <c r="I281" s="92"/>
      <c r="J281" s="94"/>
      <c r="K281" s="93"/>
      <c r="L281" s="94"/>
      <c r="M281" s="94"/>
      <c r="N281" s="89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</row>
    <row r="282" spans="1:71" s="19" customFormat="1" ht="27" customHeight="1">
      <c r="A282" s="91"/>
      <c r="B282" s="37"/>
      <c r="C282" s="99" t="s">
        <v>592</v>
      </c>
      <c r="D282" s="91" t="s">
        <v>45</v>
      </c>
      <c r="E282" s="91"/>
      <c r="F282" s="111">
        <v>5000</v>
      </c>
      <c r="G282" s="93"/>
      <c r="H282" s="94"/>
      <c r="I282" s="92"/>
      <c r="J282" s="94"/>
      <c r="K282" s="93"/>
      <c r="L282" s="94"/>
      <c r="M282" s="94"/>
      <c r="N282" s="89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</row>
    <row r="283" spans="1:71" s="19" customFormat="1" ht="30" customHeight="1">
      <c r="A283" s="91"/>
      <c r="B283" s="37"/>
      <c r="C283" s="99" t="s">
        <v>599</v>
      </c>
      <c r="D283" s="91" t="s">
        <v>45</v>
      </c>
      <c r="E283" s="91"/>
      <c r="F283" s="111">
        <v>150</v>
      </c>
      <c r="G283" s="93"/>
      <c r="H283" s="94"/>
      <c r="I283" s="92"/>
      <c r="J283" s="94"/>
      <c r="K283" s="93"/>
      <c r="L283" s="94"/>
      <c r="M283" s="94"/>
      <c r="N283" s="89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</row>
    <row r="284" spans="1:71" s="19" customFormat="1" ht="21.75" customHeight="1">
      <c r="A284" s="91"/>
      <c r="B284" s="37"/>
      <c r="C284" s="83" t="s">
        <v>600</v>
      </c>
      <c r="D284" s="91" t="s">
        <v>45</v>
      </c>
      <c r="E284" s="91"/>
      <c r="F284" s="111">
        <v>120</v>
      </c>
      <c r="G284" s="112"/>
      <c r="H284" s="94"/>
      <c r="I284" s="92"/>
      <c r="J284" s="94"/>
      <c r="K284" s="93"/>
      <c r="L284" s="94"/>
      <c r="M284" s="94"/>
      <c r="N284" s="89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</row>
    <row r="285" spans="1:71" s="19" customFormat="1" ht="17.25" customHeight="1">
      <c r="A285" s="91"/>
      <c r="B285" s="37"/>
      <c r="C285" s="97" t="s">
        <v>15</v>
      </c>
      <c r="D285" s="91" t="s">
        <v>0</v>
      </c>
      <c r="E285" s="91">
        <v>0.0349</v>
      </c>
      <c r="F285" s="94">
        <f>F277*E285</f>
        <v>306.073</v>
      </c>
      <c r="G285" s="93"/>
      <c r="H285" s="94"/>
      <c r="I285" s="92"/>
      <c r="J285" s="94"/>
      <c r="K285" s="93"/>
      <c r="L285" s="94"/>
      <c r="M285" s="94"/>
      <c r="N285" s="89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</row>
    <row r="286" spans="1:71" s="12" customFormat="1" ht="57.75" customHeight="1">
      <c r="A286" s="91">
        <v>44</v>
      </c>
      <c r="B286" s="200" t="s">
        <v>43</v>
      </c>
      <c r="C286" s="83" t="s">
        <v>595</v>
      </c>
      <c r="D286" s="91" t="s">
        <v>45</v>
      </c>
      <c r="E286" s="92"/>
      <c r="F286" s="92">
        <v>240</v>
      </c>
      <c r="G286" s="92"/>
      <c r="H286" s="176"/>
      <c r="I286" s="93"/>
      <c r="J286" s="94"/>
      <c r="K286" s="93"/>
      <c r="L286" s="94"/>
      <c r="M286" s="94"/>
      <c r="N286" s="262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5"/>
      <c r="BR286" s="135"/>
      <c r="BS286" s="135"/>
    </row>
    <row r="287" spans="1:71" s="12" customFormat="1" ht="13.5" customHeight="1">
      <c r="A287" s="91"/>
      <c r="B287" s="149"/>
      <c r="C287" s="105" t="s">
        <v>12</v>
      </c>
      <c r="D287" s="91" t="s">
        <v>45</v>
      </c>
      <c r="E287" s="92">
        <v>1</v>
      </c>
      <c r="F287" s="103">
        <f>F286*E287</f>
        <v>240</v>
      </c>
      <c r="G287" s="99"/>
      <c r="H287" s="150"/>
      <c r="I287" s="93"/>
      <c r="J287" s="94"/>
      <c r="K287" s="93"/>
      <c r="L287" s="94"/>
      <c r="M287" s="94"/>
      <c r="N287" s="262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</row>
    <row r="288" spans="1:71" s="12" customFormat="1" ht="13.5" customHeight="1">
      <c r="A288" s="91"/>
      <c r="B288" s="175"/>
      <c r="C288" s="105" t="s">
        <v>14</v>
      </c>
      <c r="D288" s="91"/>
      <c r="E288" s="91"/>
      <c r="F288" s="103"/>
      <c r="G288" s="92"/>
      <c r="H288" s="94"/>
      <c r="I288" s="93"/>
      <c r="J288" s="94"/>
      <c r="K288" s="93"/>
      <c r="L288" s="94"/>
      <c r="M288" s="94"/>
      <c r="N288" s="262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5"/>
      <c r="BL288" s="135"/>
      <c r="BM288" s="135"/>
      <c r="BN288" s="135"/>
      <c r="BO288" s="135"/>
      <c r="BP288" s="135"/>
      <c r="BQ288" s="135"/>
      <c r="BR288" s="135"/>
      <c r="BS288" s="135"/>
    </row>
    <row r="289" spans="1:71" s="12" customFormat="1" ht="58.5" customHeight="1">
      <c r="A289" s="91"/>
      <c r="B289" s="175"/>
      <c r="C289" s="83" t="s">
        <v>595</v>
      </c>
      <c r="D289" s="91" t="s">
        <v>45</v>
      </c>
      <c r="E289" s="91">
        <v>1</v>
      </c>
      <c r="F289" s="103">
        <f>F286*E289</f>
        <v>240</v>
      </c>
      <c r="G289" s="92"/>
      <c r="H289" s="94"/>
      <c r="I289" s="93"/>
      <c r="J289" s="94"/>
      <c r="K289" s="93"/>
      <c r="L289" s="94"/>
      <c r="M289" s="94"/>
      <c r="N289" s="262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</row>
    <row r="290" spans="1:71" s="12" customFormat="1" ht="34.5" customHeight="1">
      <c r="A290" s="91">
        <v>45</v>
      </c>
      <c r="B290" s="200" t="s">
        <v>43</v>
      </c>
      <c r="C290" s="109" t="s">
        <v>601</v>
      </c>
      <c r="D290" s="91" t="s">
        <v>45</v>
      </c>
      <c r="E290" s="92"/>
      <c r="F290" s="92">
        <v>80</v>
      </c>
      <c r="G290" s="92"/>
      <c r="H290" s="176"/>
      <c r="I290" s="93"/>
      <c r="J290" s="94"/>
      <c r="K290" s="93"/>
      <c r="L290" s="94"/>
      <c r="M290" s="94"/>
      <c r="N290" s="262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</row>
    <row r="291" spans="1:71" s="12" customFormat="1" ht="13.5" customHeight="1">
      <c r="A291" s="91"/>
      <c r="B291" s="149"/>
      <c r="C291" s="105" t="s">
        <v>12</v>
      </c>
      <c r="D291" s="91" t="s">
        <v>45</v>
      </c>
      <c r="E291" s="92">
        <v>1</v>
      </c>
      <c r="F291" s="103">
        <f>F290*E291</f>
        <v>80</v>
      </c>
      <c r="G291" s="99"/>
      <c r="H291" s="150"/>
      <c r="I291" s="93"/>
      <c r="J291" s="94"/>
      <c r="K291" s="93"/>
      <c r="L291" s="94"/>
      <c r="M291" s="94"/>
      <c r="N291" s="262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</row>
    <row r="292" spans="1:71" s="12" customFormat="1" ht="13.5" customHeight="1">
      <c r="A292" s="91"/>
      <c r="B292" s="175"/>
      <c r="C292" s="105" t="s">
        <v>14</v>
      </c>
      <c r="D292" s="91"/>
      <c r="E292" s="91"/>
      <c r="F292" s="103"/>
      <c r="G292" s="92"/>
      <c r="H292" s="94"/>
      <c r="I292" s="93"/>
      <c r="J292" s="94"/>
      <c r="K292" s="93"/>
      <c r="L292" s="94"/>
      <c r="M292" s="94"/>
      <c r="N292" s="262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</row>
    <row r="293" spans="1:71" s="12" customFormat="1" ht="31.5" customHeight="1">
      <c r="A293" s="91"/>
      <c r="B293" s="175"/>
      <c r="C293" s="109" t="s">
        <v>601</v>
      </c>
      <c r="D293" s="91" t="s">
        <v>45</v>
      </c>
      <c r="E293" s="91">
        <v>1</v>
      </c>
      <c r="F293" s="103">
        <f>F290*E293</f>
        <v>80</v>
      </c>
      <c r="G293" s="92"/>
      <c r="H293" s="94"/>
      <c r="I293" s="93"/>
      <c r="J293" s="94"/>
      <c r="K293" s="93"/>
      <c r="L293" s="94"/>
      <c r="M293" s="94"/>
      <c r="N293" s="262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</row>
    <row r="294" spans="1:71" s="12" customFormat="1" ht="34.5" customHeight="1">
      <c r="A294" s="91">
        <v>46</v>
      </c>
      <c r="B294" s="200" t="s">
        <v>43</v>
      </c>
      <c r="C294" s="109" t="s">
        <v>602</v>
      </c>
      <c r="D294" s="91" t="s">
        <v>45</v>
      </c>
      <c r="E294" s="92"/>
      <c r="F294" s="92">
        <v>18</v>
      </c>
      <c r="G294" s="92"/>
      <c r="H294" s="176"/>
      <c r="I294" s="93"/>
      <c r="J294" s="94"/>
      <c r="K294" s="93"/>
      <c r="L294" s="94"/>
      <c r="M294" s="94"/>
      <c r="N294" s="262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</row>
    <row r="295" spans="1:71" s="12" customFormat="1" ht="13.5" customHeight="1">
      <c r="A295" s="91"/>
      <c r="B295" s="149"/>
      <c r="C295" s="105" t="s">
        <v>12</v>
      </c>
      <c r="D295" s="91" t="s">
        <v>45</v>
      </c>
      <c r="E295" s="92">
        <v>1</v>
      </c>
      <c r="F295" s="103">
        <f>F294*E295</f>
        <v>18</v>
      </c>
      <c r="G295" s="99"/>
      <c r="H295" s="150"/>
      <c r="I295" s="93"/>
      <c r="J295" s="94"/>
      <c r="K295" s="93"/>
      <c r="L295" s="94"/>
      <c r="M295" s="94"/>
      <c r="N295" s="262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</row>
    <row r="296" spans="1:71" s="12" customFormat="1" ht="13.5" customHeight="1">
      <c r="A296" s="91"/>
      <c r="B296" s="175"/>
      <c r="C296" s="105" t="s">
        <v>14</v>
      </c>
      <c r="D296" s="91"/>
      <c r="E296" s="91"/>
      <c r="F296" s="103"/>
      <c r="G296" s="92"/>
      <c r="H296" s="94"/>
      <c r="I296" s="93"/>
      <c r="J296" s="94"/>
      <c r="K296" s="93"/>
      <c r="L296" s="94"/>
      <c r="M296" s="94"/>
      <c r="N296" s="262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</row>
    <row r="297" spans="1:71" s="12" customFormat="1" ht="31.5" customHeight="1">
      <c r="A297" s="91"/>
      <c r="B297" s="175"/>
      <c r="C297" s="109" t="s">
        <v>602</v>
      </c>
      <c r="D297" s="91" t="s">
        <v>45</v>
      </c>
      <c r="E297" s="91">
        <v>1</v>
      </c>
      <c r="F297" s="103">
        <f>F294*E297</f>
        <v>18</v>
      </c>
      <c r="G297" s="92"/>
      <c r="H297" s="94"/>
      <c r="I297" s="93"/>
      <c r="J297" s="94"/>
      <c r="K297" s="93"/>
      <c r="L297" s="94"/>
      <c r="M297" s="94"/>
      <c r="N297" s="262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5"/>
      <c r="AZ297" s="135"/>
      <c r="BA297" s="135"/>
      <c r="BB297" s="135"/>
      <c r="BC297" s="135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</row>
    <row r="298" spans="1:14" ht="16.5" customHeight="1">
      <c r="A298" s="91">
        <v>47</v>
      </c>
      <c r="B298" s="91" t="s">
        <v>61</v>
      </c>
      <c r="C298" s="83" t="s">
        <v>596</v>
      </c>
      <c r="D298" s="91" t="s">
        <v>45</v>
      </c>
      <c r="E298" s="92"/>
      <c r="F298" s="93">
        <v>4000</v>
      </c>
      <c r="G298" s="92"/>
      <c r="H298" s="94"/>
      <c r="I298" s="93"/>
      <c r="J298" s="94"/>
      <c r="K298" s="93"/>
      <c r="L298" s="94"/>
      <c r="M298" s="94"/>
      <c r="N298" s="18"/>
    </row>
    <row r="299" spans="1:14" ht="16.5" customHeight="1">
      <c r="A299" s="91"/>
      <c r="B299" s="37"/>
      <c r="C299" s="97" t="s">
        <v>12</v>
      </c>
      <c r="D299" s="91" t="s">
        <v>13</v>
      </c>
      <c r="E299" s="91">
        <v>0.15</v>
      </c>
      <c r="F299" s="94">
        <f>F298*E299</f>
        <v>600</v>
      </c>
      <c r="G299" s="92"/>
      <c r="H299" s="94"/>
      <c r="I299" s="93"/>
      <c r="J299" s="94"/>
      <c r="K299" s="93"/>
      <c r="L299" s="94"/>
      <c r="M299" s="94"/>
      <c r="N299" s="18"/>
    </row>
    <row r="300" spans="1:14" s="36" customFormat="1" ht="13.5" customHeight="1">
      <c r="A300" s="91"/>
      <c r="B300" s="91"/>
      <c r="C300" s="97" t="s">
        <v>38</v>
      </c>
      <c r="D300" s="91" t="s">
        <v>0</v>
      </c>
      <c r="E300" s="92">
        <v>0.0017</v>
      </c>
      <c r="F300" s="94">
        <f>F298*E300</f>
        <v>6.8</v>
      </c>
      <c r="G300" s="92"/>
      <c r="H300" s="94"/>
      <c r="I300" s="93"/>
      <c r="J300" s="94"/>
      <c r="K300" s="93"/>
      <c r="L300" s="94"/>
      <c r="M300" s="94"/>
      <c r="N300" s="18"/>
    </row>
    <row r="301" spans="1:14" s="19" customFormat="1" ht="13.5" customHeight="1">
      <c r="A301" s="91"/>
      <c r="B301" s="37"/>
      <c r="C301" s="97" t="s">
        <v>14</v>
      </c>
      <c r="D301" s="91"/>
      <c r="E301" s="91"/>
      <c r="F301" s="94"/>
      <c r="G301" s="92"/>
      <c r="H301" s="94"/>
      <c r="I301" s="93"/>
      <c r="J301" s="94"/>
      <c r="K301" s="93"/>
      <c r="L301" s="94"/>
      <c r="M301" s="94"/>
      <c r="N301" s="18"/>
    </row>
    <row r="302" spans="1:14" s="19" customFormat="1" ht="15.75" customHeight="1">
      <c r="A302" s="91"/>
      <c r="B302" s="37"/>
      <c r="C302" s="83" t="s">
        <v>596</v>
      </c>
      <c r="D302" s="91" t="s">
        <v>45</v>
      </c>
      <c r="E302" s="91">
        <v>1</v>
      </c>
      <c r="F302" s="94">
        <f>F298*E302</f>
        <v>4000</v>
      </c>
      <c r="G302" s="92"/>
      <c r="H302" s="94"/>
      <c r="I302" s="93"/>
      <c r="J302" s="94"/>
      <c r="K302" s="93"/>
      <c r="L302" s="94"/>
      <c r="M302" s="94"/>
      <c r="N302" s="18"/>
    </row>
    <row r="303" spans="1:14" s="19" customFormat="1" ht="13.5" customHeight="1">
      <c r="A303" s="91"/>
      <c r="B303" s="37"/>
      <c r="C303" s="97" t="s">
        <v>15</v>
      </c>
      <c r="D303" s="91" t="s">
        <v>0</v>
      </c>
      <c r="E303" s="91">
        <v>0.0115</v>
      </c>
      <c r="F303" s="94">
        <f>F298*E303</f>
        <v>46</v>
      </c>
      <c r="G303" s="92"/>
      <c r="H303" s="94"/>
      <c r="I303" s="93"/>
      <c r="J303" s="94"/>
      <c r="K303" s="93"/>
      <c r="L303" s="94"/>
      <c r="M303" s="94"/>
      <c r="N303" s="18"/>
    </row>
    <row r="304" spans="1:14" ht="30.75" customHeight="1">
      <c r="A304" s="91">
        <v>48</v>
      </c>
      <c r="B304" s="91" t="s">
        <v>88</v>
      </c>
      <c r="C304" s="83" t="s">
        <v>76</v>
      </c>
      <c r="D304" s="91" t="s">
        <v>45</v>
      </c>
      <c r="E304" s="92"/>
      <c r="F304" s="93">
        <v>150</v>
      </c>
      <c r="G304" s="92"/>
      <c r="H304" s="94"/>
      <c r="I304" s="93"/>
      <c r="J304" s="94"/>
      <c r="K304" s="93"/>
      <c r="L304" s="94"/>
      <c r="M304" s="94"/>
      <c r="N304" s="18"/>
    </row>
    <row r="305" spans="1:14" ht="16.5" customHeight="1">
      <c r="A305" s="91"/>
      <c r="B305" s="37"/>
      <c r="C305" s="97" t="s">
        <v>12</v>
      </c>
      <c r="D305" s="91" t="s">
        <v>13</v>
      </c>
      <c r="E305" s="91">
        <v>0.16</v>
      </c>
      <c r="F305" s="94">
        <f>F304*E305</f>
        <v>24</v>
      </c>
      <c r="G305" s="92"/>
      <c r="H305" s="94"/>
      <c r="I305" s="93"/>
      <c r="J305" s="94"/>
      <c r="K305" s="93"/>
      <c r="L305" s="94"/>
      <c r="M305" s="94"/>
      <c r="N305" s="18"/>
    </row>
    <row r="306" spans="1:14" s="36" customFormat="1" ht="13.5" customHeight="1">
      <c r="A306" s="91"/>
      <c r="B306" s="91"/>
      <c r="C306" s="97" t="s">
        <v>38</v>
      </c>
      <c r="D306" s="91" t="s">
        <v>0</v>
      </c>
      <c r="E306" s="92">
        <v>0.0022</v>
      </c>
      <c r="F306" s="94">
        <f>F304*E306</f>
        <v>0.33</v>
      </c>
      <c r="G306" s="92"/>
      <c r="H306" s="94"/>
      <c r="I306" s="93"/>
      <c r="J306" s="94"/>
      <c r="K306" s="93"/>
      <c r="L306" s="94"/>
      <c r="M306" s="94"/>
      <c r="N306" s="18"/>
    </row>
    <row r="307" spans="1:14" s="19" customFormat="1" ht="13.5" customHeight="1">
      <c r="A307" s="91"/>
      <c r="B307" s="37"/>
      <c r="C307" s="97" t="s">
        <v>14</v>
      </c>
      <c r="D307" s="91"/>
      <c r="E307" s="91"/>
      <c r="F307" s="94"/>
      <c r="G307" s="92"/>
      <c r="H307" s="94"/>
      <c r="I307" s="93"/>
      <c r="J307" s="94"/>
      <c r="K307" s="93"/>
      <c r="L307" s="94"/>
      <c r="M307" s="94"/>
      <c r="N307" s="18"/>
    </row>
    <row r="308" spans="1:14" s="19" customFormat="1" ht="33" customHeight="1">
      <c r="A308" s="91"/>
      <c r="B308" s="37"/>
      <c r="C308" s="83" t="s">
        <v>76</v>
      </c>
      <c r="D308" s="91" t="s">
        <v>45</v>
      </c>
      <c r="E308" s="91">
        <v>1</v>
      </c>
      <c r="F308" s="94">
        <f>F304*E308</f>
        <v>150</v>
      </c>
      <c r="G308" s="92"/>
      <c r="H308" s="94"/>
      <c r="I308" s="93"/>
      <c r="J308" s="94"/>
      <c r="K308" s="93"/>
      <c r="L308" s="94"/>
      <c r="M308" s="94"/>
      <c r="N308" s="18"/>
    </row>
    <row r="309" spans="1:14" s="19" customFormat="1" ht="13.5" customHeight="1">
      <c r="A309" s="91"/>
      <c r="B309" s="37"/>
      <c r="C309" s="97" t="s">
        <v>15</v>
      </c>
      <c r="D309" s="91" t="s">
        <v>0</v>
      </c>
      <c r="E309" s="91">
        <v>0.0191</v>
      </c>
      <c r="F309" s="94">
        <f>F304*E309</f>
        <v>2.8649999999999998</v>
      </c>
      <c r="G309" s="92"/>
      <c r="H309" s="94"/>
      <c r="I309" s="93"/>
      <c r="J309" s="94"/>
      <c r="K309" s="93"/>
      <c r="L309" s="94"/>
      <c r="M309" s="94"/>
      <c r="N309" s="18"/>
    </row>
    <row r="310" spans="1:14" s="19" customFormat="1" ht="13.5" customHeight="1">
      <c r="A310" s="91">
        <v>49</v>
      </c>
      <c r="B310" s="37"/>
      <c r="C310" s="97" t="s">
        <v>824</v>
      </c>
      <c r="D310" s="91" t="s">
        <v>17</v>
      </c>
      <c r="E310" s="91"/>
      <c r="F310" s="112">
        <v>1</v>
      </c>
      <c r="G310" s="92"/>
      <c r="H310" s="94"/>
      <c r="I310" s="93"/>
      <c r="J310" s="94"/>
      <c r="K310" s="93"/>
      <c r="L310" s="94"/>
      <c r="M310" s="94"/>
      <c r="N310" s="18"/>
    </row>
    <row r="311" spans="1:14" s="19" customFormat="1" ht="13.5" customHeight="1">
      <c r="A311" s="91">
        <v>50</v>
      </c>
      <c r="B311" s="37"/>
      <c r="C311" s="97" t="s">
        <v>825</v>
      </c>
      <c r="D311" s="91" t="s">
        <v>17</v>
      </c>
      <c r="E311" s="91"/>
      <c r="F311" s="112">
        <v>1</v>
      </c>
      <c r="G311" s="92"/>
      <c r="H311" s="94"/>
      <c r="I311" s="93"/>
      <c r="J311" s="94"/>
      <c r="K311" s="93"/>
      <c r="L311" s="94"/>
      <c r="M311" s="94"/>
      <c r="N311" s="18"/>
    </row>
    <row r="312" spans="1:13" s="42" customFormat="1" ht="18.75" customHeight="1">
      <c r="A312" s="91">
        <v>51</v>
      </c>
      <c r="B312" s="91" t="s">
        <v>66</v>
      </c>
      <c r="C312" s="83" t="s">
        <v>68</v>
      </c>
      <c r="D312" s="92" t="s">
        <v>17</v>
      </c>
      <c r="E312" s="93"/>
      <c r="F312" s="92">
        <v>13</v>
      </c>
      <c r="G312" s="94"/>
      <c r="H312" s="93"/>
      <c r="I312" s="94"/>
      <c r="J312" s="93"/>
      <c r="K312" s="94"/>
      <c r="L312" s="94"/>
      <c r="M312" s="96"/>
    </row>
    <row r="313" spans="1:14" s="36" customFormat="1" ht="13.5" customHeight="1">
      <c r="A313" s="98"/>
      <c r="B313" s="37"/>
      <c r="C313" s="97" t="s">
        <v>12</v>
      </c>
      <c r="D313" s="91" t="s">
        <v>13</v>
      </c>
      <c r="E313" s="91">
        <v>2.55</v>
      </c>
      <c r="F313" s="94">
        <f>F312*E313</f>
        <v>33.15</v>
      </c>
      <c r="G313" s="92"/>
      <c r="H313" s="94"/>
      <c r="I313" s="93"/>
      <c r="J313" s="94"/>
      <c r="K313" s="93"/>
      <c r="L313" s="94"/>
      <c r="M313" s="94"/>
      <c r="N313" s="18"/>
    </row>
    <row r="314" spans="1:14" s="36" customFormat="1" ht="13.5">
      <c r="A314" s="98"/>
      <c r="B314" s="37"/>
      <c r="C314" s="97" t="s">
        <v>22</v>
      </c>
      <c r="D314" s="91" t="s">
        <v>0</v>
      </c>
      <c r="E314" s="91">
        <v>0.86</v>
      </c>
      <c r="F314" s="94">
        <f>F312*E314</f>
        <v>11.18</v>
      </c>
      <c r="G314" s="92"/>
      <c r="H314" s="94"/>
      <c r="I314" s="93"/>
      <c r="J314" s="94"/>
      <c r="K314" s="93"/>
      <c r="L314" s="94"/>
      <c r="M314" s="94"/>
      <c r="N314" s="18"/>
    </row>
    <row r="315" spans="1:14" s="19" customFormat="1" ht="13.5">
      <c r="A315" s="91"/>
      <c r="B315" s="37"/>
      <c r="C315" s="97" t="s">
        <v>14</v>
      </c>
      <c r="D315" s="91"/>
      <c r="E315" s="91"/>
      <c r="F315" s="94"/>
      <c r="G315" s="92"/>
      <c r="H315" s="94"/>
      <c r="I315" s="93"/>
      <c r="J315" s="94"/>
      <c r="K315" s="93"/>
      <c r="L315" s="94"/>
      <c r="M315" s="94"/>
      <c r="N315" s="18"/>
    </row>
    <row r="316" spans="1:14" s="19" customFormat="1" ht="12.75" customHeight="1">
      <c r="A316" s="91"/>
      <c r="B316" s="37"/>
      <c r="C316" s="105" t="s">
        <v>67</v>
      </c>
      <c r="D316" s="91" t="s">
        <v>17</v>
      </c>
      <c r="E316" s="91">
        <v>1</v>
      </c>
      <c r="F316" s="94">
        <f>F312*E316</f>
        <v>13</v>
      </c>
      <c r="G316" s="92"/>
      <c r="H316" s="94"/>
      <c r="I316" s="93"/>
      <c r="J316" s="94"/>
      <c r="K316" s="93"/>
      <c r="L316" s="94"/>
      <c r="M316" s="94"/>
      <c r="N316" s="18"/>
    </row>
    <row r="317" spans="1:14" s="19" customFormat="1" ht="15" customHeight="1">
      <c r="A317" s="91"/>
      <c r="B317" s="37"/>
      <c r="C317" s="97" t="s">
        <v>15</v>
      </c>
      <c r="D317" s="91" t="s">
        <v>0</v>
      </c>
      <c r="E317" s="91">
        <v>2.1</v>
      </c>
      <c r="F317" s="110">
        <f>F312*E317</f>
        <v>27.3</v>
      </c>
      <c r="G317" s="93"/>
      <c r="H317" s="94"/>
      <c r="I317" s="93"/>
      <c r="J317" s="94"/>
      <c r="K317" s="93"/>
      <c r="L317" s="94"/>
      <c r="M317" s="94"/>
      <c r="N317" s="18"/>
    </row>
    <row r="318" spans="1:71" ht="15" customHeight="1">
      <c r="A318" s="91">
        <v>52</v>
      </c>
      <c r="B318" s="91" t="s">
        <v>41</v>
      </c>
      <c r="C318" s="83" t="s">
        <v>584</v>
      </c>
      <c r="D318" s="91" t="s">
        <v>17</v>
      </c>
      <c r="E318" s="92"/>
      <c r="F318" s="93">
        <v>39</v>
      </c>
      <c r="G318" s="92"/>
      <c r="H318" s="94"/>
      <c r="I318" s="93"/>
      <c r="J318" s="94"/>
      <c r="K318" s="93"/>
      <c r="L318" s="94"/>
      <c r="M318" s="94"/>
      <c r="N318" s="18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</row>
    <row r="319" spans="1:71" ht="14.25" customHeight="1">
      <c r="A319" s="91"/>
      <c r="B319" s="37"/>
      <c r="C319" s="97" t="s">
        <v>12</v>
      </c>
      <c r="D319" s="91" t="s">
        <v>13</v>
      </c>
      <c r="E319" s="91">
        <v>1.03</v>
      </c>
      <c r="F319" s="51">
        <f>F318*E319</f>
        <v>40.17</v>
      </c>
      <c r="G319" s="92"/>
      <c r="H319" s="94"/>
      <c r="I319" s="93"/>
      <c r="J319" s="94"/>
      <c r="K319" s="93"/>
      <c r="L319" s="94"/>
      <c r="M319" s="94"/>
      <c r="N319" s="18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</row>
    <row r="320" spans="1:14" s="36" customFormat="1" ht="15" customHeight="1">
      <c r="A320" s="91"/>
      <c r="B320" s="91"/>
      <c r="C320" s="97" t="s">
        <v>117</v>
      </c>
      <c r="D320" s="91" t="s">
        <v>0</v>
      </c>
      <c r="E320" s="92">
        <v>0.584</v>
      </c>
      <c r="F320" s="92">
        <f>F318*E320</f>
        <v>22.776</v>
      </c>
      <c r="G320" s="92"/>
      <c r="H320" s="94"/>
      <c r="I320" s="93"/>
      <c r="J320" s="94"/>
      <c r="K320" s="93"/>
      <c r="L320" s="94"/>
      <c r="M320" s="94"/>
      <c r="N320" s="18"/>
    </row>
    <row r="321" spans="1:14" s="19" customFormat="1" ht="15" customHeight="1">
      <c r="A321" s="91"/>
      <c r="B321" s="37"/>
      <c r="C321" s="97" t="s">
        <v>14</v>
      </c>
      <c r="D321" s="91"/>
      <c r="E321" s="91"/>
      <c r="F321" s="51"/>
      <c r="G321" s="92"/>
      <c r="H321" s="94"/>
      <c r="I321" s="93"/>
      <c r="J321" s="94"/>
      <c r="K321" s="93"/>
      <c r="L321" s="94"/>
      <c r="M321" s="94"/>
      <c r="N321" s="18"/>
    </row>
    <row r="322" spans="1:14" s="19" customFormat="1" ht="14.25" customHeight="1">
      <c r="A322" s="91"/>
      <c r="B322" s="37"/>
      <c r="C322" s="83" t="s">
        <v>584</v>
      </c>
      <c r="D322" s="91" t="s">
        <v>17</v>
      </c>
      <c r="E322" s="91">
        <v>1</v>
      </c>
      <c r="F322" s="51">
        <f>F318*E322</f>
        <v>39</v>
      </c>
      <c r="G322" s="92"/>
      <c r="H322" s="94"/>
      <c r="I322" s="93"/>
      <c r="J322" s="94"/>
      <c r="K322" s="93"/>
      <c r="L322" s="94"/>
      <c r="M322" s="94"/>
      <c r="N322" s="18"/>
    </row>
    <row r="323" spans="1:14" s="19" customFormat="1" ht="15" customHeight="1">
      <c r="A323" s="91"/>
      <c r="B323" s="37"/>
      <c r="C323" s="97" t="s">
        <v>15</v>
      </c>
      <c r="D323" s="91" t="s">
        <v>0</v>
      </c>
      <c r="E323" s="91">
        <v>1.62</v>
      </c>
      <c r="F323" s="104">
        <f>F318*E323</f>
        <v>63.18000000000001</v>
      </c>
      <c r="G323" s="93"/>
      <c r="H323" s="94"/>
      <c r="I323" s="93"/>
      <c r="J323" s="94"/>
      <c r="K323" s="93"/>
      <c r="L323" s="94"/>
      <c r="M323" s="94"/>
      <c r="N323" s="18"/>
    </row>
    <row r="324" spans="1:14" s="19" customFormat="1" ht="19.5" customHeight="1">
      <c r="A324" s="91">
        <v>53</v>
      </c>
      <c r="B324" s="91"/>
      <c r="C324" s="83" t="s">
        <v>597</v>
      </c>
      <c r="D324" s="91" t="s">
        <v>17</v>
      </c>
      <c r="E324" s="92"/>
      <c r="F324" s="112">
        <v>1</v>
      </c>
      <c r="G324" s="93"/>
      <c r="H324" s="94"/>
      <c r="I324" s="92"/>
      <c r="J324" s="94"/>
      <c r="K324" s="93"/>
      <c r="L324" s="94"/>
      <c r="M324" s="94"/>
      <c r="N324" s="18"/>
    </row>
    <row r="325" spans="1:71" s="19" customFormat="1" ht="13.5">
      <c r="A325" s="91"/>
      <c r="B325" s="91"/>
      <c r="C325" s="141" t="s">
        <v>603</v>
      </c>
      <c r="D325" s="91"/>
      <c r="E325" s="91"/>
      <c r="F325" s="104"/>
      <c r="G325" s="93"/>
      <c r="H325" s="94"/>
      <c r="I325" s="92"/>
      <c r="J325" s="94"/>
      <c r="K325" s="93"/>
      <c r="L325" s="94"/>
      <c r="M325" s="94"/>
      <c r="N325" s="89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</row>
    <row r="326" spans="1:71" s="19" customFormat="1" ht="13.5">
      <c r="A326" s="91">
        <v>54</v>
      </c>
      <c r="B326" s="91" t="s">
        <v>44</v>
      </c>
      <c r="C326" s="83" t="s">
        <v>604</v>
      </c>
      <c r="D326" s="91" t="s">
        <v>45</v>
      </c>
      <c r="E326" s="92"/>
      <c r="F326" s="93">
        <f>SUM(F330:F332)</f>
        <v>450</v>
      </c>
      <c r="G326" s="93"/>
      <c r="H326" s="94"/>
      <c r="I326" s="92"/>
      <c r="J326" s="94"/>
      <c r="K326" s="93"/>
      <c r="L326" s="94"/>
      <c r="M326" s="94"/>
      <c r="N326" s="89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</row>
    <row r="327" spans="1:71" s="19" customFormat="1" ht="16.5" customHeight="1">
      <c r="A327" s="91"/>
      <c r="B327" s="37"/>
      <c r="C327" s="97" t="s">
        <v>12</v>
      </c>
      <c r="D327" s="91" t="s">
        <v>13</v>
      </c>
      <c r="E327" s="91">
        <v>0.11</v>
      </c>
      <c r="F327" s="51">
        <f>F326*E327</f>
        <v>49.5</v>
      </c>
      <c r="G327" s="93"/>
      <c r="H327" s="94"/>
      <c r="I327" s="93"/>
      <c r="J327" s="94"/>
      <c r="K327" s="93"/>
      <c r="L327" s="94"/>
      <c r="M327" s="94"/>
      <c r="N327" s="89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</row>
    <row r="328" spans="1:71" s="19" customFormat="1" ht="15.75" customHeight="1">
      <c r="A328" s="91"/>
      <c r="B328" s="91"/>
      <c r="C328" s="97" t="s">
        <v>22</v>
      </c>
      <c r="D328" s="91" t="s">
        <v>0</v>
      </c>
      <c r="E328" s="92">
        <v>0.0027</v>
      </c>
      <c r="F328" s="92">
        <f>F326*E328</f>
        <v>1.215</v>
      </c>
      <c r="G328" s="93"/>
      <c r="H328" s="94"/>
      <c r="I328" s="92"/>
      <c r="J328" s="94"/>
      <c r="K328" s="93"/>
      <c r="L328" s="94"/>
      <c r="M328" s="94"/>
      <c r="N328" s="89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</row>
    <row r="329" spans="1:71" s="19" customFormat="1" ht="16.5" customHeight="1">
      <c r="A329" s="91"/>
      <c r="B329" s="37"/>
      <c r="C329" s="97" t="s">
        <v>14</v>
      </c>
      <c r="D329" s="91"/>
      <c r="E329" s="91"/>
      <c r="F329" s="92"/>
      <c r="G329" s="93"/>
      <c r="H329" s="94"/>
      <c r="I329" s="92"/>
      <c r="J329" s="94"/>
      <c r="K329" s="93"/>
      <c r="L329" s="94"/>
      <c r="M329" s="94"/>
      <c r="N329" s="89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</row>
    <row r="330" spans="1:71" s="19" customFormat="1" ht="17.25" customHeight="1">
      <c r="A330" s="91"/>
      <c r="B330" s="37"/>
      <c r="C330" s="83" t="s">
        <v>826</v>
      </c>
      <c r="D330" s="91" t="s">
        <v>45</v>
      </c>
      <c r="E330" s="91"/>
      <c r="F330" s="111">
        <v>320</v>
      </c>
      <c r="G330" s="93"/>
      <c r="H330" s="94"/>
      <c r="I330" s="92"/>
      <c r="J330" s="94"/>
      <c r="K330" s="93"/>
      <c r="L330" s="94"/>
      <c r="M330" s="94"/>
      <c r="N330" s="89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</row>
    <row r="331" spans="1:71" s="19" customFormat="1" ht="17.25" customHeight="1">
      <c r="A331" s="91"/>
      <c r="B331" s="37"/>
      <c r="C331" s="83" t="s">
        <v>768</v>
      </c>
      <c r="D331" s="91" t="s">
        <v>45</v>
      </c>
      <c r="E331" s="91"/>
      <c r="F331" s="111">
        <v>40</v>
      </c>
      <c r="G331" s="93"/>
      <c r="H331" s="94"/>
      <c r="I331" s="92"/>
      <c r="J331" s="94"/>
      <c r="K331" s="93"/>
      <c r="L331" s="94"/>
      <c r="M331" s="94"/>
      <c r="N331" s="89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</row>
    <row r="332" spans="1:71" s="19" customFormat="1" ht="18" customHeight="1">
      <c r="A332" s="91"/>
      <c r="B332" s="37"/>
      <c r="C332" s="83" t="s">
        <v>769</v>
      </c>
      <c r="D332" s="91" t="s">
        <v>45</v>
      </c>
      <c r="E332" s="91"/>
      <c r="F332" s="111">
        <v>90</v>
      </c>
      <c r="G332" s="93"/>
      <c r="H332" s="94"/>
      <c r="I332" s="92"/>
      <c r="J332" s="94"/>
      <c r="K332" s="93"/>
      <c r="L332" s="94"/>
      <c r="M332" s="94"/>
      <c r="N332" s="89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</row>
    <row r="333" spans="1:71" s="19" customFormat="1" ht="17.25" customHeight="1">
      <c r="A333" s="91"/>
      <c r="B333" s="37"/>
      <c r="C333" s="97" t="s">
        <v>15</v>
      </c>
      <c r="D333" s="91" t="s">
        <v>0</v>
      </c>
      <c r="E333" s="91">
        <v>0.0349</v>
      </c>
      <c r="F333" s="94">
        <f>F326*E333</f>
        <v>15.705</v>
      </c>
      <c r="G333" s="93"/>
      <c r="H333" s="94"/>
      <c r="I333" s="92"/>
      <c r="J333" s="94"/>
      <c r="K333" s="93"/>
      <c r="L333" s="94"/>
      <c r="M333" s="94"/>
      <c r="N333" s="89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</row>
    <row r="334" spans="1:14" ht="15" customHeight="1">
      <c r="A334" s="91">
        <v>55</v>
      </c>
      <c r="B334" s="91" t="s">
        <v>89</v>
      </c>
      <c r="C334" s="307" t="s">
        <v>78</v>
      </c>
      <c r="D334" s="91" t="s">
        <v>45</v>
      </c>
      <c r="E334" s="92"/>
      <c r="F334" s="93">
        <v>50</v>
      </c>
      <c r="G334" s="92"/>
      <c r="H334" s="94"/>
      <c r="I334" s="93"/>
      <c r="J334" s="94"/>
      <c r="K334" s="93"/>
      <c r="L334" s="94"/>
      <c r="M334" s="94"/>
      <c r="N334" s="18"/>
    </row>
    <row r="335" spans="1:14" ht="16.5" customHeight="1">
      <c r="A335" s="91"/>
      <c r="B335" s="37"/>
      <c r="C335" s="97" t="s">
        <v>28</v>
      </c>
      <c r="D335" s="91" t="s">
        <v>13</v>
      </c>
      <c r="E335" s="91">
        <v>0.44</v>
      </c>
      <c r="F335" s="94">
        <f>F334*E335</f>
        <v>22</v>
      </c>
      <c r="G335" s="92"/>
      <c r="H335" s="94"/>
      <c r="I335" s="93"/>
      <c r="J335" s="94"/>
      <c r="K335" s="92"/>
      <c r="L335" s="94"/>
      <c r="M335" s="94"/>
      <c r="N335" s="18"/>
    </row>
    <row r="336" spans="1:14" s="36" customFormat="1" ht="16.5" customHeight="1">
      <c r="A336" s="91"/>
      <c r="B336" s="91"/>
      <c r="C336" s="97" t="s">
        <v>22</v>
      </c>
      <c r="D336" s="91" t="s">
        <v>0</v>
      </c>
      <c r="E336" s="92">
        <v>0.282</v>
      </c>
      <c r="F336" s="94">
        <f>F334*E336</f>
        <v>14.099999999999998</v>
      </c>
      <c r="G336" s="92"/>
      <c r="H336" s="94"/>
      <c r="I336" s="92"/>
      <c r="J336" s="94"/>
      <c r="K336" s="93"/>
      <c r="L336" s="94"/>
      <c r="M336" s="94"/>
      <c r="N336" s="18"/>
    </row>
    <row r="337" spans="1:14" s="19" customFormat="1" ht="14.25" customHeight="1">
      <c r="A337" s="91"/>
      <c r="B337" s="37"/>
      <c r="C337" s="97" t="s">
        <v>14</v>
      </c>
      <c r="D337" s="91"/>
      <c r="E337" s="91"/>
      <c r="F337" s="94"/>
      <c r="G337" s="92"/>
      <c r="H337" s="94"/>
      <c r="I337" s="93"/>
      <c r="J337" s="94"/>
      <c r="K337" s="93"/>
      <c r="L337" s="94"/>
      <c r="M337" s="94"/>
      <c r="N337" s="18"/>
    </row>
    <row r="338" spans="1:14" s="19" customFormat="1" ht="12.75" customHeight="1">
      <c r="A338" s="91"/>
      <c r="B338" s="37"/>
      <c r="C338" s="307" t="s">
        <v>78</v>
      </c>
      <c r="D338" s="91" t="s">
        <v>45</v>
      </c>
      <c r="E338" s="91"/>
      <c r="F338" s="94">
        <v>50</v>
      </c>
      <c r="G338" s="92"/>
      <c r="H338" s="94"/>
      <c r="I338" s="93"/>
      <c r="J338" s="94"/>
      <c r="K338" s="93"/>
      <c r="L338" s="94"/>
      <c r="M338" s="94"/>
      <c r="N338" s="18"/>
    </row>
    <row r="339" spans="1:14" s="19" customFormat="1" ht="12.75" customHeight="1">
      <c r="A339" s="91"/>
      <c r="B339" s="37"/>
      <c r="C339" s="307" t="s">
        <v>827</v>
      </c>
      <c r="D339" s="91" t="s">
        <v>45</v>
      </c>
      <c r="E339" s="91"/>
      <c r="F339" s="94">
        <v>30</v>
      </c>
      <c r="G339" s="92"/>
      <c r="H339" s="94"/>
      <c r="I339" s="93"/>
      <c r="J339" s="94"/>
      <c r="K339" s="93"/>
      <c r="L339" s="94"/>
      <c r="M339" s="94"/>
      <c r="N339" s="18"/>
    </row>
    <row r="340" spans="1:14" s="19" customFormat="1" ht="14.25" customHeight="1">
      <c r="A340" s="91"/>
      <c r="B340" s="37"/>
      <c r="C340" s="97" t="s">
        <v>15</v>
      </c>
      <c r="D340" s="91" t="s">
        <v>0</v>
      </c>
      <c r="E340" s="91">
        <v>0.148</v>
      </c>
      <c r="F340" s="94">
        <f>F334*E340</f>
        <v>7.3999999999999995</v>
      </c>
      <c r="G340" s="92"/>
      <c r="H340" s="94"/>
      <c r="I340" s="93"/>
      <c r="J340" s="94"/>
      <c r="K340" s="93"/>
      <c r="L340" s="94"/>
      <c r="M340" s="94"/>
      <c r="N340" s="18"/>
    </row>
    <row r="341" spans="1:71" s="19" customFormat="1" ht="13.5">
      <c r="A341" s="91">
        <v>56</v>
      </c>
      <c r="B341" s="91"/>
      <c r="C341" s="307" t="s">
        <v>605</v>
      </c>
      <c r="D341" s="91" t="s">
        <v>17</v>
      </c>
      <c r="E341" s="91"/>
      <c r="F341" s="112">
        <v>12</v>
      </c>
      <c r="G341" s="93"/>
      <c r="H341" s="94"/>
      <c r="I341" s="92"/>
      <c r="J341" s="94"/>
      <c r="K341" s="93"/>
      <c r="L341" s="94"/>
      <c r="M341" s="94"/>
      <c r="N341" s="89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</row>
    <row r="342" spans="1:71" s="19" customFormat="1" ht="13.5">
      <c r="A342" s="91">
        <v>57</v>
      </c>
      <c r="B342" s="91"/>
      <c r="C342" s="307" t="s">
        <v>606</v>
      </c>
      <c r="D342" s="91" t="s">
        <v>17</v>
      </c>
      <c r="E342" s="91"/>
      <c r="F342" s="112">
        <v>8</v>
      </c>
      <c r="G342" s="93"/>
      <c r="H342" s="94"/>
      <c r="I342" s="92"/>
      <c r="J342" s="94"/>
      <c r="K342" s="93"/>
      <c r="L342" s="94"/>
      <c r="M342" s="94"/>
      <c r="N342" s="89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</row>
    <row r="343" spans="1:14" ht="28.5" customHeight="1">
      <c r="A343" s="91">
        <v>58</v>
      </c>
      <c r="B343" s="91" t="s">
        <v>56</v>
      </c>
      <c r="C343" s="307" t="s">
        <v>607</v>
      </c>
      <c r="D343" s="91" t="s">
        <v>45</v>
      </c>
      <c r="E343" s="92"/>
      <c r="F343" s="93">
        <v>400</v>
      </c>
      <c r="G343" s="92"/>
      <c r="H343" s="94"/>
      <c r="I343" s="93"/>
      <c r="J343" s="94"/>
      <c r="K343" s="93"/>
      <c r="L343" s="94"/>
      <c r="M343" s="94"/>
      <c r="N343" s="18"/>
    </row>
    <row r="344" spans="1:14" ht="19.5" customHeight="1">
      <c r="A344" s="91"/>
      <c r="B344" s="37"/>
      <c r="C344" s="97" t="s">
        <v>12</v>
      </c>
      <c r="D344" s="91" t="s">
        <v>13</v>
      </c>
      <c r="E344" s="91">
        <v>0.17</v>
      </c>
      <c r="F344" s="94">
        <f>F343*E344</f>
        <v>68</v>
      </c>
      <c r="G344" s="92"/>
      <c r="H344" s="94"/>
      <c r="I344" s="93"/>
      <c r="J344" s="94"/>
      <c r="K344" s="93"/>
      <c r="L344" s="94"/>
      <c r="M344" s="94"/>
      <c r="N344" s="18"/>
    </row>
    <row r="345" spans="1:14" s="36" customFormat="1" ht="17.25" customHeight="1">
      <c r="A345" s="91"/>
      <c r="B345" s="91"/>
      <c r="C345" s="97" t="s">
        <v>38</v>
      </c>
      <c r="D345" s="91" t="s">
        <v>0</v>
      </c>
      <c r="E345" s="92">
        <v>0.0053</v>
      </c>
      <c r="F345" s="94">
        <f>F343*E345</f>
        <v>2.12</v>
      </c>
      <c r="G345" s="92"/>
      <c r="H345" s="94"/>
      <c r="I345" s="93"/>
      <c r="J345" s="94"/>
      <c r="K345" s="93"/>
      <c r="L345" s="94"/>
      <c r="M345" s="94"/>
      <c r="N345" s="18"/>
    </row>
    <row r="346" spans="1:14" s="19" customFormat="1" ht="15" customHeight="1">
      <c r="A346" s="91"/>
      <c r="B346" s="37"/>
      <c r="C346" s="97" t="s">
        <v>14</v>
      </c>
      <c r="D346" s="91"/>
      <c r="E346" s="91"/>
      <c r="F346" s="94"/>
      <c r="G346" s="92"/>
      <c r="H346" s="94"/>
      <c r="I346" s="93"/>
      <c r="J346" s="94"/>
      <c r="K346" s="93"/>
      <c r="L346" s="94"/>
      <c r="M346" s="94"/>
      <c r="N346" s="18"/>
    </row>
    <row r="347" spans="1:14" s="19" customFormat="1" ht="27.75" customHeight="1">
      <c r="A347" s="91"/>
      <c r="B347" s="37"/>
      <c r="C347" s="307" t="s">
        <v>607</v>
      </c>
      <c r="D347" s="91" t="s">
        <v>45</v>
      </c>
      <c r="E347" s="91">
        <v>1</v>
      </c>
      <c r="F347" s="94">
        <f>F343*E347</f>
        <v>400</v>
      </c>
      <c r="G347" s="92"/>
      <c r="H347" s="94"/>
      <c r="I347" s="93"/>
      <c r="J347" s="94"/>
      <c r="K347" s="93"/>
      <c r="L347" s="94"/>
      <c r="M347" s="94"/>
      <c r="N347" s="18"/>
    </row>
    <row r="348" spans="1:14" s="19" customFormat="1" ht="18" customHeight="1">
      <c r="A348" s="91"/>
      <c r="B348" s="37"/>
      <c r="C348" s="97" t="s">
        <v>15</v>
      </c>
      <c r="D348" s="91" t="s">
        <v>0</v>
      </c>
      <c r="E348" s="91">
        <v>0.0379</v>
      </c>
      <c r="F348" s="94">
        <f>F343*E348</f>
        <v>15.160000000000002</v>
      </c>
      <c r="G348" s="92"/>
      <c r="H348" s="94"/>
      <c r="I348" s="93"/>
      <c r="J348" s="94"/>
      <c r="K348" s="93"/>
      <c r="L348" s="94"/>
      <c r="M348" s="94"/>
      <c r="N348" s="18"/>
    </row>
    <row r="349" spans="1:14" ht="30.75" customHeight="1">
      <c r="A349" s="91">
        <v>59</v>
      </c>
      <c r="B349" s="91" t="s">
        <v>608</v>
      </c>
      <c r="C349" s="83" t="s">
        <v>829</v>
      </c>
      <c r="D349" s="91" t="s">
        <v>17</v>
      </c>
      <c r="E349" s="92"/>
      <c r="F349" s="93">
        <v>2</v>
      </c>
      <c r="G349" s="92"/>
      <c r="H349" s="94"/>
      <c r="I349" s="93"/>
      <c r="J349" s="94"/>
      <c r="K349" s="93"/>
      <c r="L349" s="94"/>
      <c r="M349" s="94"/>
      <c r="N349" s="18"/>
    </row>
    <row r="350" spans="1:14" ht="16.5" customHeight="1">
      <c r="A350" s="91"/>
      <c r="B350" s="37"/>
      <c r="C350" s="97" t="s">
        <v>12</v>
      </c>
      <c r="D350" s="91" t="s">
        <v>13</v>
      </c>
      <c r="E350" s="91">
        <v>3</v>
      </c>
      <c r="F350" s="51">
        <f>F349*E350</f>
        <v>6</v>
      </c>
      <c r="G350" s="92"/>
      <c r="H350" s="94"/>
      <c r="I350" s="93"/>
      <c r="J350" s="94"/>
      <c r="K350" s="93"/>
      <c r="L350" s="94"/>
      <c r="M350" s="94"/>
      <c r="N350" s="18"/>
    </row>
    <row r="351" spans="1:14" s="36" customFormat="1" ht="13.5" customHeight="1">
      <c r="A351" s="91"/>
      <c r="B351" s="91"/>
      <c r="C351" s="97" t="s">
        <v>22</v>
      </c>
      <c r="D351" s="91" t="s">
        <v>0</v>
      </c>
      <c r="E351" s="92">
        <v>0.23</v>
      </c>
      <c r="F351" s="110">
        <f>F349*E351</f>
        <v>0.46</v>
      </c>
      <c r="G351" s="92"/>
      <c r="H351" s="94"/>
      <c r="I351" s="93"/>
      <c r="J351" s="94"/>
      <c r="K351" s="93"/>
      <c r="L351" s="94"/>
      <c r="M351" s="94"/>
      <c r="N351" s="18"/>
    </row>
    <row r="352" spans="1:14" s="19" customFormat="1" ht="15" customHeight="1">
      <c r="A352" s="91"/>
      <c r="B352" s="37"/>
      <c r="C352" s="97" t="s">
        <v>14</v>
      </c>
      <c r="D352" s="91"/>
      <c r="E352" s="91"/>
      <c r="F352" s="110"/>
      <c r="G352" s="92"/>
      <c r="H352" s="94"/>
      <c r="I352" s="93"/>
      <c r="J352" s="94"/>
      <c r="K352" s="93"/>
      <c r="L352" s="94"/>
      <c r="M352" s="94"/>
      <c r="N352" s="18"/>
    </row>
    <row r="353" spans="1:14" s="19" customFormat="1" ht="15.75" customHeight="1">
      <c r="A353" s="91"/>
      <c r="B353" s="37"/>
      <c r="C353" s="83" t="s">
        <v>828</v>
      </c>
      <c r="D353" s="91" t="s">
        <v>17</v>
      </c>
      <c r="E353" s="91">
        <v>1</v>
      </c>
      <c r="F353" s="112">
        <f>F349*E353</f>
        <v>2</v>
      </c>
      <c r="G353" s="92"/>
      <c r="H353" s="94"/>
      <c r="I353" s="93"/>
      <c r="J353" s="94"/>
      <c r="K353" s="93"/>
      <c r="L353" s="94"/>
      <c r="M353" s="94"/>
      <c r="N353" s="18"/>
    </row>
    <row r="354" spans="1:14" s="19" customFormat="1" ht="16.5" customHeight="1">
      <c r="A354" s="91"/>
      <c r="B354" s="37"/>
      <c r="C354" s="97" t="s">
        <v>15</v>
      </c>
      <c r="D354" s="91" t="s">
        <v>0</v>
      </c>
      <c r="E354" s="91">
        <v>2.4</v>
      </c>
      <c r="F354" s="94">
        <f>F349*E354</f>
        <v>4.8</v>
      </c>
      <c r="G354" s="92"/>
      <c r="H354" s="94"/>
      <c r="I354" s="93"/>
      <c r="J354" s="94"/>
      <c r="K354" s="93"/>
      <c r="L354" s="94"/>
      <c r="M354" s="94"/>
      <c r="N354" s="18"/>
    </row>
    <row r="355" spans="1:14" ht="33.75" customHeight="1">
      <c r="A355" s="91">
        <v>60</v>
      </c>
      <c r="B355" s="91" t="s">
        <v>608</v>
      </c>
      <c r="C355" s="83" t="s">
        <v>830</v>
      </c>
      <c r="D355" s="91" t="s">
        <v>17</v>
      </c>
      <c r="E355" s="92"/>
      <c r="F355" s="93">
        <v>1</v>
      </c>
      <c r="G355" s="92"/>
      <c r="H355" s="94"/>
      <c r="I355" s="93"/>
      <c r="J355" s="94"/>
      <c r="K355" s="93"/>
      <c r="L355" s="94"/>
      <c r="M355" s="94"/>
      <c r="N355" s="18"/>
    </row>
    <row r="356" spans="1:14" ht="16.5" customHeight="1">
      <c r="A356" s="91"/>
      <c r="B356" s="37"/>
      <c r="C356" s="97" t="s">
        <v>12</v>
      </c>
      <c r="D356" s="91" t="s">
        <v>13</v>
      </c>
      <c r="E356" s="91">
        <v>3</v>
      </c>
      <c r="F356" s="51">
        <f>F355*E356</f>
        <v>3</v>
      </c>
      <c r="G356" s="92"/>
      <c r="H356" s="94"/>
      <c r="I356" s="93"/>
      <c r="J356" s="94"/>
      <c r="K356" s="93"/>
      <c r="L356" s="94"/>
      <c r="M356" s="94"/>
      <c r="N356" s="18"/>
    </row>
    <row r="357" spans="1:14" s="36" customFormat="1" ht="13.5" customHeight="1">
      <c r="A357" s="91"/>
      <c r="B357" s="91"/>
      <c r="C357" s="97" t="s">
        <v>22</v>
      </c>
      <c r="D357" s="91" t="s">
        <v>0</v>
      </c>
      <c r="E357" s="92">
        <v>0.23</v>
      </c>
      <c r="F357" s="110">
        <f>F355*E357</f>
        <v>0.23</v>
      </c>
      <c r="G357" s="92"/>
      <c r="H357" s="94"/>
      <c r="I357" s="93"/>
      <c r="J357" s="94"/>
      <c r="K357" s="93"/>
      <c r="L357" s="94"/>
      <c r="M357" s="94"/>
      <c r="N357" s="18"/>
    </row>
    <row r="358" spans="1:14" s="19" customFormat="1" ht="15" customHeight="1">
      <c r="A358" s="91"/>
      <c r="B358" s="37"/>
      <c r="C358" s="97" t="s">
        <v>14</v>
      </c>
      <c r="D358" s="91"/>
      <c r="E358" s="91"/>
      <c r="F358" s="110"/>
      <c r="G358" s="92"/>
      <c r="H358" s="94"/>
      <c r="I358" s="93"/>
      <c r="J358" s="94"/>
      <c r="K358" s="93"/>
      <c r="L358" s="94"/>
      <c r="M358" s="94"/>
      <c r="N358" s="18"/>
    </row>
    <row r="359" spans="1:14" s="19" customFormat="1" ht="15.75" customHeight="1">
      <c r="A359" s="91"/>
      <c r="B359" s="37"/>
      <c r="C359" s="83" t="s">
        <v>609</v>
      </c>
      <c r="D359" s="91" t="s">
        <v>17</v>
      </c>
      <c r="E359" s="91">
        <v>1</v>
      </c>
      <c r="F359" s="112">
        <f>F355*E359</f>
        <v>1</v>
      </c>
      <c r="G359" s="92"/>
      <c r="H359" s="94"/>
      <c r="I359" s="93"/>
      <c r="J359" s="94"/>
      <c r="K359" s="93"/>
      <c r="L359" s="94"/>
      <c r="M359" s="94"/>
      <c r="N359" s="18"/>
    </row>
    <row r="360" spans="1:14" s="19" customFormat="1" ht="16.5" customHeight="1">
      <c r="A360" s="91"/>
      <c r="B360" s="37"/>
      <c r="C360" s="97" t="s">
        <v>15</v>
      </c>
      <c r="D360" s="91" t="s">
        <v>0</v>
      </c>
      <c r="E360" s="91">
        <v>2.4</v>
      </c>
      <c r="F360" s="94">
        <f>F355*E360</f>
        <v>2.4</v>
      </c>
      <c r="G360" s="92"/>
      <c r="H360" s="94"/>
      <c r="I360" s="93"/>
      <c r="J360" s="94"/>
      <c r="K360" s="93"/>
      <c r="L360" s="94"/>
      <c r="M360" s="94"/>
      <c r="N360" s="18"/>
    </row>
    <row r="361" spans="1:13" s="42" customFormat="1" ht="27" customHeight="1">
      <c r="A361" s="91">
        <v>61</v>
      </c>
      <c r="B361" s="37" t="s">
        <v>610</v>
      </c>
      <c r="C361" s="109" t="s">
        <v>611</v>
      </c>
      <c r="D361" s="86" t="s">
        <v>51</v>
      </c>
      <c r="E361" s="93"/>
      <c r="F361" s="92">
        <v>1</v>
      </c>
      <c r="G361" s="94"/>
      <c r="H361" s="93"/>
      <c r="I361" s="94"/>
      <c r="J361" s="93"/>
      <c r="K361" s="94"/>
      <c r="L361" s="94"/>
      <c r="M361" s="96"/>
    </row>
    <row r="362" spans="1:14" ht="15" customHeight="1">
      <c r="A362" s="91"/>
      <c r="B362" s="37"/>
      <c r="C362" s="97" t="s">
        <v>12</v>
      </c>
      <c r="D362" s="91" t="s">
        <v>13</v>
      </c>
      <c r="E362" s="91">
        <v>5.03</v>
      </c>
      <c r="F362" s="94">
        <f>F361*E362</f>
        <v>5.03</v>
      </c>
      <c r="G362" s="92"/>
      <c r="H362" s="94"/>
      <c r="I362" s="93"/>
      <c r="J362" s="94"/>
      <c r="K362" s="93"/>
      <c r="L362" s="94"/>
      <c r="M362" s="94"/>
      <c r="N362" s="18"/>
    </row>
    <row r="363" spans="1:14" s="36" customFormat="1" ht="13.5">
      <c r="A363" s="91"/>
      <c r="B363" s="91"/>
      <c r="C363" s="97" t="s">
        <v>38</v>
      </c>
      <c r="D363" s="91" t="s">
        <v>0</v>
      </c>
      <c r="E363" s="92">
        <v>0.06</v>
      </c>
      <c r="F363" s="94">
        <f>F361*E363</f>
        <v>0.06</v>
      </c>
      <c r="G363" s="92"/>
      <c r="H363" s="94"/>
      <c r="I363" s="93"/>
      <c r="J363" s="94"/>
      <c r="K363" s="93"/>
      <c r="L363" s="94"/>
      <c r="M363" s="94"/>
      <c r="N363" s="18"/>
    </row>
    <row r="364" spans="1:14" s="19" customFormat="1" ht="13.5">
      <c r="A364" s="91"/>
      <c r="B364" s="37"/>
      <c r="C364" s="97" t="s">
        <v>14</v>
      </c>
      <c r="D364" s="91"/>
      <c r="E364" s="91"/>
      <c r="F364" s="94"/>
      <c r="G364" s="92"/>
      <c r="H364" s="94"/>
      <c r="I364" s="93"/>
      <c r="J364" s="94"/>
      <c r="K364" s="93"/>
      <c r="L364" s="94"/>
      <c r="M364" s="94"/>
      <c r="N364" s="18"/>
    </row>
    <row r="365" spans="1:14" s="19" customFormat="1" ht="16.5" customHeight="1">
      <c r="A365" s="91"/>
      <c r="B365" s="37"/>
      <c r="C365" s="97" t="s">
        <v>612</v>
      </c>
      <c r="D365" s="91" t="s">
        <v>613</v>
      </c>
      <c r="E365" s="91">
        <v>1</v>
      </c>
      <c r="F365" s="94">
        <f>F361*E365</f>
        <v>1</v>
      </c>
      <c r="G365" s="92"/>
      <c r="H365" s="94"/>
      <c r="I365" s="93"/>
      <c r="J365" s="94"/>
      <c r="K365" s="93"/>
      <c r="L365" s="94"/>
      <c r="M365" s="94"/>
      <c r="N365" s="18"/>
    </row>
    <row r="366" spans="1:14" s="36" customFormat="1" ht="13.5">
      <c r="A366" s="98"/>
      <c r="B366" s="91"/>
      <c r="C366" s="97" t="s">
        <v>15</v>
      </c>
      <c r="D366" s="91" t="s">
        <v>0</v>
      </c>
      <c r="E366" s="91">
        <v>1.75</v>
      </c>
      <c r="F366" s="94">
        <f>F361*E366</f>
        <v>1.75</v>
      </c>
      <c r="G366" s="92"/>
      <c r="H366" s="94"/>
      <c r="I366" s="93"/>
      <c r="J366" s="94"/>
      <c r="K366" s="93"/>
      <c r="L366" s="94"/>
      <c r="M366" s="94"/>
      <c r="N366" s="18"/>
    </row>
    <row r="367" spans="1:14" s="19" customFormat="1" ht="14.25" customHeight="1">
      <c r="A367" s="91"/>
      <c r="B367" s="37"/>
      <c r="C367" s="424" t="s">
        <v>83</v>
      </c>
      <c r="D367" s="424"/>
      <c r="E367" s="91"/>
      <c r="F367" s="94"/>
      <c r="G367" s="92"/>
      <c r="H367" s="94"/>
      <c r="I367" s="93"/>
      <c r="J367" s="94"/>
      <c r="K367" s="93"/>
      <c r="L367" s="94"/>
      <c r="M367" s="94"/>
      <c r="N367" s="18"/>
    </row>
    <row r="368" spans="1:71" s="19" customFormat="1" ht="18" customHeight="1">
      <c r="A368" s="91">
        <v>62</v>
      </c>
      <c r="B368" s="91" t="s">
        <v>47</v>
      </c>
      <c r="C368" s="113" t="s">
        <v>831</v>
      </c>
      <c r="D368" s="101" t="s">
        <v>17</v>
      </c>
      <c r="E368" s="92"/>
      <c r="F368" s="93">
        <v>22</v>
      </c>
      <c r="G368" s="93"/>
      <c r="H368" s="94"/>
      <c r="I368" s="92"/>
      <c r="J368" s="94"/>
      <c r="K368" s="93"/>
      <c r="L368" s="94"/>
      <c r="M368" s="94"/>
      <c r="N368" s="89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</row>
    <row r="369" spans="1:71" s="19" customFormat="1" ht="27">
      <c r="A369" s="91"/>
      <c r="B369" s="37"/>
      <c r="C369" s="97" t="s">
        <v>12</v>
      </c>
      <c r="D369" s="91" t="s">
        <v>13</v>
      </c>
      <c r="E369" s="91">
        <v>1.04</v>
      </c>
      <c r="F369" s="51">
        <f>F368*E369</f>
        <v>22.880000000000003</v>
      </c>
      <c r="G369" s="93"/>
      <c r="H369" s="94"/>
      <c r="I369" s="93"/>
      <c r="J369" s="94"/>
      <c r="K369" s="93"/>
      <c r="L369" s="94"/>
      <c r="M369" s="94"/>
      <c r="N369" s="89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</row>
    <row r="370" spans="1:13" s="42" customFormat="1" ht="13.5">
      <c r="A370" s="91"/>
      <c r="B370" s="91"/>
      <c r="C370" s="97" t="s">
        <v>22</v>
      </c>
      <c r="D370" s="91" t="s">
        <v>0</v>
      </c>
      <c r="E370" s="92">
        <v>0.09</v>
      </c>
      <c r="F370" s="92">
        <f>F368*E370</f>
        <v>1.98</v>
      </c>
      <c r="G370" s="93"/>
      <c r="H370" s="94"/>
      <c r="I370" s="92"/>
      <c r="J370" s="94"/>
      <c r="K370" s="93"/>
      <c r="L370" s="94"/>
      <c r="M370" s="94"/>
    </row>
    <row r="371" spans="1:71" ht="14.25" customHeight="1">
      <c r="A371" s="91"/>
      <c r="B371" s="37"/>
      <c r="C371" s="97" t="s">
        <v>14</v>
      </c>
      <c r="D371" s="91"/>
      <c r="E371" s="91"/>
      <c r="F371" s="92"/>
      <c r="G371" s="93"/>
      <c r="H371" s="94"/>
      <c r="I371" s="92"/>
      <c r="J371" s="94"/>
      <c r="K371" s="93"/>
      <c r="L371" s="94"/>
      <c r="M371" s="94"/>
      <c r="N371" s="8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</row>
    <row r="372" spans="1:71" s="36" customFormat="1" ht="17.25" customHeight="1">
      <c r="A372" s="91"/>
      <c r="B372" s="37"/>
      <c r="C372" s="83" t="s">
        <v>831</v>
      </c>
      <c r="D372" s="91" t="s">
        <v>17</v>
      </c>
      <c r="E372" s="91"/>
      <c r="F372" s="92">
        <v>22</v>
      </c>
      <c r="G372" s="93"/>
      <c r="H372" s="94"/>
      <c r="I372" s="92"/>
      <c r="J372" s="94"/>
      <c r="K372" s="93"/>
      <c r="L372" s="94"/>
      <c r="M372" s="94"/>
      <c r="N372" s="89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</row>
    <row r="373" spans="1:71" s="36" customFormat="1" ht="26.25">
      <c r="A373" s="91"/>
      <c r="B373" s="37"/>
      <c r="C373" s="83" t="s">
        <v>84</v>
      </c>
      <c r="D373" s="86" t="s">
        <v>17</v>
      </c>
      <c r="E373" s="86"/>
      <c r="F373" s="86">
        <v>2</v>
      </c>
      <c r="G373" s="93"/>
      <c r="H373" s="94"/>
      <c r="I373" s="92"/>
      <c r="J373" s="94"/>
      <c r="K373" s="93"/>
      <c r="L373" s="94"/>
      <c r="M373" s="94"/>
      <c r="N373" s="89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</row>
    <row r="374" spans="1:71" s="36" customFormat="1" ht="18" customHeight="1">
      <c r="A374" s="91"/>
      <c r="B374" s="37"/>
      <c r="C374" s="83" t="s">
        <v>85</v>
      </c>
      <c r="D374" s="86" t="s">
        <v>51</v>
      </c>
      <c r="E374" s="86"/>
      <c r="F374" s="86">
        <v>22</v>
      </c>
      <c r="G374" s="93"/>
      <c r="H374" s="94"/>
      <c r="I374" s="92"/>
      <c r="J374" s="94"/>
      <c r="K374" s="93"/>
      <c r="L374" s="94"/>
      <c r="M374" s="94"/>
      <c r="N374" s="89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</row>
    <row r="375" spans="1:71" s="19" customFormat="1" ht="13.5">
      <c r="A375" s="91"/>
      <c r="B375" s="37"/>
      <c r="C375" s="97" t="s">
        <v>15</v>
      </c>
      <c r="D375" s="91" t="s">
        <v>0</v>
      </c>
      <c r="E375" s="91">
        <v>1.4</v>
      </c>
      <c r="F375" s="104">
        <f>F368*E375</f>
        <v>30.799999999999997</v>
      </c>
      <c r="G375" s="93"/>
      <c r="H375" s="94"/>
      <c r="I375" s="92"/>
      <c r="J375" s="94"/>
      <c r="K375" s="103"/>
      <c r="L375" s="94"/>
      <c r="M375" s="94"/>
      <c r="N375" s="89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</row>
    <row r="376" spans="1:71" s="19" customFormat="1" ht="17.25" customHeight="1">
      <c r="A376" s="91">
        <v>63</v>
      </c>
      <c r="B376" s="91" t="s">
        <v>46</v>
      </c>
      <c r="C376" s="99" t="s">
        <v>108</v>
      </c>
      <c r="D376" s="91" t="s">
        <v>45</v>
      </c>
      <c r="E376" s="92"/>
      <c r="F376" s="93">
        <v>80</v>
      </c>
      <c r="G376" s="93"/>
      <c r="H376" s="94"/>
      <c r="I376" s="92"/>
      <c r="J376" s="94"/>
      <c r="K376" s="93"/>
      <c r="L376" s="94"/>
      <c r="M376" s="94"/>
      <c r="N376" s="89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</row>
    <row r="377" spans="1:71" s="19" customFormat="1" ht="14.25" customHeight="1">
      <c r="A377" s="91"/>
      <c r="B377" s="37"/>
      <c r="C377" s="97" t="s">
        <v>12</v>
      </c>
      <c r="D377" s="91" t="s">
        <v>13</v>
      </c>
      <c r="E377" s="91">
        <v>0.39</v>
      </c>
      <c r="F377" s="51">
        <f>F376*E377</f>
        <v>31.200000000000003</v>
      </c>
      <c r="G377" s="93"/>
      <c r="H377" s="94"/>
      <c r="I377" s="93"/>
      <c r="J377" s="94"/>
      <c r="K377" s="93"/>
      <c r="L377" s="94"/>
      <c r="M377" s="94"/>
      <c r="N377" s="89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</row>
    <row r="378" spans="1:14" ht="17.25" customHeight="1">
      <c r="A378" s="91"/>
      <c r="B378" s="91"/>
      <c r="C378" s="97" t="s">
        <v>22</v>
      </c>
      <c r="D378" s="91" t="s">
        <v>0</v>
      </c>
      <c r="E378" s="92">
        <v>0.022</v>
      </c>
      <c r="F378" s="92">
        <f>F376*E378</f>
        <v>1.7599999999999998</v>
      </c>
      <c r="G378" s="93"/>
      <c r="H378" s="94"/>
      <c r="I378" s="92"/>
      <c r="J378" s="94"/>
      <c r="K378" s="93"/>
      <c r="L378" s="94"/>
      <c r="M378" s="94"/>
      <c r="N378" s="89"/>
    </row>
    <row r="379" spans="1:14" ht="12" customHeight="1">
      <c r="A379" s="91"/>
      <c r="B379" s="37"/>
      <c r="C379" s="97" t="s">
        <v>14</v>
      </c>
      <c r="D379" s="91"/>
      <c r="E379" s="91"/>
      <c r="F379" s="92"/>
      <c r="G379" s="93"/>
      <c r="H379" s="94"/>
      <c r="I379" s="92"/>
      <c r="J379" s="94"/>
      <c r="K379" s="93"/>
      <c r="L379" s="94"/>
      <c r="M379" s="94"/>
      <c r="N379" s="89"/>
    </row>
    <row r="380" spans="1:71" s="36" customFormat="1" ht="16.5" customHeight="1">
      <c r="A380" s="91"/>
      <c r="B380" s="37"/>
      <c r="C380" s="99" t="s">
        <v>108</v>
      </c>
      <c r="D380" s="91" t="s">
        <v>45</v>
      </c>
      <c r="E380" s="91">
        <v>1</v>
      </c>
      <c r="F380" s="92">
        <f>F376*E380</f>
        <v>80</v>
      </c>
      <c r="G380" s="93"/>
      <c r="H380" s="94"/>
      <c r="I380" s="92"/>
      <c r="J380" s="94"/>
      <c r="K380" s="93"/>
      <c r="L380" s="94"/>
      <c r="M380" s="94"/>
      <c r="N380" s="89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</row>
    <row r="381" spans="1:71" s="19" customFormat="1" ht="15" customHeight="1">
      <c r="A381" s="91"/>
      <c r="B381" s="37"/>
      <c r="C381" s="97" t="s">
        <v>15</v>
      </c>
      <c r="D381" s="91" t="s">
        <v>0</v>
      </c>
      <c r="E381" s="91">
        <v>0.159</v>
      </c>
      <c r="F381" s="104">
        <f>F376*E381</f>
        <v>12.72</v>
      </c>
      <c r="G381" s="93"/>
      <c r="H381" s="94"/>
      <c r="I381" s="92"/>
      <c r="J381" s="94"/>
      <c r="K381" s="93"/>
      <c r="L381" s="94"/>
      <c r="M381" s="94"/>
      <c r="N381" s="89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</row>
    <row r="382" spans="1:13" ht="15.75" customHeight="1">
      <c r="A382" s="86"/>
      <c r="B382" s="86"/>
      <c r="C382" s="424" t="s">
        <v>767</v>
      </c>
      <c r="D382" s="424"/>
      <c r="E382" s="86"/>
      <c r="F382" s="341"/>
      <c r="G382" s="341"/>
      <c r="H382" s="341"/>
      <c r="I382" s="341"/>
      <c r="J382" s="341"/>
      <c r="K382" s="341"/>
      <c r="L382" s="341"/>
      <c r="M382" s="342"/>
    </row>
    <row r="383" spans="1:13" s="42" customFormat="1" ht="13.5">
      <c r="A383" s="91">
        <v>64</v>
      </c>
      <c r="B383" s="91" t="s">
        <v>39</v>
      </c>
      <c r="C383" s="83" t="s">
        <v>614</v>
      </c>
      <c r="D383" s="101" t="s">
        <v>17</v>
      </c>
      <c r="E383" s="102"/>
      <c r="F383" s="103">
        <v>6</v>
      </c>
      <c r="G383" s="93"/>
      <c r="H383" s="94"/>
      <c r="I383" s="92"/>
      <c r="J383" s="94"/>
      <c r="K383" s="93"/>
      <c r="L383" s="94"/>
      <c r="M383" s="94"/>
    </row>
    <row r="384" spans="1:71" ht="14.25" customHeight="1">
      <c r="A384" s="91"/>
      <c r="B384" s="91"/>
      <c r="C384" s="97" t="s">
        <v>12</v>
      </c>
      <c r="D384" s="91" t="s">
        <v>13</v>
      </c>
      <c r="E384" s="91">
        <v>0.97</v>
      </c>
      <c r="F384" s="51">
        <f>F383*E384</f>
        <v>5.82</v>
      </c>
      <c r="G384" s="93"/>
      <c r="H384" s="94"/>
      <c r="I384" s="93"/>
      <c r="J384" s="94"/>
      <c r="K384" s="93"/>
      <c r="L384" s="94"/>
      <c r="M384" s="94"/>
      <c r="N384" s="8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</row>
    <row r="385" spans="1:71" s="36" customFormat="1" ht="13.5">
      <c r="A385" s="91"/>
      <c r="B385" s="91"/>
      <c r="C385" s="97" t="s">
        <v>22</v>
      </c>
      <c r="D385" s="91" t="s">
        <v>0</v>
      </c>
      <c r="E385" s="92">
        <v>0.349</v>
      </c>
      <c r="F385" s="92">
        <f>F383*E385</f>
        <v>2.094</v>
      </c>
      <c r="G385" s="93"/>
      <c r="H385" s="94"/>
      <c r="I385" s="92"/>
      <c r="J385" s="94"/>
      <c r="K385" s="93"/>
      <c r="L385" s="94"/>
      <c r="M385" s="94"/>
      <c r="N385" s="89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</row>
    <row r="386" spans="1:71" s="19" customFormat="1" ht="13.5">
      <c r="A386" s="91"/>
      <c r="B386" s="91"/>
      <c r="C386" s="97" t="s">
        <v>14</v>
      </c>
      <c r="D386" s="91"/>
      <c r="E386" s="91"/>
      <c r="F386" s="51"/>
      <c r="G386" s="93"/>
      <c r="H386" s="94"/>
      <c r="I386" s="92"/>
      <c r="J386" s="94"/>
      <c r="K386" s="93"/>
      <c r="L386" s="94"/>
      <c r="M386" s="94"/>
      <c r="N386" s="89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</row>
    <row r="387" spans="1:71" s="19" customFormat="1" ht="12.75" customHeight="1">
      <c r="A387" s="91"/>
      <c r="B387" s="91"/>
      <c r="C387" s="83" t="s">
        <v>614</v>
      </c>
      <c r="D387" s="101" t="s">
        <v>17</v>
      </c>
      <c r="E387" s="91">
        <v>1</v>
      </c>
      <c r="F387" s="92">
        <f>F383*E387</f>
        <v>6</v>
      </c>
      <c r="G387" s="93"/>
      <c r="H387" s="94"/>
      <c r="I387" s="92"/>
      <c r="J387" s="94"/>
      <c r="K387" s="93"/>
      <c r="L387" s="94"/>
      <c r="M387" s="94"/>
      <c r="N387" s="89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</row>
    <row r="388" spans="1:71" s="19" customFormat="1" ht="13.5">
      <c r="A388" s="91"/>
      <c r="B388" s="91"/>
      <c r="C388" s="97" t="s">
        <v>15</v>
      </c>
      <c r="D388" s="91" t="s">
        <v>0</v>
      </c>
      <c r="E388" s="91">
        <v>0.382</v>
      </c>
      <c r="F388" s="104">
        <f>F383*E388</f>
        <v>2.292</v>
      </c>
      <c r="G388" s="93"/>
      <c r="H388" s="94"/>
      <c r="I388" s="92"/>
      <c r="J388" s="94"/>
      <c r="K388" s="93"/>
      <c r="L388" s="94"/>
      <c r="M388" s="94"/>
      <c r="N388" s="89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</row>
    <row r="389" spans="1:71" s="19" customFormat="1" ht="28.5" customHeight="1">
      <c r="A389" s="91">
        <v>65</v>
      </c>
      <c r="B389" s="91" t="s">
        <v>52</v>
      </c>
      <c r="C389" s="99" t="s">
        <v>62</v>
      </c>
      <c r="D389" s="101" t="s">
        <v>17</v>
      </c>
      <c r="E389" s="92"/>
      <c r="F389" s="103">
        <f>SUM(F393:F394)</f>
        <v>2</v>
      </c>
      <c r="G389" s="93"/>
      <c r="H389" s="94"/>
      <c r="I389" s="92"/>
      <c r="J389" s="94"/>
      <c r="K389" s="93"/>
      <c r="L389" s="94"/>
      <c r="M389" s="94"/>
      <c r="N389" s="89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</row>
    <row r="390" spans="1:71" s="19" customFormat="1" ht="15.75" customHeight="1">
      <c r="A390" s="91"/>
      <c r="B390" s="37"/>
      <c r="C390" s="97" t="s">
        <v>28</v>
      </c>
      <c r="D390" s="91" t="s">
        <v>13</v>
      </c>
      <c r="E390" s="91">
        <v>0.68</v>
      </c>
      <c r="F390" s="51">
        <f>F389*E390</f>
        <v>1.36</v>
      </c>
      <c r="G390" s="93"/>
      <c r="H390" s="94"/>
      <c r="I390" s="93"/>
      <c r="J390" s="94"/>
      <c r="K390" s="93"/>
      <c r="L390" s="94"/>
      <c r="M390" s="94"/>
      <c r="N390" s="89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</row>
    <row r="391" spans="1:71" s="19" customFormat="1" ht="13.5">
      <c r="A391" s="91"/>
      <c r="B391" s="91"/>
      <c r="C391" s="97" t="s">
        <v>22</v>
      </c>
      <c r="D391" s="91" t="s">
        <v>0</v>
      </c>
      <c r="E391" s="92">
        <v>0.011</v>
      </c>
      <c r="F391" s="92">
        <f>F389*E391</f>
        <v>0.022</v>
      </c>
      <c r="G391" s="93"/>
      <c r="H391" s="94"/>
      <c r="I391" s="93"/>
      <c r="J391" s="94"/>
      <c r="K391" s="93"/>
      <c r="L391" s="94"/>
      <c r="M391" s="94"/>
      <c r="N391" s="89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</row>
    <row r="392" spans="1:71" s="19" customFormat="1" ht="13.5">
      <c r="A392" s="91"/>
      <c r="B392" s="37"/>
      <c r="C392" s="97" t="s">
        <v>14</v>
      </c>
      <c r="D392" s="91"/>
      <c r="E392" s="91"/>
      <c r="F392" s="51"/>
      <c r="G392" s="93"/>
      <c r="H392" s="94"/>
      <c r="I392" s="92"/>
      <c r="J392" s="94"/>
      <c r="K392" s="93"/>
      <c r="L392" s="94"/>
      <c r="M392" s="94"/>
      <c r="N392" s="89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</row>
    <row r="393" spans="1:71" s="19" customFormat="1" ht="14.25" customHeight="1">
      <c r="A393" s="91"/>
      <c r="B393" s="37"/>
      <c r="C393" s="83" t="s">
        <v>615</v>
      </c>
      <c r="D393" s="101" t="s">
        <v>17</v>
      </c>
      <c r="E393" s="91"/>
      <c r="F393" s="51">
        <v>1</v>
      </c>
      <c r="G393" s="93"/>
      <c r="H393" s="94"/>
      <c r="I393" s="92"/>
      <c r="J393" s="94"/>
      <c r="K393" s="93"/>
      <c r="L393" s="94"/>
      <c r="M393" s="94"/>
      <c r="N393" s="89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</row>
    <row r="394" spans="1:71" s="19" customFormat="1" ht="15" customHeight="1">
      <c r="A394" s="91"/>
      <c r="B394" s="37"/>
      <c r="C394" s="83" t="s">
        <v>616</v>
      </c>
      <c r="D394" s="101" t="s">
        <v>17</v>
      </c>
      <c r="E394" s="91"/>
      <c r="F394" s="51">
        <v>1</v>
      </c>
      <c r="G394" s="93"/>
      <c r="H394" s="94"/>
      <c r="I394" s="92"/>
      <c r="J394" s="94"/>
      <c r="K394" s="93"/>
      <c r="L394" s="94"/>
      <c r="M394" s="94"/>
      <c r="N394" s="89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</row>
    <row r="395" spans="1:71" s="19" customFormat="1" ht="13.5">
      <c r="A395" s="91"/>
      <c r="B395" s="37"/>
      <c r="C395" s="97" t="s">
        <v>15</v>
      </c>
      <c r="D395" s="91" t="s">
        <v>0</v>
      </c>
      <c r="E395" s="91">
        <v>0.103</v>
      </c>
      <c r="F395" s="104">
        <f>F389*E395</f>
        <v>0.206</v>
      </c>
      <c r="G395" s="93"/>
      <c r="H395" s="94"/>
      <c r="I395" s="92"/>
      <c r="J395" s="94"/>
      <c r="K395" s="93"/>
      <c r="L395" s="94"/>
      <c r="M395" s="94"/>
      <c r="N395" s="89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</row>
    <row r="396" spans="1:71" s="19" customFormat="1" ht="27">
      <c r="A396" s="91">
        <v>66</v>
      </c>
      <c r="B396" s="91" t="s">
        <v>44</v>
      </c>
      <c r="C396" s="83" t="s">
        <v>590</v>
      </c>
      <c r="D396" s="91" t="s">
        <v>45</v>
      </c>
      <c r="E396" s="92"/>
      <c r="F396" s="93">
        <f>SUM(F400:F402)</f>
        <v>170</v>
      </c>
      <c r="G396" s="93"/>
      <c r="H396" s="94"/>
      <c r="I396" s="92"/>
      <c r="J396" s="94"/>
      <c r="K396" s="93"/>
      <c r="L396" s="94"/>
      <c r="M396" s="94"/>
      <c r="N396" s="89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</row>
    <row r="397" spans="1:71" s="19" customFormat="1" ht="16.5" customHeight="1">
      <c r="A397" s="91"/>
      <c r="B397" s="37"/>
      <c r="C397" s="97" t="s">
        <v>12</v>
      </c>
      <c r="D397" s="91" t="s">
        <v>13</v>
      </c>
      <c r="E397" s="91">
        <v>0.11</v>
      </c>
      <c r="F397" s="51">
        <f>F396*E397</f>
        <v>18.7</v>
      </c>
      <c r="G397" s="93"/>
      <c r="H397" s="94"/>
      <c r="I397" s="93"/>
      <c r="J397" s="94"/>
      <c r="K397" s="93"/>
      <c r="L397" s="94"/>
      <c r="M397" s="94"/>
      <c r="N397" s="89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</row>
    <row r="398" spans="1:71" s="19" customFormat="1" ht="15.75" customHeight="1">
      <c r="A398" s="91"/>
      <c r="B398" s="91"/>
      <c r="C398" s="97" t="s">
        <v>22</v>
      </c>
      <c r="D398" s="91" t="s">
        <v>0</v>
      </c>
      <c r="E398" s="92">
        <v>0.0027</v>
      </c>
      <c r="F398" s="92">
        <f>F396*E398</f>
        <v>0.459</v>
      </c>
      <c r="G398" s="93"/>
      <c r="H398" s="94"/>
      <c r="I398" s="92"/>
      <c r="J398" s="94"/>
      <c r="K398" s="93"/>
      <c r="L398" s="94"/>
      <c r="M398" s="94"/>
      <c r="N398" s="89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</row>
    <row r="399" spans="1:71" s="19" customFormat="1" ht="17.25" customHeight="1">
      <c r="A399" s="91"/>
      <c r="B399" s="37"/>
      <c r="C399" s="97" t="s">
        <v>14</v>
      </c>
      <c r="D399" s="91"/>
      <c r="E399" s="91"/>
      <c r="F399" s="92"/>
      <c r="G399" s="93"/>
      <c r="H399" s="94"/>
      <c r="I399" s="92"/>
      <c r="J399" s="94"/>
      <c r="K399" s="93"/>
      <c r="L399" s="94"/>
      <c r="M399" s="94"/>
      <c r="N399" s="89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</row>
    <row r="400" spans="1:71" s="19" customFormat="1" ht="27.75" customHeight="1">
      <c r="A400" s="91"/>
      <c r="B400" s="37"/>
      <c r="C400" s="83" t="s">
        <v>591</v>
      </c>
      <c r="D400" s="91" t="s">
        <v>45</v>
      </c>
      <c r="E400" s="91"/>
      <c r="F400" s="111">
        <v>40</v>
      </c>
      <c r="G400" s="93"/>
      <c r="H400" s="94"/>
      <c r="I400" s="92"/>
      <c r="J400" s="94"/>
      <c r="K400" s="93"/>
      <c r="L400" s="94"/>
      <c r="M400" s="94"/>
      <c r="N400" s="89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</row>
    <row r="401" spans="1:71" s="19" customFormat="1" ht="27" customHeight="1">
      <c r="A401" s="91"/>
      <c r="B401" s="37"/>
      <c r="C401" s="99" t="s">
        <v>592</v>
      </c>
      <c r="D401" s="91" t="s">
        <v>45</v>
      </c>
      <c r="E401" s="91"/>
      <c r="F401" s="111">
        <v>60</v>
      </c>
      <c r="G401" s="93"/>
      <c r="H401" s="94"/>
      <c r="I401" s="92"/>
      <c r="J401" s="94"/>
      <c r="K401" s="93"/>
      <c r="L401" s="94"/>
      <c r="M401" s="94"/>
      <c r="N401" s="89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</row>
    <row r="402" spans="1:71" s="19" customFormat="1" ht="21.75" customHeight="1">
      <c r="A402" s="91"/>
      <c r="B402" s="37"/>
      <c r="C402" s="83" t="s">
        <v>600</v>
      </c>
      <c r="D402" s="91" t="s">
        <v>45</v>
      </c>
      <c r="E402" s="91"/>
      <c r="F402" s="111">
        <v>70</v>
      </c>
      <c r="G402" s="112"/>
      <c r="H402" s="94"/>
      <c r="I402" s="92"/>
      <c r="J402" s="94"/>
      <c r="K402" s="93"/>
      <c r="L402" s="94"/>
      <c r="M402" s="94"/>
      <c r="N402" s="89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</row>
    <row r="403" spans="1:71" s="19" customFormat="1" ht="17.25" customHeight="1">
      <c r="A403" s="91"/>
      <c r="B403" s="37"/>
      <c r="C403" s="97" t="s">
        <v>15</v>
      </c>
      <c r="D403" s="91" t="s">
        <v>0</v>
      </c>
      <c r="E403" s="91">
        <v>0.0349</v>
      </c>
      <c r="F403" s="94">
        <f>F396*E403</f>
        <v>5.933</v>
      </c>
      <c r="G403" s="93"/>
      <c r="H403" s="94"/>
      <c r="I403" s="92"/>
      <c r="J403" s="94"/>
      <c r="K403" s="93"/>
      <c r="L403" s="94"/>
      <c r="M403" s="94"/>
      <c r="N403" s="89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</row>
    <row r="404" spans="1:14" ht="31.5" customHeight="1">
      <c r="A404" s="91">
        <v>67</v>
      </c>
      <c r="B404" s="91" t="s">
        <v>61</v>
      </c>
      <c r="C404" s="83" t="s">
        <v>617</v>
      </c>
      <c r="D404" s="91" t="s">
        <v>45</v>
      </c>
      <c r="E404" s="92"/>
      <c r="F404" s="93">
        <v>100</v>
      </c>
      <c r="G404" s="92"/>
      <c r="H404" s="94"/>
      <c r="I404" s="93"/>
      <c r="J404" s="94"/>
      <c r="K404" s="93"/>
      <c r="L404" s="94"/>
      <c r="M404" s="94"/>
      <c r="N404" s="18"/>
    </row>
    <row r="405" spans="1:14" ht="16.5" customHeight="1">
      <c r="A405" s="91"/>
      <c r="B405" s="37"/>
      <c r="C405" s="97" t="s">
        <v>12</v>
      </c>
      <c r="D405" s="91" t="s">
        <v>13</v>
      </c>
      <c r="E405" s="91">
        <v>0.15</v>
      </c>
      <c r="F405" s="94">
        <f>F404*E405</f>
        <v>15</v>
      </c>
      <c r="G405" s="92"/>
      <c r="H405" s="94"/>
      <c r="I405" s="93"/>
      <c r="J405" s="94"/>
      <c r="K405" s="93"/>
      <c r="L405" s="94"/>
      <c r="M405" s="94"/>
      <c r="N405" s="18"/>
    </row>
    <row r="406" spans="1:14" s="36" customFormat="1" ht="13.5" customHeight="1">
      <c r="A406" s="91"/>
      <c r="B406" s="91"/>
      <c r="C406" s="97" t="s">
        <v>38</v>
      </c>
      <c r="D406" s="91" t="s">
        <v>0</v>
      </c>
      <c r="E406" s="92">
        <v>0.0017</v>
      </c>
      <c r="F406" s="94">
        <f>F404*E406</f>
        <v>0.16999999999999998</v>
      </c>
      <c r="G406" s="92"/>
      <c r="H406" s="94"/>
      <c r="I406" s="93"/>
      <c r="J406" s="94"/>
      <c r="K406" s="93"/>
      <c r="L406" s="94"/>
      <c r="M406" s="94"/>
      <c r="N406" s="18"/>
    </row>
    <row r="407" spans="1:14" s="19" customFormat="1" ht="13.5" customHeight="1">
      <c r="A407" s="91"/>
      <c r="B407" s="37"/>
      <c r="C407" s="97" t="s">
        <v>14</v>
      </c>
      <c r="D407" s="91"/>
      <c r="E407" s="91"/>
      <c r="F407" s="94"/>
      <c r="G407" s="92"/>
      <c r="H407" s="94"/>
      <c r="I407" s="93"/>
      <c r="J407" s="94"/>
      <c r="K407" s="93"/>
      <c r="L407" s="94"/>
      <c r="M407" s="94"/>
      <c r="N407" s="18"/>
    </row>
    <row r="408" spans="1:14" s="19" customFormat="1" ht="29.25" customHeight="1">
      <c r="A408" s="91"/>
      <c r="B408" s="37"/>
      <c r="C408" s="83" t="s">
        <v>75</v>
      </c>
      <c r="D408" s="91" t="s">
        <v>45</v>
      </c>
      <c r="E408" s="91">
        <v>1</v>
      </c>
      <c r="F408" s="94">
        <f>F404*E408</f>
        <v>100</v>
      </c>
      <c r="G408" s="94"/>
      <c r="H408" s="94"/>
      <c r="I408" s="93"/>
      <c r="J408" s="94"/>
      <c r="K408" s="93"/>
      <c r="L408" s="94"/>
      <c r="M408" s="94"/>
      <c r="N408" s="18"/>
    </row>
    <row r="409" spans="1:14" s="19" customFormat="1" ht="13.5" customHeight="1">
      <c r="A409" s="91"/>
      <c r="B409" s="37"/>
      <c r="C409" s="97" t="s">
        <v>15</v>
      </c>
      <c r="D409" s="91" t="s">
        <v>0</v>
      </c>
      <c r="E409" s="91">
        <v>0.0115</v>
      </c>
      <c r="F409" s="94">
        <f>F404*E409</f>
        <v>1.15</v>
      </c>
      <c r="G409" s="92"/>
      <c r="H409" s="94"/>
      <c r="I409" s="93"/>
      <c r="J409" s="94"/>
      <c r="K409" s="93"/>
      <c r="L409" s="94"/>
      <c r="M409" s="94"/>
      <c r="N409" s="18"/>
    </row>
    <row r="410" spans="1:14" ht="30" customHeight="1">
      <c r="A410" s="91">
        <v>68</v>
      </c>
      <c r="B410" s="91" t="s">
        <v>56</v>
      </c>
      <c r="C410" s="83" t="s">
        <v>618</v>
      </c>
      <c r="D410" s="91" t="s">
        <v>45</v>
      </c>
      <c r="E410" s="92"/>
      <c r="F410" s="93">
        <v>60</v>
      </c>
      <c r="G410" s="92"/>
      <c r="H410" s="94"/>
      <c r="I410" s="93"/>
      <c r="J410" s="94"/>
      <c r="K410" s="93"/>
      <c r="L410" s="94"/>
      <c r="M410" s="94"/>
      <c r="N410" s="18"/>
    </row>
    <row r="411" spans="1:14" ht="16.5" customHeight="1">
      <c r="A411" s="91"/>
      <c r="B411" s="37"/>
      <c r="C411" s="97" t="s">
        <v>12</v>
      </c>
      <c r="D411" s="91" t="s">
        <v>13</v>
      </c>
      <c r="E411" s="91">
        <v>0.17</v>
      </c>
      <c r="F411" s="94">
        <f>F410*E411</f>
        <v>10.200000000000001</v>
      </c>
      <c r="G411" s="92"/>
      <c r="H411" s="94"/>
      <c r="I411" s="93"/>
      <c r="J411" s="94"/>
      <c r="K411" s="93"/>
      <c r="L411" s="94"/>
      <c r="M411" s="94"/>
      <c r="N411" s="18"/>
    </row>
    <row r="412" spans="1:14" s="36" customFormat="1" ht="13.5" customHeight="1">
      <c r="A412" s="91"/>
      <c r="B412" s="91"/>
      <c r="C412" s="97" t="s">
        <v>38</v>
      </c>
      <c r="D412" s="91" t="s">
        <v>0</v>
      </c>
      <c r="E412" s="92">
        <v>0.0053</v>
      </c>
      <c r="F412" s="94">
        <f>F410*E412</f>
        <v>0.318</v>
      </c>
      <c r="G412" s="92"/>
      <c r="H412" s="94"/>
      <c r="I412" s="93"/>
      <c r="J412" s="94"/>
      <c r="K412" s="93"/>
      <c r="L412" s="94"/>
      <c r="M412" s="94"/>
      <c r="N412" s="18"/>
    </row>
    <row r="413" spans="1:14" s="19" customFormat="1" ht="13.5" customHeight="1">
      <c r="A413" s="91"/>
      <c r="B413" s="37"/>
      <c r="C413" s="97" t="s">
        <v>14</v>
      </c>
      <c r="D413" s="91"/>
      <c r="E413" s="91"/>
      <c r="F413" s="94"/>
      <c r="G413" s="92"/>
      <c r="H413" s="94"/>
      <c r="I413" s="93"/>
      <c r="J413" s="94"/>
      <c r="K413" s="93"/>
      <c r="L413" s="94"/>
      <c r="M413" s="94"/>
      <c r="N413" s="18"/>
    </row>
    <row r="414" spans="1:14" s="19" customFormat="1" ht="30.75" customHeight="1">
      <c r="A414" s="91"/>
      <c r="B414" s="37"/>
      <c r="C414" s="83" t="s">
        <v>92</v>
      </c>
      <c r="D414" s="91" t="s">
        <v>45</v>
      </c>
      <c r="E414" s="91">
        <v>1</v>
      </c>
      <c r="F414" s="94">
        <f>F410*E414</f>
        <v>60</v>
      </c>
      <c r="G414" s="92"/>
      <c r="H414" s="94"/>
      <c r="I414" s="93"/>
      <c r="J414" s="94"/>
      <c r="K414" s="93"/>
      <c r="L414" s="94"/>
      <c r="M414" s="94"/>
      <c r="N414" s="18"/>
    </row>
    <row r="415" spans="1:14" s="19" customFormat="1" ht="13.5" customHeight="1">
      <c r="A415" s="91"/>
      <c r="B415" s="37"/>
      <c r="C415" s="97" t="s">
        <v>15</v>
      </c>
      <c r="D415" s="91" t="s">
        <v>0</v>
      </c>
      <c r="E415" s="91">
        <v>0.0379</v>
      </c>
      <c r="F415" s="94">
        <f>F410*E415</f>
        <v>2.274</v>
      </c>
      <c r="G415" s="92"/>
      <c r="H415" s="94"/>
      <c r="I415" s="93"/>
      <c r="J415" s="94"/>
      <c r="K415" s="93"/>
      <c r="L415" s="94"/>
      <c r="M415" s="94"/>
      <c r="N415" s="18"/>
    </row>
    <row r="416" spans="1:71" ht="26.25" customHeight="1">
      <c r="A416" s="91">
        <v>69</v>
      </c>
      <c r="B416" s="91" t="s">
        <v>60</v>
      </c>
      <c r="C416" s="83" t="s">
        <v>619</v>
      </c>
      <c r="D416" s="91" t="s">
        <v>17</v>
      </c>
      <c r="E416" s="92"/>
      <c r="F416" s="93">
        <v>8</v>
      </c>
      <c r="G416" s="93"/>
      <c r="H416" s="94"/>
      <c r="I416" s="92"/>
      <c r="J416" s="94"/>
      <c r="K416" s="93"/>
      <c r="L416" s="94"/>
      <c r="M416" s="94"/>
      <c r="N416" s="18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</row>
    <row r="417" spans="1:71" ht="16.5" customHeight="1">
      <c r="A417" s="91"/>
      <c r="B417" s="37"/>
      <c r="C417" s="97" t="s">
        <v>12</v>
      </c>
      <c r="D417" s="91" t="s">
        <v>13</v>
      </c>
      <c r="E417" s="106">
        <v>1.35</v>
      </c>
      <c r="F417" s="94">
        <f>F416*E417</f>
        <v>10.8</v>
      </c>
      <c r="G417" s="92"/>
      <c r="H417" s="94"/>
      <c r="I417" s="93"/>
      <c r="J417" s="94"/>
      <c r="K417" s="92"/>
      <c r="L417" s="94"/>
      <c r="M417" s="94"/>
      <c r="N417" s="18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</row>
    <row r="418" spans="1:14" s="36" customFormat="1" ht="16.5" customHeight="1">
      <c r="A418" s="91"/>
      <c r="B418" s="91"/>
      <c r="C418" s="97" t="s">
        <v>55</v>
      </c>
      <c r="D418" s="91" t="s">
        <v>0</v>
      </c>
      <c r="E418" s="92">
        <v>0.031</v>
      </c>
      <c r="F418" s="94">
        <f>F416*E418</f>
        <v>0.248</v>
      </c>
      <c r="G418" s="92"/>
      <c r="H418" s="94"/>
      <c r="I418" s="92"/>
      <c r="J418" s="94"/>
      <c r="K418" s="93"/>
      <c r="L418" s="94"/>
      <c r="M418" s="94"/>
      <c r="N418" s="18"/>
    </row>
    <row r="419" spans="1:14" s="19" customFormat="1" ht="16.5" customHeight="1">
      <c r="A419" s="91"/>
      <c r="B419" s="37"/>
      <c r="C419" s="97" t="s">
        <v>14</v>
      </c>
      <c r="D419" s="91"/>
      <c r="E419" s="91"/>
      <c r="F419" s="94"/>
      <c r="G419" s="92"/>
      <c r="H419" s="94"/>
      <c r="I419" s="93"/>
      <c r="J419" s="94"/>
      <c r="K419" s="93"/>
      <c r="L419" s="94"/>
      <c r="M419" s="94"/>
      <c r="N419" s="18"/>
    </row>
    <row r="420" spans="1:14" s="19" customFormat="1" ht="18.75" customHeight="1">
      <c r="A420" s="91"/>
      <c r="B420" s="37"/>
      <c r="C420" s="83" t="s">
        <v>620</v>
      </c>
      <c r="D420" s="91" t="s">
        <v>45</v>
      </c>
      <c r="E420" s="91">
        <v>1</v>
      </c>
      <c r="F420" s="103">
        <f>F416*E420</f>
        <v>8</v>
      </c>
      <c r="G420" s="92"/>
      <c r="H420" s="94"/>
      <c r="I420" s="93"/>
      <c r="J420" s="94"/>
      <c r="K420" s="93"/>
      <c r="L420" s="94"/>
      <c r="M420" s="94"/>
      <c r="N420" s="18"/>
    </row>
    <row r="421" spans="1:14" s="19" customFormat="1" ht="23.25" customHeight="1">
      <c r="A421" s="91"/>
      <c r="B421" s="37"/>
      <c r="C421" s="97" t="s">
        <v>15</v>
      </c>
      <c r="D421" s="91" t="s">
        <v>0</v>
      </c>
      <c r="E421" s="91">
        <v>0.291</v>
      </c>
      <c r="F421" s="94">
        <f>F416*E421</f>
        <v>2.328</v>
      </c>
      <c r="G421" s="92"/>
      <c r="H421" s="94"/>
      <c r="I421" s="93"/>
      <c r="J421" s="94"/>
      <c r="K421" s="93"/>
      <c r="L421" s="94"/>
      <c r="M421" s="94"/>
      <c r="N421" s="18"/>
    </row>
    <row r="422" spans="1:71" s="78" customFormat="1" ht="16.5" customHeight="1">
      <c r="A422" s="75"/>
      <c r="B422" s="114"/>
      <c r="C422" s="343" t="s">
        <v>20</v>
      </c>
      <c r="D422" s="344"/>
      <c r="E422" s="344"/>
      <c r="F422" s="345"/>
      <c r="G422" s="346"/>
      <c r="H422" s="346"/>
      <c r="I422" s="347"/>
      <c r="J422" s="346"/>
      <c r="K422" s="346"/>
      <c r="L422" s="346"/>
      <c r="M422" s="346"/>
      <c r="N422" s="77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</row>
    <row r="423" spans="1:71" s="19" customFormat="1" ht="16.5" customHeight="1">
      <c r="A423" s="8"/>
      <c r="B423" s="22"/>
      <c r="C423" s="7" t="s">
        <v>48</v>
      </c>
      <c r="D423" s="8"/>
      <c r="E423" s="8"/>
      <c r="F423" s="5"/>
      <c r="G423" s="6"/>
      <c r="H423" s="5"/>
      <c r="I423" s="4"/>
      <c r="J423" s="5"/>
      <c r="K423" s="6"/>
      <c r="L423" s="5"/>
      <c r="M423" s="348"/>
      <c r="N423" s="68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</row>
    <row r="424" spans="1:14" ht="18" customHeight="1">
      <c r="A424" s="8"/>
      <c r="B424" s="22"/>
      <c r="C424" s="7" t="s">
        <v>57</v>
      </c>
      <c r="D424" s="8"/>
      <c r="E424" s="8"/>
      <c r="F424" s="5"/>
      <c r="G424" s="6"/>
      <c r="H424" s="15"/>
      <c r="I424" s="15"/>
      <c r="J424" s="15"/>
      <c r="K424" s="15"/>
      <c r="L424" s="15"/>
      <c r="M424" s="348"/>
      <c r="N424" s="68"/>
    </row>
    <row r="425" spans="1:14" ht="14.25" customHeight="1">
      <c r="A425" s="8"/>
      <c r="B425" s="22"/>
      <c r="C425" s="7" t="s">
        <v>20</v>
      </c>
      <c r="D425" s="8"/>
      <c r="E425" s="8"/>
      <c r="F425" s="5"/>
      <c r="G425" s="6"/>
      <c r="H425" s="15"/>
      <c r="I425" s="15"/>
      <c r="J425" s="15"/>
      <c r="K425" s="15"/>
      <c r="L425" s="15"/>
      <c r="M425" s="348"/>
      <c r="N425" s="68"/>
    </row>
    <row r="426" spans="1:71" s="36" customFormat="1" ht="16.5" customHeight="1">
      <c r="A426" s="8"/>
      <c r="B426" s="8"/>
      <c r="C426" s="17" t="s">
        <v>49</v>
      </c>
      <c r="D426" s="284"/>
      <c r="E426" s="349"/>
      <c r="F426" s="350"/>
      <c r="G426" s="6"/>
      <c r="H426" s="15"/>
      <c r="I426" s="15"/>
      <c r="J426" s="15"/>
      <c r="K426" s="15"/>
      <c r="L426" s="15"/>
      <c r="M426" s="348"/>
      <c r="N426" s="68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</row>
    <row r="427" spans="1:71" s="19" customFormat="1" ht="16.5" customHeight="1">
      <c r="A427" s="8"/>
      <c r="B427" s="8"/>
      <c r="C427" s="17" t="s">
        <v>6</v>
      </c>
      <c r="D427" s="284"/>
      <c r="E427" s="349"/>
      <c r="F427" s="350"/>
      <c r="G427" s="6"/>
      <c r="H427" s="15"/>
      <c r="I427" s="15"/>
      <c r="J427" s="15"/>
      <c r="K427" s="15"/>
      <c r="L427" s="15"/>
      <c r="M427" s="348"/>
      <c r="N427" s="79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</row>
    <row r="428" spans="1:71" s="19" customFormat="1" ht="15.75" customHeight="1">
      <c r="A428" s="8"/>
      <c r="B428" s="16"/>
      <c r="C428" s="7" t="s">
        <v>48</v>
      </c>
      <c r="D428" s="8"/>
      <c r="E428" s="8"/>
      <c r="F428" s="5"/>
      <c r="G428" s="6"/>
      <c r="H428" s="15"/>
      <c r="I428" s="15"/>
      <c r="J428" s="15"/>
      <c r="K428" s="15"/>
      <c r="L428" s="15"/>
      <c r="M428" s="348"/>
      <c r="N428" s="68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</row>
    <row r="429" spans="1:14" ht="27.75" customHeight="1">
      <c r="A429" s="13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</row>
    <row r="430" spans="1:14" ht="16.5" customHeight="1">
      <c r="A430" s="13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</row>
    <row r="431" spans="1:71" s="82" customFormat="1" ht="24" customHeight="1">
      <c r="A431" s="80"/>
      <c r="B431" s="425"/>
      <c r="C431" s="426"/>
      <c r="D431" s="426"/>
      <c r="E431" s="426"/>
      <c r="F431" s="426"/>
      <c r="G431" s="426"/>
      <c r="H431" s="426"/>
      <c r="I431" s="426"/>
      <c r="J431" s="426"/>
      <c r="K431" s="426"/>
      <c r="L431" s="426"/>
      <c r="M431" s="426"/>
      <c r="N431" s="125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</row>
    <row r="432" spans="1:14" ht="12.75">
      <c r="A432" s="58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</row>
    <row r="433" spans="2:14" ht="12.75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</row>
    <row r="434" spans="2:14" ht="12.75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</row>
    <row r="435" spans="2:14" ht="12.75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</row>
    <row r="436" spans="2:14" ht="12.75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</row>
    <row r="437" spans="2:14" ht="12.75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</row>
    <row r="438" spans="2:14" ht="12.75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</row>
    <row r="439" spans="2:14" ht="12.75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</row>
    <row r="440" spans="2:14" ht="12.75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</row>
    <row r="441" spans="2:14" ht="12.75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</row>
    <row r="442" spans="2:14" ht="12.75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</row>
    <row r="443" spans="2:14" ht="12.75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</row>
    <row r="444" spans="2:14" ht="12.75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</row>
    <row r="445" spans="2:14" ht="12.75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</row>
    <row r="446" spans="2:14" ht="12.75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</row>
    <row r="447" spans="2:14" ht="12.75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</row>
    <row r="448" spans="2:14" ht="12.75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</row>
    <row r="449" spans="2:14" ht="12.75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</row>
    <row r="450" spans="2:14" ht="12.75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</row>
    <row r="451" spans="2:14" ht="12.75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</row>
    <row r="452" spans="2:14" ht="12.75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</row>
    <row r="453" spans="2:14" ht="12.75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</row>
    <row r="454" spans="2:14" ht="12.75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</row>
    <row r="455" spans="2:14" ht="12.75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</row>
    <row r="456" spans="2:14" ht="12.75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</row>
    <row r="457" spans="2:14" ht="12.75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</row>
    <row r="458" spans="2:14" ht="12.75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</row>
    <row r="459" spans="2:14" ht="12.75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</row>
    <row r="460" spans="2:14" ht="12.75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</row>
    <row r="461" spans="2:14" ht="12.75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</row>
    <row r="462" spans="2:14" ht="12.75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</row>
    <row r="463" spans="2:14" ht="12.75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</row>
    <row r="464" spans="2:14" ht="12.75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</row>
    <row r="465" spans="2:14" ht="12.75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</row>
    <row r="466" spans="2:14" ht="12.75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</row>
    <row r="467" spans="2:14" ht="12.75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</row>
    <row r="468" spans="2:14" ht="12.75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</row>
    <row r="469" spans="2:14" ht="12.75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</row>
    <row r="470" spans="2:14" ht="12.75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</row>
    <row r="471" spans="2:14" ht="12.75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</row>
    <row r="472" spans="2:14" ht="12.75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</row>
    <row r="473" spans="2:14" ht="12.75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</row>
    <row r="474" spans="2:14" ht="12.75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</row>
    <row r="475" spans="2:14" ht="12.75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</row>
    <row r="476" spans="2:14" ht="12.75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</row>
    <row r="477" spans="2:14" ht="12.75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</row>
    <row r="478" spans="2:14" ht="12.75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</row>
    <row r="479" spans="2:14" ht="12.75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</row>
    <row r="480" spans="2:14" ht="12.75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</row>
    <row r="481" spans="2:14" ht="12.75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</row>
    <row r="482" spans="2:14" ht="12.75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</row>
    <row r="483" spans="2:14" ht="12.75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</row>
    <row r="484" spans="2:14" ht="12.75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</row>
    <row r="485" spans="2:14" ht="12.75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</row>
    <row r="486" spans="2:14" ht="12.75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</row>
    <row r="487" spans="2:14" ht="12.75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</row>
    <row r="488" spans="2:14" ht="12.75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</row>
    <row r="489" spans="2:14" ht="12.75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</row>
    <row r="490" spans="2:14" ht="12.75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</row>
    <row r="491" spans="2:14" ht="12.75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</row>
    <row r="492" spans="2:14" ht="12.75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</row>
    <row r="493" spans="2:14" ht="12.75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</row>
    <row r="494" spans="2:14" ht="12.75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</row>
    <row r="495" spans="2:14" ht="12.75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</row>
    <row r="496" spans="2:14" ht="12.75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</row>
    <row r="497" spans="2:14" ht="12.75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</row>
    <row r="498" spans="2:14" ht="12.75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</row>
    <row r="499" spans="2:14" ht="12.75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</row>
    <row r="500" spans="2:14" ht="12.75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</row>
    <row r="501" spans="2:14" ht="12.75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</row>
    <row r="502" spans="2:14" ht="12.75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</row>
    <row r="503" spans="2:14" ht="12.75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</row>
    <row r="504" spans="2:14" ht="12.75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</row>
    <row r="505" spans="2:14" ht="12.75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</row>
    <row r="506" spans="2:14" ht="12.75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</row>
    <row r="507" spans="2:14" ht="12.75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</row>
    <row r="508" spans="2:14" ht="12.75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</row>
    <row r="509" spans="2:14" ht="12.75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</row>
    <row r="510" spans="2:14" ht="12.75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</row>
    <row r="511" spans="2:14" ht="12.75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</row>
    <row r="512" spans="2:14" ht="12.75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</row>
    <row r="513" spans="2:14" ht="12.75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</row>
    <row r="514" spans="2:14" ht="12.75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</row>
    <row r="515" spans="2:14" ht="12.75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</row>
    <row r="516" spans="2:14" ht="12.75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</row>
    <row r="517" spans="2:14" ht="12.75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</row>
    <row r="518" spans="2:14" ht="12.75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</row>
    <row r="519" spans="2:14" ht="12.75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</row>
    <row r="520" spans="2:14" ht="12.75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</row>
    <row r="521" spans="2:14" ht="12.75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</row>
    <row r="522" spans="2:14" ht="12.75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</row>
    <row r="523" spans="2:14" ht="12.75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</row>
    <row r="524" spans="2:14" ht="12.75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</row>
    <row r="525" spans="2:14" ht="12.75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</row>
    <row r="526" spans="2:14" ht="12.75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</row>
    <row r="527" spans="2:14" ht="12.75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</row>
    <row r="528" spans="2:14" ht="12.75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</row>
    <row r="529" spans="2:14" ht="12.75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</row>
    <row r="530" spans="2:14" ht="12.75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</row>
    <row r="531" spans="2:14" ht="12.75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</row>
    <row r="532" spans="2:14" ht="12.75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</row>
    <row r="533" spans="2:14" ht="12.75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</row>
    <row r="534" spans="2:14" ht="12.75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</row>
    <row r="535" spans="2:14" ht="12.75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</row>
    <row r="536" spans="2:14" ht="12.75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</row>
    <row r="537" spans="2:14" ht="12.75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</row>
    <row r="538" spans="2:14" ht="12.75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</row>
    <row r="539" spans="2:14" ht="12.75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</row>
    <row r="540" spans="2:14" ht="12.75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</row>
    <row r="541" spans="2:14" ht="12.75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</row>
    <row r="542" spans="2:14" ht="12.75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</row>
    <row r="543" spans="2:14" ht="12.75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</row>
    <row r="544" spans="2:14" ht="12.75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</row>
    <row r="545" spans="2:14" ht="12.75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</row>
    <row r="546" spans="2:14" ht="12.75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</row>
    <row r="547" spans="2:14" ht="12.75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</row>
    <row r="548" spans="2:14" ht="12.75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</row>
    <row r="549" spans="2:14" ht="12.75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</row>
    <row r="550" spans="2:14" ht="12.75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</row>
    <row r="551" spans="2:14" ht="12.75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</row>
    <row r="552" spans="2:14" ht="12.75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</row>
    <row r="553" spans="2:14" ht="12.75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</row>
    <row r="554" spans="2:14" ht="12.75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</row>
    <row r="555" spans="2:14" ht="12.75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</row>
    <row r="556" spans="2:14" ht="12.75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</row>
    <row r="557" spans="2:14" ht="12.75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</row>
    <row r="558" spans="2:14" ht="12.75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</row>
    <row r="559" spans="2:14" ht="12.75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</row>
    <row r="560" spans="2:14" ht="12.75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</row>
    <row r="561" spans="2:14" ht="12.75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</row>
    <row r="562" spans="2:14" ht="12.75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</row>
    <row r="563" spans="2:14" ht="12.75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</row>
    <row r="564" spans="2:14" ht="12.75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</row>
    <row r="565" spans="2:14" ht="12.75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</row>
    <row r="566" spans="2:14" ht="12.75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</row>
    <row r="567" spans="2:14" ht="12.75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</row>
    <row r="568" spans="2:14" ht="12.75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</row>
    <row r="569" spans="2:14" ht="12.75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</row>
    <row r="570" spans="2:14" ht="12.75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</row>
    <row r="571" spans="2:14" ht="12.75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</row>
    <row r="572" spans="2:14" ht="12.75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</row>
    <row r="573" spans="2:14" ht="12.75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</row>
    <row r="574" spans="2:14" ht="12.7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</row>
    <row r="575" spans="2:14" ht="12.7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</row>
    <row r="576" spans="2:14" ht="12.75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</row>
    <row r="577" spans="2:14" ht="12.75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</row>
    <row r="578" spans="2:14" ht="12.7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</row>
    <row r="579" spans="2:14" ht="12.7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</row>
    <row r="580" spans="2:14" ht="12.75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</row>
    <row r="581" spans="2:14" ht="12.75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</row>
    <row r="582" spans="2:14" ht="12.7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</row>
    <row r="583" spans="2:14" ht="12.7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</row>
    <row r="584" spans="2:14" ht="12.75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</row>
    <row r="585" spans="2:14" ht="12.75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</row>
    <row r="586" spans="2:14" ht="12.75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</row>
    <row r="587" spans="2:14" ht="12.75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</row>
    <row r="588" spans="2:14" ht="12.75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</row>
    <row r="589" spans="2:14" ht="12.75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</row>
    <row r="590" spans="2:14" ht="12.75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</row>
    <row r="591" spans="2:14" ht="12.75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</row>
    <row r="592" spans="2:14" ht="12.75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</row>
    <row r="593" spans="2:14" ht="12.75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</row>
    <row r="594" spans="2:14" ht="12.75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</row>
    <row r="595" spans="2:14" ht="12.75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</row>
    <row r="596" spans="2:14" ht="12.75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</row>
    <row r="597" spans="2:14" ht="12.75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</row>
    <row r="598" spans="2:14" ht="12.75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</row>
    <row r="599" spans="2:14" ht="12.75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</row>
    <row r="600" spans="2:14" ht="12.75"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</row>
    <row r="601" spans="2:14" ht="12.75"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</row>
    <row r="602" spans="2:14" ht="12.75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</row>
    <row r="603" spans="2:14" ht="12.75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</row>
    <row r="604" spans="2:14" ht="12.75"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</row>
    <row r="605" spans="2:14" ht="12.75"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</row>
    <row r="606" spans="2:14" ht="12.75"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</row>
    <row r="607" spans="2:14" ht="12.75"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</row>
    <row r="608" spans="2:14" ht="12.75"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</row>
    <row r="609" spans="2:14" ht="12.75"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</row>
    <row r="610" spans="2:14" ht="12.75"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</row>
    <row r="611" spans="2:14" ht="12.75"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</row>
    <row r="612" spans="2:14" ht="12.75"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</row>
    <row r="613" spans="2:14" ht="12.75"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</row>
    <row r="614" spans="2:14" ht="12.75"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</row>
    <row r="615" spans="2:14" ht="12.75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</row>
    <row r="616" spans="2:14" ht="12.75"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</row>
    <row r="617" spans="2:14" ht="12.75"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</row>
    <row r="618" spans="2:14" ht="12.75"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</row>
    <row r="619" spans="2:14" ht="12.75"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</row>
    <row r="620" spans="2:14" ht="12.75"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</row>
    <row r="621" spans="2:14" ht="12.75"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</row>
    <row r="622" spans="2:14" ht="12.75"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</row>
    <row r="623" spans="2:14" ht="12.75"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</row>
    <row r="624" spans="2:14" ht="12.75"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</row>
    <row r="625" spans="2:14" ht="12.75"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</row>
    <row r="626" spans="2:14" ht="12.75"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</row>
    <row r="627" spans="2:14" ht="12.75"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</row>
    <row r="628" spans="2:14" ht="12.75"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</row>
    <row r="629" spans="13:14" ht="12.75">
      <c r="M629" s="62"/>
      <c r="N629" s="62"/>
    </row>
    <row r="630" spans="13:14" ht="12.75">
      <c r="M630" s="62"/>
      <c r="N630" s="62"/>
    </row>
    <row r="631" spans="13:14" ht="12.75">
      <c r="M631" s="62"/>
      <c r="N631" s="62"/>
    </row>
    <row r="632" spans="13:14" ht="12.75">
      <c r="M632" s="62"/>
      <c r="N632" s="62"/>
    </row>
    <row r="633" spans="13:14" ht="12.75">
      <c r="M633" s="62"/>
      <c r="N633" s="62"/>
    </row>
    <row r="634" spans="13:14" ht="12.75">
      <c r="M634" s="62"/>
      <c r="N634" s="62"/>
    </row>
    <row r="635" spans="13:14" ht="12.75">
      <c r="M635" s="62"/>
      <c r="N635" s="62"/>
    </row>
    <row r="636" spans="13:14" ht="12.75">
      <c r="M636" s="62"/>
      <c r="N636" s="62"/>
    </row>
    <row r="637" spans="13:14" ht="12.75">
      <c r="M637" s="62"/>
      <c r="N637" s="62"/>
    </row>
    <row r="638" spans="13:14" ht="12.75">
      <c r="M638" s="62"/>
      <c r="N638" s="62"/>
    </row>
    <row r="639" spans="13:14" ht="12.75">
      <c r="M639" s="62"/>
      <c r="N639" s="62"/>
    </row>
    <row r="640" spans="13:14" ht="12.75">
      <c r="M640" s="62"/>
      <c r="N640" s="62"/>
    </row>
    <row r="641" spans="13:14" ht="12.75">
      <c r="M641" s="62"/>
      <c r="N641" s="62"/>
    </row>
    <row r="642" spans="13:14" ht="12.75">
      <c r="M642" s="62"/>
      <c r="N642" s="62"/>
    </row>
    <row r="643" spans="13:14" ht="12.75">
      <c r="M643" s="62"/>
      <c r="N643" s="62"/>
    </row>
    <row r="644" spans="13:14" ht="12.75">
      <c r="M644" s="62"/>
      <c r="N644" s="62"/>
    </row>
    <row r="645" spans="13:14" ht="12.75">
      <c r="M645" s="62"/>
      <c r="N645" s="62"/>
    </row>
    <row r="646" spans="13:14" ht="12.75">
      <c r="M646" s="62"/>
      <c r="N646" s="62"/>
    </row>
    <row r="647" spans="13:14" ht="12.75">
      <c r="M647" s="62"/>
      <c r="N647" s="62"/>
    </row>
    <row r="648" spans="13:14" ht="12.75">
      <c r="M648" s="62"/>
      <c r="N648" s="62"/>
    </row>
    <row r="649" spans="13:14" ht="12.75">
      <c r="M649" s="62"/>
      <c r="N649" s="62"/>
    </row>
    <row r="650" spans="13:14" ht="12.75">
      <c r="M650" s="62"/>
      <c r="N650" s="62"/>
    </row>
    <row r="651" spans="13:14" ht="12.75">
      <c r="M651" s="62"/>
      <c r="N651" s="62"/>
    </row>
    <row r="652" spans="13:14" ht="12.75">
      <c r="M652" s="62"/>
      <c r="N652" s="62"/>
    </row>
    <row r="653" spans="13:14" ht="12.75">
      <c r="M653" s="62"/>
      <c r="N653" s="62"/>
    </row>
    <row r="654" spans="13:14" ht="12.75">
      <c r="M654" s="62"/>
      <c r="N654" s="62"/>
    </row>
    <row r="655" spans="13:14" ht="12.75">
      <c r="M655" s="62"/>
      <c r="N655" s="62"/>
    </row>
    <row r="656" spans="13:14" ht="12.75">
      <c r="M656" s="62"/>
      <c r="N656" s="62"/>
    </row>
    <row r="657" spans="13:14" ht="12.75">
      <c r="M657" s="62"/>
      <c r="N657" s="62"/>
    </row>
    <row r="658" spans="13:14" ht="12.75">
      <c r="M658" s="62"/>
      <c r="N658" s="62"/>
    </row>
    <row r="659" spans="13:14" ht="12.75">
      <c r="M659" s="62"/>
      <c r="N659" s="62"/>
    </row>
    <row r="660" spans="13:14" ht="12.75">
      <c r="M660" s="62"/>
      <c r="N660" s="62"/>
    </row>
    <row r="661" spans="13:14" ht="12.75">
      <c r="M661" s="62"/>
      <c r="N661" s="62"/>
    </row>
    <row r="662" spans="13:14" ht="12.75">
      <c r="M662" s="62"/>
      <c r="N662" s="62"/>
    </row>
    <row r="663" spans="13:14" ht="12.75">
      <c r="M663" s="62"/>
      <c r="N663" s="62"/>
    </row>
    <row r="664" spans="13:14" ht="12.75">
      <c r="M664" s="62"/>
      <c r="N664" s="62"/>
    </row>
    <row r="665" spans="13:14" ht="12.75">
      <c r="M665" s="62"/>
      <c r="N665" s="62"/>
    </row>
    <row r="666" spans="13:14" ht="12.75">
      <c r="M666" s="62"/>
      <c r="N666" s="62"/>
    </row>
    <row r="667" spans="13:14" ht="12.75">
      <c r="M667" s="62"/>
      <c r="N667" s="62"/>
    </row>
    <row r="668" spans="13:14" ht="12.75">
      <c r="M668" s="62"/>
      <c r="N668" s="62"/>
    </row>
    <row r="669" spans="13:14" ht="12.75">
      <c r="M669" s="62"/>
      <c r="N669" s="62"/>
    </row>
    <row r="670" spans="13:14" ht="12.75">
      <c r="M670" s="62"/>
      <c r="N670" s="62"/>
    </row>
    <row r="671" spans="13:14" ht="12.75">
      <c r="M671" s="62"/>
      <c r="N671" s="62"/>
    </row>
    <row r="672" spans="13:14" ht="12.75">
      <c r="M672" s="62"/>
      <c r="N672" s="62"/>
    </row>
    <row r="673" spans="13:14" ht="12.75">
      <c r="M673" s="62"/>
      <c r="N673" s="62"/>
    </row>
    <row r="674" spans="13:14" ht="12.75">
      <c r="M674" s="62"/>
      <c r="N674" s="62"/>
    </row>
    <row r="675" spans="13:14" ht="12.75">
      <c r="M675" s="62"/>
      <c r="N675" s="62"/>
    </row>
    <row r="676" spans="13:14" ht="12.75">
      <c r="M676" s="62"/>
      <c r="N676" s="62"/>
    </row>
    <row r="677" spans="13:14" ht="12.75">
      <c r="M677" s="62"/>
      <c r="N677" s="62"/>
    </row>
    <row r="678" spans="13:14" ht="12.75">
      <c r="M678" s="62"/>
      <c r="N678" s="62"/>
    </row>
    <row r="679" spans="13:14" ht="12.75">
      <c r="M679" s="62"/>
      <c r="N679" s="62"/>
    </row>
    <row r="680" spans="13:14" ht="12.75">
      <c r="M680" s="62"/>
      <c r="N680" s="62"/>
    </row>
    <row r="681" spans="13:14" ht="12.75">
      <c r="M681" s="62"/>
      <c r="N681" s="62"/>
    </row>
    <row r="682" spans="13:14" ht="12.75">
      <c r="M682" s="62"/>
      <c r="N682" s="62"/>
    </row>
    <row r="683" spans="13:14" ht="12.75">
      <c r="M683" s="62"/>
      <c r="N683" s="62"/>
    </row>
    <row r="684" spans="13:14" ht="12.75">
      <c r="M684" s="62"/>
      <c r="N684" s="62"/>
    </row>
    <row r="685" spans="13:14" ht="12.75">
      <c r="M685" s="62"/>
      <c r="N685" s="62"/>
    </row>
    <row r="686" spans="13:14" ht="12.75">
      <c r="M686" s="62"/>
      <c r="N686" s="62"/>
    </row>
    <row r="687" spans="13:14" ht="12.75">
      <c r="M687" s="62"/>
      <c r="N687" s="62"/>
    </row>
    <row r="688" spans="13:14" ht="12.75">
      <c r="M688" s="62"/>
      <c r="N688" s="62"/>
    </row>
    <row r="689" spans="13:14" ht="12.75">
      <c r="M689" s="62"/>
      <c r="N689" s="62"/>
    </row>
    <row r="690" spans="13:14" ht="12.75">
      <c r="M690" s="62"/>
      <c r="N690" s="62"/>
    </row>
    <row r="691" spans="13:14" ht="12.75">
      <c r="M691" s="62"/>
      <c r="N691" s="62"/>
    </row>
    <row r="692" spans="13:14" ht="12.75">
      <c r="M692" s="62"/>
      <c r="N692" s="62"/>
    </row>
    <row r="693" spans="13:14" ht="12.75">
      <c r="M693" s="62"/>
      <c r="N693" s="62"/>
    </row>
    <row r="694" spans="13:14" ht="12.75">
      <c r="M694" s="62"/>
      <c r="N694" s="62"/>
    </row>
    <row r="695" spans="13:14" ht="12.75">
      <c r="M695" s="62"/>
      <c r="N695" s="62"/>
    </row>
    <row r="696" spans="13:14" ht="12.75">
      <c r="M696" s="62"/>
      <c r="N696" s="62"/>
    </row>
    <row r="697" spans="13:14" ht="12.75">
      <c r="M697" s="62"/>
      <c r="N697" s="62"/>
    </row>
    <row r="698" spans="13:14" ht="12.75">
      <c r="M698" s="62"/>
      <c r="N698" s="62"/>
    </row>
    <row r="699" spans="13:14" ht="12.75">
      <c r="M699" s="62"/>
      <c r="N699" s="62"/>
    </row>
    <row r="700" spans="13:14" ht="12.75">
      <c r="M700" s="62"/>
      <c r="N700" s="62"/>
    </row>
    <row r="701" spans="13:14" ht="12.75">
      <c r="M701" s="62"/>
      <c r="N701" s="62"/>
    </row>
    <row r="702" spans="13:14" ht="12.75">
      <c r="M702" s="62"/>
      <c r="N702" s="62"/>
    </row>
    <row r="703" spans="13:14" ht="12.75">
      <c r="M703" s="62"/>
      <c r="N703" s="62"/>
    </row>
    <row r="704" spans="13:14" ht="12.75">
      <c r="M704" s="62"/>
      <c r="N704" s="62"/>
    </row>
    <row r="705" spans="13:14" ht="12.75">
      <c r="M705" s="62"/>
      <c r="N705" s="62"/>
    </row>
    <row r="706" spans="13:14" ht="12.75">
      <c r="M706" s="62"/>
      <c r="N706" s="62"/>
    </row>
    <row r="707" spans="13:14" ht="12.75">
      <c r="M707" s="62"/>
      <c r="N707" s="62"/>
    </row>
    <row r="708" spans="13:14" ht="12.75">
      <c r="M708" s="62"/>
      <c r="N708" s="62"/>
    </row>
    <row r="709" spans="13:14" ht="12.75">
      <c r="M709" s="62"/>
      <c r="N709" s="62"/>
    </row>
    <row r="710" spans="13:14" ht="12.75">
      <c r="M710" s="62"/>
      <c r="N710" s="62"/>
    </row>
    <row r="711" spans="13:14" ht="12.75">
      <c r="M711" s="62"/>
      <c r="N711" s="62"/>
    </row>
    <row r="712" spans="13:14" ht="12.75">
      <c r="M712" s="62"/>
      <c r="N712" s="62"/>
    </row>
    <row r="713" spans="13:14" ht="12.75">
      <c r="M713" s="62"/>
      <c r="N713" s="62"/>
    </row>
    <row r="714" spans="13:14" ht="12.75">
      <c r="M714" s="62"/>
      <c r="N714" s="62"/>
    </row>
    <row r="715" spans="13:14" ht="12.75">
      <c r="M715" s="62"/>
      <c r="N715" s="62"/>
    </row>
    <row r="716" spans="13:14" ht="12.75">
      <c r="M716" s="62"/>
      <c r="N716" s="62"/>
    </row>
    <row r="717" spans="13:14" ht="12.75">
      <c r="M717" s="62"/>
      <c r="N717" s="62"/>
    </row>
    <row r="718" spans="13:14" ht="12.75">
      <c r="M718" s="62"/>
      <c r="N718" s="62"/>
    </row>
    <row r="719" spans="13:14" ht="12.75">
      <c r="M719" s="62"/>
      <c r="N719" s="62"/>
    </row>
    <row r="720" spans="13:14" ht="12.75">
      <c r="M720" s="62"/>
      <c r="N720" s="62"/>
    </row>
    <row r="721" spans="13:14" ht="12.75">
      <c r="M721" s="62"/>
      <c r="N721" s="62"/>
    </row>
    <row r="722" spans="13:14" ht="12.75">
      <c r="M722" s="62"/>
      <c r="N722" s="62"/>
    </row>
    <row r="723" spans="13:14" ht="12.75">
      <c r="M723" s="62"/>
      <c r="N723" s="62"/>
    </row>
    <row r="724" spans="13:14" ht="12.75">
      <c r="M724" s="62"/>
      <c r="N724" s="62"/>
    </row>
    <row r="725" spans="13:14" ht="12.75">
      <c r="M725" s="62"/>
      <c r="N725" s="62"/>
    </row>
    <row r="726" spans="13:14" ht="12.75">
      <c r="M726" s="62"/>
      <c r="N726" s="62"/>
    </row>
    <row r="727" spans="13:14" ht="12.75">
      <c r="M727" s="62"/>
      <c r="N727" s="62"/>
    </row>
    <row r="728" spans="13:14" ht="12.75">
      <c r="M728" s="62"/>
      <c r="N728" s="62"/>
    </row>
    <row r="729" spans="13:14" ht="12.75">
      <c r="M729" s="62"/>
      <c r="N729" s="62"/>
    </row>
    <row r="730" spans="13:14" ht="12.75">
      <c r="M730" s="62"/>
      <c r="N730" s="62"/>
    </row>
    <row r="731" spans="13:14" ht="12.75">
      <c r="M731" s="62"/>
      <c r="N731" s="62"/>
    </row>
    <row r="732" spans="13:14" ht="12.75">
      <c r="M732" s="62"/>
      <c r="N732" s="62"/>
    </row>
    <row r="733" spans="13:14" ht="12.75">
      <c r="M733" s="62"/>
      <c r="N733" s="62"/>
    </row>
    <row r="734" spans="13:14" ht="12.75">
      <c r="M734" s="62"/>
      <c r="N734" s="62"/>
    </row>
    <row r="735" spans="13:14" ht="12.75">
      <c r="M735" s="62"/>
      <c r="N735" s="62"/>
    </row>
    <row r="736" spans="13:14" ht="12.75">
      <c r="M736" s="62"/>
      <c r="N736" s="62"/>
    </row>
    <row r="737" spans="13:14" ht="12.75">
      <c r="M737" s="62"/>
      <c r="N737" s="62"/>
    </row>
    <row r="738" spans="13:14" ht="12.75">
      <c r="M738" s="62"/>
      <c r="N738" s="62"/>
    </row>
    <row r="739" spans="13:14" ht="12.75">
      <c r="M739" s="62"/>
      <c r="N739" s="62"/>
    </row>
    <row r="740" spans="13:14" ht="12.75">
      <c r="M740" s="62"/>
      <c r="N740" s="62"/>
    </row>
    <row r="741" spans="13:14" ht="12.75">
      <c r="M741" s="62"/>
      <c r="N741" s="62"/>
    </row>
    <row r="742" spans="13:14" ht="12.75">
      <c r="M742" s="62"/>
      <c r="N742" s="62"/>
    </row>
    <row r="743" spans="13:14" ht="12.75">
      <c r="M743" s="62"/>
      <c r="N743" s="62"/>
    </row>
    <row r="744" spans="13:14" ht="12.75">
      <c r="M744" s="62"/>
      <c r="N744" s="62"/>
    </row>
    <row r="745" spans="13:14" ht="12.75">
      <c r="M745" s="62"/>
      <c r="N745" s="62"/>
    </row>
    <row r="746" spans="13:14" ht="12.75">
      <c r="M746" s="62"/>
      <c r="N746" s="62"/>
    </row>
    <row r="747" spans="13:14" ht="12.75">
      <c r="M747" s="62"/>
      <c r="N747" s="62"/>
    </row>
    <row r="748" spans="13:14" ht="12.75">
      <c r="M748" s="62"/>
      <c r="N748" s="62"/>
    </row>
    <row r="749" spans="13:14" ht="12.75">
      <c r="M749" s="62"/>
      <c r="N749" s="62"/>
    </row>
    <row r="750" spans="13:14" ht="12.75">
      <c r="M750" s="62"/>
      <c r="N750" s="62"/>
    </row>
    <row r="751" spans="13:14" ht="12.75">
      <c r="M751" s="62"/>
      <c r="N751" s="62"/>
    </row>
    <row r="752" spans="13:14" ht="12.75">
      <c r="M752" s="62"/>
      <c r="N752" s="62"/>
    </row>
    <row r="753" spans="13:14" ht="12.75">
      <c r="M753" s="62"/>
      <c r="N753" s="62"/>
    </row>
    <row r="754" spans="13:14" ht="12.75">
      <c r="M754" s="62"/>
      <c r="N754" s="62"/>
    </row>
    <row r="755" spans="13:14" ht="12.75">
      <c r="M755" s="62"/>
      <c r="N755" s="62"/>
    </row>
    <row r="756" spans="13:14" ht="12.75">
      <c r="M756" s="62"/>
      <c r="N756" s="62"/>
    </row>
    <row r="757" spans="13:14" ht="12.75">
      <c r="M757" s="62"/>
      <c r="N757" s="62"/>
    </row>
    <row r="758" spans="13:14" ht="12.75">
      <c r="M758" s="62"/>
      <c r="N758" s="62"/>
    </row>
    <row r="759" spans="13:14" ht="12.75">
      <c r="M759" s="62"/>
      <c r="N759" s="62"/>
    </row>
    <row r="760" spans="13:14" ht="12.75">
      <c r="M760" s="62"/>
      <c r="N760" s="62"/>
    </row>
    <row r="761" spans="13:14" ht="12.75">
      <c r="M761" s="62"/>
      <c r="N761" s="62"/>
    </row>
    <row r="762" spans="13:14" ht="12.75">
      <c r="M762" s="62"/>
      <c r="N762" s="62"/>
    </row>
    <row r="763" spans="13:14" ht="12.75">
      <c r="M763" s="62"/>
      <c r="N763" s="62"/>
    </row>
    <row r="764" spans="13:14" ht="12.75">
      <c r="M764" s="62"/>
      <c r="N764" s="62"/>
    </row>
    <row r="765" spans="13:14" ht="12.75">
      <c r="M765" s="62"/>
      <c r="N765" s="62"/>
    </row>
    <row r="766" spans="13:14" ht="12.75">
      <c r="M766" s="62"/>
      <c r="N766" s="62"/>
    </row>
    <row r="767" spans="13:14" ht="12.75">
      <c r="M767" s="62"/>
      <c r="N767" s="62"/>
    </row>
    <row r="768" spans="13:14" ht="12.75">
      <c r="M768" s="62"/>
      <c r="N768" s="62"/>
    </row>
    <row r="769" spans="13:14" ht="12.75">
      <c r="M769" s="62"/>
      <c r="N769" s="62"/>
    </row>
    <row r="770" spans="13:14" ht="12.75">
      <c r="M770" s="62"/>
      <c r="N770" s="62"/>
    </row>
    <row r="771" spans="13:14" ht="12.75">
      <c r="M771" s="62"/>
      <c r="N771" s="62"/>
    </row>
    <row r="772" spans="13:14" ht="12.75">
      <c r="M772" s="62"/>
      <c r="N772" s="62"/>
    </row>
    <row r="773" spans="13:14" ht="12.75">
      <c r="M773" s="62"/>
      <c r="N773" s="62"/>
    </row>
    <row r="774" spans="13:14" ht="12.75">
      <c r="M774" s="62"/>
      <c r="N774" s="62"/>
    </row>
    <row r="775" spans="13:14" ht="12.75">
      <c r="M775" s="62"/>
      <c r="N775" s="62"/>
    </row>
    <row r="776" spans="13:14" ht="12.75">
      <c r="M776" s="62"/>
      <c r="N776" s="62"/>
    </row>
    <row r="777" spans="13:14" ht="12.75">
      <c r="M777" s="62"/>
      <c r="N777" s="62"/>
    </row>
    <row r="778" spans="13:14" ht="12.75">
      <c r="M778" s="62"/>
      <c r="N778" s="62"/>
    </row>
    <row r="779" spans="13:14" ht="12.75">
      <c r="M779" s="62"/>
      <c r="N779" s="62"/>
    </row>
    <row r="780" spans="13:14" ht="12.75">
      <c r="M780" s="62"/>
      <c r="N780" s="62"/>
    </row>
    <row r="781" spans="13:14" ht="12.75">
      <c r="M781" s="62"/>
      <c r="N781" s="62"/>
    </row>
    <row r="782" spans="13:14" ht="12.75">
      <c r="M782" s="62"/>
      <c r="N782" s="62"/>
    </row>
    <row r="783" spans="13:14" ht="12.75">
      <c r="M783" s="62"/>
      <c r="N783" s="62"/>
    </row>
    <row r="784" spans="13:14" ht="12.75">
      <c r="M784" s="62"/>
      <c r="N784" s="62"/>
    </row>
    <row r="785" spans="13:14" ht="12.75">
      <c r="M785" s="62"/>
      <c r="N785" s="62"/>
    </row>
    <row r="786" spans="13:14" ht="12.75">
      <c r="M786" s="62"/>
      <c r="N786" s="62"/>
    </row>
    <row r="787" spans="13:14" ht="12.75">
      <c r="M787" s="62"/>
      <c r="N787" s="62"/>
    </row>
    <row r="788" spans="13:14" ht="12.75">
      <c r="M788" s="62"/>
      <c r="N788" s="62"/>
    </row>
    <row r="789" spans="13:14" ht="12.75">
      <c r="M789" s="62"/>
      <c r="N789" s="62"/>
    </row>
    <row r="790" spans="13:14" ht="12.75">
      <c r="M790" s="62"/>
      <c r="N790" s="62"/>
    </row>
    <row r="791" spans="13:14" ht="12.75">
      <c r="M791" s="62"/>
      <c r="N791" s="62"/>
    </row>
    <row r="792" spans="13:14" ht="12.75">
      <c r="M792" s="62"/>
      <c r="N792" s="62"/>
    </row>
    <row r="793" spans="13:14" ht="12.75">
      <c r="M793" s="62"/>
      <c r="N793" s="62"/>
    </row>
    <row r="794" spans="13:14" ht="12.75">
      <c r="M794" s="62"/>
      <c r="N794" s="62"/>
    </row>
    <row r="795" spans="13:14" ht="12.75">
      <c r="M795" s="62"/>
      <c r="N795" s="62"/>
    </row>
    <row r="796" spans="13:14" ht="12.75">
      <c r="M796" s="62"/>
      <c r="N796" s="62"/>
    </row>
    <row r="797" spans="13:14" ht="12.75">
      <c r="M797" s="62"/>
      <c r="N797" s="62"/>
    </row>
    <row r="798" spans="13:14" ht="12.75">
      <c r="M798" s="62"/>
      <c r="N798" s="62"/>
    </row>
    <row r="799" spans="13:14" ht="12.75">
      <c r="M799" s="62"/>
      <c r="N799" s="62"/>
    </row>
    <row r="800" spans="13:14" ht="12.75">
      <c r="M800" s="62"/>
      <c r="N800" s="62"/>
    </row>
    <row r="801" spans="13:14" ht="12.75">
      <c r="M801" s="62"/>
      <c r="N801" s="62"/>
    </row>
    <row r="802" spans="13:14" ht="12.75">
      <c r="M802" s="62"/>
      <c r="N802" s="62"/>
    </row>
    <row r="803" spans="13:14" ht="12.75">
      <c r="M803" s="62"/>
      <c r="N803" s="62"/>
    </row>
    <row r="804" spans="13:14" ht="12.75">
      <c r="M804" s="62"/>
      <c r="N804" s="62"/>
    </row>
    <row r="805" spans="13:14" ht="12.75">
      <c r="M805" s="62"/>
      <c r="N805" s="62"/>
    </row>
    <row r="806" spans="13:14" ht="12.75">
      <c r="M806" s="62"/>
      <c r="N806" s="62"/>
    </row>
    <row r="807" spans="13:14" ht="12.75">
      <c r="M807" s="62"/>
      <c r="N807" s="62"/>
    </row>
    <row r="808" spans="13:14" ht="12.75">
      <c r="M808" s="62"/>
      <c r="N808" s="62"/>
    </row>
    <row r="809" spans="13:14" ht="12.75">
      <c r="M809" s="62"/>
      <c r="N809" s="62"/>
    </row>
    <row r="810" spans="13:14" ht="12.75">
      <c r="M810" s="62"/>
      <c r="N810" s="62"/>
    </row>
    <row r="811" spans="13:14" ht="12.75">
      <c r="M811" s="62"/>
      <c r="N811" s="62"/>
    </row>
    <row r="812" spans="13:14" ht="12.75">
      <c r="M812" s="62"/>
      <c r="N812" s="62"/>
    </row>
    <row r="813" spans="13:14" ht="12.75">
      <c r="M813" s="62"/>
      <c r="N813" s="62"/>
    </row>
    <row r="814" spans="13:14" ht="12.75">
      <c r="M814" s="62"/>
      <c r="N814" s="62"/>
    </row>
    <row r="815" spans="13:14" ht="12.75">
      <c r="M815" s="62"/>
      <c r="N815" s="62"/>
    </row>
    <row r="816" spans="13:14" ht="12.75">
      <c r="M816" s="62"/>
      <c r="N816" s="62"/>
    </row>
    <row r="817" spans="13:14" ht="12.75">
      <c r="M817" s="62"/>
      <c r="N817" s="62"/>
    </row>
    <row r="818" spans="13:14" ht="12.75">
      <c r="M818" s="62"/>
      <c r="N818" s="62"/>
    </row>
    <row r="819" spans="13:14" ht="12.75">
      <c r="M819" s="62"/>
      <c r="N819" s="62"/>
    </row>
    <row r="820" spans="13:14" ht="12.75">
      <c r="M820" s="62"/>
      <c r="N820" s="62"/>
    </row>
    <row r="821" spans="13:14" ht="12.75">
      <c r="M821" s="62"/>
      <c r="N821" s="62"/>
    </row>
    <row r="822" spans="13:14" ht="12.75">
      <c r="M822" s="62"/>
      <c r="N822" s="62"/>
    </row>
    <row r="823" spans="13:14" ht="12.75">
      <c r="M823" s="62"/>
      <c r="N823" s="62"/>
    </row>
    <row r="824" spans="13:14" ht="12.75">
      <c r="M824" s="62"/>
      <c r="N824" s="62"/>
    </row>
    <row r="825" spans="13:14" ht="12.75">
      <c r="M825" s="62"/>
      <c r="N825" s="62"/>
    </row>
    <row r="826" spans="13:14" ht="12.75">
      <c r="M826" s="62"/>
      <c r="N826" s="62"/>
    </row>
    <row r="827" spans="13:14" ht="12.75">
      <c r="M827" s="62"/>
      <c r="N827" s="62"/>
    </row>
    <row r="828" spans="13:14" ht="12.75">
      <c r="M828" s="62"/>
      <c r="N828" s="62"/>
    </row>
    <row r="829" spans="13:14" ht="12.75">
      <c r="M829" s="62"/>
      <c r="N829" s="62"/>
    </row>
    <row r="830" spans="13:14" ht="12.75">
      <c r="M830" s="62"/>
      <c r="N830" s="62"/>
    </row>
    <row r="831" spans="13:14" ht="12.75">
      <c r="M831" s="62"/>
      <c r="N831" s="62"/>
    </row>
    <row r="832" spans="13:14" ht="12.75">
      <c r="M832" s="62"/>
      <c r="N832" s="62"/>
    </row>
    <row r="833" spans="13:14" ht="12.75">
      <c r="M833" s="62"/>
      <c r="N833" s="62"/>
    </row>
    <row r="834" spans="13:14" ht="12.75">
      <c r="M834" s="62"/>
      <c r="N834" s="62"/>
    </row>
    <row r="835" spans="13:14" ht="12.75">
      <c r="M835" s="62"/>
      <c r="N835" s="62"/>
    </row>
    <row r="836" spans="13:14" ht="12.75">
      <c r="M836" s="62"/>
      <c r="N836" s="62"/>
    </row>
    <row r="837" spans="13:14" ht="12.75">
      <c r="M837" s="62"/>
      <c r="N837" s="62"/>
    </row>
    <row r="838" spans="13:14" ht="12.75">
      <c r="M838" s="62"/>
      <c r="N838" s="62"/>
    </row>
    <row r="839" spans="13:14" ht="12.75">
      <c r="M839" s="62"/>
      <c r="N839" s="62"/>
    </row>
    <row r="840" spans="13:14" ht="12.75">
      <c r="M840" s="62"/>
      <c r="N840" s="62"/>
    </row>
    <row r="841" spans="13:14" ht="12.75">
      <c r="M841" s="62"/>
      <c r="N841" s="62"/>
    </row>
    <row r="842" spans="13:14" ht="12.75">
      <c r="M842" s="62"/>
      <c r="N842" s="62"/>
    </row>
    <row r="843" spans="13:14" ht="12.75">
      <c r="M843" s="62"/>
      <c r="N843" s="62"/>
    </row>
    <row r="844" spans="13:14" ht="12.75">
      <c r="M844" s="62"/>
      <c r="N844" s="62"/>
    </row>
    <row r="845" spans="13:14" ht="12.75">
      <c r="M845" s="62"/>
      <c r="N845" s="62"/>
    </row>
    <row r="846" spans="13:14" ht="12.75">
      <c r="M846" s="62"/>
      <c r="N846" s="62"/>
    </row>
    <row r="847" spans="13:14" ht="12.75">
      <c r="M847" s="62"/>
      <c r="N847" s="62"/>
    </row>
    <row r="848" spans="13:14" ht="12.75">
      <c r="M848" s="62"/>
      <c r="N848" s="62"/>
    </row>
    <row r="849" spans="13:14" ht="12.75">
      <c r="M849" s="62"/>
      <c r="N849" s="62"/>
    </row>
    <row r="850" spans="13:14" ht="12.75">
      <c r="M850" s="62"/>
      <c r="N850" s="62"/>
    </row>
    <row r="851" spans="13:14" ht="12.75">
      <c r="M851" s="62"/>
      <c r="N851" s="62"/>
    </row>
    <row r="852" spans="13:14" ht="12.75">
      <c r="M852" s="62"/>
      <c r="N852" s="62"/>
    </row>
    <row r="853" spans="13:14" ht="12.75">
      <c r="M853" s="62"/>
      <c r="N853" s="62"/>
    </row>
    <row r="854" spans="13:14" ht="12.75">
      <c r="M854" s="62"/>
      <c r="N854" s="62"/>
    </row>
    <row r="855" spans="13:14" ht="12.75">
      <c r="M855" s="62"/>
      <c r="N855" s="62"/>
    </row>
    <row r="856" spans="13:14" ht="12.75">
      <c r="M856" s="62"/>
      <c r="N856" s="62"/>
    </row>
    <row r="857" spans="13:14" ht="12.75">
      <c r="M857" s="62"/>
      <c r="N857" s="62"/>
    </row>
    <row r="858" spans="13:14" ht="12.75">
      <c r="M858" s="62"/>
      <c r="N858" s="62"/>
    </row>
    <row r="859" spans="13:14" ht="12.75">
      <c r="M859" s="62"/>
      <c r="N859" s="62"/>
    </row>
    <row r="860" spans="13:14" ht="12.75">
      <c r="M860" s="62"/>
      <c r="N860" s="62"/>
    </row>
    <row r="861" spans="13:14" ht="12.75">
      <c r="M861" s="62"/>
      <c r="N861" s="62"/>
    </row>
    <row r="862" spans="13:14" ht="12.75">
      <c r="M862" s="62"/>
      <c r="N862" s="62"/>
    </row>
    <row r="863" spans="13:14" ht="12.75">
      <c r="M863" s="62"/>
      <c r="N863" s="62"/>
    </row>
    <row r="864" spans="13:14" ht="12.75">
      <c r="M864" s="62"/>
      <c r="N864" s="62"/>
    </row>
    <row r="865" spans="13:14" ht="12.75">
      <c r="M865" s="62"/>
      <c r="N865" s="62"/>
    </row>
    <row r="866" spans="13:14" ht="12.75">
      <c r="M866" s="62"/>
      <c r="N866" s="62"/>
    </row>
    <row r="867" spans="13:14" ht="12.75">
      <c r="M867" s="62"/>
      <c r="N867" s="62"/>
    </row>
    <row r="868" spans="13:14" ht="12.75">
      <c r="M868" s="62"/>
      <c r="N868" s="62"/>
    </row>
    <row r="869" spans="13:14" ht="12.75">
      <c r="M869" s="62"/>
      <c r="N869" s="62"/>
    </row>
    <row r="870" spans="13:14" ht="12.75">
      <c r="M870" s="62"/>
      <c r="N870" s="62"/>
    </row>
    <row r="871" spans="13:14" ht="12.75">
      <c r="M871" s="62"/>
      <c r="N871" s="62"/>
    </row>
    <row r="872" spans="13:14" ht="12.75">
      <c r="M872" s="62"/>
      <c r="N872" s="62"/>
    </row>
    <row r="873" spans="13:14" ht="12.75">
      <c r="M873" s="62"/>
      <c r="N873" s="62"/>
    </row>
    <row r="874" spans="13:14" ht="12.75">
      <c r="M874" s="62"/>
      <c r="N874" s="62"/>
    </row>
    <row r="875" spans="13:14" ht="12.75">
      <c r="M875" s="62"/>
      <c r="N875" s="62"/>
    </row>
    <row r="876" spans="13:14" ht="12.75">
      <c r="M876" s="62"/>
      <c r="N876" s="62"/>
    </row>
    <row r="877" spans="13:14" ht="12.75">
      <c r="M877" s="62"/>
      <c r="N877" s="62"/>
    </row>
    <row r="878" spans="13:14" ht="12.75">
      <c r="M878" s="62"/>
      <c r="N878" s="62"/>
    </row>
    <row r="879" spans="13:14" ht="12.75">
      <c r="M879" s="62"/>
      <c r="N879" s="62"/>
    </row>
    <row r="880" spans="13:14" ht="12.75">
      <c r="M880" s="62"/>
      <c r="N880" s="62"/>
    </row>
    <row r="881" spans="13:14" ht="12.75">
      <c r="M881" s="62"/>
      <c r="N881" s="62"/>
    </row>
    <row r="882" spans="13:14" ht="12.75">
      <c r="M882" s="62"/>
      <c r="N882" s="62"/>
    </row>
    <row r="883" spans="13:14" ht="12.75">
      <c r="M883" s="62"/>
      <c r="N883" s="62"/>
    </row>
    <row r="884" spans="13:14" ht="12.75">
      <c r="M884" s="62"/>
      <c r="N884" s="62"/>
    </row>
    <row r="885" spans="13:14" ht="12.75">
      <c r="M885" s="62"/>
      <c r="N885" s="62"/>
    </row>
    <row r="886" spans="13:14" ht="12.75">
      <c r="M886" s="62"/>
      <c r="N886" s="62"/>
    </row>
    <row r="887" spans="13:14" ht="12.75">
      <c r="M887" s="62"/>
      <c r="N887" s="62"/>
    </row>
    <row r="888" spans="13:14" ht="12.75">
      <c r="M888" s="62"/>
      <c r="N888" s="62"/>
    </row>
    <row r="889" spans="13:14" ht="12.75">
      <c r="M889" s="62"/>
      <c r="N889" s="62"/>
    </row>
    <row r="890" spans="13:14" ht="12.75">
      <c r="M890" s="62"/>
      <c r="N890" s="62"/>
    </row>
    <row r="891" spans="13:14" ht="12.75">
      <c r="M891" s="62"/>
      <c r="N891" s="62"/>
    </row>
    <row r="892" spans="13:14" ht="12.75">
      <c r="M892" s="62"/>
      <c r="N892" s="62"/>
    </row>
    <row r="893" spans="13:14" ht="12.75">
      <c r="M893" s="62"/>
      <c r="N893" s="62"/>
    </row>
    <row r="894" spans="13:14" ht="12.75">
      <c r="M894" s="62"/>
      <c r="N894" s="62"/>
    </row>
    <row r="895" spans="13:14" ht="12.75">
      <c r="M895" s="62"/>
      <c r="N895" s="62"/>
    </row>
    <row r="896" spans="13:14" ht="12.75">
      <c r="M896" s="62"/>
      <c r="N896" s="62"/>
    </row>
    <row r="897" spans="13:14" ht="12.75">
      <c r="M897" s="62"/>
      <c r="N897" s="62"/>
    </row>
    <row r="898" spans="13:14" ht="12.75">
      <c r="M898" s="62"/>
      <c r="N898" s="62"/>
    </row>
    <row r="899" spans="13:14" ht="12.75">
      <c r="M899" s="62"/>
      <c r="N899" s="62"/>
    </row>
    <row r="900" spans="13:14" ht="12.75">
      <c r="M900" s="62"/>
      <c r="N900" s="62"/>
    </row>
    <row r="901" spans="13:14" ht="12.75">
      <c r="M901" s="62"/>
      <c r="N901" s="62"/>
    </row>
    <row r="902" spans="13:14" ht="12.75">
      <c r="M902" s="62"/>
      <c r="N902" s="62"/>
    </row>
    <row r="903" spans="13:14" ht="12.75">
      <c r="M903" s="62"/>
      <c r="N903" s="62"/>
    </row>
    <row r="904" spans="13:14" ht="12.75">
      <c r="M904" s="62"/>
      <c r="N904" s="62"/>
    </row>
    <row r="905" spans="13:14" ht="12.75">
      <c r="M905" s="62"/>
      <c r="N905" s="62"/>
    </row>
    <row r="906" spans="13:14" ht="12.75">
      <c r="M906" s="62"/>
      <c r="N906" s="62"/>
    </row>
    <row r="907" spans="13:14" ht="12.75">
      <c r="M907" s="62"/>
      <c r="N907" s="62"/>
    </row>
    <row r="908" spans="13:14" ht="12.75">
      <c r="M908" s="62"/>
      <c r="N908" s="62"/>
    </row>
    <row r="909" spans="13:14" ht="12.75">
      <c r="M909" s="62"/>
      <c r="N909" s="62"/>
    </row>
    <row r="910" spans="13:14" ht="12.75">
      <c r="M910" s="62"/>
      <c r="N910" s="62"/>
    </row>
    <row r="911" spans="13:14" ht="12.75">
      <c r="M911" s="62"/>
      <c r="N911" s="62"/>
    </row>
    <row r="912" spans="13:14" ht="12.75">
      <c r="M912" s="62"/>
      <c r="N912" s="62"/>
    </row>
    <row r="913" spans="13:14" ht="12.75">
      <c r="M913" s="62"/>
      <c r="N913" s="62"/>
    </row>
    <row r="914" spans="13:14" ht="12.75">
      <c r="M914" s="62"/>
      <c r="N914" s="62"/>
    </row>
    <row r="915" spans="13:14" ht="12.75">
      <c r="M915" s="62"/>
      <c r="N915" s="62"/>
    </row>
    <row r="916" spans="13:14" ht="12.75">
      <c r="M916" s="62"/>
      <c r="N916" s="62"/>
    </row>
    <row r="917" spans="13:14" ht="12.75">
      <c r="M917" s="62"/>
      <c r="N917" s="62"/>
    </row>
    <row r="918" spans="13:14" ht="12.75">
      <c r="M918" s="62"/>
      <c r="N918" s="62"/>
    </row>
    <row r="919" spans="13:14" ht="12.75">
      <c r="M919" s="62"/>
      <c r="N919" s="62"/>
    </row>
    <row r="920" spans="13:14" ht="12.75">
      <c r="M920" s="62"/>
      <c r="N920" s="62"/>
    </row>
    <row r="921" spans="13:14" ht="12.75">
      <c r="M921" s="62"/>
      <c r="N921" s="62"/>
    </row>
    <row r="922" spans="13:14" ht="12.75">
      <c r="M922" s="62"/>
      <c r="N922" s="62"/>
    </row>
    <row r="923" spans="13:14" ht="12.75">
      <c r="M923" s="62"/>
      <c r="N923" s="62"/>
    </row>
    <row r="924" spans="13:14" ht="12.75">
      <c r="M924" s="62"/>
      <c r="N924" s="62"/>
    </row>
    <row r="925" spans="13:14" ht="12.75">
      <c r="M925" s="62"/>
      <c r="N925" s="62"/>
    </row>
    <row r="926" spans="13:14" ht="12.75">
      <c r="M926" s="62"/>
      <c r="N926" s="62"/>
    </row>
    <row r="927" spans="13:14" ht="12.75">
      <c r="M927" s="62"/>
      <c r="N927" s="62"/>
    </row>
    <row r="928" spans="13:14" ht="12.75">
      <c r="M928" s="62"/>
      <c r="N928" s="62"/>
    </row>
    <row r="929" spans="13:14" ht="12.75">
      <c r="M929" s="62"/>
      <c r="N929" s="62"/>
    </row>
    <row r="930" spans="13:14" ht="12.75">
      <c r="M930" s="62"/>
      <c r="N930" s="62"/>
    </row>
    <row r="931" spans="13:14" ht="12.75">
      <c r="M931" s="62"/>
      <c r="N931" s="62"/>
    </row>
    <row r="932" spans="13:14" ht="12.75">
      <c r="M932" s="62"/>
      <c r="N932" s="62"/>
    </row>
    <row r="933" spans="13:14" ht="12.75">
      <c r="M933" s="62"/>
      <c r="N933" s="62"/>
    </row>
    <row r="934" spans="13:14" ht="12.75">
      <c r="M934" s="62"/>
      <c r="N934" s="62"/>
    </row>
    <row r="935" spans="13:14" ht="12.75">
      <c r="M935" s="62"/>
      <c r="N935" s="62"/>
    </row>
    <row r="936" spans="13:14" ht="12.75">
      <c r="M936" s="62"/>
      <c r="N936" s="62"/>
    </row>
    <row r="937" spans="13:14" ht="12.75">
      <c r="M937" s="62"/>
      <c r="N937" s="62"/>
    </row>
    <row r="938" spans="13:14" ht="12.75">
      <c r="M938" s="62"/>
      <c r="N938" s="62"/>
    </row>
    <row r="939" spans="13:14" ht="12.75">
      <c r="M939" s="62"/>
      <c r="N939" s="62"/>
    </row>
    <row r="940" spans="13:14" ht="12.75">
      <c r="M940" s="62"/>
      <c r="N940" s="62"/>
    </row>
    <row r="941" spans="13:14" ht="12.75">
      <c r="M941" s="62"/>
      <c r="N941" s="62"/>
    </row>
    <row r="942" spans="13:14" ht="12.75">
      <c r="M942" s="62"/>
      <c r="N942" s="62"/>
    </row>
    <row r="943" spans="13:14" ht="12.75">
      <c r="M943" s="62"/>
      <c r="N943" s="62"/>
    </row>
    <row r="944" spans="13:14" ht="12.75">
      <c r="M944" s="62"/>
      <c r="N944" s="62"/>
    </row>
    <row r="945" spans="13:14" ht="12.75">
      <c r="M945" s="62"/>
      <c r="N945" s="62"/>
    </row>
    <row r="946" spans="13:14" ht="12.75">
      <c r="M946" s="62"/>
      <c r="N946" s="62"/>
    </row>
    <row r="947" spans="13:14" ht="12.75">
      <c r="M947" s="62"/>
      <c r="N947" s="62"/>
    </row>
    <row r="948" spans="13:14" ht="12.75">
      <c r="M948" s="62"/>
      <c r="N948" s="62"/>
    </row>
    <row r="949" spans="13:14" ht="12.75">
      <c r="M949" s="62"/>
      <c r="N949" s="62"/>
    </row>
    <row r="950" spans="13:14" ht="12.75">
      <c r="M950" s="62"/>
      <c r="N950" s="62"/>
    </row>
    <row r="951" spans="13:14" ht="12.75">
      <c r="M951" s="62"/>
      <c r="N951" s="62"/>
    </row>
    <row r="952" spans="13:14" ht="12.75">
      <c r="M952" s="62"/>
      <c r="N952" s="62"/>
    </row>
    <row r="953" spans="13:14" ht="12.75">
      <c r="M953" s="62"/>
      <c r="N953" s="62"/>
    </row>
    <row r="954" spans="13:14" ht="12.75">
      <c r="M954" s="62"/>
      <c r="N954" s="62"/>
    </row>
    <row r="955" spans="13:14" ht="12.75">
      <c r="M955" s="62"/>
      <c r="N955" s="62"/>
    </row>
    <row r="956" spans="13:14" ht="12.75">
      <c r="M956" s="62"/>
      <c r="N956" s="62"/>
    </row>
    <row r="957" spans="13:14" ht="12.75">
      <c r="M957" s="62"/>
      <c r="N957" s="62"/>
    </row>
    <row r="958" spans="13:14" ht="12.75">
      <c r="M958" s="62"/>
      <c r="N958" s="62"/>
    </row>
    <row r="959" spans="13:14" ht="12.75">
      <c r="M959" s="62"/>
      <c r="N959" s="62"/>
    </row>
    <row r="960" spans="13:14" ht="12.75">
      <c r="M960" s="62"/>
      <c r="N960" s="62"/>
    </row>
    <row r="961" spans="13:14" ht="12.75">
      <c r="M961" s="62"/>
      <c r="N961" s="62"/>
    </row>
    <row r="962" spans="13:14" ht="12.75">
      <c r="M962" s="62"/>
      <c r="N962" s="62"/>
    </row>
    <row r="963" spans="13:14" ht="12.75">
      <c r="M963" s="62"/>
      <c r="N963" s="62"/>
    </row>
    <row r="964" spans="13:14" ht="12.75">
      <c r="M964" s="62"/>
      <c r="N964" s="62"/>
    </row>
    <row r="965" spans="13:14" ht="12.75">
      <c r="M965" s="62"/>
      <c r="N965" s="62"/>
    </row>
    <row r="966" spans="13:14" ht="12.75">
      <c r="M966" s="62"/>
      <c r="N966" s="62"/>
    </row>
    <row r="967" spans="13:14" ht="12.75">
      <c r="M967" s="62"/>
      <c r="N967" s="62"/>
    </row>
    <row r="968" spans="13:14" ht="12.75">
      <c r="M968" s="62"/>
      <c r="N968" s="62"/>
    </row>
    <row r="969" spans="13:14" ht="12.75">
      <c r="M969" s="62"/>
      <c r="N969" s="62"/>
    </row>
    <row r="970" spans="13:14" ht="12.75">
      <c r="M970" s="62"/>
      <c r="N970" s="62"/>
    </row>
    <row r="971" spans="13:14" ht="12.75">
      <c r="M971" s="62"/>
      <c r="N971" s="62"/>
    </row>
    <row r="972" spans="13:14" ht="12.75">
      <c r="M972" s="62"/>
      <c r="N972" s="62"/>
    </row>
    <row r="973" spans="13:14" ht="12.75">
      <c r="M973" s="62"/>
      <c r="N973" s="62"/>
    </row>
    <row r="974" spans="13:14" ht="12.75">
      <c r="M974" s="62"/>
      <c r="N974" s="62"/>
    </row>
    <row r="975" spans="13:14" ht="12.75">
      <c r="M975" s="62"/>
      <c r="N975" s="62"/>
    </row>
    <row r="976" spans="13:14" ht="12.75">
      <c r="M976" s="62"/>
      <c r="N976" s="62"/>
    </row>
    <row r="977" spans="13:14" ht="12.75">
      <c r="M977" s="62"/>
      <c r="N977" s="62"/>
    </row>
    <row r="978" spans="13:14" ht="12.75">
      <c r="M978" s="62"/>
      <c r="N978" s="62"/>
    </row>
    <row r="979" spans="13:14" ht="12.75">
      <c r="M979" s="62"/>
      <c r="N979" s="62"/>
    </row>
    <row r="980" spans="13:14" ht="12.75">
      <c r="M980" s="62"/>
      <c r="N980" s="62"/>
    </row>
    <row r="981" spans="13:14" ht="12.75">
      <c r="M981" s="62"/>
      <c r="N981" s="62"/>
    </row>
    <row r="982" spans="13:14" ht="12.75">
      <c r="M982" s="62"/>
      <c r="N982" s="62"/>
    </row>
    <row r="983" spans="13:14" ht="12.75">
      <c r="M983" s="62"/>
      <c r="N983" s="62"/>
    </row>
    <row r="984" spans="13:14" ht="12.75">
      <c r="M984" s="62"/>
      <c r="N984" s="62"/>
    </row>
    <row r="985" spans="13:14" ht="12.75">
      <c r="M985" s="62"/>
      <c r="N985" s="62"/>
    </row>
    <row r="986" spans="13:14" ht="12.75">
      <c r="M986" s="62"/>
      <c r="N986" s="62"/>
    </row>
    <row r="987" spans="13:14" ht="12.75">
      <c r="M987" s="62"/>
      <c r="N987" s="62"/>
    </row>
    <row r="988" spans="13:14" ht="12.75">
      <c r="M988" s="62"/>
      <c r="N988" s="62"/>
    </row>
    <row r="989" spans="13:14" ht="12.75">
      <c r="M989" s="62"/>
      <c r="N989" s="62"/>
    </row>
    <row r="990" spans="13:14" ht="12.75">
      <c r="M990" s="62"/>
      <c r="N990" s="62"/>
    </row>
    <row r="991" spans="13:14" ht="12.75">
      <c r="M991" s="62"/>
      <c r="N991" s="62"/>
    </row>
    <row r="992" spans="13:14" ht="12.75">
      <c r="M992" s="62"/>
      <c r="N992" s="62"/>
    </row>
    <row r="993" spans="13:14" ht="12.75">
      <c r="M993" s="62"/>
      <c r="N993" s="62"/>
    </row>
    <row r="994" spans="13:14" ht="12.75">
      <c r="M994" s="62"/>
      <c r="N994" s="62"/>
    </row>
    <row r="995" spans="13:14" ht="12.75">
      <c r="M995" s="62"/>
      <c r="N995" s="62"/>
    </row>
    <row r="996" spans="13:14" ht="12.75">
      <c r="M996" s="62"/>
      <c r="N996" s="62"/>
    </row>
    <row r="997" spans="13:14" ht="12.75">
      <c r="M997" s="62"/>
      <c r="N997" s="62"/>
    </row>
    <row r="998" spans="13:14" ht="12.75">
      <c r="M998" s="62"/>
      <c r="N998" s="62"/>
    </row>
    <row r="999" spans="13:14" ht="12.75">
      <c r="M999" s="62"/>
      <c r="N999" s="62"/>
    </row>
    <row r="1000" spans="13:14" ht="12.75">
      <c r="M1000" s="62"/>
      <c r="N1000" s="62"/>
    </row>
    <row r="1001" spans="13:14" ht="12.75">
      <c r="M1001" s="62"/>
      <c r="N1001" s="62"/>
    </row>
    <row r="1002" spans="13:14" ht="12.75">
      <c r="M1002" s="62"/>
      <c r="N1002" s="62"/>
    </row>
    <row r="1003" spans="13:14" ht="12.75">
      <c r="M1003" s="62"/>
      <c r="N1003" s="62"/>
    </row>
    <row r="1004" spans="13:14" ht="12.75">
      <c r="M1004" s="62"/>
      <c r="N1004" s="62"/>
    </row>
    <row r="1005" spans="13:14" ht="12.75">
      <c r="M1005" s="62"/>
      <c r="N1005" s="62"/>
    </row>
    <row r="1006" spans="13:14" ht="12.75">
      <c r="M1006" s="62"/>
      <c r="N1006" s="62"/>
    </row>
    <row r="1007" spans="13:14" ht="12.75">
      <c r="M1007" s="62"/>
      <c r="N1007" s="62"/>
    </row>
    <row r="1008" spans="13:14" ht="12.75">
      <c r="M1008" s="62"/>
      <c r="N1008" s="62"/>
    </row>
    <row r="1009" spans="13:14" ht="12.75">
      <c r="M1009" s="62"/>
      <c r="N1009" s="62"/>
    </row>
    <row r="1010" spans="13:14" ht="12.75">
      <c r="M1010" s="62"/>
      <c r="N1010" s="62"/>
    </row>
    <row r="1011" spans="13:14" ht="12.75">
      <c r="M1011" s="62"/>
      <c r="N1011" s="62"/>
    </row>
    <row r="1012" spans="13:14" ht="12.75">
      <c r="M1012" s="62"/>
      <c r="N1012" s="62"/>
    </row>
    <row r="1013" spans="13:14" ht="12.75">
      <c r="M1013" s="62"/>
      <c r="N1013" s="62"/>
    </row>
    <row r="1014" spans="13:14" ht="12.75">
      <c r="M1014" s="62"/>
      <c r="N1014" s="62"/>
    </row>
    <row r="1015" spans="13:14" ht="12.75">
      <c r="M1015" s="62"/>
      <c r="N1015" s="62"/>
    </row>
    <row r="1016" spans="13:14" ht="12.75">
      <c r="M1016" s="62"/>
      <c r="N1016" s="62"/>
    </row>
    <row r="1017" spans="13:14" ht="12.75">
      <c r="M1017" s="62"/>
      <c r="N1017" s="62"/>
    </row>
    <row r="1018" spans="13:14" ht="12.75">
      <c r="M1018" s="62"/>
      <c r="N1018" s="62"/>
    </row>
    <row r="1019" spans="13:14" ht="12.75">
      <c r="M1019" s="62"/>
      <c r="N1019" s="62"/>
    </row>
    <row r="1020" spans="13:14" ht="12.75">
      <c r="M1020" s="62"/>
      <c r="N1020" s="62"/>
    </row>
    <row r="1021" spans="13:14" ht="12.75">
      <c r="M1021" s="62"/>
      <c r="N1021" s="62"/>
    </row>
    <row r="1022" spans="13:14" ht="12.75">
      <c r="M1022" s="62"/>
      <c r="N1022" s="62"/>
    </row>
    <row r="1023" spans="13:14" ht="12.75">
      <c r="M1023" s="62"/>
      <c r="N1023" s="62"/>
    </row>
    <row r="1024" spans="13:14" ht="12.75">
      <c r="M1024" s="62"/>
      <c r="N1024" s="62"/>
    </row>
    <row r="1025" spans="13:14" ht="12.75">
      <c r="M1025" s="62"/>
      <c r="N1025" s="62"/>
    </row>
    <row r="1026" spans="13:14" ht="12.75">
      <c r="M1026" s="62"/>
      <c r="N1026" s="62"/>
    </row>
    <row r="1027" spans="13:14" ht="12.75">
      <c r="M1027" s="62"/>
      <c r="N1027" s="62"/>
    </row>
    <row r="1028" spans="13:14" ht="12.75">
      <c r="M1028" s="62"/>
      <c r="N1028" s="62"/>
    </row>
    <row r="1029" spans="13:14" ht="12.75">
      <c r="M1029" s="62"/>
      <c r="N1029" s="62"/>
    </row>
    <row r="1030" spans="13:14" ht="12.75">
      <c r="M1030" s="62"/>
      <c r="N1030" s="62"/>
    </row>
    <row r="1031" spans="13:14" ht="12.75">
      <c r="M1031" s="62"/>
      <c r="N1031" s="62"/>
    </row>
    <row r="1032" spans="13:14" ht="12.75">
      <c r="M1032" s="62"/>
      <c r="N1032" s="62"/>
    </row>
    <row r="1033" spans="13:14" ht="12.75">
      <c r="M1033" s="62"/>
      <c r="N1033" s="62"/>
    </row>
    <row r="1034" spans="13:14" ht="12.75">
      <c r="M1034" s="62"/>
      <c r="N1034" s="62"/>
    </row>
    <row r="1035" spans="13:14" ht="12.75">
      <c r="M1035" s="62"/>
      <c r="N1035" s="62"/>
    </row>
    <row r="1036" spans="13:14" ht="12.75">
      <c r="M1036" s="62"/>
      <c r="N1036" s="62"/>
    </row>
    <row r="1037" spans="13:14" ht="12.75">
      <c r="M1037" s="62"/>
      <c r="N1037" s="62"/>
    </row>
    <row r="1038" spans="13:14" ht="12.75">
      <c r="M1038" s="62"/>
      <c r="N1038" s="62"/>
    </row>
    <row r="1039" spans="13:14" ht="12.75">
      <c r="M1039" s="62"/>
      <c r="N1039" s="62"/>
    </row>
    <row r="1040" spans="13:14" ht="12.75">
      <c r="M1040" s="62"/>
      <c r="N1040" s="62"/>
    </row>
    <row r="1041" spans="13:14" ht="12.75">
      <c r="M1041" s="62"/>
      <c r="N1041" s="62"/>
    </row>
    <row r="1042" spans="13:14" ht="12.75">
      <c r="M1042" s="62"/>
      <c r="N1042" s="62"/>
    </row>
    <row r="1043" spans="13:14" ht="12.75">
      <c r="M1043" s="62"/>
      <c r="N1043" s="62"/>
    </row>
    <row r="1044" spans="13:14" ht="12.75">
      <c r="M1044" s="62"/>
      <c r="N1044" s="62"/>
    </row>
    <row r="1045" spans="13:14" ht="12.75">
      <c r="M1045" s="62"/>
      <c r="N1045" s="62"/>
    </row>
    <row r="1046" spans="13:14" ht="12.75">
      <c r="M1046" s="62"/>
      <c r="N1046" s="62"/>
    </row>
    <row r="1047" spans="13:14" ht="12.75">
      <c r="M1047" s="62"/>
      <c r="N1047" s="62"/>
    </row>
    <row r="1048" spans="13:14" ht="12.75">
      <c r="M1048" s="62"/>
      <c r="N1048" s="62"/>
    </row>
    <row r="1049" spans="13:14" ht="12.75">
      <c r="M1049" s="62"/>
      <c r="N1049" s="62"/>
    </row>
    <row r="1050" spans="13:14" ht="12.75">
      <c r="M1050" s="62"/>
      <c r="N1050" s="62"/>
    </row>
    <row r="1051" spans="13:14" ht="12.75">
      <c r="M1051" s="62"/>
      <c r="N1051" s="62"/>
    </row>
    <row r="1052" spans="13:14" ht="12.75">
      <c r="M1052" s="62"/>
      <c r="N1052" s="62"/>
    </row>
    <row r="1053" spans="13:14" ht="12.75">
      <c r="M1053" s="62"/>
      <c r="N1053" s="62"/>
    </row>
    <row r="1054" spans="13:14" ht="12.75">
      <c r="M1054" s="62"/>
      <c r="N1054" s="62"/>
    </row>
    <row r="1055" spans="13:14" ht="12.75">
      <c r="M1055" s="62"/>
      <c r="N1055" s="62"/>
    </row>
    <row r="1056" spans="13:14" ht="12.75">
      <c r="M1056" s="62"/>
      <c r="N1056" s="62"/>
    </row>
    <row r="1057" spans="13:14" ht="12.75">
      <c r="M1057" s="62"/>
      <c r="N1057" s="62"/>
    </row>
    <row r="1058" spans="13:14" ht="12.75">
      <c r="M1058" s="62"/>
      <c r="N1058" s="62"/>
    </row>
    <row r="1059" spans="13:14" ht="12.75">
      <c r="M1059" s="62"/>
      <c r="N1059" s="62"/>
    </row>
    <row r="1060" spans="13:14" ht="12.75">
      <c r="M1060" s="62"/>
      <c r="N1060" s="62"/>
    </row>
    <row r="1061" spans="13:14" ht="12.75">
      <c r="M1061" s="62"/>
      <c r="N1061" s="62"/>
    </row>
    <row r="1062" spans="13:14" ht="12.75">
      <c r="M1062" s="62"/>
      <c r="N1062" s="62"/>
    </row>
    <row r="1063" spans="13:14" ht="12.75">
      <c r="M1063" s="62"/>
      <c r="N1063" s="62"/>
    </row>
    <row r="1064" spans="13:14" ht="12.75">
      <c r="M1064" s="62"/>
      <c r="N1064" s="62"/>
    </row>
    <row r="1065" spans="13:14" ht="12.75">
      <c r="M1065" s="62"/>
      <c r="N1065" s="62"/>
    </row>
    <row r="1066" spans="13:14" ht="12.75">
      <c r="M1066" s="62"/>
      <c r="N1066" s="62"/>
    </row>
    <row r="1067" spans="13:14" ht="12.75">
      <c r="M1067" s="62"/>
      <c r="N1067" s="62"/>
    </row>
    <row r="1068" spans="13:14" ht="12.75">
      <c r="M1068" s="62"/>
      <c r="N1068" s="62"/>
    </row>
    <row r="1069" spans="13:14" ht="12.75">
      <c r="M1069" s="62"/>
      <c r="N1069" s="62"/>
    </row>
    <row r="1070" spans="13:14" ht="12.75">
      <c r="M1070" s="62"/>
      <c r="N1070" s="62"/>
    </row>
    <row r="1071" spans="13:14" ht="12.75">
      <c r="M1071" s="62"/>
      <c r="N1071" s="62"/>
    </row>
    <row r="1072" spans="13:14" ht="12.75">
      <c r="M1072" s="62"/>
      <c r="N1072" s="62"/>
    </row>
    <row r="1073" spans="13:14" ht="12.75">
      <c r="M1073" s="62"/>
      <c r="N1073" s="62"/>
    </row>
    <row r="1074" spans="13:14" ht="12.75">
      <c r="M1074" s="62"/>
      <c r="N1074" s="62"/>
    </row>
    <row r="1075" spans="13:14" ht="12.75">
      <c r="M1075" s="62"/>
      <c r="N1075" s="62"/>
    </row>
    <row r="1076" spans="13:14" ht="12.75">
      <c r="M1076" s="62"/>
      <c r="N1076" s="62"/>
    </row>
    <row r="1077" spans="13:14" ht="12.75">
      <c r="M1077" s="62"/>
      <c r="N1077" s="62"/>
    </row>
    <row r="1078" spans="13:14" ht="12.75">
      <c r="M1078" s="62"/>
      <c r="N1078" s="62"/>
    </row>
    <row r="1079" spans="13:14" ht="12.75">
      <c r="M1079" s="62"/>
      <c r="N1079" s="62"/>
    </row>
    <row r="1080" spans="13:14" ht="12.75">
      <c r="M1080" s="62"/>
      <c r="N1080" s="62"/>
    </row>
    <row r="1081" spans="13:14" ht="12.75">
      <c r="M1081" s="62"/>
      <c r="N1081" s="62"/>
    </row>
    <row r="1082" spans="13:14" ht="12.75">
      <c r="M1082" s="62"/>
      <c r="N1082" s="62"/>
    </row>
    <row r="1083" spans="13:14" ht="12.75">
      <c r="M1083" s="62"/>
      <c r="N1083" s="62"/>
    </row>
    <row r="1084" spans="13:14" ht="12.75">
      <c r="M1084" s="62"/>
      <c r="N1084" s="62"/>
    </row>
    <row r="1085" spans="13:14" ht="12.75">
      <c r="M1085" s="62"/>
      <c r="N1085" s="62"/>
    </row>
    <row r="1086" spans="13:14" ht="12.75">
      <c r="M1086" s="62"/>
      <c r="N1086" s="62"/>
    </row>
    <row r="1087" spans="13:14" ht="12.75">
      <c r="M1087" s="62"/>
      <c r="N1087" s="62"/>
    </row>
    <row r="1088" spans="13:14" ht="12.75">
      <c r="M1088" s="62"/>
      <c r="N1088" s="62"/>
    </row>
    <row r="1089" spans="13:14" ht="12.75">
      <c r="M1089" s="62"/>
      <c r="N1089" s="62"/>
    </row>
    <row r="1090" spans="13:14" ht="12.75">
      <c r="M1090" s="62"/>
      <c r="N1090" s="62"/>
    </row>
    <row r="1091" spans="13:14" ht="12.75">
      <c r="M1091" s="62"/>
      <c r="N1091" s="62"/>
    </row>
    <row r="1092" spans="13:14" ht="12.75">
      <c r="M1092" s="62"/>
      <c r="N1092" s="62"/>
    </row>
    <row r="1093" spans="13:14" ht="12.75">
      <c r="M1093" s="62"/>
      <c r="N1093" s="62"/>
    </row>
    <row r="1094" spans="13:14" ht="12.75">
      <c r="M1094" s="62"/>
      <c r="N1094" s="62"/>
    </row>
    <row r="1095" spans="13:14" ht="12.75">
      <c r="M1095" s="62"/>
      <c r="N1095" s="62"/>
    </row>
    <row r="1096" spans="13:14" ht="12.75">
      <c r="M1096" s="62"/>
      <c r="N1096" s="62"/>
    </row>
    <row r="1097" spans="13:14" ht="12.75">
      <c r="M1097" s="62"/>
      <c r="N1097" s="62"/>
    </row>
    <row r="1098" spans="13:14" ht="12.75">
      <c r="M1098" s="62"/>
      <c r="N1098" s="62"/>
    </row>
    <row r="1099" spans="13:14" ht="12.75">
      <c r="M1099" s="62"/>
      <c r="N1099" s="62"/>
    </row>
    <row r="1100" spans="13:14" ht="12.75">
      <c r="M1100" s="62"/>
      <c r="N1100" s="62"/>
    </row>
    <row r="1101" spans="13:14" ht="12.75">
      <c r="M1101" s="62"/>
      <c r="N1101" s="62"/>
    </row>
    <row r="1102" spans="13:14" ht="12.75">
      <c r="M1102" s="62"/>
      <c r="N1102" s="62"/>
    </row>
    <row r="1103" spans="13:14" ht="12.75">
      <c r="M1103" s="62"/>
      <c r="N1103" s="62"/>
    </row>
    <row r="1104" spans="13:14" ht="12.75">
      <c r="M1104" s="62"/>
      <c r="N1104" s="62"/>
    </row>
    <row r="1105" spans="13:14" ht="12.75">
      <c r="M1105" s="62"/>
      <c r="N1105" s="62"/>
    </row>
    <row r="1106" spans="13:14" ht="12.75">
      <c r="M1106" s="62"/>
      <c r="N1106" s="62"/>
    </row>
    <row r="1107" spans="13:14" ht="12.75">
      <c r="M1107" s="62"/>
      <c r="N1107" s="62"/>
    </row>
    <row r="1108" spans="13:14" ht="12.75">
      <c r="M1108" s="62"/>
      <c r="N1108" s="62"/>
    </row>
    <row r="1109" spans="13:14" ht="12.75">
      <c r="M1109" s="62"/>
      <c r="N1109" s="62"/>
    </row>
    <row r="1110" spans="13:14" ht="12.75">
      <c r="M1110" s="62"/>
      <c r="N1110" s="62"/>
    </row>
    <row r="1111" spans="13:14" ht="12.75">
      <c r="M1111" s="62"/>
      <c r="N1111" s="62"/>
    </row>
    <row r="1112" spans="13:14" ht="12.75">
      <c r="M1112" s="62"/>
      <c r="N1112" s="62"/>
    </row>
    <row r="1113" spans="13:14" ht="12.75">
      <c r="M1113" s="62"/>
      <c r="N1113" s="62"/>
    </row>
    <row r="1114" spans="13:14" ht="12.75">
      <c r="M1114" s="62"/>
      <c r="N1114" s="62"/>
    </row>
    <row r="1115" spans="13:14" ht="12.75">
      <c r="M1115" s="62"/>
      <c r="N1115" s="62"/>
    </row>
    <row r="1116" spans="13:14" ht="12.75">
      <c r="M1116" s="62"/>
      <c r="N1116" s="62"/>
    </row>
    <row r="1117" spans="13:14" ht="12.75">
      <c r="M1117" s="62"/>
      <c r="N1117" s="62"/>
    </row>
    <row r="1118" spans="13:14" ht="12.75">
      <c r="M1118" s="62"/>
      <c r="N1118" s="62"/>
    </row>
    <row r="1119" spans="13:14" ht="12.75">
      <c r="M1119" s="62"/>
      <c r="N1119" s="62"/>
    </row>
    <row r="1120" spans="13:14" ht="12.75">
      <c r="M1120" s="62"/>
      <c r="N1120" s="62"/>
    </row>
    <row r="1121" spans="13:14" ht="12.75">
      <c r="M1121" s="62"/>
      <c r="N1121" s="62"/>
    </row>
    <row r="1122" spans="13:14" ht="12.75">
      <c r="M1122" s="62"/>
      <c r="N1122" s="62"/>
    </row>
    <row r="1123" spans="13:14" ht="12.75">
      <c r="M1123" s="62"/>
      <c r="N1123" s="62"/>
    </row>
    <row r="1124" spans="13:14" ht="12.75">
      <c r="M1124" s="62"/>
      <c r="N1124" s="62"/>
    </row>
    <row r="1125" spans="13:14" ht="12.75">
      <c r="M1125" s="62"/>
      <c r="N1125" s="62"/>
    </row>
    <row r="1126" spans="13:14" ht="12.75">
      <c r="M1126" s="62"/>
      <c r="N1126" s="62"/>
    </row>
    <row r="1127" spans="13:14" ht="12.75">
      <c r="M1127" s="62"/>
      <c r="N1127" s="62"/>
    </row>
    <row r="1128" spans="13:14" ht="12.75">
      <c r="M1128" s="62"/>
      <c r="N1128" s="62"/>
    </row>
    <row r="1129" spans="13:14" ht="12.75">
      <c r="M1129" s="62"/>
      <c r="N1129" s="62"/>
    </row>
    <row r="1130" spans="13:14" ht="12.75">
      <c r="M1130" s="62"/>
      <c r="N1130" s="62"/>
    </row>
    <row r="1131" spans="13:14" ht="12.75">
      <c r="M1131" s="62"/>
      <c r="N1131" s="62"/>
    </row>
    <row r="1132" spans="13:14" ht="12.75">
      <c r="M1132" s="62"/>
      <c r="N1132" s="62"/>
    </row>
    <row r="1133" spans="13:14" ht="12.75">
      <c r="M1133" s="62"/>
      <c r="N1133" s="62"/>
    </row>
    <row r="1134" spans="13:14" ht="12.75">
      <c r="M1134" s="62"/>
      <c r="N1134" s="62"/>
    </row>
    <row r="1135" spans="13:14" ht="12.75">
      <c r="M1135" s="62"/>
      <c r="N1135" s="62"/>
    </row>
    <row r="1136" spans="13:14" ht="12.75">
      <c r="M1136" s="62"/>
      <c r="N1136" s="62"/>
    </row>
    <row r="1137" spans="13:14" ht="12.75">
      <c r="M1137" s="62"/>
      <c r="N1137" s="62"/>
    </row>
    <row r="1138" spans="13:14" ht="12.75">
      <c r="M1138" s="62"/>
      <c r="N1138" s="62"/>
    </row>
    <row r="1139" spans="13:14" ht="12.75">
      <c r="M1139" s="62"/>
      <c r="N1139" s="62"/>
    </row>
    <row r="1140" spans="13:14" ht="12.75">
      <c r="M1140" s="62"/>
      <c r="N1140" s="62"/>
    </row>
    <row r="1141" spans="13:14" ht="12.75">
      <c r="M1141" s="62"/>
      <c r="N1141" s="62"/>
    </row>
    <row r="1142" spans="13:14" ht="12.75">
      <c r="M1142" s="62"/>
      <c r="N1142" s="62"/>
    </row>
    <row r="1143" spans="13:14" ht="12.75">
      <c r="M1143" s="62"/>
      <c r="N1143" s="62"/>
    </row>
    <row r="1144" spans="13:14" ht="12.75">
      <c r="M1144" s="62"/>
      <c r="N1144" s="62"/>
    </row>
    <row r="1145" spans="13:14" ht="12.75">
      <c r="M1145" s="62"/>
      <c r="N1145" s="62"/>
    </row>
    <row r="1146" spans="13:14" ht="12.75">
      <c r="M1146" s="62"/>
      <c r="N1146" s="62"/>
    </row>
    <row r="1147" spans="13:14" ht="12.75">
      <c r="M1147" s="62"/>
      <c r="N1147" s="62"/>
    </row>
    <row r="1148" spans="13:14" ht="12.75">
      <c r="M1148" s="62"/>
      <c r="N1148" s="62"/>
    </row>
    <row r="1149" spans="13:14" ht="12.75">
      <c r="M1149" s="62"/>
      <c r="N1149" s="62"/>
    </row>
    <row r="1150" spans="13:14" ht="12.75">
      <c r="M1150" s="62"/>
      <c r="N1150" s="62"/>
    </row>
    <row r="1151" spans="13:14" ht="12.75">
      <c r="M1151" s="62"/>
      <c r="N1151" s="62"/>
    </row>
    <row r="1152" spans="13:14" ht="12.75">
      <c r="M1152" s="62"/>
      <c r="N1152" s="62"/>
    </row>
    <row r="1153" spans="13:14" ht="12.75">
      <c r="M1153" s="62"/>
      <c r="N1153" s="62"/>
    </row>
    <row r="1154" spans="13:14" ht="12.75">
      <c r="M1154" s="62"/>
      <c r="N1154" s="62"/>
    </row>
    <row r="1155" spans="13:14" ht="12.75">
      <c r="M1155" s="62"/>
      <c r="N1155" s="62"/>
    </row>
    <row r="1156" spans="13:14" ht="12.75">
      <c r="M1156" s="62"/>
      <c r="N1156" s="62"/>
    </row>
    <row r="1157" spans="13:14" ht="12.75">
      <c r="M1157" s="62"/>
      <c r="N1157" s="62"/>
    </row>
    <row r="1158" spans="13:14" ht="12.75">
      <c r="M1158" s="62"/>
      <c r="N1158" s="62"/>
    </row>
    <row r="1159" spans="13:14" ht="12.75">
      <c r="M1159" s="62"/>
      <c r="N1159" s="62"/>
    </row>
    <row r="1160" spans="13:14" ht="12.75">
      <c r="M1160" s="62"/>
      <c r="N1160" s="62"/>
    </row>
    <row r="1161" spans="13:14" ht="12.75">
      <c r="M1161" s="62"/>
      <c r="N1161" s="62"/>
    </row>
    <row r="1162" spans="13:14" ht="12.75">
      <c r="M1162" s="62"/>
      <c r="N1162" s="62"/>
    </row>
    <row r="1163" spans="13:14" ht="12.75">
      <c r="M1163" s="62"/>
      <c r="N1163" s="62"/>
    </row>
    <row r="1164" spans="13:14" ht="12.75">
      <c r="M1164" s="62"/>
      <c r="N1164" s="62"/>
    </row>
    <row r="1165" spans="13:14" ht="12.75">
      <c r="M1165" s="62"/>
      <c r="N1165" s="62"/>
    </row>
    <row r="1166" spans="13:14" ht="12.75">
      <c r="M1166" s="62"/>
      <c r="N1166" s="62"/>
    </row>
    <row r="1167" spans="13:14" ht="12.75">
      <c r="M1167" s="62"/>
      <c r="N1167" s="62"/>
    </row>
    <row r="1168" spans="13:14" ht="12.75">
      <c r="M1168" s="62"/>
      <c r="N1168" s="62"/>
    </row>
    <row r="1169" spans="13:14" ht="12.75">
      <c r="M1169" s="62"/>
      <c r="N1169" s="62"/>
    </row>
    <row r="1170" spans="13:14" ht="12.75">
      <c r="M1170" s="62"/>
      <c r="N1170" s="62"/>
    </row>
    <row r="1171" spans="13:14" ht="12.75">
      <c r="M1171" s="62"/>
      <c r="N1171" s="62"/>
    </row>
    <row r="1172" spans="13:14" ht="12.75">
      <c r="M1172" s="62"/>
      <c r="N1172" s="62"/>
    </row>
    <row r="1173" spans="13:14" ht="12.75">
      <c r="M1173" s="62"/>
      <c r="N1173" s="62"/>
    </row>
    <row r="1174" spans="13:14" ht="12.75">
      <c r="M1174" s="62"/>
      <c r="N1174" s="62"/>
    </row>
    <row r="1175" spans="13:14" ht="12.75">
      <c r="M1175" s="62"/>
      <c r="N1175" s="62"/>
    </row>
    <row r="1176" spans="13:14" ht="12.75">
      <c r="M1176" s="62"/>
      <c r="N1176" s="62"/>
    </row>
    <row r="1177" spans="13:14" ht="12.75">
      <c r="M1177" s="62"/>
      <c r="N1177" s="62"/>
    </row>
    <row r="1178" spans="13:14" ht="12.75">
      <c r="M1178" s="62"/>
      <c r="N1178" s="62"/>
    </row>
    <row r="1179" spans="13:14" ht="12.75">
      <c r="M1179" s="62"/>
      <c r="N1179" s="62"/>
    </row>
    <row r="1180" spans="13:14" ht="12.75">
      <c r="M1180" s="62"/>
      <c r="N1180" s="62"/>
    </row>
    <row r="1181" spans="13:14" ht="12.75">
      <c r="M1181" s="62"/>
      <c r="N1181" s="62"/>
    </row>
    <row r="1182" spans="13:14" ht="12.75">
      <c r="M1182" s="62"/>
      <c r="N1182" s="62"/>
    </row>
    <row r="1183" spans="13:14" ht="12.75">
      <c r="M1183" s="62"/>
      <c r="N1183" s="62"/>
    </row>
    <row r="1184" spans="13:14" ht="12.75">
      <c r="M1184" s="62"/>
      <c r="N1184" s="62"/>
    </row>
    <row r="1185" spans="13:14" ht="12.75">
      <c r="M1185" s="62"/>
      <c r="N1185" s="62"/>
    </row>
    <row r="1186" spans="13:14" ht="12.75">
      <c r="M1186" s="62"/>
      <c r="N1186" s="62"/>
    </row>
    <row r="1187" spans="13:14" ht="12.75">
      <c r="M1187" s="62"/>
      <c r="N1187" s="62"/>
    </row>
    <row r="1188" spans="13:14" ht="12.75">
      <c r="M1188" s="62"/>
      <c r="N1188" s="62"/>
    </row>
    <row r="1189" spans="13:14" ht="12.75">
      <c r="M1189" s="62"/>
      <c r="N1189" s="62"/>
    </row>
    <row r="1190" spans="13:14" ht="12.75">
      <c r="M1190" s="62"/>
      <c r="N1190" s="62"/>
    </row>
    <row r="1191" spans="13:14" ht="12.75">
      <c r="M1191" s="62"/>
      <c r="N1191" s="62"/>
    </row>
    <row r="1192" spans="13:14" ht="12.75">
      <c r="M1192" s="62"/>
      <c r="N1192" s="62"/>
    </row>
    <row r="1193" spans="13:14" ht="12.75">
      <c r="M1193" s="62"/>
      <c r="N1193" s="62"/>
    </row>
    <row r="1194" spans="13:14" ht="12.75">
      <c r="M1194" s="62"/>
      <c r="N1194" s="62"/>
    </row>
    <row r="1195" spans="13:14" ht="12.75">
      <c r="M1195" s="62"/>
      <c r="N1195" s="62"/>
    </row>
    <row r="1196" spans="13:14" ht="12.75">
      <c r="M1196" s="62"/>
      <c r="N1196" s="62"/>
    </row>
    <row r="1197" spans="13:14" ht="12.75">
      <c r="M1197" s="62"/>
      <c r="N1197" s="62"/>
    </row>
    <row r="1198" spans="13:14" ht="12.75">
      <c r="M1198" s="62"/>
      <c r="N1198" s="62"/>
    </row>
    <row r="1199" spans="13:14" ht="12.75">
      <c r="M1199" s="62"/>
      <c r="N1199" s="62"/>
    </row>
    <row r="1200" spans="13:14" ht="12.75">
      <c r="M1200" s="62"/>
      <c r="N1200" s="62"/>
    </row>
    <row r="1201" spans="13:14" ht="12.75">
      <c r="M1201" s="62"/>
      <c r="N1201" s="62"/>
    </row>
    <row r="1202" spans="13:14" ht="12.75">
      <c r="M1202" s="62"/>
      <c r="N1202" s="62"/>
    </row>
    <row r="1203" spans="13:14" ht="12.75">
      <c r="M1203" s="62"/>
      <c r="N1203" s="62"/>
    </row>
    <row r="1204" spans="13:14" ht="12.75">
      <c r="M1204" s="62"/>
      <c r="N1204" s="62"/>
    </row>
    <row r="1205" spans="13:14" ht="12.75">
      <c r="M1205" s="62"/>
      <c r="N1205" s="62"/>
    </row>
    <row r="1206" spans="13:14" ht="12.75">
      <c r="M1206" s="62"/>
      <c r="N1206" s="62"/>
    </row>
    <row r="1207" spans="13:14" ht="12.75">
      <c r="M1207" s="62"/>
      <c r="N1207" s="62"/>
    </row>
    <row r="1208" spans="13:14" ht="12.75">
      <c r="M1208" s="62"/>
      <c r="N1208" s="62"/>
    </row>
    <row r="1209" spans="13:14" ht="12.75">
      <c r="M1209" s="62"/>
      <c r="N1209" s="62"/>
    </row>
    <row r="1210" spans="13:14" ht="12.75">
      <c r="M1210" s="62"/>
      <c r="N1210" s="62"/>
    </row>
    <row r="1211" spans="13:14" ht="12.75">
      <c r="M1211" s="62"/>
      <c r="N1211" s="62"/>
    </row>
    <row r="1212" spans="13:14" ht="12.75">
      <c r="M1212" s="62"/>
      <c r="N1212" s="62"/>
    </row>
    <row r="1213" spans="13:14" ht="12.75">
      <c r="M1213" s="62"/>
      <c r="N1213" s="62"/>
    </row>
    <row r="1214" spans="13:14" ht="12.75">
      <c r="M1214" s="62"/>
      <c r="N1214" s="62"/>
    </row>
    <row r="1215" spans="13:14" ht="12.75">
      <c r="M1215" s="62"/>
      <c r="N1215" s="62"/>
    </row>
    <row r="1216" spans="13:14" ht="12.75">
      <c r="M1216" s="62"/>
      <c r="N1216" s="62"/>
    </row>
    <row r="1217" spans="13:14" ht="12.75">
      <c r="M1217" s="62"/>
      <c r="N1217" s="62"/>
    </row>
    <row r="1218" spans="13:14" ht="12.75">
      <c r="M1218" s="62"/>
      <c r="N1218" s="62"/>
    </row>
    <row r="1219" spans="13:14" ht="12.75">
      <c r="M1219" s="62"/>
      <c r="N1219" s="62"/>
    </row>
    <row r="1220" spans="13:14" ht="12.75">
      <c r="M1220" s="62"/>
      <c r="N1220" s="62"/>
    </row>
    <row r="1221" spans="13:14" ht="12.75">
      <c r="M1221" s="62"/>
      <c r="N1221" s="62"/>
    </row>
    <row r="1222" spans="13:14" ht="12.75">
      <c r="M1222" s="62"/>
      <c r="N1222" s="62"/>
    </row>
    <row r="1223" spans="13:14" ht="12.75">
      <c r="M1223" s="62"/>
      <c r="N1223" s="62"/>
    </row>
    <row r="1224" spans="13:14" ht="12.75">
      <c r="M1224" s="62"/>
      <c r="N1224" s="62"/>
    </row>
    <row r="1225" spans="13:14" ht="12.75">
      <c r="M1225" s="62"/>
      <c r="N1225" s="62"/>
    </row>
    <row r="1226" spans="13:14" ht="12.75">
      <c r="M1226" s="62"/>
      <c r="N1226" s="62"/>
    </row>
    <row r="1227" spans="13:14" ht="12.75">
      <c r="M1227" s="62"/>
      <c r="N1227" s="62"/>
    </row>
    <row r="1228" spans="13:14" ht="12.75">
      <c r="M1228" s="62"/>
      <c r="N1228" s="62"/>
    </row>
    <row r="1229" spans="13:14" ht="12.75">
      <c r="M1229" s="62"/>
      <c r="N1229" s="62"/>
    </row>
    <row r="1230" spans="13:14" ht="12.75">
      <c r="M1230" s="62"/>
      <c r="N1230" s="62"/>
    </row>
    <row r="1231" spans="13:14" ht="12.75">
      <c r="M1231" s="62"/>
      <c r="N1231" s="62"/>
    </row>
    <row r="1232" spans="13:14" ht="12.75">
      <c r="M1232" s="62"/>
      <c r="N1232" s="62"/>
    </row>
    <row r="1233" spans="13:14" ht="12.75">
      <c r="M1233" s="62"/>
      <c r="N1233" s="62"/>
    </row>
    <row r="1234" spans="13:14" ht="12.75">
      <c r="M1234" s="62"/>
      <c r="N1234" s="62"/>
    </row>
    <row r="1235" spans="13:14" ht="12.75">
      <c r="M1235" s="62"/>
      <c r="N1235" s="62"/>
    </row>
    <row r="1236" spans="13:14" ht="12.75">
      <c r="M1236" s="62"/>
      <c r="N1236" s="62"/>
    </row>
    <row r="1237" spans="13:14" ht="12.75">
      <c r="M1237" s="62"/>
      <c r="N1237" s="62"/>
    </row>
    <row r="1238" spans="13:14" ht="12.75">
      <c r="M1238" s="62"/>
      <c r="N1238" s="62"/>
    </row>
    <row r="1239" spans="13:14" ht="12.75">
      <c r="M1239" s="62"/>
      <c r="N1239" s="62"/>
    </row>
    <row r="1240" spans="13:14" ht="12.75">
      <c r="M1240" s="62"/>
      <c r="N1240" s="62"/>
    </row>
    <row r="1241" spans="13:14" ht="12.75">
      <c r="M1241" s="62"/>
      <c r="N1241" s="62"/>
    </row>
    <row r="1242" spans="13:14" ht="12.75">
      <c r="M1242" s="62"/>
      <c r="N1242" s="62"/>
    </row>
    <row r="1243" spans="13:14" ht="12.75">
      <c r="M1243" s="62"/>
      <c r="N1243" s="62"/>
    </row>
    <row r="1244" spans="13:14" ht="12.75">
      <c r="M1244" s="62"/>
      <c r="N1244" s="62"/>
    </row>
    <row r="1245" spans="13:14" ht="12.75">
      <c r="M1245" s="62"/>
      <c r="N1245" s="62"/>
    </row>
    <row r="1246" spans="13:14" ht="12.75">
      <c r="M1246" s="62"/>
      <c r="N1246" s="62"/>
    </row>
    <row r="1247" spans="13:14" ht="12.75">
      <c r="M1247" s="62"/>
      <c r="N1247" s="62"/>
    </row>
    <row r="1248" spans="13:14" ht="12.75">
      <c r="M1248" s="62"/>
      <c r="N1248" s="62"/>
    </row>
    <row r="1249" spans="13:14" ht="12.75">
      <c r="M1249" s="62"/>
      <c r="N1249" s="62"/>
    </row>
    <row r="1250" spans="13:14" ht="12.75">
      <c r="M1250" s="62"/>
      <c r="N1250" s="62"/>
    </row>
    <row r="1251" spans="13:14" ht="12.75">
      <c r="M1251" s="62"/>
      <c r="N1251" s="62"/>
    </row>
    <row r="1252" spans="13:14" ht="12.75">
      <c r="M1252" s="62"/>
      <c r="N1252" s="62"/>
    </row>
    <row r="1253" spans="13:14" ht="12.75">
      <c r="M1253" s="62"/>
      <c r="N1253" s="62"/>
    </row>
    <row r="1254" spans="13:14" ht="12.75">
      <c r="M1254" s="62"/>
      <c r="N1254" s="62"/>
    </row>
    <row r="1255" spans="13:14" ht="12.75">
      <c r="M1255" s="62"/>
      <c r="N1255" s="62"/>
    </row>
    <row r="1256" spans="13:14" ht="12.75">
      <c r="M1256" s="62"/>
      <c r="N1256" s="62"/>
    </row>
    <row r="1257" spans="13:14" ht="12.75">
      <c r="M1257" s="62"/>
      <c r="N1257" s="62"/>
    </row>
    <row r="1258" spans="13:14" ht="12.75">
      <c r="M1258" s="62"/>
      <c r="N1258" s="62"/>
    </row>
    <row r="1259" spans="13:14" ht="12.75">
      <c r="M1259" s="62"/>
      <c r="N1259" s="62"/>
    </row>
    <row r="1260" spans="13:14" ht="12.75">
      <c r="M1260" s="62"/>
      <c r="N1260" s="62"/>
    </row>
    <row r="1261" spans="13:14" ht="12.75">
      <c r="M1261" s="62"/>
      <c r="N1261" s="62"/>
    </row>
    <row r="1262" spans="13:14" ht="12.75">
      <c r="M1262" s="62"/>
      <c r="N1262" s="62"/>
    </row>
    <row r="1263" spans="13:14" ht="12.75">
      <c r="M1263" s="62"/>
      <c r="N1263" s="62"/>
    </row>
    <row r="1264" spans="13:14" ht="12.75">
      <c r="M1264" s="62"/>
      <c r="N1264" s="62"/>
    </row>
    <row r="1265" spans="13:14" ht="12.75">
      <c r="M1265" s="62"/>
      <c r="N1265" s="62"/>
    </row>
    <row r="1266" spans="13:14" ht="12.75">
      <c r="M1266" s="62"/>
      <c r="N1266" s="62"/>
    </row>
    <row r="1267" spans="13:14" ht="12.75">
      <c r="M1267" s="62"/>
      <c r="N1267" s="62"/>
    </row>
    <row r="1268" spans="13:14" ht="12.75">
      <c r="M1268" s="62"/>
      <c r="N1268" s="62"/>
    </row>
    <row r="1269" spans="13:14" ht="12.75">
      <c r="M1269" s="62"/>
      <c r="N1269" s="62"/>
    </row>
    <row r="1270" spans="13:14" ht="12.75">
      <c r="M1270" s="62"/>
      <c r="N1270" s="62"/>
    </row>
    <row r="1271" spans="13:14" ht="12.75">
      <c r="M1271" s="62"/>
      <c r="N1271" s="62"/>
    </row>
    <row r="1272" spans="13:14" ht="12.75">
      <c r="M1272" s="62"/>
      <c r="N1272" s="62"/>
    </row>
    <row r="1273" spans="13:14" ht="12.75">
      <c r="M1273" s="62"/>
      <c r="N1273" s="62"/>
    </row>
    <row r="1274" spans="13:14" ht="12.75">
      <c r="M1274" s="62"/>
      <c r="N1274" s="62"/>
    </row>
    <row r="1275" spans="13:14" ht="12.75">
      <c r="M1275" s="62"/>
      <c r="N1275" s="62"/>
    </row>
    <row r="1276" spans="13:14" ht="12.75">
      <c r="M1276" s="62"/>
      <c r="N1276" s="62"/>
    </row>
    <row r="1277" spans="13:14" ht="12.75">
      <c r="M1277" s="62"/>
      <c r="N1277" s="62"/>
    </row>
    <row r="1278" spans="13:14" ht="12.75">
      <c r="M1278" s="62"/>
      <c r="N1278" s="62"/>
    </row>
    <row r="1279" spans="13:14" ht="12.75">
      <c r="M1279" s="62"/>
      <c r="N1279" s="62"/>
    </row>
    <row r="1280" spans="13:14" ht="12.75">
      <c r="M1280" s="62"/>
      <c r="N1280" s="62"/>
    </row>
    <row r="1281" spans="13:14" ht="12.75">
      <c r="M1281" s="62"/>
      <c r="N1281" s="62"/>
    </row>
    <row r="1282" spans="13:14" ht="12.75">
      <c r="M1282" s="62"/>
      <c r="N1282" s="62"/>
    </row>
    <row r="1283" spans="13:14" ht="12.75">
      <c r="M1283" s="62"/>
      <c r="N1283" s="62"/>
    </row>
    <row r="1284" spans="13:14" ht="12.75">
      <c r="M1284" s="62"/>
      <c r="N1284" s="62"/>
    </row>
    <row r="1285" spans="13:14" ht="12.75">
      <c r="M1285" s="62"/>
      <c r="N1285" s="62"/>
    </row>
    <row r="1286" spans="13:14" ht="12.75">
      <c r="M1286" s="62"/>
      <c r="N1286" s="62"/>
    </row>
    <row r="1287" spans="13:14" ht="12.75">
      <c r="M1287" s="62"/>
      <c r="N1287" s="62"/>
    </row>
    <row r="1288" spans="13:14" ht="12.75">
      <c r="M1288" s="62"/>
      <c r="N1288" s="62"/>
    </row>
    <row r="1289" spans="13:14" ht="12.75">
      <c r="M1289" s="62"/>
      <c r="N1289" s="62"/>
    </row>
    <row r="1290" spans="13:14" ht="12.75">
      <c r="M1290" s="62"/>
      <c r="N1290" s="62"/>
    </row>
    <row r="1291" spans="13:14" ht="12.75">
      <c r="M1291" s="62"/>
      <c r="N1291" s="62"/>
    </row>
    <row r="1292" spans="13:14" ht="12.75">
      <c r="M1292" s="62"/>
      <c r="N1292" s="62"/>
    </row>
    <row r="1293" spans="13:14" ht="12.75">
      <c r="M1293" s="62"/>
      <c r="N1293" s="62"/>
    </row>
    <row r="1294" spans="13:14" ht="12.75">
      <c r="M1294" s="62"/>
      <c r="N1294" s="62"/>
    </row>
    <row r="1295" spans="13:14" ht="12.75">
      <c r="M1295" s="62"/>
      <c r="N1295" s="62"/>
    </row>
    <row r="1296" spans="13:14" ht="12.75">
      <c r="M1296" s="62"/>
      <c r="N1296" s="62"/>
    </row>
    <row r="1297" spans="13:14" ht="12.75">
      <c r="M1297" s="62"/>
      <c r="N1297" s="62"/>
    </row>
    <row r="1298" spans="13:14" ht="12.75">
      <c r="M1298" s="62"/>
      <c r="N1298" s="62"/>
    </row>
    <row r="1299" spans="13:14" ht="12.75">
      <c r="M1299" s="62"/>
      <c r="N1299" s="62"/>
    </row>
    <row r="1300" spans="13:14" ht="12.75">
      <c r="M1300" s="62"/>
      <c r="N1300" s="62"/>
    </row>
    <row r="1301" spans="13:14" ht="12.75">
      <c r="M1301" s="62"/>
      <c r="N1301" s="62"/>
    </row>
    <row r="1302" spans="13:14" ht="12.75">
      <c r="M1302" s="62"/>
      <c r="N1302" s="62"/>
    </row>
    <row r="1303" spans="13:14" ht="12.75">
      <c r="M1303" s="62"/>
      <c r="N1303" s="62"/>
    </row>
    <row r="1304" spans="13:14" ht="12.75">
      <c r="M1304" s="62"/>
      <c r="N1304" s="62"/>
    </row>
    <row r="1305" spans="13:14" ht="12.75">
      <c r="M1305" s="62"/>
      <c r="N1305" s="62"/>
    </row>
    <row r="1306" spans="13:14" ht="12.75">
      <c r="M1306" s="62"/>
      <c r="N1306" s="62"/>
    </row>
    <row r="1307" spans="13:14" ht="12.75">
      <c r="M1307" s="62"/>
      <c r="N1307" s="62"/>
    </row>
    <row r="1308" spans="13:14" ht="12.75">
      <c r="M1308" s="62"/>
      <c r="N1308" s="62"/>
    </row>
    <row r="1309" spans="13:14" ht="12.75">
      <c r="M1309" s="62"/>
      <c r="N1309" s="62"/>
    </row>
    <row r="1310" spans="13:14" ht="12.75">
      <c r="M1310" s="62"/>
      <c r="N1310" s="62"/>
    </row>
    <row r="1311" spans="13:14" ht="12.75">
      <c r="M1311" s="62"/>
      <c r="N1311" s="62"/>
    </row>
    <row r="1312" spans="13:14" ht="12.75">
      <c r="M1312" s="62"/>
      <c r="N1312" s="62"/>
    </row>
    <row r="1313" spans="13:14" ht="12.75">
      <c r="M1313" s="62"/>
      <c r="N1313" s="62"/>
    </row>
    <row r="1314" spans="13:14" ht="12.75">
      <c r="M1314" s="62"/>
      <c r="N1314" s="62"/>
    </row>
    <row r="1315" spans="13:14" ht="12.75">
      <c r="M1315" s="62"/>
      <c r="N1315" s="62"/>
    </row>
    <row r="1316" spans="13:14" ht="12.75">
      <c r="M1316" s="62"/>
      <c r="N1316" s="62"/>
    </row>
    <row r="1317" spans="13:14" ht="12.75">
      <c r="M1317" s="62"/>
      <c r="N1317" s="62"/>
    </row>
    <row r="1318" spans="13:14" ht="12.75">
      <c r="M1318" s="62"/>
      <c r="N1318" s="62"/>
    </row>
    <row r="1319" spans="13:14" ht="12.75">
      <c r="M1319" s="62"/>
      <c r="N1319" s="62"/>
    </row>
    <row r="1320" spans="13:14" ht="12.75">
      <c r="M1320" s="62"/>
      <c r="N1320" s="62"/>
    </row>
    <row r="1321" spans="13:14" ht="12.75">
      <c r="M1321" s="62"/>
      <c r="N1321" s="62"/>
    </row>
    <row r="1322" spans="13:14" ht="12.75">
      <c r="M1322" s="62"/>
      <c r="N1322" s="62"/>
    </row>
    <row r="1323" spans="13:14" ht="12.75">
      <c r="M1323" s="62"/>
      <c r="N1323" s="62"/>
    </row>
    <row r="1324" spans="13:14" ht="12.75">
      <c r="M1324" s="62"/>
      <c r="N1324" s="62"/>
    </row>
    <row r="1325" spans="13:14" ht="12.75">
      <c r="M1325" s="62"/>
      <c r="N1325" s="62"/>
    </row>
    <row r="1326" spans="13:14" ht="12.75">
      <c r="M1326" s="62"/>
      <c r="N1326" s="62"/>
    </row>
    <row r="1327" spans="13:14" ht="12.75">
      <c r="M1327" s="62"/>
      <c r="N1327" s="62"/>
    </row>
    <row r="1328" spans="13:14" ht="12.75">
      <c r="M1328" s="62"/>
      <c r="N1328" s="62"/>
    </row>
    <row r="1329" spans="13:14" ht="12.75">
      <c r="M1329" s="62"/>
      <c r="N1329" s="62"/>
    </row>
    <row r="1330" spans="13:14" ht="12.75">
      <c r="M1330" s="62"/>
      <c r="N1330" s="62"/>
    </row>
    <row r="1331" spans="13:14" ht="12.75">
      <c r="M1331" s="62"/>
      <c r="N1331" s="62"/>
    </row>
    <row r="1332" spans="13:14" ht="12.75">
      <c r="M1332" s="62"/>
      <c r="N1332" s="62"/>
    </row>
    <row r="1333" spans="13:14" ht="12.75">
      <c r="M1333" s="62"/>
      <c r="N1333" s="62"/>
    </row>
    <row r="1334" spans="13:14" ht="12.75">
      <c r="M1334" s="62"/>
      <c r="N1334" s="62"/>
    </row>
    <row r="1335" spans="13:14" ht="12.75">
      <c r="M1335" s="62"/>
      <c r="N1335" s="62"/>
    </row>
    <row r="1336" spans="13:14" ht="12.75">
      <c r="M1336" s="62"/>
      <c r="N1336" s="62"/>
    </row>
    <row r="1337" spans="13:14" ht="12.75">
      <c r="M1337" s="62"/>
      <c r="N1337" s="62"/>
    </row>
    <row r="1338" spans="13:14" ht="12.75">
      <c r="M1338" s="62"/>
      <c r="N1338" s="62"/>
    </row>
    <row r="1339" spans="13:14" ht="12.75">
      <c r="M1339" s="62"/>
      <c r="N1339" s="62"/>
    </row>
    <row r="1340" spans="13:14" ht="12.75">
      <c r="M1340" s="62"/>
      <c r="N1340" s="62"/>
    </row>
    <row r="1341" spans="13:14" ht="12.75">
      <c r="M1341" s="62"/>
      <c r="N1341" s="62"/>
    </row>
    <row r="1342" spans="13:14" ht="12.75">
      <c r="M1342" s="62"/>
      <c r="N1342" s="62"/>
    </row>
    <row r="1343" spans="13:14" ht="12.75">
      <c r="M1343" s="62"/>
      <c r="N1343" s="62"/>
    </row>
    <row r="1344" spans="13:14" ht="12.75">
      <c r="M1344" s="62"/>
      <c r="N1344" s="62"/>
    </row>
    <row r="1345" spans="13:14" ht="12.75">
      <c r="M1345" s="62"/>
      <c r="N1345" s="62"/>
    </row>
    <row r="1346" spans="13:14" ht="12.75">
      <c r="M1346" s="62"/>
      <c r="N1346" s="62"/>
    </row>
    <row r="1347" spans="13:14" ht="12.75">
      <c r="M1347" s="62"/>
      <c r="N1347" s="62"/>
    </row>
    <row r="1348" spans="13:14" ht="12.75">
      <c r="M1348" s="62"/>
      <c r="N1348" s="62"/>
    </row>
    <row r="1349" spans="13:14" ht="12.75">
      <c r="M1349" s="62"/>
      <c r="N1349" s="62"/>
    </row>
    <row r="1350" spans="13:14" ht="12.75">
      <c r="M1350" s="62"/>
      <c r="N1350" s="62"/>
    </row>
    <row r="1351" spans="13:14" ht="12.75">
      <c r="M1351" s="62"/>
      <c r="N1351" s="62"/>
    </row>
    <row r="1352" spans="13:14" ht="12.75">
      <c r="M1352" s="62"/>
      <c r="N1352" s="62"/>
    </row>
    <row r="1353" spans="13:14" ht="12.75">
      <c r="M1353" s="62"/>
      <c r="N1353" s="62"/>
    </row>
    <row r="1354" spans="13:14" ht="12.75">
      <c r="M1354" s="62"/>
      <c r="N1354" s="62"/>
    </row>
    <row r="1355" spans="13:14" ht="12.75">
      <c r="M1355" s="62"/>
      <c r="N1355" s="62"/>
    </row>
    <row r="1356" spans="13:14" ht="12.75">
      <c r="M1356" s="62"/>
      <c r="N1356" s="62"/>
    </row>
    <row r="1357" spans="13:14" ht="12.75">
      <c r="M1357" s="62"/>
      <c r="N1357" s="62"/>
    </row>
    <row r="1358" spans="13:14" ht="12.75">
      <c r="M1358" s="62"/>
      <c r="N1358" s="62"/>
    </row>
    <row r="1359" spans="13:14" ht="12.75">
      <c r="M1359" s="62"/>
      <c r="N1359" s="62"/>
    </row>
    <row r="1360" spans="13:14" ht="12.75">
      <c r="M1360" s="62"/>
      <c r="N1360" s="62"/>
    </row>
    <row r="1361" spans="13:14" ht="12.75">
      <c r="M1361" s="62"/>
      <c r="N1361" s="62"/>
    </row>
    <row r="1362" spans="13:14" ht="12.75">
      <c r="M1362" s="62"/>
      <c r="N1362" s="62"/>
    </row>
    <row r="1363" spans="13:14" ht="12.75">
      <c r="M1363" s="62"/>
      <c r="N1363" s="62"/>
    </row>
    <row r="1364" spans="13:14" ht="12.75">
      <c r="M1364" s="62"/>
      <c r="N1364" s="62"/>
    </row>
    <row r="1365" spans="13:14" ht="12.75">
      <c r="M1365" s="62"/>
      <c r="N1365" s="62"/>
    </row>
    <row r="1366" spans="13:14" ht="12.75">
      <c r="M1366" s="62"/>
      <c r="N1366" s="62"/>
    </row>
    <row r="1367" spans="13:14" ht="12.75">
      <c r="M1367" s="62"/>
      <c r="N1367" s="62"/>
    </row>
    <row r="1368" spans="13:14" ht="12.75">
      <c r="M1368" s="62"/>
      <c r="N1368" s="62"/>
    </row>
    <row r="1369" spans="13:14" ht="12.75">
      <c r="M1369" s="62"/>
      <c r="N1369" s="62"/>
    </row>
    <row r="1370" spans="13:14" ht="12.75">
      <c r="M1370" s="62"/>
      <c r="N1370" s="62"/>
    </row>
    <row r="1371" spans="13:14" ht="12.75">
      <c r="M1371" s="62"/>
      <c r="N1371" s="62"/>
    </row>
    <row r="1372" spans="13:14" ht="12.75">
      <c r="M1372" s="62"/>
      <c r="N1372" s="62"/>
    </row>
    <row r="1373" spans="13:14" ht="12.75">
      <c r="M1373" s="62"/>
      <c r="N1373" s="62"/>
    </row>
    <row r="1374" spans="13:14" ht="12.75">
      <c r="M1374" s="62"/>
      <c r="N1374" s="62"/>
    </row>
    <row r="1375" spans="13:14" ht="12.75">
      <c r="M1375" s="62"/>
      <c r="N1375" s="62"/>
    </row>
    <row r="1376" spans="13:14" ht="12.75">
      <c r="M1376" s="62"/>
      <c r="N1376" s="62"/>
    </row>
    <row r="1377" spans="13:14" ht="12.75">
      <c r="M1377" s="62"/>
      <c r="N1377" s="62"/>
    </row>
    <row r="1378" spans="13:14" ht="12.75">
      <c r="M1378" s="62"/>
      <c r="N1378" s="62"/>
    </row>
    <row r="1379" spans="13:14" ht="12.75">
      <c r="M1379" s="62"/>
      <c r="N1379" s="62"/>
    </row>
    <row r="1380" spans="13:14" ht="12.75">
      <c r="M1380" s="62"/>
      <c r="N1380" s="62"/>
    </row>
    <row r="1381" spans="13:14" ht="12.75">
      <c r="M1381" s="62"/>
      <c r="N1381" s="62"/>
    </row>
    <row r="1382" spans="13:14" ht="12.75">
      <c r="M1382" s="62"/>
      <c r="N1382" s="62"/>
    </row>
    <row r="1383" spans="13:14" ht="12.75">
      <c r="M1383" s="62"/>
      <c r="N1383" s="62"/>
    </row>
    <row r="1384" spans="13:14" ht="12.75">
      <c r="M1384" s="62"/>
      <c r="N1384" s="62"/>
    </row>
    <row r="1385" spans="13:14" ht="12.75">
      <c r="M1385" s="62"/>
      <c r="N1385" s="62"/>
    </row>
    <row r="1386" spans="13:14" ht="12.75">
      <c r="M1386" s="62"/>
      <c r="N1386" s="62"/>
    </row>
    <row r="1387" spans="13:14" ht="12.75">
      <c r="M1387" s="62"/>
      <c r="N1387" s="62"/>
    </row>
    <row r="1388" spans="13:14" ht="12.75">
      <c r="M1388" s="62"/>
      <c r="N1388" s="62"/>
    </row>
    <row r="1389" spans="13:14" ht="12.75">
      <c r="M1389" s="62"/>
      <c r="N1389" s="62"/>
    </row>
    <row r="1390" spans="13:14" ht="12.75">
      <c r="M1390" s="62"/>
      <c r="N1390" s="62"/>
    </row>
    <row r="1391" spans="13:14" ht="12.75">
      <c r="M1391" s="62"/>
      <c r="N1391" s="62"/>
    </row>
    <row r="1392" spans="13:14" ht="12.75">
      <c r="M1392" s="62"/>
      <c r="N1392" s="62"/>
    </row>
    <row r="1393" spans="13:14" ht="12.75">
      <c r="M1393" s="62"/>
      <c r="N1393" s="62"/>
    </row>
    <row r="1394" spans="13:14" ht="12.75">
      <c r="M1394" s="62"/>
      <c r="N1394" s="62"/>
    </row>
    <row r="1395" spans="13:14" ht="12.75">
      <c r="M1395" s="62"/>
      <c r="N1395" s="62"/>
    </row>
    <row r="1396" spans="13:14" ht="12.75">
      <c r="M1396" s="62"/>
      <c r="N1396" s="62"/>
    </row>
    <row r="1397" spans="13:14" ht="12.75">
      <c r="M1397" s="62"/>
      <c r="N1397" s="62"/>
    </row>
    <row r="1398" spans="13:14" ht="12.75">
      <c r="M1398" s="62"/>
      <c r="N1398" s="62"/>
    </row>
    <row r="1399" spans="13:14" ht="12.75">
      <c r="M1399" s="62"/>
      <c r="N1399" s="62"/>
    </row>
    <row r="1400" spans="13:14" ht="12.75">
      <c r="M1400" s="62"/>
      <c r="N1400" s="62"/>
    </row>
    <row r="1401" spans="13:14" ht="12.75">
      <c r="M1401" s="62"/>
      <c r="N1401" s="62"/>
    </row>
    <row r="1402" spans="13:14" ht="12.75">
      <c r="M1402" s="62"/>
      <c r="N1402" s="62"/>
    </row>
    <row r="1403" spans="13:14" ht="12.75">
      <c r="M1403" s="62"/>
      <c r="N1403" s="62"/>
    </row>
    <row r="1404" spans="13:14" ht="12.75">
      <c r="M1404" s="62"/>
      <c r="N1404" s="62"/>
    </row>
    <row r="1405" spans="13:14" ht="12.75">
      <c r="M1405" s="62"/>
      <c r="N1405" s="62"/>
    </row>
    <row r="1406" spans="13:14" ht="12.75">
      <c r="M1406" s="62"/>
      <c r="N1406" s="62"/>
    </row>
    <row r="1407" spans="13:14" ht="12.75">
      <c r="M1407" s="62"/>
      <c r="N1407" s="62"/>
    </row>
    <row r="1408" spans="13:14" ht="12.75">
      <c r="M1408" s="62"/>
      <c r="N1408" s="62"/>
    </row>
    <row r="1409" spans="13:14" ht="12.75">
      <c r="M1409" s="62"/>
      <c r="N1409" s="62"/>
    </row>
    <row r="1410" spans="13:14" ht="12.75">
      <c r="M1410" s="62"/>
      <c r="N1410" s="62"/>
    </row>
    <row r="1411" spans="13:14" ht="12.75">
      <c r="M1411" s="62"/>
      <c r="N1411" s="62"/>
    </row>
    <row r="1412" spans="13:14" ht="12.75">
      <c r="M1412" s="62"/>
      <c r="N1412" s="62"/>
    </row>
    <row r="1413" spans="13:14" ht="12.75">
      <c r="M1413" s="62"/>
      <c r="N1413" s="62"/>
    </row>
    <row r="1414" spans="13:14" ht="12.75">
      <c r="M1414" s="62"/>
      <c r="N1414" s="62"/>
    </row>
    <row r="1415" spans="13:14" ht="12.75">
      <c r="M1415" s="62"/>
      <c r="N1415" s="62"/>
    </row>
    <row r="1416" spans="13:14" ht="12.75">
      <c r="M1416" s="62"/>
      <c r="N1416" s="62"/>
    </row>
    <row r="1417" spans="13:14" ht="12.75">
      <c r="M1417" s="62"/>
      <c r="N1417" s="62"/>
    </row>
    <row r="1418" spans="13:14" ht="12.75">
      <c r="M1418" s="62"/>
      <c r="N1418" s="62"/>
    </row>
    <row r="1419" spans="13:14" ht="12.75">
      <c r="M1419" s="62"/>
      <c r="N1419" s="62"/>
    </row>
    <row r="1420" spans="13:14" ht="12.75">
      <c r="M1420" s="62"/>
      <c r="N1420" s="62"/>
    </row>
    <row r="1421" spans="13:14" ht="12.75">
      <c r="M1421" s="62"/>
      <c r="N1421" s="62"/>
    </row>
    <row r="1422" spans="13:14" ht="12.75">
      <c r="M1422" s="62"/>
      <c r="N1422" s="62"/>
    </row>
    <row r="1423" spans="13:14" ht="12.75">
      <c r="M1423" s="62"/>
      <c r="N1423" s="62"/>
    </row>
    <row r="1424" spans="13:14" ht="12.75">
      <c r="M1424" s="62"/>
      <c r="N1424" s="62"/>
    </row>
    <row r="1425" spans="13:14" ht="12.75">
      <c r="M1425" s="62"/>
      <c r="N1425" s="62"/>
    </row>
    <row r="1426" spans="13:14" ht="12.75">
      <c r="M1426" s="62"/>
      <c r="N1426" s="62"/>
    </row>
    <row r="1427" spans="13:14" ht="12.75">
      <c r="M1427" s="62"/>
      <c r="N1427" s="62"/>
    </row>
    <row r="1428" spans="13:14" ht="12.75">
      <c r="M1428" s="62"/>
      <c r="N1428" s="62"/>
    </row>
    <row r="1429" spans="13:14" ht="12.75">
      <c r="M1429" s="62"/>
      <c r="N1429" s="62"/>
    </row>
    <row r="1430" spans="13:14" ht="12.75">
      <c r="M1430" s="62"/>
      <c r="N1430" s="62"/>
    </row>
    <row r="1431" spans="13:14" ht="12.75">
      <c r="M1431" s="62"/>
      <c r="N1431" s="62"/>
    </row>
    <row r="1432" spans="13:14" ht="12.75">
      <c r="M1432" s="62"/>
      <c r="N1432" s="62"/>
    </row>
    <row r="1433" spans="13:14" ht="12.75">
      <c r="M1433" s="62"/>
      <c r="N1433" s="62"/>
    </row>
    <row r="1434" spans="13:14" ht="12.75">
      <c r="M1434" s="62"/>
      <c r="N1434" s="62"/>
    </row>
    <row r="1435" spans="13:14" ht="12.75">
      <c r="M1435" s="62"/>
      <c r="N1435" s="62"/>
    </row>
    <row r="1436" spans="13:14" ht="12.75">
      <c r="M1436" s="62"/>
      <c r="N1436" s="62"/>
    </row>
    <row r="1437" spans="13:14" ht="12.75">
      <c r="M1437" s="62"/>
      <c r="N1437" s="62"/>
    </row>
    <row r="1438" spans="13:14" ht="12.75">
      <c r="M1438" s="62"/>
      <c r="N1438" s="62"/>
    </row>
    <row r="1439" spans="13:14" ht="12.75">
      <c r="M1439" s="62"/>
      <c r="N1439" s="62"/>
    </row>
    <row r="1440" spans="13:14" ht="12.75">
      <c r="M1440" s="62"/>
      <c r="N1440" s="62"/>
    </row>
    <row r="1441" spans="13:14" ht="12.75">
      <c r="M1441" s="62"/>
      <c r="N1441" s="62"/>
    </row>
    <row r="1442" spans="13:14" ht="12.75">
      <c r="M1442" s="62"/>
      <c r="N1442" s="62"/>
    </row>
    <row r="1443" spans="13:14" ht="12.75">
      <c r="M1443" s="62"/>
      <c r="N1443" s="62"/>
    </row>
    <row r="1444" spans="13:14" ht="12.75">
      <c r="M1444" s="62"/>
      <c r="N1444" s="62"/>
    </row>
    <row r="1445" spans="13:14" ht="12.75">
      <c r="M1445" s="62"/>
      <c r="N1445" s="62"/>
    </row>
    <row r="1446" spans="13:14" ht="12.75">
      <c r="M1446" s="62"/>
      <c r="N1446" s="62"/>
    </row>
    <row r="1447" spans="13:14" ht="12.75">
      <c r="M1447" s="62"/>
      <c r="N1447" s="62"/>
    </row>
    <row r="1448" spans="13:14" ht="12.75">
      <c r="M1448" s="62"/>
      <c r="N1448" s="62"/>
    </row>
    <row r="1449" spans="13:14" ht="12.75">
      <c r="M1449" s="62"/>
      <c r="N1449" s="62"/>
    </row>
    <row r="1450" spans="13:14" ht="12.75">
      <c r="M1450" s="62"/>
      <c r="N1450" s="62"/>
    </row>
    <row r="1451" spans="13:14" ht="12.75">
      <c r="M1451" s="62"/>
      <c r="N1451" s="62"/>
    </row>
    <row r="1452" spans="13:14" ht="12.75">
      <c r="M1452" s="62"/>
      <c r="N1452" s="62"/>
    </row>
    <row r="1453" spans="13:14" ht="12.75">
      <c r="M1453" s="62"/>
      <c r="N1453" s="62"/>
    </row>
    <row r="1454" spans="13:14" ht="12.75">
      <c r="M1454" s="62"/>
      <c r="N1454" s="62"/>
    </row>
    <row r="1455" spans="13:14" ht="12.75">
      <c r="M1455" s="62"/>
      <c r="N1455" s="62"/>
    </row>
    <row r="1456" spans="13:14" ht="12.75">
      <c r="M1456" s="62"/>
      <c r="N1456" s="62"/>
    </row>
    <row r="1457" spans="13:14" ht="12.75">
      <c r="M1457" s="62"/>
      <c r="N1457" s="62"/>
    </row>
    <row r="1458" spans="13:14" ht="12.75">
      <c r="M1458" s="62"/>
      <c r="N1458" s="62"/>
    </row>
    <row r="1459" spans="13:14" ht="12.75">
      <c r="M1459" s="62"/>
      <c r="N1459" s="62"/>
    </row>
    <row r="1460" spans="13:14" ht="12.75">
      <c r="M1460" s="62"/>
      <c r="N1460" s="62"/>
    </row>
    <row r="1461" spans="13:14" ht="12.75">
      <c r="M1461" s="62"/>
      <c r="N1461" s="62"/>
    </row>
    <row r="1462" spans="13:14" ht="12.75">
      <c r="M1462" s="62"/>
      <c r="N1462" s="62"/>
    </row>
    <row r="1463" spans="13:14" ht="12.75">
      <c r="M1463" s="62"/>
      <c r="N1463" s="62"/>
    </row>
    <row r="1464" spans="13:14" ht="12.75">
      <c r="M1464" s="62"/>
      <c r="N1464" s="62"/>
    </row>
    <row r="1465" spans="13:14" ht="12.75">
      <c r="M1465" s="62"/>
      <c r="N1465" s="62"/>
    </row>
    <row r="1466" spans="13:14" ht="12.75">
      <c r="M1466" s="62"/>
      <c r="N1466" s="62"/>
    </row>
    <row r="1467" spans="13:14" ht="12.75">
      <c r="M1467" s="62"/>
      <c r="N1467" s="62"/>
    </row>
    <row r="1468" spans="13:14" ht="12.75">
      <c r="M1468" s="62"/>
      <c r="N1468" s="62"/>
    </row>
    <row r="1469" spans="13:14" ht="12.75">
      <c r="M1469" s="62"/>
      <c r="N1469" s="62"/>
    </row>
    <row r="1470" spans="13:14" ht="12.75">
      <c r="M1470" s="62"/>
      <c r="N1470" s="62"/>
    </row>
    <row r="1471" spans="13:14" ht="12.75">
      <c r="M1471" s="62"/>
      <c r="N1471" s="62"/>
    </row>
    <row r="1472" spans="13:14" ht="12.75">
      <c r="M1472" s="62"/>
      <c r="N1472" s="62"/>
    </row>
    <row r="1473" spans="13:14" ht="12.75">
      <c r="M1473" s="62"/>
      <c r="N1473" s="62"/>
    </row>
    <row r="1474" spans="13:14" ht="12.75">
      <c r="M1474" s="62"/>
      <c r="N1474" s="62"/>
    </row>
    <row r="1475" spans="13:14" ht="12.75">
      <c r="M1475" s="62"/>
      <c r="N1475" s="62"/>
    </row>
    <row r="1476" spans="13:14" ht="12.75">
      <c r="M1476" s="62"/>
      <c r="N1476" s="62"/>
    </row>
    <row r="1477" spans="13:14" ht="12.75">
      <c r="M1477" s="62"/>
      <c r="N1477" s="62"/>
    </row>
    <row r="1478" spans="13:14" ht="12.75">
      <c r="M1478" s="62"/>
      <c r="N1478" s="62"/>
    </row>
    <row r="1479" spans="13:14" ht="12.75">
      <c r="M1479" s="62"/>
      <c r="N1479" s="62"/>
    </row>
    <row r="1480" spans="13:14" ht="12.75">
      <c r="M1480" s="62"/>
      <c r="N1480" s="62"/>
    </row>
    <row r="1481" spans="13:14" ht="12.75">
      <c r="M1481" s="62"/>
      <c r="N1481" s="62"/>
    </row>
    <row r="1482" spans="13:14" ht="12.75">
      <c r="M1482" s="62"/>
      <c r="N1482" s="62"/>
    </row>
    <row r="1483" spans="13:14" ht="12.75">
      <c r="M1483" s="62"/>
      <c r="N1483" s="62"/>
    </row>
    <row r="1484" spans="13:14" ht="12.75">
      <c r="M1484" s="62"/>
      <c r="N1484" s="62"/>
    </row>
    <row r="1485" spans="13:14" ht="12.75">
      <c r="M1485" s="62"/>
      <c r="N1485" s="62"/>
    </row>
    <row r="1486" spans="13:14" ht="12.75">
      <c r="M1486" s="62"/>
      <c r="N1486" s="62"/>
    </row>
    <row r="1487" spans="13:14" ht="12.75">
      <c r="M1487" s="62"/>
      <c r="N1487" s="62"/>
    </row>
    <row r="1488" spans="13:14" ht="12.75">
      <c r="M1488" s="62"/>
      <c r="N1488" s="62"/>
    </row>
    <row r="1489" spans="13:14" ht="12.75">
      <c r="M1489" s="62"/>
      <c r="N1489" s="62"/>
    </row>
    <row r="1490" spans="13:14" ht="12.75">
      <c r="M1490" s="62"/>
      <c r="N1490" s="62"/>
    </row>
    <row r="1491" spans="13:14" ht="12.75">
      <c r="M1491" s="62"/>
      <c r="N1491" s="62"/>
    </row>
    <row r="1492" spans="13:14" ht="12.75">
      <c r="M1492" s="62"/>
      <c r="N1492" s="62"/>
    </row>
    <row r="1493" spans="13:14" ht="12.75">
      <c r="M1493" s="62"/>
      <c r="N1493" s="62"/>
    </row>
    <row r="1494" spans="13:14" ht="12.75">
      <c r="M1494" s="62"/>
      <c r="N1494" s="62"/>
    </row>
    <row r="1495" spans="13:14" ht="12.75">
      <c r="M1495" s="62"/>
      <c r="N1495" s="62"/>
    </row>
    <row r="1496" spans="13:14" ht="12.75">
      <c r="M1496" s="62"/>
      <c r="N1496" s="62"/>
    </row>
    <row r="1497" spans="13:14" ht="12.75">
      <c r="M1497" s="62"/>
      <c r="N1497" s="62"/>
    </row>
    <row r="1498" spans="13:14" ht="12.75">
      <c r="M1498" s="62"/>
      <c r="N1498" s="62"/>
    </row>
    <row r="1499" spans="13:14" ht="12.75">
      <c r="M1499" s="62"/>
      <c r="N1499" s="62"/>
    </row>
    <row r="1500" spans="13:14" ht="12.75">
      <c r="M1500" s="62"/>
      <c r="N1500" s="62"/>
    </row>
    <row r="1501" spans="13:14" ht="12.75">
      <c r="M1501" s="62"/>
      <c r="N1501" s="62"/>
    </row>
    <row r="1502" spans="13:14" ht="12.75">
      <c r="M1502" s="62"/>
      <c r="N1502" s="62"/>
    </row>
    <row r="1503" spans="13:14" ht="12.75">
      <c r="M1503" s="62"/>
      <c r="N1503" s="62"/>
    </row>
    <row r="1504" spans="13:14" ht="12.75">
      <c r="M1504" s="62"/>
      <c r="N1504" s="62"/>
    </row>
    <row r="1505" spans="13:14" ht="12.75">
      <c r="M1505" s="62"/>
      <c r="N1505" s="62"/>
    </row>
    <row r="1506" spans="13:14" ht="12.75">
      <c r="M1506" s="62"/>
      <c r="N1506" s="62"/>
    </row>
    <row r="1507" spans="13:14" ht="12.75">
      <c r="M1507" s="62"/>
      <c r="N1507" s="62"/>
    </row>
    <row r="1508" spans="13:14" ht="12.75">
      <c r="M1508" s="62"/>
      <c r="N1508" s="62"/>
    </row>
    <row r="1509" spans="13:14" ht="12.75">
      <c r="M1509" s="62"/>
      <c r="N1509" s="62"/>
    </row>
    <row r="1510" spans="13:14" ht="12.75">
      <c r="M1510" s="62"/>
      <c r="N1510" s="62"/>
    </row>
    <row r="1511" spans="13:14" ht="12.75">
      <c r="M1511" s="62"/>
      <c r="N1511" s="62"/>
    </row>
    <row r="1512" spans="13:14" ht="12.75">
      <c r="M1512" s="62"/>
      <c r="N1512" s="62"/>
    </row>
    <row r="1513" spans="13:14" ht="12.75">
      <c r="M1513" s="62"/>
      <c r="N1513" s="62"/>
    </row>
    <row r="1514" spans="13:14" ht="12.75">
      <c r="M1514" s="62"/>
      <c r="N1514" s="62"/>
    </row>
    <row r="1515" spans="13:14" ht="12.75">
      <c r="M1515" s="62"/>
      <c r="N1515" s="62"/>
    </row>
    <row r="1516" spans="13:14" ht="12.75">
      <c r="M1516" s="62"/>
      <c r="N1516" s="62"/>
    </row>
    <row r="1517" spans="13:14" ht="12.75">
      <c r="M1517" s="62"/>
      <c r="N1517" s="62"/>
    </row>
    <row r="1518" spans="13:14" ht="12.75">
      <c r="M1518" s="62"/>
      <c r="N1518" s="62"/>
    </row>
    <row r="1519" spans="13:14" ht="12.75">
      <c r="M1519" s="62"/>
      <c r="N1519" s="62"/>
    </row>
    <row r="1520" spans="13:14" ht="12.75">
      <c r="M1520" s="62"/>
      <c r="N1520" s="62"/>
    </row>
    <row r="1521" spans="13:14" ht="12.75">
      <c r="M1521" s="62"/>
      <c r="N1521" s="62"/>
    </row>
    <row r="1522" spans="13:14" ht="12.75">
      <c r="M1522" s="62"/>
      <c r="N1522" s="62"/>
    </row>
    <row r="1523" spans="13:14" ht="12.75">
      <c r="M1523" s="62"/>
      <c r="N1523" s="62"/>
    </row>
    <row r="1524" spans="13:14" ht="12.75">
      <c r="M1524" s="62"/>
      <c r="N1524" s="62"/>
    </row>
    <row r="1525" spans="13:14" ht="12.75">
      <c r="M1525" s="62"/>
      <c r="N1525" s="62"/>
    </row>
    <row r="1526" spans="13:14" ht="12.75">
      <c r="M1526" s="62"/>
      <c r="N1526" s="62"/>
    </row>
    <row r="1527" spans="13:14" ht="12.75">
      <c r="M1527" s="62"/>
      <c r="N1527" s="62"/>
    </row>
    <row r="1528" spans="13:14" ht="12.75">
      <c r="M1528" s="62"/>
      <c r="N1528" s="62"/>
    </row>
    <row r="1529" spans="13:14" ht="12.75">
      <c r="M1529" s="62"/>
      <c r="N1529" s="62"/>
    </row>
    <row r="1530" spans="13:14" ht="12.75">
      <c r="M1530" s="62"/>
      <c r="N1530" s="62"/>
    </row>
    <row r="1531" spans="13:14" ht="12.75">
      <c r="M1531" s="62"/>
      <c r="N1531" s="62"/>
    </row>
    <row r="1532" spans="13:14" ht="12.75">
      <c r="M1532" s="62"/>
      <c r="N1532" s="62"/>
    </row>
    <row r="1533" spans="13:14" ht="12.75">
      <c r="M1533" s="62"/>
      <c r="N1533" s="62"/>
    </row>
    <row r="1534" spans="13:14" ht="12.75">
      <c r="M1534" s="62"/>
      <c r="N1534" s="62"/>
    </row>
    <row r="1535" spans="13:14" ht="12.75">
      <c r="M1535" s="62"/>
      <c r="N1535" s="62"/>
    </row>
    <row r="1536" spans="13:14" ht="12.75">
      <c r="M1536" s="62"/>
      <c r="N1536" s="62"/>
    </row>
    <row r="1537" spans="13:14" ht="12.75">
      <c r="M1537" s="62"/>
      <c r="N1537" s="62"/>
    </row>
    <row r="1538" spans="13:14" ht="12.75">
      <c r="M1538" s="62"/>
      <c r="N1538" s="62"/>
    </row>
    <row r="1539" spans="13:14" ht="12.75">
      <c r="M1539" s="62"/>
      <c r="N1539" s="62"/>
    </row>
    <row r="1540" spans="13:14" ht="12.75">
      <c r="M1540" s="62"/>
      <c r="N1540" s="62"/>
    </row>
    <row r="1541" spans="13:14" ht="12.75">
      <c r="M1541" s="62"/>
      <c r="N1541" s="62"/>
    </row>
    <row r="1542" spans="13:14" ht="12.75">
      <c r="M1542" s="62"/>
      <c r="N1542" s="62"/>
    </row>
    <row r="1543" spans="13:14" ht="12.75">
      <c r="M1543" s="62"/>
      <c r="N1543" s="62"/>
    </row>
    <row r="1544" spans="13:14" ht="12.75">
      <c r="M1544" s="62"/>
      <c r="N1544" s="62"/>
    </row>
    <row r="1545" spans="13:14" ht="12.75">
      <c r="M1545" s="62"/>
      <c r="N1545" s="62"/>
    </row>
    <row r="1546" spans="13:14" ht="12.75">
      <c r="M1546" s="62"/>
      <c r="N1546" s="62"/>
    </row>
    <row r="1547" spans="13:14" ht="12.75">
      <c r="M1547" s="62"/>
      <c r="N1547" s="62"/>
    </row>
    <row r="1548" spans="13:14" ht="12.75">
      <c r="M1548" s="62"/>
      <c r="N1548" s="62"/>
    </row>
    <row r="1549" spans="13:14" ht="12.75">
      <c r="M1549" s="62"/>
      <c r="N1549" s="62"/>
    </row>
    <row r="1550" spans="13:14" ht="12.75">
      <c r="M1550" s="62"/>
      <c r="N1550" s="62"/>
    </row>
    <row r="1551" spans="13:14" ht="12.75">
      <c r="M1551" s="62"/>
      <c r="N1551" s="62"/>
    </row>
    <row r="1552" spans="13:14" ht="12.75">
      <c r="M1552" s="62"/>
      <c r="N1552" s="62"/>
    </row>
    <row r="1553" spans="13:14" ht="12.75">
      <c r="M1553" s="62"/>
      <c r="N1553" s="62"/>
    </row>
    <row r="1554" spans="13:14" ht="12.75">
      <c r="M1554" s="62"/>
      <c r="N1554" s="62"/>
    </row>
    <row r="1555" spans="13:14" ht="12.75">
      <c r="M1555" s="62"/>
      <c r="N1555" s="62"/>
    </row>
    <row r="1556" spans="13:14" ht="12.75">
      <c r="M1556" s="62"/>
      <c r="N1556" s="62"/>
    </row>
    <row r="1557" spans="13:14" ht="12.75">
      <c r="M1557" s="62"/>
      <c r="N1557" s="62"/>
    </row>
    <row r="1558" spans="13:14" ht="12.75">
      <c r="M1558" s="62"/>
      <c r="N1558" s="62"/>
    </row>
    <row r="1559" spans="13:14" ht="12.75">
      <c r="M1559" s="62"/>
      <c r="N1559" s="62"/>
    </row>
    <row r="1560" spans="13:14" ht="12.75">
      <c r="M1560" s="62"/>
      <c r="N1560" s="62"/>
    </row>
    <row r="1561" spans="13:14" ht="12.75">
      <c r="M1561" s="62"/>
      <c r="N1561" s="62"/>
    </row>
    <row r="1562" spans="13:14" ht="12.75">
      <c r="M1562" s="62"/>
      <c r="N1562" s="62"/>
    </row>
    <row r="1563" spans="13:14" ht="12.75">
      <c r="M1563" s="62"/>
      <c r="N1563" s="62"/>
    </row>
    <row r="1564" spans="13:14" ht="12.75">
      <c r="M1564" s="62"/>
      <c r="N1564" s="62"/>
    </row>
    <row r="1565" spans="13:14" ht="12.75">
      <c r="M1565" s="62"/>
      <c r="N1565" s="62"/>
    </row>
    <row r="1566" spans="13:14" ht="12.75">
      <c r="M1566" s="62"/>
      <c r="N1566" s="62"/>
    </row>
    <row r="1567" spans="13:14" ht="12.75">
      <c r="M1567" s="62"/>
      <c r="N1567" s="62"/>
    </row>
    <row r="1568" spans="13:14" ht="12.75">
      <c r="M1568" s="62"/>
      <c r="N1568" s="62"/>
    </row>
    <row r="1569" spans="13:14" ht="12.75">
      <c r="M1569" s="62"/>
      <c r="N1569" s="62"/>
    </row>
    <row r="1570" spans="13:14" ht="12.75">
      <c r="M1570" s="62"/>
      <c r="N1570" s="62"/>
    </row>
    <row r="1571" spans="13:14" ht="12.75">
      <c r="M1571" s="62"/>
      <c r="N1571" s="62"/>
    </row>
    <row r="1572" spans="13:14" ht="12.75">
      <c r="M1572" s="62"/>
      <c r="N1572" s="62"/>
    </row>
    <row r="1573" spans="13:14" ht="12.75">
      <c r="M1573" s="62"/>
      <c r="N1573" s="62"/>
    </row>
    <row r="1574" spans="13:14" ht="12.75">
      <c r="M1574" s="62"/>
      <c r="N1574" s="62"/>
    </row>
    <row r="1575" spans="13:14" ht="12.75">
      <c r="M1575" s="62"/>
      <c r="N1575" s="62"/>
    </row>
    <row r="1576" spans="13:14" ht="12.75">
      <c r="M1576" s="62"/>
      <c r="N1576" s="62"/>
    </row>
    <row r="1577" spans="13:14" ht="12.75">
      <c r="M1577" s="62"/>
      <c r="N1577" s="62"/>
    </row>
    <row r="1578" spans="13:14" ht="12.75">
      <c r="M1578" s="62"/>
      <c r="N1578" s="62"/>
    </row>
    <row r="1579" spans="13:14" ht="12.75">
      <c r="M1579" s="62"/>
      <c r="N1579" s="62"/>
    </row>
    <row r="1580" spans="13:14" ht="12.75">
      <c r="M1580" s="62"/>
      <c r="N1580" s="62"/>
    </row>
    <row r="1581" spans="13:14" ht="12.75">
      <c r="M1581" s="62"/>
      <c r="N1581" s="62"/>
    </row>
    <row r="1582" spans="13:14" ht="12.75">
      <c r="M1582" s="62"/>
      <c r="N1582" s="62"/>
    </row>
    <row r="1583" spans="13:14" ht="12.75">
      <c r="M1583" s="62"/>
      <c r="N1583" s="62"/>
    </row>
    <row r="1584" spans="13:14" ht="12.75">
      <c r="M1584" s="62"/>
      <c r="N1584" s="62"/>
    </row>
    <row r="1585" spans="13:14" ht="12.75">
      <c r="M1585" s="62"/>
      <c r="N1585" s="62"/>
    </row>
    <row r="1586" spans="13:14" ht="12.75">
      <c r="M1586" s="62"/>
      <c r="N1586" s="62"/>
    </row>
    <row r="1587" spans="13:14" ht="12.75">
      <c r="M1587" s="62"/>
      <c r="N1587" s="62"/>
    </row>
    <row r="1588" spans="13:14" ht="12.75">
      <c r="M1588" s="62"/>
      <c r="N1588" s="62"/>
    </row>
    <row r="1589" spans="13:14" ht="12.75">
      <c r="M1589" s="62"/>
      <c r="N1589" s="62"/>
    </row>
    <row r="1590" spans="13:14" ht="12.75">
      <c r="M1590" s="62"/>
      <c r="N1590" s="62"/>
    </row>
    <row r="1591" spans="13:14" ht="12.75">
      <c r="M1591" s="62"/>
      <c r="N1591" s="62"/>
    </row>
    <row r="1592" spans="13:14" ht="12.75">
      <c r="M1592" s="62"/>
      <c r="N1592" s="62"/>
    </row>
    <row r="1593" spans="13:14" ht="12.75">
      <c r="M1593" s="62"/>
      <c r="N1593" s="62"/>
    </row>
    <row r="1594" spans="13:14" ht="12.75">
      <c r="M1594" s="62"/>
      <c r="N1594" s="62"/>
    </row>
    <row r="1595" spans="13:14" ht="12.75">
      <c r="M1595" s="62"/>
      <c r="N1595" s="62"/>
    </row>
    <row r="1596" spans="13:14" ht="12.75">
      <c r="M1596" s="62"/>
      <c r="N1596" s="62"/>
    </row>
    <row r="1597" spans="13:14" ht="12.75">
      <c r="M1597" s="62"/>
      <c r="N1597" s="62"/>
    </row>
    <row r="1598" spans="13:14" ht="12.75">
      <c r="M1598" s="62"/>
      <c r="N1598" s="62"/>
    </row>
    <row r="1599" spans="13:14" ht="12.75">
      <c r="M1599" s="62"/>
      <c r="N1599" s="62"/>
    </row>
    <row r="1600" spans="13:14" ht="12.75">
      <c r="M1600" s="62"/>
      <c r="N1600" s="62"/>
    </row>
    <row r="1601" spans="13:14" ht="12.75">
      <c r="M1601" s="62"/>
      <c r="N1601" s="62"/>
    </row>
    <row r="1602" spans="13:14" ht="12.75">
      <c r="M1602" s="62"/>
      <c r="N1602" s="62"/>
    </row>
    <row r="1603" spans="13:14" ht="12.75">
      <c r="M1603" s="62"/>
      <c r="N1603" s="62"/>
    </row>
    <row r="1604" spans="13:14" ht="12.75">
      <c r="M1604" s="62"/>
      <c r="N1604" s="62"/>
    </row>
    <row r="1605" spans="13:14" ht="12.75">
      <c r="M1605" s="62"/>
      <c r="N1605" s="62"/>
    </row>
    <row r="1606" spans="13:14" ht="12.75">
      <c r="M1606" s="62"/>
      <c r="N1606" s="62"/>
    </row>
    <row r="1607" spans="13:14" ht="12.75">
      <c r="M1607" s="62"/>
      <c r="N1607" s="62"/>
    </row>
    <row r="1608" spans="13:14" ht="12.75">
      <c r="M1608" s="62"/>
      <c r="N1608" s="62"/>
    </row>
    <row r="1609" spans="13:14" ht="12.75">
      <c r="M1609" s="62"/>
      <c r="N1609" s="62"/>
    </row>
    <row r="1610" spans="13:14" ht="12.75">
      <c r="M1610" s="62"/>
      <c r="N1610" s="62"/>
    </row>
    <row r="1611" spans="13:14" ht="12.75">
      <c r="M1611" s="62"/>
      <c r="N1611" s="62"/>
    </row>
    <row r="1612" spans="13:14" ht="12.75">
      <c r="M1612" s="62"/>
      <c r="N1612" s="62"/>
    </row>
    <row r="1613" spans="13:14" ht="12.75">
      <c r="M1613" s="62"/>
      <c r="N1613" s="62"/>
    </row>
    <row r="1614" spans="13:14" ht="12.75">
      <c r="M1614" s="62"/>
      <c r="N1614" s="62"/>
    </row>
    <row r="1615" spans="13:14" ht="12.75">
      <c r="M1615" s="62"/>
      <c r="N1615" s="62"/>
    </row>
    <row r="1616" spans="13:14" ht="12.75">
      <c r="M1616" s="62"/>
      <c r="N1616" s="62"/>
    </row>
    <row r="1617" spans="13:14" ht="12.75">
      <c r="M1617" s="62"/>
      <c r="N1617" s="62"/>
    </row>
    <row r="1618" spans="13:14" ht="12.75">
      <c r="M1618" s="62"/>
      <c r="N1618" s="62"/>
    </row>
    <row r="1619" spans="13:14" ht="12.75">
      <c r="M1619" s="62"/>
      <c r="N1619" s="62"/>
    </row>
    <row r="1620" spans="13:14" ht="12.75">
      <c r="M1620" s="62"/>
      <c r="N1620" s="62"/>
    </row>
    <row r="1621" spans="13:14" ht="12.75">
      <c r="M1621" s="62"/>
      <c r="N1621" s="62"/>
    </row>
    <row r="1622" spans="13:14" ht="12.75">
      <c r="M1622" s="62"/>
      <c r="N1622" s="62"/>
    </row>
    <row r="1623" spans="13:14" ht="12.75">
      <c r="M1623" s="62"/>
      <c r="N1623" s="62"/>
    </row>
    <row r="1624" spans="13:14" ht="12.75">
      <c r="M1624" s="62"/>
      <c r="N1624" s="62"/>
    </row>
    <row r="1625" spans="13:14" ht="12.75">
      <c r="M1625" s="62"/>
      <c r="N1625" s="62"/>
    </row>
    <row r="1626" spans="13:14" ht="12.75">
      <c r="M1626" s="62"/>
      <c r="N1626" s="62"/>
    </row>
    <row r="1627" spans="13:14" ht="12.75">
      <c r="M1627" s="62"/>
      <c r="N1627" s="62"/>
    </row>
    <row r="1628" spans="13:14" ht="12.75">
      <c r="M1628" s="62"/>
      <c r="N1628" s="62"/>
    </row>
    <row r="1629" spans="13:14" ht="12.75">
      <c r="M1629" s="62"/>
      <c r="N1629" s="62"/>
    </row>
    <row r="1630" spans="13:14" ht="12.75">
      <c r="M1630" s="62"/>
      <c r="N1630" s="62"/>
    </row>
    <row r="1631" spans="13:14" ht="12.75">
      <c r="M1631" s="62"/>
      <c r="N1631" s="62"/>
    </row>
    <row r="1632" spans="13:14" ht="12.75">
      <c r="M1632" s="62"/>
      <c r="N1632" s="62"/>
    </row>
    <row r="1633" spans="13:14" ht="12.75">
      <c r="M1633" s="62"/>
      <c r="N1633" s="62"/>
    </row>
    <row r="1634" spans="13:14" ht="12.75">
      <c r="M1634" s="62"/>
      <c r="N1634" s="62"/>
    </row>
    <row r="1635" spans="13:14" ht="12.75">
      <c r="M1635" s="62"/>
      <c r="N1635" s="62"/>
    </row>
    <row r="1636" spans="13:14" ht="12.75">
      <c r="M1636" s="62"/>
      <c r="N1636" s="62"/>
    </row>
    <row r="1637" spans="13:14" ht="12.75">
      <c r="M1637" s="62"/>
      <c r="N1637" s="62"/>
    </row>
    <row r="1638" spans="13:14" ht="12.75">
      <c r="M1638" s="62"/>
      <c r="N1638" s="62"/>
    </row>
    <row r="1639" spans="13:14" ht="12.75">
      <c r="M1639" s="62"/>
      <c r="N1639" s="62"/>
    </row>
    <row r="1640" spans="13:14" ht="12.75">
      <c r="M1640" s="62"/>
      <c r="N1640" s="62"/>
    </row>
    <row r="1641" spans="13:14" ht="12.75">
      <c r="M1641" s="62"/>
      <c r="N1641" s="62"/>
    </row>
    <row r="1642" spans="13:14" ht="12.75">
      <c r="M1642" s="62"/>
      <c r="N1642" s="62"/>
    </row>
    <row r="1643" spans="13:14" ht="12.75">
      <c r="M1643" s="62"/>
      <c r="N1643" s="62"/>
    </row>
    <row r="1644" spans="13:14" ht="12.75">
      <c r="M1644" s="62"/>
      <c r="N1644" s="62"/>
    </row>
    <row r="1645" spans="13:14" ht="12.75">
      <c r="M1645" s="62"/>
      <c r="N1645" s="62"/>
    </row>
    <row r="1646" spans="13:14" ht="12.75">
      <c r="M1646" s="62"/>
      <c r="N1646" s="62"/>
    </row>
    <row r="1647" spans="13:14" ht="12.75">
      <c r="M1647" s="62"/>
      <c r="N1647" s="62"/>
    </row>
    <row r="1648" spans="13:14" ht="12.75">
      <c r="M1648" s="62"/>
      <c r="N1648" s="62"/>
    </row>
    <row r="1649" spans="13:14" ht="12.75">
      <c r="M1649" s="62"/>
      <c r="N1649" s="62"/>
    </row>
    <row r="1650" spans="13:14" ht="12.75">
      <c r="M1650" s="62"/>
      <c r="N1650" s="62"/>
    </row>
    <row r="1651" spans="13:14" ht="12.75">
      <c r="M1651" s="62"/>
      <c r="N1651" s="62"/>
    </row>
    <row r="1652" spans="13:14" ht="12.75">
      <c r="M1652" s="62"/>
      <c r="N1652" s="62"/>
    </row>
    <row r="1653" spans="13:14" ht="12.75">
      <c r="M1653" s="62"/>
      <c r="N1653" s="62"/>
    </row>
    <row r="1654" spans="13:14" ht="12.75">
      <c r="M1654" s="62"/>
      <c r="N1654" s="62"/>
    </row>
    <row r="1655" spans="13:14" ht="12.75">
      <c r="M1655" s="62"/>
      <c r="N1655" s="62"/>
    </row>
    <row r="1656" spans="13:14" ht="12.75">
      <c r="M1656" s="62"/>
      <c r="N1656" s="62"/>
    </row>
    <row r="1657" spans="13:14" ht="12.75">
      <c r="M1657" s="62"/>
      <c r="N1657" s="62"/>
    </row>
    <row r="1658" spans="13:14" ht="12.75">
      <c r="M1658" s="62"/>
      <c r="N1658" s="62"/>
    </row>
    <row r="1659" spans="13:14" ht="12.75">
      <c r="M1659" s="62"/>
      <c r="N1659" s="62"/>
    </row>
    <row r="1660" spans="13:14" ht="12.75">
      <c r="M1660" s="62"/>
      <c r="N1660" s="62"/>
    </row>
    <row r="1661" spans="13:14" ht="12.75">
      <c r="M1661" s="62"/>
      <c r="N1661" s="62"/>
    </row>
    <row r="1662" spans="13:14" ht="12.75">
      <c r="M1662" s="62"/>
      <c r="N1662" s="62"/>
    </row>
    <row r="1663" spans="13:14" ht="12.75">
      <c r="M1663" s="62"/>
      <c r="N1663" s="62"/>
    </row>
    <row r="1664" spans="13:14" ht="12.75">
      <c r="M1664" s="62"/>
      <c r="N1664" s="62"/>
    </row>
    <row r="1665" spans="13:14" ht="12.75">
      <c r="M1665" s="62"/>
      <c r="N1665" s="62"/>
    </row>
    <row r="1666" spans="13:14" ht="12.75">
      <c r="M1666" s="62"/>
      <c r="N1666" s="62"/>
    </row>
    <row r="1667" spans="13:14" ht="12.75">
      <c r="M1667" s="62"/>
      <c r="N1667" s="62"/>
    </row>
    <row r="1668" spans="13:14" ht="12.75">
      <c r="M1668" s="62"/>
      <c r="N1668" s="62"/>
    </row>
    <row r="1669" spans="13:14" ht="12.75">
      <c r="M1669" s="62"/>
      <c r="N1669" s="62"/>
    </row>
    <row r="1670" spans="13:14" ht="12.75">
      <c r="M1670" s="62"/>
      <c r="N1670" s="62"/>
    </row>
    <row r="1671" spans="13:14" ht="12.75">
      <c r="M1671" s="62"/>
      <c r="N1671" s="62"/>
    </row>
    <row r="1672" spans="13:14" ht="12.75">
      <c r="M1672" s="62"/>
      <c r="N1672" s="62"/>
    </row>
    <row r="1673" spans="13:14" ht="12.75">
      <c r="M1673" s="62"/>
      <c r="N1673" s="62"/>
    </row>
    <row r="1674" spans="13:14" ht="12.75">
      <c r="M1674" s="62"/>
      <c r="N1674" s="62"/>
    </row>
    <row r="1675" spans="13:14" ht="12.75">
      <c r="M1675" s="62"/>
      <c r="N1675" s="62"/>
    </row>
    <row r="1676" spans="13:14" ht="12.75">
      <c r="M1676" s="62"/>
      <c r="N1676" s="62"/>
    </row>
    <row r="1677" spans="13:14" ht="12.75">
      <c r="M1677" s="62"/>
      <c r="N1677" s="62"/>
    </row>
    <row r="1678" spans="13:14" ht="12.75">
      <c r="M1678" s="62"/>
      <c r="N1678" s="62"/>
    </row>
    <row r="1679" spans="13:14" ht="12.75">
      <c r="M1679" s="62"/>
      <c r="N1679" s="62"/>
    </row>
    <row r="1680" spans="13:14" ht="12.75">
      <c r="M1680" s="62"/>
      <c r="N1680" s="62"/>
    </row>
    <row r="1681" spans="13:14" ht="12.75">
      <c r="M1681" s="62"/>
      <c r="N1681" s="62"/>
    </row>
    <row r="1682" spans="13:14" ht="12.75">
      <c r="M1682" s="62"/>
      <c r="N1682" s="62"/>
    </row>
    <row r="1683" spans="13:14" ht="12.75">
      <c r="M1683" s="62"/>
      <c r="N1683" s="62"/>
    </row>
    <row r="1684" spans="13:14" ht="12.75">
      <c r="M1684" s="62"/>
      <c r="N1684" s="62"/>
    </row>
    <row r="1685" spans="13:14" ht="12.75">
      <c r="M1685" s="62"/>
      <c r="N1685" s="62"/>
    </row>
    <row r="1686" spans="13:14" ht="12.75">
      <c r="M1686" s="62"/>
      <c r="N1686" s="62"/>
    </row>
    <row r="1687" spans="13:14" ht="12.75">
      <c r="M1687" s="62"/>
      <c r="N1687" s="62"/>
    </row>
    <row r="1688" spans="13:14" ht="12.75">
      <c r="M1688" s="62"/>
      <c r="N1688" s="62"/>
    </row>
    <row r="1689" spans="13:14" ht="12.75">
      <c r="M1689" s="62"/>
      <c r="N1689" s="62"/>
    </row>
    <row r="1690" spans="13:14" ht="12.75">
      <c r="M1690" s="62"/>
      <c r="N1690" s="62"/>
    </row>
    <row r="1691" spans="13:14" ht="12.75">
      <c r="M1691" s="62"/>
      <c r="N1691" s="62"/>
    </row>
    <row r="1692" spans="13:14" ht="12.75">
      <c r="M1692" s="62"/>
      <c r="N1692" s="62"/>
    </row>
    <row r="1693" spans="13:14" ht="12.75">
      <c r="M1693" s="62"/>
      <c r="N1693" s="62"/>
    </row>
    <row r="1694" spans="13:14" ht="12.75">
      <c r="M1694" s="62"/>
      <c r="N1694" s="62"/>
    </row>
    <row r="1695" spans="13:14" ht="12.75">
      <c r="M1695" s="62"/>
      <c r="N1695" s="62"/>
    </row>
    <row r="1696" spans="13:14" ht="12.75">
      <c r="M1696" s="62"/>
      <c r="N1696" s="62"/>
    </row>
    <row r="1697" spans="13:14" ht="12.75">
      <c r="M1697" s="62"/>
      <c r="N1697" s="62"/>
    </row>
    <row r="1698" spans="13:14" ht="12.75">
      <c r="M1698" s="62"/>
      <c r="N1698" s="62"/>
    </row>
    <row r="1699" spans="13:14" ht="12.75">
      <c r="M1699" s="62"/>
      <c r="N1699" s="62"/>
    </row>
    <row r="1700" spans="13:14" ht="12.75">
      <c r="M1700" s="62"/>
      <c r="N1700" s="62"/>
    </row>
    <row r="1701" spans="13:14" ht="12.75">
      <c r="M1701" s="62"/>
      <c r="N1701" s="62"/>
    </row>
    <row r="1702" spans="13:14" ht="12.75">
      <c r="M1702" s="62"/>
      <c r="N1702" s="62"/>
    </row>
    <row r="1703" spans="13:14" ht="12.75">
      <c r="M1703" s="62"/>
      <c r="N1703" s="62"/>
    </row>
    <row r="1704" spans="13:14" ht="12.75">
      <c r="M1704" s="62"/>
      <c r="N1704" s="62"/>
    </row>
    <row r="1705" spans="13:14" ht="12.75">
      <c r="M1705" s="62"/>
      <c r="N1705" s="62"/>
    </row>
    <row r="1706" spans="13:14" ht="12.75">
      <c r="M1706" s="62"/>
      <c r="N1706" s="62"/>
    </row>
    <row r="1707" spans="13:14" ht="12.75">
      <c r="M1707" s="62"/>
      <c r="N1707" s="62"/>
    </row>
    <row r="1708" spans="13:14" ht="12.75">
      <c r="M1708" s="62"/>
      <c r="N1708" s="62"/>
    </row>
    <row r="1709" spans="13:14" ht="12.75">
      <c r="M1709" s="62"/>
      <c r="N1709" s="62"/>
    </row>
    <row r="1710" spans="13:14" ht="12.75">
      <c r="M1710" s="62"/>
      <c r="N1710" s="62"/>
    </row>
    <row r="1711" spans="13:14" ht="12.75">
      <c r="M1711" s="62"/>
      <c r="N1711" s="62"/>
    </row>
    <row r="1712" spans="13:14" ht="12.75">
      <c r="M1712" s="62"/>
      <c r="N1712" s="62"/>
    </row>
    <row r="1713" spans="13:14" ht="12.75">
      <c r="M1713" s="62"/>
      <c r="N1713" s="62"/>
    </row>
    <row r="1714" spans="13:14" ht="12.75">
      <c r="M1714" s="62"/>
      <c r="N1714" s="62"/>
    </row>
    <row r="1715" spans="13:14" ht="12.75">
      <c r="M1715" s="62"/>
      <c r="N1715" s="62"/>
    </row>
    <row r="1716" spans="13:14" ht="12.75">
      <c r="M1716" s="62"/>
      <c r="N1716" s="62"/>
    </row>
    <row r="1717" spans="13:14" ht="12.75">
      <c r="M1717" s="62"/>
      <c r="N1717" s="62"/>
    </row>
    <row r="1718" spans="13:14" ht="12.75">
      <c r="M1718" s="62"/>
      <c r="N1718" s="62"/>
    </row>
    <row r="1719" spans="13:14" ht="12.75">
      <c r="M1719" s="62"/>
      <c r="N1719" s="62"/>
    </row>
    <row r="1720" spans="13:14" ht="12.75">
      <c r="M1720" s="62"/>
      <c r="N1720" s="62"/>
    </row>
    <row r="1721" spans="13:14" ht="12.75">
      <c r="M1721" s="62"/>
      <c r="N1721" s="62"/>
    </row>
    <row r="1722" spans="13:14" ht="12.75">
      <c r="M1722" s="62"/>
      <c r="N1722" s="62"/>
    </row>
    <row r="1723" spans="13:14" ht="12.75">
      <c r="M1723" s="62"/>
      <c r="N1723" s="62"/>
    </row>
    <row r="1724" spans="13:14" ht="12.75">
      <c r="M1724" s="62"/>
      <c r="N1724" s="62"/>
    </row>
    <row r="1725" spans="13:14" ht="12.75">
      <c r="M1725" s="62"/>
      <c r="N1725" s="62"/>
    </row>
    <row r="1726" spans="13:14" ht="12.75">
      <c r="M1726" s="62"/>
      <c r="N1726" s="62"/>
    </row>
    <row r="1727" spans="13:14" ht="12.75">
      <c r="M1727" s="62"/>
      <c r="N1727" s="62"/>
    </row>
    <row r="1728" spans="13:14" ht="12.75">
      <c r="M1728" s="62"/>
      <c r="N1728" s="62"/>
    </row>
    <row r="1729" spans="13:14" ht="12.75">
      <c r="M1729" s="62"/>
      <c r="N1729" s="62"/>
    </row>
    <row r="1730" spans="13:14" ht="12.75">
      <c r="M1730" s="62"/>
      <c r="N1730" s="62"/>
    </row>
    <row r="1731" spans="13:14" ht="12.75">
      <c r="M1731" s="62"/>
      <c r="N1731" s="62"/>
    </row>
    <row r="1732" spans="13:14" ht="12.75">
      <c r="M1732" s="62"/>
      <c r="N1732" s="62"/>
    </row>
    <row r="1733" spans="13:14" ht="12.75">
      <c r="M1733" s="62"/>
      <c r="N1733" s="62"/>
    </row>
    <row r="1734" spans="13:14" ht="12.75">
      <c r="M1734" s="62"/>
      <c r="N1734" s="62"/>
    </row>
    <row r="1735" spans="13:14" ht="12.75">
      <c r="M1735" s="62"/>
      <c r="N1735" s="62"/>
    </row>
    <row r="1736" spans="13:14" ht="12.75">
      <c r="M1736" s="62"/>
      <c r="N1736" s="62"/>
    </row>
    <row r="1737" spans="13:14" ht="12.75">
      <c r="M1737" s="62"/>
      <c r="N1737" s="62"/>
    </row>
    <row r="1738" spans="13:14" ht="12.75">
      <c r="M1738" s="62"/>
      <c r="N1738" s="62"/>
    </row>
    <row r="1739" spans="13:14" ht="12.75">
      <c r="M1739" s="62"/>
      <c r="N1739" s="62"/>
    </row>
    <row r="1740" spans="13:14" ht="12.75">
      <c r="M1740" s="62"/>
      <c r="N1740" s="62"/>
    </row>
    <row r="1741" spans="13:14" ht="12.75">
      <c r="M1741" s="62"/>
      <c r="N1741" s="62"/>
    </row>
    <row r="1742" spans="13:14" ht="12.75">
      <c r="M1742" s="62"/>
      <c r="N1742" s="62"/>
    </row>
    <row r="1743" spans="13:14" ht="12.75">
      <c r="M1743" s="62"/>
      <c r="N1743" s="62"/>
    </row>
    <row r="1744" spans="13:14" ht="12.75">
      <c r="M1744" s="62"/>
      <c r="N1744" s="62"/>
    </row>
    <row r="1745" spans="13:14" ht="12.75">
      <c r="M1745" s="62"/>
      <c r="N1745" s="62"/>
    </row>
    <row r="1746" spans="13:14" ht="12.75">
      <c r="M1746" s="62"/>
      <c r="N1746" s="62"/>
    </row>
    <row r="1747" spans="13:14" ht="12.75">
      <c r="M1747" s="62"/>
      <c r="N1747" s="62"/>
    </row>
    <row r="1748" spans="13:14" ht="12.75">
      <c r="M1748" s="62"/>
      <c r="N1748" s="62"/>
    </row>
    <row r="1749" spans="13:14" ht="12.75">
      <c r="M1749" s="62"/>
      <c r="N1749" s="62"/>
    </row>
    <row r="1750" spans="13:14" ht="12.75">
      <c r="M1750" s="62"/>
      <c r="N1750" s="62"/>
    </row>
    <row r="1751" spans="13:14" ht="12.75">
      <c r="M1751" s="62"/>
      <c r="N1751" s="62"/>
    </row>
    <row r="1752" spans="13:14" ht="12.75">
      <c r="M1752" s="62"/>
      <c r="N1752" s="62"/>
    </row>
    <row r="1753" spans="13:14" ht="12.75">
      <c r="M1753" s="62"/>
      <c r="N1753" s="62"/>
    </row>
    <row r="1754" spans="13:14" ht="12.75">
      <c r="M1754" s="62"/>
      <c r="N1754" s="62"/>
    </row>
    <row r="1755" spans="13:14" ht="12.75">
      <c r="M1755" s="62"/>
      <c r="N1755" s="62"/>
    </row>
    <row r="1756" spans="13:14" ht="12.75">
      <c r="M1756" s="62"/>
      <c r="N1756" s="62"/>
    </row>
    <row r="1757" spans="13:14" ht="12.75">
      <c r="M1757" s="62"/>
      <c r="N1757" s="62"/>
    </row>
    <row r="1758" spans="13:14" ht="12.75">
      <c r="M1758" s="62"/>
      <c r="N1758" s="62"/>
    </row>
    <row r="1759" spans="13:14" ht="12.75">
      <c r="M1759" s="62"/>
      <c r="N1759" s="62"/>
    </row>
    <row r="1760" spans="13:14" ht="12.75">
      <c r="M1760" s="62"/>
      <c r="N1760" s="62"/>
    </row>
    <row r="1761" spans="13:14" ht="12.75">
      <c r="M1761" s="62"/>
      <c r="N1761" s="62"/>
    </row>
    <row r="1762" spans="13:14" ht="12.75">
      <c r="M1762" s="62"/>
      <c r="N1762" s="62"/>
    </row>
    <row r="1763" spans="13:14" ht="12.75">
      <c r="M1763" s="62"/>
      <c r="N1763" s="62"/>
    </row>
    <row r="1764" spans="13:14" ht="12.75">
      <c r="M1764" s="62"/>
      <c r="N1764" s="62"/>
    </row>
    <row r="1765" spans="13:14" ht="12.75">
      <c r="M1765" s="62"/>
      <c r="N1765" s="62"/>
    </row>
    <row r="1766" spans="13:14" ht="12.75">
      <c r="M1766" s="62"/>
      <c r="N1766" s="62"/>
    </row>
    <row r="1767" spans="13:14" ht="12.75">
      <c r="M1767" s="62"/>
      <c r="N1767" s="62"/>
    </row>
    <row r="1768" spans="13:14" ht="12.75">
      <c r="M1768" s="62"/>
      <c r="N1768" s="62"/>
    </row>
    <row r="1769" spans="13:14" ht="12.75">
      <c r="M1769" s="62"/>
      <c r="N1769" s="62"/>
    </row>
    <row r="1770" spans="13:14" ht="12.75">
      <c r="M1770" s="62"/>
      <c r="N1770" s="62"/>
    </row>
    <row r="1771" spans="13:14" ht="12.75">
      <c r="M1771" s="62"/>
      <c r="N1771" s="62"/>
    </row>
    <row r="1772" spans="13:14" ht="12.75">
      <c r="M1772" s="62"/>
      <c r="N1772" s="62"/>
    </row>
    <row r="1773" spans="13:14" ht="12.75">
      <c r="M1773" s="62"/>
      <c r="N1773" s="62"/>
    </row>
    <row r="1774" spans="13:14" ht="12.75">
      <c r="M1774" s="62"/>
      <c r="N1774" s="62"/>
    </row>
    <row r="1775" spans="13:14" ht="12.75">
      <c r="M1775" s="62"/>
      <c r="N1775" s="62"/>
    </row>
    <row r="1776" spans="13:14" ht="12.75">
      <c r="M1776" s="62"/>
      <c r="N1776" s="62"/>
    </row>
    <row r="1777" spans="13:14" ht="12.75">
      <c r="M1777" s="62"/>
      <c r="N1777" s="62"/>
    </row>
    <row r="1778" spans="13:14" ht="12.75">
      <c r="M1778" s="62"/>
      <c r="N1778" s="62"/>
    </row>
    <row r="1779" spans="13:14" ht="12.75">
      <c r="M1779" s="62"/>
      <c r="N1779" s="62"/>
    </row>
    <row r="1780" spans="13:14" ht="12.75">
      <c r="M1780" s="62"/>
      <c r="N1780" s="62"/>
    </row>
    <row r="1781" spans="13:14" ht="12.75">
      <c r="M1781" s="62"/>
      <c r="N1781" s="62"/>
    </row>
    <row r="1782" spans="13:14" ht="12.75">
      <c r="M1782" s="62"/>
      <c r="N1782" s="62"/>
    </row>
    <row r="1783" spans="13:14" ht="12.75">
      <c r="M1783" s="62"/>
      <c r="N1783" s="62"/>
    </row>
    <row r="1784" spans="13:14" ht="12.75">
      <c r="M1784" s="62"/>
      <c r="N1784" s="62"/>
    </row>
    <row r="1785" spans="13:14" ht="12.75">
      <c r="M1785" s="62"/>
      <c r="N1785" s="62"/>
    </row>
    <row r="1786" spans="13:14" ht="12.75">
      <c r="M1786" s="62"/>
      <c r="N1786" s="62"/>
    </row>
    <row r="1787" spans="13:14" ht="12.75">
      <c r="M1787" s="62"/>
      <c r="N1787" s="62"/>
    </row>
    <row r="1788" spans="13:14" ht="12.75">
      <c r="M1788" s="62"/>
      <c r="N1788" s="62"/>
    </row>
    <row r="1789" spans="13:14" ht="12.75">
      <c r="M1789" s="62"/>
      <c r="N1789" s="62"/>
    </row>
    <row r="1790" spans="13:14" ht="12.75">
      <c r="M1790" s="62"/>
      <c r="N1790" s="62"/>
    </row>
    <row r="1791" spans="13:14" ht="12.75">
      <c r="M1791" s="62"/>
      <c r="N1791" s="62"/>
    </row>
    <row r="1792" spans="13:14" ht="12.75">
      <c r="M1792" s="62"/>
      <c r="N1792" s="62"/>
    </row>
    <row r="1793" spans="13:14" ht="12.75">
      <c r="M1793" s="62"/>
      <c r="N1793" s="62"/>
    </row>
    <row r="1794" spans="13:14" ht="12.75">
      <c r="M1794" s="62"/>
      <c r="N1794" s="62"/>
    </row>
    <row r="1795" spans="13:14" ht="12.75">
      <c r="M1795" s="62"/>
      <c r="N1795" s="62"/>
    </row>
    <row r="1796" spans="13:14" ht="12.75">
      <c r="M1796" s="62"/>
      <c r="N1796" s="62"/>
    </row>
    <row r="1797" spans="13:14" ht="12.75">
      <c r="M1797" s="62"/>
      <c r="N1797" s="62"/>
    </row>
    <row r="1798" spans="13:14" ht="12.75">
      <c r="M1798" s="62"/>
      <c r="N1798" s="62"/>
    </row>
    <row r="1799" spans="13:14" ht="12.75">
      <c r="M1799" s="62"/>
      <c r="N1799" s="62"/>
    </row>
    <row r="1800" spans="13:14" ht="12.75">
      <c r="M1800" s="62"/>
      <c r="N1800" s="62"/>
    </row>
    <row r="1801" spans="13:14" ht="12.75">
      <c r="M1801" s="62"/>
      <c r="N1801" s="62"/>
    </row>
    <row r="1802" spans="13:14" ht="12.75">
      <c r="M1802" s="62"/>
      <c r="N1802" s="62"/>
    </row>
    <row r="1803" spans="13:14" ht="12.75">
      <c r="M1803" s="62"/>
      <c r="N1803" s="62"/>
    </row>
    <row r="1804" spans="13:14" ht="12.75">
      <c r="M1804" s="62"/>
      <c r="N1804" s="62"/>
    </row>
    <row r="1805" spans="13:14" ht="12.75">
      <c r="M1805" s="62"/>
      <c r="N1805" s="62"/>
    </row>
    <row r="1806" spans="13:14" ht="12.75">
      <c r="M1806" s="62"/>
      <c r="N1806" s="62"/>
    </row>
    <row r="1807" spans="13:14" ht="12.75">
      <c r="M1807" s="62"/>
      <c r="N1807" s="62"/>
    </row>
    <row r="1808" spans="13:14" ht="12.75">
      <c r="M1808" s="62"/>
      <c r="N1808" s="62"/>
    </row>
    <row r="1809" spans="13:14" ht="12.75">
      <c r="M1809" s="62"/>
      <c r="N1809" s="62"/>
    </row>
    <row r="1810" spans="13:14" ht="12.75">
      <c r="M1810" s="62"/>
      <c r="N1810" s="62"/>
    </row>
    <row r="1811" spans="13:14" ht="12.75">
      <c r="M1811" s="62"/>
      <c r="N1811" s="62"/>
    </row>
    <row r="1812" spans="13:14" ht="12.75">
      <c r="M1812" s="62"/>
      <c r="N1812" s="62"/>
    </row>
    <row r="1813" spans="13:14" ht="12.75">
      <c r="M1813" s="62"/>
      <c r="N1813" s="62"/>
    </row>
    <row r="1814" spans="13:14" ht="12.75">
      <c r="M1814" s="62"/>
      <c r="N1814" s="62"/>
    </row>
    <row r="1815" spans="13:14" ht="12.75">
      <c r="M1815" s="62"/>
      <c r="N1815" s="62"/>
    </row>
    <row r="1816" spans="13:14" ht="12.75">
      <c r="M1816" s="62"/>
      <c r="N1816" s="62"/>
    </row>
    <row r="1817" spans="13:14" ht="12.75">
      <c r="M1817" s="62"/>
      <c r="N1817" s="62"/>
    </row>
    <row r="1818" spans="13:14" ht="12.75">
      <c r="M1818" s="62"/>
      <c r="N1818" s="62"/>
    </row>
    <row r="1819" spans="13:14" ht="12.75">
      <c r="M1819" s="62"/>
      <c r="N1819" s="62"/>
    </row>
    <row r="1820" spans="13:14" ht="12.75">
      <c r="M1820" s="62"/>
      <c r="N1820" s="62"/>
    </row>
    <row r="1821" spans="13:14" ht="12.75">
      <c r="M1821" s="62"/>
      <c r="N1821" s="62"/>
    </row>
    <row r="1822" spans="13:14" ht="12.75">
      <c r="M1822" s="62"/>
      <c r="N1822" s="62"/>
    </row>
    <row r="1823" spans="13:14" ht="12.75">
      <c r="M1823" s="62"/>
      <c r="N1823" s="62"/>
    </row>
    <row r="1824" spans="13:14" ht="12.75">
      <c r="M1824" s="62"/>
      <c r="N1824" s="62"/>
    </row>
    <row r="1825" spans="13:14" ht="12.75">
      <c r="M1825" s="62"/>
      <c r="N1825" s="62"/>
    </row>
    <row r="1826" spans="13:14" ht="12.75">
      <c r="M1826" s="62"/>
      <c r="N1826" s="62"/>
    </row>
    <row r="1827" spans="13:14" ht="12.75">
      <c r="M1827" s="62"/>
      <c r="N1827" s="62"/>
    </row>
    <row r="1828" spans="13:14" ht="12.75">
      <c r="M1828" s="62"/>
      <c r="N1828" s="62"/>
    </row>
    <row r="1829" spans="13:14" ht="12.75">
      <c r="M1829" s="62"/>
      <c r="N1829" s="62"/>
    </row>
    <row r="1830" spans="13:14" ht="12.75">
      <c r="M1830" s="62"/>
      <c r="N1830" s="62"/>
    </row>
    <row r="1831" spans="13:14" ht="12.75">
      <c r="M1831" s="62"/>
      <c r="N1831" s="62"/>
    </row>
    <row r="1832" spans="13:14" ht="12.75">
      <c r="M1832" s="62"/>
      <c r="N1832" s="62"/>
    </row>
    <row r="1833" spans="13:14" ht="12.75">
      <c r="M1833" s="62"/>
      <c r="N1833" s="62"/>
    </row>
    <row r="1834" spans="13:14" ht="12.75">
      <c r="M1834" s="62"/>
      <c r="N1834" s="62"/>
    </row>
    <row r="1835" spans="13:14" ht="12.75">
      <c r="M1835" s="62"/>
      <c r="N1835" s="62"/>
    </row>
    <row r="1836" spans="13:14" ht="12.75">
      <c r="M1836" s="62"/>
      <c r="N1836" s="62"/>
    </row>
    <row r="1837" spans="13:14" ht="12.75">
      <c r="M1837" s="62"/>
      <c r="N1837" s="62"/>
    </row>
    <row r="1838" spans="13:14" ht="12.75">
      <c r="M1838" s="62"/>
      <c r="N1838" s="62"/>
    </row>
    <row r="1839" spans="13:14" ht="12.75">
      <c r="M1839" s="62"/>
      <c r="N1839" s="62"/>
    </row>
    <row r="1840" spans="13:14" ht="12.75">
      <c r="M1840" s="62"/>
      <c r="N1840" s="62"/>
    </row>
    <row r="1841" spans="13:14" ht="12.75">
      <c r="M1841" s="62"/>
      <c r="N1841" s="62"/>
    </row>
    <row r="1842" spans="13:14" ht="12.75">
      <c r="M1842" s="62"/>
      <c r="N1842" s="62"/>
    </row>
    <row r="1843" spans="13:14" ht="12.75">
      <c r="M1843" s="62"/>
      <c r="N1843" s="62"/>
    </row>
    <row r="1844" spans="13:14" ht="12.75">
      <c r="M1844" s="62"/>
      <c r="N1844" s="62"/>
    </row>
    <row r="1845" spans="13:14" ht="12.75">
      <c r="M1845" s="62"/>
      <c r="N1845" s="62"/>
    </row>
    <row r="1846" spans="13:14" ht="12.75">
      <c r="M1846" s="62"/>
      <c r="N1846" s="62"/>
    </row>
    <row r="1847" spans="13:14" ht="12.75">
      <c r="M1847" s="62"/>
      <c r="N1847" s="62"/>
    </row>
    <row r="1848" spans="13:14" ht="12.75">
      <c r="M1848" s="62"/>
      <c r="N1848" s="62"/>
    </row>
    <row r="1849" spans="13:14" ht="12.75">
      <c r="M1849" s="62"/>
      <c r="N1849" s="62"/>
    </row>
    <row r="1850" spans="13:14" ht="12.75">
      <c r="M1850" s="62"/>
      <c r="N1850" s="62"/>
    </row>
    <row r="1851" spans="13:14" ht="12.75">
      <c r="M1851" s="62"/>
      <c r="N1851" s="62"/>
    </row>
    <row r="1852" spans="13:14" ht="12.75">
      <c r="M1852" s="62"/>
      <c r="N1852" s="62"/>
    </row>
    <row r="1853" spans="13:14" ht="12.75">
      <c r="M1853" s="62"/>
      <c r="N1853" s="62"/>
    </row>
    <row r="1854" spans="13:14" ht="12.75">
      <c r="M1854" s="62"/>
      <c r="N1854" s="62"/>
    </row>
    <row r="1855" spans="13:14" ht="12.75">
      <c r="M1855" s="62"/>
      <c r="N1855" s="62"/>
    </row>
    <row r="1856" spans="13:14" ht="12.75">
      <c r="M1856" s="62"/>
      <c r="N1856" s="62"/>
    </row>
    <row r="1857" spans="13:14" ht="12.75">
      <c r="M1857" s="62"/>
      <c r="N1857" s="62"/>
    </row>
    <row r="1858" spans="13:14" ht="12.75">
      <c r="M1858" s="62"/>
      <c r="N1858" s="62"/>
    </row>
    <row r="1859" spans="13:14" ht="12.75">
      <c r="M1859" s="62"/>
      <c r="N1859" s="62"/>
    </row>
    <row r="1860" spans="13:14" ht="12.75">
      <c r="M1860" s="62"/>
      <c r="N1860" s="62"/>
    </row>
    <row r="1861" spans="13:14" ht="12.75">
      <c r="M1861" s="62"/>
      <c r="N1861" s="62"/>
    </row>
    <row r="1862" spans="13:14" ht="12.75">
      <c r="M1862" s="62"/>
      <c r="N1862" s="62"/>
    </row>
    <row r="1863" spans="13:14" ht="12.75">
      <c r="M1863" s="62"/>
      <c r="N1863" s="62"/>
    </row>
    <row r="1864" spans="13:14" ht="12.75">
      <c r="M1864" s="62"/>
      <c r="N1864" s="62"/>
    </row>
    <row r="1865" spans="13:14" ht="12.75">
      <c r="M1865" s="62"/>
      <c r="N1865" s="62"/>
    </row>
    <row r="1866" spans="13:14" ht="12.75">
      <c r="M1866" s="62"/>
      <c r="N1866" s="62"/>
    </row>
    <row r="1867" spans="13:14" ht="12.75">
      <c r="M1867" s="62"/>
      <c r="N1867" s="62"/>
    </row>
    <row r="1868" spans="13:14" ht="12.75">
      <c r="M1868" s="62"/>
      <c r="N1868" s="62"/>
    </row>
    <row r="1869" spans="13:14" ht="12.75">
      <c r="M1869" s="62"/>
      <c r="N1869" s="62"/>
    </row>
    <row r="1870" spans="13:14" ht="12.75">
      <c r="M1870" s="62"/>
      <c r="N1870" s="62"/>
    </row>
    <row r="1871" spans="13:14" ht="12.75">
      <c r="M1871" s="62"/>
      <c r="N1871" s="62"/>
    </row>
    <row r="1872" spans="13:14" ht="12.75">
      <c r="M1872" s="62"/>
      <c r="N1872" s="62"/>
    </row>
    <row r="1873" spans="13:14" ht="12.75">
      <c r="M1873" s="62"/>
      <c r="N1873" s="62"/>
    </row>
    <row r="1874" spans="13:14" ht="12.75">
      <c r="M1874" s="62"/>
      <c r="N1874" s="62"/>
    </row>
    <row r="1875" spans="13:14" ht="12.75">
      <c r="M1875" s="62"/>
      <c r="N1875" s="62"/>
    </row>
    <row r="1876" spans="13:14" ht="12.75">
      <c r="M1876" s="62"/>
      <c r="N1876" s="62"/>
    </row>
    <row r="1877" spans="13:14" ht="12.75">
      <c r="M1877" s="62"/>
      <c r="N1877" s="62"/>
    </row>
    <row r="1878" spans="13:14" ht="12.75">
      <c r="M1878" s="62"/>
      <c r="N1878" s="62"/>
    </row>
    <row r="1879" spans="13:14" ht="12.75">
      <c r="M1879" s="62"/>
      <c r="N1879" s="62"/>
    </row>
    <row r="1880" spans="13:14" ht="12.75">
      <c r="M1880" s="62"/>
      <c r="N1880" s="62"/>
    </row>
    <row r="1881" spans="13:14" ht="12.75">
      <c r="M1881" s="62"/>
      <c r="N1881" s="62"/>
    </row>
    <row r="1882" spans="13:14" ht="12.75">
      <c r="M1882" s="62"/>
      <c r="N1882" s="62"/>
    </row>
    <row r="1883" spans="13:14" ht="12.75">
      <c r="M1883" s="62"/>
      <c r="N1883" s="62"/>
    </row>
    <row r="1884" spans="13:14" ht="12.75">
      <c r="M1884" s="62"/>
      <c r="N1884" s="62"/>
    </row>
    <row r="1885" spans="13:14" ht="12.75">
      <c r="M1885" s="62"/>
      <c r="N1885" s="62"/>
    </row>
    <row r="1886" spans="13:14" ht="12.75">
      <c r="M1886" s="62"/>
      <c r="N1886" s="62"/>
    </row>
    <row r="1887" spans="13:14" ht="12.75">
      <c r="M1887" s="62"/>
      <c r="N1887" s="62"/>
    </row>
    <row r="1888" spans="13:14" ht="12.75">
      <c r="M1888" s="62"/>
      <c r="N1888" s="62"/>
    </row>
    <row r="1889" spans="13:14" ht="12.75">
      <c r="M1889" s="62"/>
      <c r="N1889" s="62"/>
    </row>
    <row r="1890" spans="13:14" ht="12.75">
      <c r="M1890" s="62"/>
      <c r="N1890" s="62"/>
    </row>
    <row r="1891" spans="13:14" ht="12.75">
      <c r="M1891" s="62"/>
      <c r="N1891" s="62"/>
    </row>
    <row r="1892" spans="13:14" ht="12.75">
      <c r="M1892" s="62"/>
      <c r="N1892" s="62"/>
    </row>
    <row r="1893" spans="13:14" ht="12.75">
      <c r="M1893" s="62"/>
      <c r="N1893" s="62"/>
    </row>
    <row r="1894" spans="13:14" ht="12.75">
      <c r="M1894" s="62"/>
      <c r="N1894" s="62"/>
    </row>
    <row r="1895" spans="13:14" ht="12.75">
      <c r="M1895" s="62"/>
      <c r="N1895" s="62"/>
    </row>
    <row r="1896" spans="13:14" ht="12.75">
      <c r="M1896" s="62"/>
      <c r="N1896" s="62"/>
    </row>
    <row r="1897" spans="13:14" ht="12.75">
      <c r="M1897" s="62"/>
      <c r="N1897" s="62"/>
    </row>
    <row r="1898" spans="13:14" ht="12.75">
      <c r="M1898" s="62"/>
      <c r="N1898" s="62"/>
    </row>
    <row r="1899" spans="13:14" ht="12.75">
      <c r="M1899" s="62"/>
      <c r="N1899" s="62"/>
    </row>
    <row r="1900" spans="13:14" ht="12.75">
      <c r="M1900" s="62"/>
      <c r="N1900" s="62"/>
    </row>
    <row r="1901" spans="13:14" ht="12.75">
      <c r="M1901" s="62"/>
      <c r="N1901" s="62"/>
    </row>
    <row r="1902" spans="13:14" ht="12.75">
      <c r="M1902" s="62"/>
      <c r="N1902" s="62"/>
    </row>
    <row r="1903" spans="13:14" ht="12.75">
      <c r="M1903" s="62"/>
      <c r="N1903" s="62"/>
    </row>
    <row r="1904" spans="13:14" ht="12.75">
      <c r="M1904" s="62"/>
      <c r="N1904" s="62"/>
    </row>
    <row r="1905" spans="13:14" ht="12.75">
      <c r="M1905" s="62"/>
      <c r="N1905" s="62"/>
    </row>
    <row r="1906" spans="13:14" ht="12.75">
      <c r="M1906" s="62"/>
      <c r="N1906" s="62"/>
    </row>
    <row r="1907" spans="13:14" ht="12.75">
      <c r="M1907" s="62"/>
      <c r="N1907" s="62"/>
    </row>
    <row r="1908" spans="13:14" ht="12.75">
      <c r="M1908" s="62"/>
      <c r="N1908" s="62"/>
    </row>
    <row r="1909" spans="13:14" ht="12.75">
      <c r="M1909" s="62"/>
      <c r="N1909" s="62"/>
    </row>
    <row r="1910" spans="13:14" ht="12.75">
      <c r="M1910" s="62"/>
      <c r="N1910" s="62"/>
    </row>
    <row r="1911" spans="13:14" ht="12.75">
      <c r="M1911" s="62"/>
      <c r="N1911" s="62"/>
    </row>
    <row r="1912" spans="13:14" ht="12.75">
      <c r="M1912" s="62"/>
      <c r="N1912" s="62"/>
    </row>
    <row r="1913" spans="13:14" ht="12.75">
      <c r="M1913" s="62"/>
      <c r="N1913" s="62"/>
    </row>
    <row r="1914" spans="13:14" ht="12.75">
      <c r="M1914" s="62"/>
      <c r="N1914" s="62"/>
    </row>
    <row r="1915" spans="13:14" ht="12.75">
      <c r="M1915" s="62"/>
      <c r="N1915" s="62"/>
    </row>
    <row r="1916" spans="13:14" ht="12.75">
      <c r="M1916" s="62"/>
      <c r="N1916" s="62"/>
    </row>
    <row r="1917" spans="13:14" ht="12.75">
      <c r="M1917" s="62"/>
      <c r="N1917" s="62"/>
    </row>
    <row r="1918" spans="13:14" ht="12.75">
      <c r="M1918" s="62"/>
      <c r="N1918" s="62"/>
    </row>
    <row r="1919" spans="13:14" ht="12.75">
      <c r="M1919" s="62"/>
      <c r="N1919" s="62"/>
    </row>
    <row r="1920" spans="13:14" ht="12.75">
      <c r="M1920" s="62"/>
      <c r="N1920" s="62"/>
    </row>
    <row r="1921" spans="13:14" ht="12.75">
      <c r="M1921" s="62"/>
      <c r="N1921" s="62"/>
    </row>
    <row r="1922" spans="13:14" ht="12.75">
      <c r="M1922" s="62"/>
      <c r="N1922" s="62"/>
    </row>
    <row r="1923" spans="13:14" ht="12.75">
      <c r="M1923" s="62"/>
      <c r="N1923" s="62"/>
    </row>
    <row r="1924" spans="13:14" ht="12.75">
      <c r="M1924" s="62"/>
      <c r="N1924" s="62"/>
    </row>
    <row r="1925" spans="13:14" ht="12.75">
      <c r="M1925" s="62"/>
      <c r="N1925" s="62"/>
    </row>
    <row r="1926" spans="13:14" ht="12.75">
      <c r="M1926" s="62"/>
      <c r="N1926" s="62"/>
    </row>
    <row r="1927" spans="13:14" ht="12.75">
      <c r="M1927" s="62"/>
      <c r="N1927" s="62"/>
    </row>
    <row r="1928" spans="13:14" ht="12.75">
      <c r="M1928" s="62"/>
      <c r="N1928" s="62"/>
    </row>
    <row r="1929" spans="13:14" ht="12.75">
      <c r="M1929" s="62"/>
      <c r="N1929" s="62"/>
    </row>
    <row r="1930" spans="13:14" ht="12.75">
      <c r="M1930" s="62"/>
      <c r="N1930" s="62"/>
    </row>
    <row r="1931" spans="13:14" ht="12.75">
      <c r="M1931" s="62"/>
      <c r="N1931" s="62"/>
    </row>
    <row r="1932" spans="13:14" ht="12.75">
      <c r="M1932" s="62"/>
      <c r="N1932" s="62"/>
    </row>
    <row r="1933" spans="13:14" ht="12.75">
      <c r="M1933" s="62"/>
      <c r="N1933" s="62"/>
    </row>
    <row r="1934" spans="13:14" ht="12.75">
      <c r="M1934" s="62"/>
      <c r="N1934" s="62"/>
    </row>
    <row r="1935" spans="13:14" ht="12.75">
      <c r="M1935" s="62"/>
      <c r="N1935" s="62"/>
    </row>
    <row r="1936" spans="13:14" ht="12.75">
      <c r="M1936" s="62"/>
      <c r="N1936" s="62"/>
    </row>
    <row r="1937" spans="13:14" ht="12.75">
      <c r="M1937" s="62"/>
      <c r="N1937" s="62"/>
    </row>
    <row r="1938" spans="13:14" ht="12.75">
      <c r="M1938" s="62"/>
      <c r="N1938" s="62"/>
    </row>
    <row r="1939" spans="13:14" ht="12.75">
      <c r="M1939" s="62"/>
      <c r="N1939" s="62"/>
    </row>
    <row r="1940" spans="13:14" ht="12.75">
      <c r="M1940" s="62"/>
      <c r="N1940" s="62"/>
    </row>
    <row r="1941" spans="13:14" ht="12.75">
      <c r="M1941" s="62"/>
      <c r="N1941" s="62"/>
    </row>
    <row r="1942" spans="13:14" ht="12.75">
      <c r="M1942" s="62"/>
      <c r="N1942" s="62"/>
    </row>
    <row r="1943" spans="13:14" ht="12.75">
      <c r="M1943" s="62"/>
      <c r="N1943" s="62"/>
    </row>
    <row r="1944" spans="13:14" ht="12.75">
      <c r="M1944" s="62"/>
      <c r="N1944" s="62"/>
    </row>
    <row r="1945" spans="13:14" ht="12.75">
      <c r="M1945" s="62"/>
      <c r="N1945" s="62"/>
    </row>
    <row r="1946" spans="13:14" ht="12.75">
      <c r="M1946" s="62"/>
      <c r="N1946" s="62"/>
    </row>
    <row r="1947" spans="13:14" ht="12.75">
      <c r="M1947" s="62"/>
      <c r="N1947" s="62"/>
    </row>
    <row r="1948" spans="13:14" ht="12.75">
      <c r="M1948" s="62"/>
      <c r="N1948" s="62"/>
    </row>
    <row r="1949" spans="13:14" ht="12.75">
      <c r="M1949" s="62"/>
      <c r="N1949" s="62"/>
    </row>
    <row r="1950" spans="13:14" ht="12.75">
      <c r="M1950" s="62"/>
      <c r="N1950" s="62"/>
    </row>
    <row r="1951" spans="13:14" ht="12.75">
      <c r="M1951" s="62"/>
      <c r="N1951" s="62"/>
    </row>
    <row r="1952" spans="13:14" ht="12.75">
      <c r="M1952" s="62"/>
      <c r="N1952" s="62"/>
    </row>
    <row r="1953" spans="13:14" ht="12.75">
      <c r="M1953" s="62"/>
      <c r="N1953" s="62"/>
    </row>
    <row r="1954" spans="13:14" ht="12.75">
      <c r="M1954" s="62"/>
      <c r="N1954" s="62"/>
    </row>
    <row r="1955" spans="13:14" ht="12.75">
      <c r="M1955" s="62"/>
      <c r="N1955" s="62"/>
    </row>
    <row r="1956" spans="13:14" ht="12.75">
      <c r="M1956" s="62"/>
      <c r="N1956" s="62"/>
    </row>
    <row r="1957" spans="13:14" ht="12.75">
      <c r="M1957" s="62"/>
      <c r="N1957" s="62"/>
    </row>
    <row r="1958" spans="13:14" ht="12.75">
      <c r="M1958" s="62"/>
      <c r="N1958" s="62"/>
    </row>
    <row r="1959" spans="13:14" ht="12.75">
      <c r="M1959" s="62"/>
      <c r="N1959" s="62"/>
    </row>
    <row r="1960" spans="13:14" ht="12.75">
      <c r="M1960" s="62"/>
      <c r="N1960" s="62"/>
    </row>
    <row r="1961" spans="13:14" ht="12.75">
      <c r="M1961" s="62"/>
      <c r="N1961" s="62"/>
    </row>
    <row r="1962" spans="13:14" ht="12.75">
      <c r="M1962" s="62"/>
      <c r="N1962" s="62"/>
    </row>
    <row r="1963" spans="13:14" ht="12.75">
      <c r="M1963" s="62"/>
      <c r="N1963" s="62"/>
    </row>
    <row r="1964" spans="13:14" ht="12.75">
      <c r="M1964" s="62"/>
      <c r="N1964" s="62"/>
    </row>
    <row r="1965" spans="13:14" ht="12.75">
      <c r="M1965" s="62"/>
      <c r="N1965" s="62"/>
    </row>
    <row r="1966" spans="13:14" ht="12.75">
      <c r="M1966" s="62"/>
      <c r="N1966" s="62"/>
    </row>
    <row r="1967" spans="13:14" ht="12.75">
      <c r="M1967" s="62"/>
      <c r="N1967" s="62"/>
    </row>
    <row r="1968" spans="13:14" ht="12.75">
      <c r="M1968" s="62"/>
      <c r="N1968" s="62"/>
    </row>
    <row r="1969" spans="13:14" ht="12.75">
      <c r="M1969" s="62"/>
      <c r="N1969" s="62"/>
    </row>
    <row r="1970" spans="13:14" ht="12.75">
      <c r="M1970" s="62"/>
      <c r="N1970" s="62"/>
    </row>
    <row r="1971" spans="13:14" ht="12.75">
      <c r="M1971" s="62"/>
      <c r="N1971" s="62"/>
    </row>
    <row r="1972" spans="13:14" ht="12.75">
      <c r="M1972" s="62"/>
      <c r="N1972" s="62"/>
    </row>
    <row r="1973" spans="13:14" ht="12.75">
      <c r="M1973" s="62"/>
      <c r="N1973" s="62"/>
    </row>
    <row r="1974" spans="13:14" ht="12.75">
      <c r="M1974" s="62"/>
      <c r="N1974" s="62"/>
    </row>
    <row r="1975" spans="13:14" ht="12.75">
      <c r="M1975" s="62"/>
      <c r="N1975" s="62"/>
    </row>
    <row r="1976" spans="13:14" ht="12.75">
      <c r="M1976" s="62"/>
      <c r="N1976" s="62"/>
    </row>
    <row r="1977" spans="13:14" ht="12.75">
      <c r="M1977" s="62"/>
      <c r="N1977" s="62"/>
    </row>
    <row r="1978" spans="13:14" ht="12.75">
      <c r="M1978" s="62"/>
      <c r="N1978" s="62"/>
    </row>
    <row r="1979" spans="13:14" ht="12.75">
      <c r="M1979" s="62"/>
      <c r="N1979" s="62"/>
    </row>
    <row r="1980" spans="13:14" ht="12.75">
      <c r="M1980" s="62"/>
      <c r="N1980" s="62"/>
    </row>
    <row r="1981" spans="13:14" ht="12.75">
      <c r="M1981" s="62"/>
      <c r="N1981" s="62"/>
    </row>
    <row r="1982" spans="13:14" ht="12.75">
      <c r="M1982" s="62"/>
      <c r="N1982" s="62"/>
    </row>
    <row r="1983" spans="13:14" ht="12.75">
      <c r="M1983" s="62"/>
      <c r="N1983" s="62"/>
    </row>
    <row r="1984" spans="13:14" ht="12.75">
      <c r="M1984" s="62"/>
      <c r="N1984" s="62"/>
    </row>
    <row r="1985" spans="13:14" ht="12.75">
      <c r="M1985" s="62"/>
      <c r="N1985" s="62"/>
    </row>
    <row r="1986" spans="13:14" ht="12.75">
      <c r="M1986" s="62"/>
      <c r="N1986" s="62"/>
    </row>
    <row r="1987" spans="13:14" ht="12.75">
      <c r="M1987" s="62"/>
      <c r="N1987" s="62"/>
    </row>
    <row r="1988" spans="13:14" ht="12.75">
      <c r="M1988" s="62"/>
      <c r="N1988" s="62"/>
    </row>
    <row r="1989" spans="13:14" ht="12.75">
      <c r="M1989" s="62"/>
      <c r="N1989" s="62"/>
    </row>
    <row r="1990" spans="13:14" ht="12.75">
      <c r="M1990" s="62"/>
      <c r="N1990" s="62"/>
    </row>
    <row r="1991" spans="13:14" ht="12.75">
      <c r="M1991" s="62"/>
      <c r="N1991" s="62"/>
    </row>
    <row r="1992" spans="13:14" ht="12.75">
      <c r="M1992" s="62"/>
      <c r="N1992" s="62"/>
    </row>
    <row r="1993" spans="13:14" ht="12.75">
      <c r="M1993" s="62"/>
      <c r="N1993" s="62"/>
    </row>
    <row r="1994" spans="13:14" ht="12.75">
      <c r="M1994" s="62"/>
      <c r="N1994" s="62"/>
    </row>
    <row r="1995" spans="13:14" ht="12.75">
      <c r="M1995" s="62"/>
      <c r="N1995" s="62"/>
    </row>
    <row r="1996" spans="13:14" ht="12.75">
      <c r="M1996" s="62"/>
      <c r="N1996" s="62"/>
    </row>
    <row r="1997" spans="13:14" ht="12.75">
      <c r="M1997" s="62"/>
      <c r="N1997" s="62"/>
    </row>
    <row r="1998" spans="13:14" ht="12.75">
      <c r="M1998" s="62"/>
      <c r="N1998" s="62"/>
    </row>
    <row r="1999" spans="13:14" ht="12.75">
      <c r="M1999" s="62"/>
      <c r="N1999" s="62"/>
    </row>
    <row r="2000" spans="13:14" ht="12.75">
      <c r="M2000" s="62"/>
      <c r="N2000" s="62"/>
    </row>
    <row r="2001" spans="13:14" ht="12.75">
      <c r="M2001" s="62"/>
      <c r="N2001" s="62"/>
    </row>
    <row r="2002" spans="13:14" ht="12.75">
      <c r="M2002" s="62"/>
      <c r="N2002" s="62"/>
    </row>
    <row r="2003" spans="13:14" ht="12.75">
      <c r="M2003" s="62"/>
      <c r="N2003" s="62"/>
    </row>
    <row r="2004" spans="13:14" ht="12.75">
      <c r="M2004" s="62"/>
      <c r="N2004" s="62"/>
    </row>
    <row r="2005" spans="13:14" ht="12.75">
      <c r="M2005" s="62"/>
      <c r="N2005" s="62"/>
    </row>
    <row r="2006" spans="13:14" ht="12.75">
      <c r="M2006" s="62"/>
      <c r="N2006" s="62"/>
    </row>
    <row r="2007" spans="13:14" ht="12.75">
      <c r="M2007" s="62"/>
      <c r="N2007" s="62"/>
    </row>
    <row r="2008" spans="13:14" ht="12.75">
      <c r="M2008" s="62"/>
      <c r="N2008" s="62"/>
    </row>
    <row r="2009" spans="13:14" ht="12.75">
      <c r="M2009" s="62"/>
      <c r="N2009" s="62"/>
    </row>
    <row r="2010" spans="13:14" ht="12.75">
      <c r="M2010" s="62"/>
      <c r="N2010" s="62"/>
    </row>
    <row r="2011" spans="13:14" ht="12.75">
      <c r="M2011" s="62"/>
      <c r="N2011" s="62"/>
    </row>
    <row r="2012" spans="13:14" ht="12.75">
      <c r="M2012" s="62"/>
      <c r="N2012" s="62"/>
    </row>
    <row r="2013" spans="13:14" ht="12.75">
      <c r="M2013" s="62"/>
      <c r="N2013" s="62"/>
    </row>
    <row r="2014" spans="13:14" ht="12.75">
      <c r="M2014" s="62"/>
      <c r="N2014" s="62"/>
    </row>
    <row r="2015" spans="13:14" ht="12.75">
      <c r="M2015" s="62"/>
      <c r="N2015" s="62"/>
    </row>
    <row r="2016" spans="13:14" ht="12.75">
      <c r="M2016" s="62"/>
      <c r="N2016" s="62"/>
    </row>
    <row r="2017" spans="13:14" ht="12.75">
      <c r="M2017" s="62"/>
      <c r="N2017" s="62"/>
    </row>
    <row r="2018" spans="13:14" ht="12.75">
      <c r="M2018" s="62"/>
      <c r="N2018" s="62"/>
    </row>
    <row r="2019" spans="13:14" ht="12.75">
      <c r="M2019" s="62"/>
      <c r="N2019" s="62"/>
    </row>
    <row r="2020" spans="13:14" ht="12.75">
      <c r="M2020" s="62"/>
      <c r="N2020" s="62"/>
    </row>
    <row r="2021" spans="13:14" ht="12.75">
      <c r="M2021" s="62"/>
      <c r="N2021" s="62"/>
    </row>
    <row r="2022" spans="13:14" ht="12.75">
      <c r="M2022" s="62"/>
      <c r="N2022" s="62"/>
    </row>
    <row r="2023" spans="13:14" ht="12.75">
      <c r="M2023" s="62"/>
      <c r="N2023" s="62"/>
    </row>
    <row r="2024" spans="13:14" ht="12.75">
      <c r="M2024" s="62"/>
      <c r="N2024" s="62"/>
    </row>
    <row r="2025" spans="13:14" ht="12.75">
      <c r="M2025" s="62"/>
      <c r="N2025" s="62"/>
    </row>
    <row r="2026" spans="13:14" ht="12.75">
      <c r="M2026" s="62"/>
      <c r="N2026" s="62"/>
    </row>
    <row r="2027" spans="13:14" ht="12.75">
      <c r="M2027" s="62"/>
      <c r="N2027" s="62"/>
    </row>
    <row r="2028" spans="13:14" ht="12.75">
      <c r="M2028" s="62"/>
      <c r="N2028" s="62"/>
    </row>
    <row r="2029" spans="13:14" ht="12.75">
      <c r="M2029" s="62"/>
      <c r="N2029" s="62"/>
    </row>
    <row r="2030" spans="13:14" ht="12.75">
      <c r="M2030" s="62"/>
      <c r="N2030" s="62"/>
    </row>
    <row r="2031" spans="13:14" ht="12.75">
      <c r="M2031" s="62"/>
      <c r="N2031" s="62"/>
    </row>
    <row r="2032" spans="13:14" ht="12.75">
      <c r="M2032" s="62"/>
      <c r="N2032" s="62"/>
    </row>
    <row r="2033" spans="13:14" ht="12.75">
      <c r="M2033" s="62"/>
      <c r="N2033" s="62"/>
    </row>
    <row r="2034" spans="13:14" ht="12.75">
      <c r="M2034" s="62"/>
      <c r="N2034" s="62"/>
    </row>
    <row r="2035" spans="13:14" ht="12.75">
      <c r="M2035" s="62"/>
      <c r="N2035" s="62"/>
    </row>
    <row r="2036" spans="13:14" ht="12.75">
      <c r="M2036" s="62"/>
      <c r="N2036" s="62"/>
    </row>
    <row r="2037" spans="13:14" ht="12.75">
      <c r="M2037" s="62"/>
      <c r="N2037" s="62"/>
    </row>
    <row r="2038" spans="13:14" ht="12.75">
      <c r="M2038" s="62"/>
      <c r="N2038" s="62"/>
    </row>
    <row r="2039" spans="13:14" ht="12.75">
      <c r="M2039" s="62"/>
      <c r="N2039" s="62"/>
    </row>
    <row r="2040" spans="13:14" ht="12.75">
      <c r="M2040" s="62"/>
      <c r="N2040" s="62"/>
    </row>
    <row r="2041" spans="13:14" ht="12.75">
      <c r="M2041" s="62"/>
      <c r="N2041" s="62"/>
    </row>
    <row r="2042" spans="13:14" ht="12.75">
      <c r="M2042" s="62"/>
      <c r="N2042" s="62"/>
    </row>
    <row r="2043" spans="13:14" ht="12.75">
      <c r="M2043" s="62"/>
      <c r="N2043" s="62"/>
    </row>
    <row r="2044" spans="13:14" ht="12.75">
      <c r="M2044" s="62"/>
      <c r="N2044" s="62"/>
    </row>
    <row r="2045" spans="13:14" ht="12.75">
      <c r="M2045" s="62"/>
      <c r="N2045" s="62"/>
    </row>
    <row r="2046" spans="13:14" ht="12.75">
      <c r="M2046" s="62"/>
      <c r="N2046" s="62"/>
    </row>
    <row r="2047" spans="13:14" ht="12.75">
      <c r="M2047" s="62"/>
      <c r="N2047" s="62"/>
    </row>
    <row r="2048" spans="13:14" ht="12.75">
      <c r="M2048" s="62"/>
      <c r="N2048" s="62"/>
    </row>
    <row r="2049" spans="13:14" ht="12.75">
      <c r="M2049" s="62"/>
      <c r="N2049" s="62"/>
    </row>
    <row r="2050" spans="13:14" ht="12.75">
      <c r="M2050" s="62"/>
      <c r="N2050" s="62"/>
    </row>
    <row r="2051" spans="13:14" ht="12.75">
      <c r="M2051" s="62"/>
      <c r="N2051" s="62"/>
    </row>
    <row r="2052" spans="13:14" ht="12.75">
      <c r="M2052" s="62"/>
      <c r="N2052" s="62"/>
    </row>
    <row r="2053" spans="13:14" ht="12.75">
      <c r="M2053" s="62"/>
      <c r="N2053" s="62"/>
    </row>
    <row r="2054" spans="13:14" ht="12.75">
      <c r="M2054" s="62"/>
      <c r="N2054" s="62"/>
    </row>
    <row r="2055" spans="13:14" ht="12.75">
      <c r="M2055" s="62"/>
      <c r="N2055" s="62"/>
    </row>
    <row r="2056" spans="13:14" ht="12.75">
      <c r="M2056" s="62"/>
      <c r="N2056" s="62"/>
    </row>
    <row r="2057" spans="13:14" ht="12.75">
      <c r="M2057" s="62"/>
      <c r="N2057" s="62"/>
    </row>
    <row r="2058" spans="13:14" ht="12.75">
      <c r="M2058" s="62"/>
      <c r="N2058" s="62"/>
    </row>
    <row r="2059" spans="13:14" ht="12.75">
      <c r="M2059" s="62"/>
      <c r="N2059" s="62"/>
    </row>
    <row r="2060" spans="13:14" ht="12.75">
      <c r="M2060" s="62"/>
      <c r="N2060" s="62"/>
    </row>
    <row r="2061" spans="13:14" ht="12.75">
      <c r="M2061" s="62"/>
      <c r="N2061" s="62"/>
    </row>
    <row r="2062" spans="13:14" ht="12.75">
      <c r="M2062" s="62"/>
      <c r="N2062" s="62"/>
    </row>
    <row r="2063" spans="13:14" ht="12.75">
      <c r="M2063" s="62"/>
      <c r="N2063" s="62"/>
    </row>
    <row r="2064" spans="13:14" ht="12.75">
      <c r="M2064" s="62"/>
      <c r="N2064" s="62"/>
    </row>
    <row r="2065" spans="13:14" ht="12.75">
      <c r="M2065" s="62"/>
      <c r="N2065" s="62"/>
    </row>
    <row r="2066" spans="13:14" ht="12.75">
      <c r="M2066" s="62"/>
      <c r="N2066" s="62"/>
    </row>
    <row r="2067" spans="13:14" ht="12.75">
      <c r="M2067" s="62"/>
      <c r="N2067" s="62"/>
    </row>
    <row r="2068" spans="13:14" ht="12.75">
      <c r="M2068" s="62"/>
      <c r="N2068" s="62"/>
    </row>
    <row r="2069" spans="13:14" ht="12.75">
      <c r="M2069" s="62"/>
      <c r="N2069" s="62"/>
    </row>
    <row r="2070" spans="13:14" ht="12.75">
      <c r="M2070" s="62"/>
      <c r="N2070" s="62"/>
    </row>
    <row r="2071" spans="13:14" ht="12.75">
      <c r="M2071" s="62"/>
      <c r="N2071" s="62"/>
    </row>
    <row r="2072" spans="13:14" ht="12.75">
      <c r="M2072" s="62"/>
      <c r="N2072" s="62"/>
    </row>
    <row r="2073" spans="13:14" ht="12.75">
      <c r="M2073" s="62"/>
      <c r="N2073" s="62"/>
    </row>
    <row r="2074" spans="13:14" ht="12.75">
      <c r="M2074" s="62"/>
      <c r="N2074" s="62"/>
    </row>
    <row r="2075" spans="13:14" ht="12.75">
      <c r="M2075" s="62"/>
      <c r="N2075" s="62"/>
    </row>
    <row r="2076" spans="13:14" ht="12.75">
      <c r="M2076" s="62"/>
      <c r="N2076" s="62"/>
    </row>
    <row r="2077" spans="13:14" ht="12.75">
      <c r="M2077" s="62"/>
      <c r="N2077" s="62"/>
    </row>
    <row r="2078" spans="13:14" ht="12.75">
      <c r="M2078" s="62"/>
      <c r="N2078" s="62"/>
    </row>
    <row r="2079" spans="13:14" ht="12.75">
      <c r="M2079" s="62"/>
      <c r="N2079" s="62"/>
    </row>
    <row r="2080" spans="13:14" ht="12.75">
      <c r="M2080" s="62"/>
      <c r="N2080" s="62"/>
    </row>
    <row r="2081" spans="13:14" ht="12.75">
      <c r="M2081" s="62"/>
      <c r="N2081" s="62"/>
    </row>
    <row r="2082" spans="13:14" ht="12.75">
      <c r="M2082" s="62"/>
      <c r="N2082" s="62"/>
    </row>
    <row r="2083" spans="13:14" ht="12.75">
      <c r="M2083" s="62"/>
      <c r="N2083" s="62"/>
    </row>
    <row r="2084" spans="13:14" ht="12.75">
      <c r="M2084" s="62"/>
      <c r="N2084" s="62"/>
    </row>
    <row r="2085" spans="13:14" ht="12.75">
      <c r="M2085" s="62"/>
      <c r="N2085" s="62"/>
    </row>
    <row r="2086" spans="13:14" ht="12.75">
      <c r="M2086" s="62"/>
      <c r="N2086" s="62"/>
    </row>
    <row r="2087" spans="13:14" ht="12.75">
      <c r="M2087" s="62"/>
      <c r="N2087" s="62"/>
    </row>
    <row r="2088" spans="13:14" ht="12.75">
      <c r="M2088" s="62"/>
      <c r="N2088" s="62"/>
    </row>
    <row r="2089" spans="13:14" ht="12.75">
      <c r="M2089" s="62"/>
      <c r="N2089" s="62"/>
    </row>
    <row r="2090" spans="13:14" ht="12.75">
      <c r="M2090" s="62"/>
      <c r="N2090" s="62"/>
    </row>
    <row r="2091" spans="13:14" ht="12.75">
      <c r="M2091" s="62"/>
      <c r="N2091" s="62"/>
    </row>
    <row r="2092" spans="13:14" ht="12.75">
      <c r="M2092" s="62"/>
      <c r="N2092" s="62"/>
    </row>
    <row r="2093" spans="13:14" ht="12.75">
      <c r="M2093" s="62"/>
      <c r="N2093" s="62"/>
    </row>
    <row r="2094" spans="13:14" ht="12.75">
      <c r="M2094" s="62"/>
      <c r="N2094" s="62"/>
    </row>
    <row r="2095" spans="13:14" ht="12.75">
      <c r="M2095" s="62"/>
      <c r="N2095" s="62"/>
    </row>
    <row r="2096" spans="13:14" ht="12.75">
      <c r="M2096" s="62"/>
      <c r="N2096" s="62"/>
    </row>
    <row r="2097" spans="13:14" ht="12.75">
      <c r="M2097" s="62"/>
      <c r="N2097" s="62"/>
    </row>
    <row r="2098" spans="13:14" ht="12.75">
      <c r="M2098" s="62"/>
      <c r="N2098" s="62"/>
    </row>
    <row r="2099" spans="13:14" ht="12.75">
      <c r="M2099" s="62"/>
      <c r="N2099" s="62"/>
    </row>
    <row r="2100" spans="13:14" ht="12.75">
      <c r="M2100" s="62"/>
      <c r="N2100" s="62"/>
    </row>
    <row r="2101" spans="13:14" ht="12.75">
      <c r="M2101" s="62"/>
      <c r="N2101" s="62"/>
    </row>
    <row r="2102" spans="13:14" ht="12.75">
      <c r="M2102" s="62"/>
      <c r="N2102" s="62"/>
    </row>
    <row r="2103" spans="13:14" ht="12.75">
      <c r="M2103" s="62"/>
      <c r="N2103" s="62"/>
    </row>
    <row r="2104" spans="13:14" ht="12.75">
      <c r="M2104" s="62"/>
      <c r="N2104" s="62"/>
    </row>
    <row r="2105" spans="13:14" ht="12.75">
      <c r="M2105" s="62"/>
      <c r="N2105" s="62"/>
    </row>
    <row r="2106" spans="13:14" ht="12.75">
      <c r="M2106" s="62"/>
      <c r="N2106" s="62"/>
    </row>
    <row r="2107" spans="13:14" ht="12.75">
      <c r="M2107" s="62"/>
      <c r="N2107" s="62"/>
    </row>
    <row r="2108" spans="13:14" ht="12.75">
      <c r="M2108" s="62"/>
      <c r="N2108" s="62"/>
    </row>
    <row r="2109" spans="13:14" ht="12.75">
      <c r="M2109" s="62"/>
      <c r="N2109" s="62"/>
    </row>
    <row r="2110" spans="13:14" ht="12.75">
      <c r="M2110" s="62"/>
      <c r="N2110" s="62"/>
    </row>
    <row r="2111" spans="13:14" ht="12.75">
      <c r="M2111" s="62"/>
      <c r="N2111" s="62"/>
    </row>
    <row r="2112" spans="13:14" ht="12.75">
      <c r="M2112" s="62"/>
      <c r="N2112" s="62"/>
    </row>
    <row r="2113" spans="13:14" ht="12.75">
      <c r="M2113" s="62"/>
      <c r="N2113" s="62"/>
    </row>
    <row r="2114" spans="13:14" ht="12.75">
      <c r="M2114" s="62"/>
      <c r="N2114" s="62"/>
    </row>
    <row r="2115" spans="13:14" ht="12.75">
      <c r="M2115" s="62"/>
      <c r="N2115" s="62"/>
    </row>
    <row r="2116" spans="13:14" ht="12.75">
      <c r="M2116" s="62"/>
      <c r="N2116" s="62"/>
    </row>
    <row r="2117" spans="13:14" ht="12.75">
      <c r="M2117" s="62"/>
      <c r="N2117" s="62"/>
    </row>
    <row r="2118" spans="13:14" ht="12.75">
      <c r="M2118" s="62"/>
      <c r="N2118" s="62"/>
    </row>
    <row r="2119" spans="13:14" ht="12.75">
      <c r="M2119" s="62"/>
      <c r="N2119" s="62"/>
    </row>
    <row r="2120" spans="13:14" ht="12.75">
      <c r="M2120" s="62"/>
      <c r="N2120" s="62"/>
    </row>
    <row r="2121" spans="13:14" ht="12.75">
      <c r="M2121" s="62"/>
      <c r="N2121" s="62"/>
    </row>
    <row r="2122" spans="13:14" ht="12.75">
      <c r="M2122" s="62"/>
      <c r="N2122" s="62"/>
    </row>
    <row r="2123" spans="13:14" ht="12.75">
      <c r="M2123" s="62"/>
      <c r="N2123" s="62"/>
    </row>
    <row r="2124" spans="13:14" ht="12.75">
      <c r="M2124" s="62"/>
      <c r="N2124" s="62"/>
    </row>
    <row r="2125" spans="13:14" ht="12.75">
      <c r="M2125" s="62"/>
      <c r="N2125" s="62"/>
    </row>
    <row r="2126" spans="13:14" ht="12.75">
      <c r="M2126" s="62"/>
      <c r="N2126" s="62"/>
    </row>
    <row r="2127" spans="13:14" ht="12.75">
      <c r="M2127" s="62"/>
      <c r="N2127" s="62"/>
    </row>
    <row r="2128" spans="13:14" ht="12.75">
      <c r="M2128" s="62"/>
      <c r="N2128" s="62"/>
    </row>
    <row r="2129" spans="13:14" ht="12.75">
      <c r="M2129" s="62"/>
      <c r="N2129" s="62"/>
    </row>
    <row r="2130" spans="13:14" ht="12.75">
      <c r="M2130" s="62"/>
      <c r="N2130" s="62"/>
    </row>
    <row r="2131" spans="13:14" ht="12.75">
      <c r="M2131" s="62"/>
      <c r="N2131" s="62"/>
    </row>
    <row r="2132" spans="13:14" ht="12.75">
      <c r="M2132" s="62"/>
      <c r="N2132" s="62"/>
    </row>
    <row r="2133" spans="13:14" ht="12.75">
      <c r="M2133" s="62"/>
      <c r="N2133" s="62"/>
    </row>
    <row r="2134" spans="13:14" ht="12.75">
      <c r="M2134" s="62"/>
      <c r="N2134" s="62"/>
    </row>
    <row r="2135" spans="13:14" ht="12.75">
      <c r="M2135" s="62"/>
      <c r="N2135" s="62"/>
    </row>
    <row r="2136" spans="13:14" ht="12.75">
      <c r="M2136" s="62"/>
      <c r="N2136" s="62"/>
    </row>
    <row r="2137" spans="13:14" ht="12.75">
      <c r="M2137" s="62"/>
      <c r="N2137" s="62"/>
    </row>
    <row r="2138" spans="13:14" ht="12.75">
      <c r="M2138" s="62"/>
      <c r="N2138" s="62"/>
    </row>
    <row r="2139" spans="13:14" ht="12.75">
      <c r="M2139" s="62"/>
      <c r="N2139" s="62"/>
    </row>
    <row r="2140" spans="13:14" ht="12.75">
      <c r="M2140" s="62"/>
      <c r="N2140" s="62"/>
    </row>
    <row r="2141" spans="13:14" ht="12.75">
      <c r="M2141" s="62"/>
      <c r="N2141" s="62"/>
    </row>
    <row r="2142" spans="13:14" ht="12.75">
      <c r="M2142" s="62"/>
      <c r="N2142" s="62"/>
    </row>
    <row r="2143" spans="13:14" ht="12.75">
      <c r="M2143" s="62"/>
      <c r="N2143" s="62"/>
    </row>
    <row r="2144" spans="13:14" ht="12.75">
      <c r="M2144" s="62"/>
      <c r="N2144" s="62"/>
    </row>
    <row r="2145" spans="13:14" ht="12.75">
      <c r="M2145" s="62"/>
      <c r="N2145" s="62"/>
    </row>
    <row r="2146" spans="13:14" ht="12.75">
      <c r="M2146" s="62"/>
      <c r="N2146" s="62"/>
    </row>
    <row r="2147" spans="13:14" ht="12.75">
      <c r="M2147" s="62"/>
      <c r="N2147" s="62"/>
    </row>
    <row r="2148" spans="13:14" ht="12.75">
      <c r="M2148" s="62"/>
      <c r="N2148" s="62"/>
    </row>
    <row r="2149" spans="13:14" ht="12.75">
      <c r="M2149" s="62"/>
      <c r="N2149" s="62"/>
    </row>
    <row r="2150" spans="13:14" ht="12.75">
      <c r="M2150" s="62"/>
      <c r="N2150" s="62"/>
    </row>
    <row r="2151" spans="13:14" ht="12.75">
      <c r="M2151" s="62"/>
      <c r="N2151" s="62"/>
    </row>
    <row r="2152" spans="13:14" ht="12.75">
      <c r="M2152" s="62"/>
      <c r="N2152" s="62"/>
    </row>
    <row r="2153" spans="13:14" ht="12.75">
      <c r="M2153" s="62"/>
      <c r="N2153" s="62"/>
    </row>
    <row r="2154" spans="13:14" ht="12.75">
      <c r="M2154" s="62"/>
      <c r="N2154" s="62"/>
    </row>
    <row r="2155" spans="13:14" ht="12.75">
      <c r="M2155" s="62"/>
      <c r="N2155" s="62"/>
    </row>
    <row r="2156" spans="13:14" ht="12.75">
      <c r="M2156" s="62"/>
      <c r="N2156" s="62"/>
    </row>
    <row r="2157" spans="13:14" ht="12.75">
      <c r="M2157" s="62"/>
      <c r="N2157" s="62"/>
    </row>
    <row r="2158" spans="13:14" ht="12.75">
      <c r="M2158" s="62"/>
      <c r="N2158" s="62"/>
    </row>
    <row r="2159" spans="13:14" ht="12.75">
      <c r="M2159" s="62"/>
      <c r="N2159" s="62"/>
    </row>
    <row r="2160" spans="13:14" ht="12.75">
      <c r="M2160" s="62"/>
      <c r="N2160" s="62"/>
    </row>
    <row r="2161" spans="13:14" ht="12.75">
      <c r="M2161" s="62"/>
      <c r="N2161" s="62"/>
    </row>
    <row r="2162" spans="13:14" ht="12.75">
      <c r="M2162" s="62"/>
      <c r="N2162" s="62"/>
    </row>
    <row r="2163" spans="13:14" ht="12.75">
      <c r="M2163" s="62"/>
      <c r="N2163" s="62"/>
    </row>
    <row r="2164" spans="13:14" ht="12.75">
      <c r="M2164" s="62"/>
      <c r="N2164" s="62"/>
    </row>
    <row r="2165" spans="13:14" ht="12.75">
      <c r="M2165" s="62"/>
      <c r="N2165" s="62"/>
    </row>
    <row r="2166" spans="13:14" ht="12.75">
      <c r="M2166" s="62"/>
      <c r="N2166" s="62"/>
    </row>
    <row r="2167" spans="13:14" ht="12.75">
      <c r="M2167" s="62"/>
      <c r="N2167" s="62"/>
    </row>
    <row r="2168" spans="13:14" ht="12.75">
      <c r="M2168" s="62"/>
      <c r="N2168" s="62"/>
    </row>
    <row r="2169" spans="13:14" ht="12.75">
      <c r="M2169" s="62"/>
      <c r="N2169" s="62"/>
    </row>
    <row r="2170" spans="13:14" ht="12.75">
      <c r="M2170" s="62"/>
      <c r="N2170" s="62"/>
    </row>
    <row r="2171" spans="13:14" ht="12.75">
      <c r="M2171" s="62"/>
      <c r="N2171" s="62"/>
    </row>
    <row r="2172" spans="13:14" ht="12.75">
      <c r="M2172" s="62"/>
      <c r="N2172" s="62"/>
    </row>
    <row r="2173" spans="13:14" ht="12.75">
      <c r="M2173" s="62"/>
      <c r="N2173" s="62"/>
    </row>
    <row r="2174" spans="13:14" ht="12.75">
      <c r="M2174" s="62"/>
      <c r="N2174" s="62"/>
    </row>
    <row r="2175" spans="13:14" ht="12.75">
      <c r="M2175" s="62"/>
      <c r="N2175" s="62"/>
    </row>
    <row r="2176" spans="13:14" ht="12.75">
      <c r="M2176" s="62"/>
      <c r="N2176" s="62"/>
    </row>
    <row r="2177" spans="13:14" ht="12.75">
      <c r="M2177" s="62"/>
      <c r="N2177" s="62"/>
    </row>
    <row r="2178" spans="13:14" ht="12.75">
      <c r="M2178" s="62"/>
      <c r="N2178" s="62"/>
    </row>
    <row r="2179" spans="13:14" ht="12.75">
      <c r="M2179" s="62"/>
      <c r="N2179" s="62"/>
    </row>
    <row r="2180" spans="13:14" ht="12.75">
      <c r="M2180" s="62"/>
      <c r="N2180" s="62"/>
    </row>
    <row r="2181" spans="13:14" ht="12.75">
      <c r="M2181" s="62"/>
      <c r="N2181" s="62"/>
    </row>
    <row r="2182" spans="13:14" ht="12.75">
      <c r="M2182" s="62"/>
      <c r="N2182" s="62"/>
    </row>
    <row r="2183" spans="13:14" ht="12.75">
      <c r="M2183" s="62"/>
      <c r="N2183" s="62"/>
    </row>
    <row r="2184" spans="13:14" ht="12.75">
      <c r="M2184" s="62"/>
      <c r="N2184" s="62"/>
    </row>
    <row r="2185" spans="13:14" ht="12.75">
      <c r="M2185" s="62"/>
      <c r="N2185" s="62"/>
    </row>
    <row r="2186" spans="13:14" ht="12.75">
      <c r="M2186" s="62"/>
      <c r="N2186" s="62"/>
    </row>
    <row r="2187" spans="13:14" ht="12.75">
      <c r="M2187" s="62"/>
      <c r="N2187" s="62"/>
    </row>
    <row r="2188" spans="13:14" ht="12.75">
      <c r="M2188" s="62"/>
      <c r="N2188" s="62"/>
    </row>
    <row r="2189" spans="13:14" ht="12.75">
      <c r="M2189" s="62"/>
      <c r="N2189" s="62"/>
    </row>
    <row r="2190" spans="13:14" ht="12.75">
      <c r="M2190" s="62"/>
      <c r="N2190" s="62"/>
    </row>
    <row r="2191" spans="13:14" ht="12.75">
      <c r="M2191" s="62"/>
      <c r="N2191" s="62"/>
    </row>
    <row r="2192" spans="13:14" ht="12.75">
      <c r="M2192" s="62"/>
      <c r="N2192" s="62"/>
    </row>
    <row r="2193" spans="13:14" ht="12.75">
      <c r="M2193" s="62"/>
      <c r="N2193" s="62"/>
    </row>
    <row r="2194" spans="13:14" ht="12.75">
      <c r="M2194" s="62"/>
      <c r="N2194" s="62"/>
    </row>
    <row r="2195" spans="13:14" ht="12.75">
      <c r="M2195" s="62"/>
      <c r="N2195" s="62"/>
    </row>
    <row r="2196" spans="13:14" ht="12.75">
      <c r="M2196" s="62"/>
      <c r="N2196" s="62"/>
    </row>
    <row r="2197" spans="13:14" ht="12.75">
      <c r="M2197" s="62"/>
      <c r="N2197" s="62"/>
    </row>
    <row r="2198" spans="13:14" ht="12.75">
      <c r="M2198" s="62"/>
      <c r="N2198" s="62"/>
    </row>
    <row r="2199" spans="13:14" ht="12.75">
      <c r="M2199" s="62"/>
      <c r="N2199" s="62"/>
    </row>
    <row r="2200" spans="13:14" ht="12.75">
      <c r="M2200" s="62"/>
      <c r="N2200" s="62"/>
    </row>
    <row r="2201" spans="13:14" ht="12.75">
      <c r="M2201" s="62"/>
      <c r="N2201" s="62"/>
    </row>
    <row r="2202" spans="13:14" ht="12.75">
      <c r="M2202" s="62"/>
      <c r="N2202" s="62"/>
    </row>
    <row r="2203" spans="13:14" ht="12.75">
      <c r="M2203" s="62"/>
      <c r="N2203" s="62"/>
    </row>
    <row r="2204" spans="13:14" ht="12.75">
      <c r="M2204" s="62"/>
      <c r="N2204" s="62"/>
    </row>
    <row r="2205" spans="13:14" ht="12.75">
      <c r="M2205" s="62"/>
      <c r="N2205" s="62"/>
    </row>
    <row r="2206" spans="13:14" ht="12.75">
      <c r="M2206" s="62"/>
      <c r="N2206" s="62"/>
    </row>
    <row r="2207" spans="13:14" ht="12.75">
      <c r="M2207" s="62"/>
      <c r="N2207" s="62"/>
    </row>
    <row r="2208" spans="13:14" ht="12.75">
      <c r="M2208" s="62"/>
      <c r="N2208" s="62"/>
    </row>
    <row r="2209" spans="13:14" ht="12.75">
      <c r="M2209" s="62"/>
      <c r="N2209" s="62"/>
    </row>
    <row r="2210" spans="13:14" ht="12.75">
      <c r="M2210" s="62"/>
      <c r="N2210" s="62"/>
    </row>
    <row r="2211" spans="13:14" ht="12.75">
      <c r="M2211" s="62"/>
      <c r="N2211" s="62"/>
    </row>
    <row r="2212" spans="13:14" ht="12.75">
      <c r="M2212" s="62"/>
      <c r="N2212" s="62"/>
    </row>
    <row r="2213" spans="13:14" ht="12.75">
      <c r="M2213" s="62"/>
      <c r="N2213" s="62"/>
    </row>
    <row r="2214" spans="13:14" ht="12.75">
      <c r="M2214" s="62"/>
      <c r="N2214" s="62"/>
    </row>
    <row r="2215" spans="13:14" ht="12.75">
      <c r="M2215" s="62"/>
      <c r="N2215" s="62"/>
    </row>
    <row r="2216" spans="13:14" ht="12.75">
      <c r="M2216" s="62"/>
      <c r="N2216" s="62"/>
    </row>
    <row r="2217" spans="13:14" ht="12.75">
      <c r="M2217" s="62"/>
      <c r="N2217" s="62"/>
    </row>
    <row r="2218" spans="13:14" ht="12.75">
      <c r="M2218" s="62"/>
      <c r="N2218" s="62"/>
    </row>
    <row r="2219" spans="13:14" ht="12.75">
      <c r="M2219" s="62"/>
      <c r="N2219" s="62"/>
    </row>
    <row r="2220" spans="13:14" ht="12.75">
      <c r="M2220" s="62"/>
      <c r="N2220" s="62"/>
    </row>
    <row r="2221" spans="13:14" ht="12.75">
      <c r="M2221" s="62"/>
      <c r="N2221" s="62"/>
    </row>
    <row r="2222" spans="13:14" ht="12.75">
      <c r="M2222" s="62"/>
      <c r="N2222" s="62"/>
    </row>
    <row r="2223" spans="13:14" ht="12.75">
      <c r="M2223" s="62"/>
      <c r="N2223" s="62"/>
    </row>
    <row r="2224" spans="13:14" ht="12.75">
      <c r="M2224" s="62"/>
      <c r="N2224" s="62"/>
    </row>
    <row r="2225" spans="13:14" ht="12.75">
      <c r="M2225" s="62"/>
      <c r="N2225" s="62"/>
    </row>
    <row r="2226" spans="13:14" ht="12.75">
      <c r="M2226" s="62"/>
      <c r="N2226" s="62"/>
    </row>
    <row r="2227" spans="13:14" ht="12.75">
      <c r="M2227" s="62"/>
      <c r="N2227" s="62"/>
    </row>
    <row r="2228" spans="13:14" ht="12.75">
      <c r="M2228" s="62"/>
      <c r="N2228" s="62"/>
    </row>
    <row r="2229" spans="13:14" ht="12.75">
      <c r="M2229" s="62"/>
      <c r="N2229" s="62"/>
    </row>
    <row r="2230" spans="13:14" ht="12.75">
      <c r="M2230" s="62"/>
      <c r="N2230" s="62"/>
    </row>
    <row r="2231" spans="13:14" ht="12.75">
      <c r="M2231" s="62"/>
      <c r="N2231" s="62"/>
    </row>
    <row r="2232" spans="13:14" ht="12.75">
      <c r="M2232" s="62"/>
      <c r="N2232" s="62"/>
    </row>
    <row r="2233" spans="13:14" ht="12.75">
      <c r="M2233" s="62"/>
      <c r="N2233" s="62"/>
    </row>
    <row r="2234" spans="13:14" ht="12.75">
      <c r="M2234" s="62"/>
      <c r="N2234" s="62"/>
    </row>
    <row r="2235" spans="13:14" ht="12.75">
      <c r="M2235" s="62"/>
      <c r="N2235" s="62"/>
    </row>
    <row r="2236" spans="13:14" ht="12.75">
      <c r="M2236" s="62"/>
      <c r="N2236" s="62"/>
    </row>
    <row r="2237" spans="13:14" ht="12.75">
      <c r="M2237" s="62"/>
      <c r="N2237" s="62"/>
    </row>
    <row r="2238" spans="13:14" ht="12.75">
      <c r="M2238" s="62"/>
      <c r="N2238" s="62"/>
    </row>
    <row r="2239" spans="13:14" ht="12.75">
      <c r="M2239" s="62"/>
      <c r="N2239" s="62"/>
    </row>
    <row r="2240" spans="13:14" ht="12.75">
      <c r="M2240" s="62"/>
      <c r="N2240" s="62"/>
    </row>
    <row r="2241" spans="13:14" ht="12.75">
      <c r="M2241" s="62"/>
      <c r="N2241" s="62"/>
    </row>
    <row r="2242" spans="13:14" ht="12.75">
      <c r="M2242" s="62"/>
      <c r="N2242" s="62"/>
    </row>
    <row r="2243" spans="13:14" ht="12.75">
      <c r="M2243" s="62"/>
      <c r="N2243" s="62"/>
    </row>
    <row r="2244" spans="13:14" ht="12.75">
      <c r="M2244" s="62"/>
      <c r="N2244" s="62"/>
    </row>
    <row r="2245" spans="13:14" ht="12.75">
      <c r="M2245" s="62"/>
      <c r="N2245" s="62"/>
    </row>
    <row r="2246" spans="13:14" ht="12.75">
      <c r="M2246" s="62"/>
      <c r="N2246" s="62"/>
    </row>
    <row r="2247" spans="13:14" ht="12.75">
      <c r="M2247" s="62"/>
      <c r="N2247" s="62"/>
    </row>
    <row r="2248" spans="13:14" ht="12.75">
      <c r="M2248" s="62"/>
      <c r="N2248" s="62"/>
    </row>
    <row r="2249" spans="13:14" ht="12.75">
      <c r="M2249" s="62"/>
      <c r="N2249" s="62"/>
    </row>
    <row r="2250" spans="13:14" ht="12.75">
      <c r="M2250" s="62"/>
      <c r="N2250" s="62"/>
    </row>
    <row r="2251" spans="13:14" ht="12.75">
      <c r="M2251" s="62"/>
      <c r="N2251" s="62"/>
    </row>
    <row r="2252" spans="13:14" ht="12.75">
      <c r="M2252" s="62"/>
      <c r="N2252" s="62"/>
    </row>
    <row r="2253" spans="13:14" ht="12.75">
      <c r="M2253" s="62"/>
      <c r="N2253" s="62"/>
    </row>
    <row r="2254" spans="13:14" ht="12.75">
      <c r="M2254" s="62"/>
      <c r="N2254" s="62"/>
    </row>
    <row r="2255" spans="13:14" ht="12.75">
      <c r="M2255" s="62"/>
      <c r="N2255" s="62"/>
    </row>
    <row r="2256" spans="13:14" ht="12.75">
      <c r="M2256" s="62"/>
      <c r="N2256" s="62"/>
    </row>
    <row r="2257" spans="13:14" ht="12.75">
      <c r="M2257" s="62"/>
      <c r="N2257" s="62"/>
    </row>
    <row r="2258" spans="13:14" ht="12.75">
      <c r="M2258" s="62"/>
      <c r="N2258" s="62"/>
    </row>
    <row r="2259" spans="13:14" ht="12.75">
      <c r="M2259" s="62"/>
      <c r="N2259" s="62"/>
    </row>
    <row r="2260" spans="13:14" ht="12.75">
      <c r="M2260" s="62"/>
      <c r="N2260" s="62"/>
    </row>
  </sheetData>
  <sheetProtection/>
  <mergeCells count="19">
    <mergeCell ref="A5:M5"/>
    <mergeCell ref="H6:J6"/>
    <mergeCell ref="C367:D367"/>
    <mergeCell ref="C382:D382"/>
    <mergeCell ref="B431:M431"/>
    <mergeCell ref="K7:L7"/>
    <mergeCell ref="M7:M8"/>
    <mergeCell ref="G7:H7"/>
    <mergeCell ref="I7:J7"/>
    <mergeCell ref="A1:M1"/>
    <mergeCell ref="L6:M6"/>
    <mergeCell ref="A2:M2"/>
    <mergeCell ref="A3:M3"/>
    <mergeCell ref="D4:J4"/>
    <mergeCell ref="A7:A8"/>
    <mergeCell ref="B7:B8"/>
    <mergeCell ref="C7:C8"/>
    <mergeCell ref="D7:D8"/>
    <mergeCell ref="E7:F7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33"/>
  <sheetViews>
    <sheetView zoomScalePageLayoutView="0" workbookViewId="0" topLeftCell="A10">
      <selection activeCell="P27" sqref="P27"/>
    </sheetView>
  </sheetViews>
  <sheetFormatPr defaultColWidth="9.00390625" defaultRowHeight="12.75"/>
  <cols>
    <col min="1" max="1" width="3.375" style="33" customWidth="1"/>
    <col min="2" max="2" width="8.25390625" style="33" customWidth="1"/>
    <col min="3" max="3" width="39.625" style="33" customWidth="1"/>
    <col min="4" max="5" width="7.00390625" style="33" customWidth="1"/>
    <col min="6" max="6" width="7.125" style="33" customWidth="1"/>
    <col min="7" max="7" width="7.00390625" style="33" customWidth="1"/>
    <col min="8" max="8" width="7.375" style="33" customWidth="1"/>
    <col min="9" max="9" width="8.375" style="33" customWidth="1"/>
    <col min="10" max="10" width="7.125" style="33" customWidth="1"/>
    <col min="11" max="11" width="7.625" style="33" customWidth="1"/>
    <col min="12" max="12" width="8.125" style="33" customWidth="1"/>
    <col min="13" max="13" width="7.375" style="33" customWidth="1"/>
    <col min="14" max="16384" width="9.125" style="33" customWidth="1"/>
  </cols>
  <sheetData>
    <row r="1" spans="1:13" s="34" customFormat="1" ht="24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34" customFormat="1" ht="16.5" customHeight="1">
      <c r="A3" s="3"/>
      <c r="B3" s="393" t="s">
        <v>681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34" customFormat="1" ht="4.5" customHeight="1">
      <c r="A4" s="3"/>
      <c r="B4" s="9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4" customFormat="1" ht="24" customHeight="1">
      <c r="A5" s="393" t="s">
        <v>110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8"/>
    </row>
    <row r="6" spans="1:13" ht="18.75" customHeight="1">
      <c r="A6" s="309"/>
      <c r="B6" s="309"/>
      <c r="C6" s="309"/>
      <c r="D6" s="309"/>
      <c r="E6" s="309"/>
      <c r="F6" s="309"/>
      <c r="G6" s="202"/>
      <c r="H6" s="12"/>
      <c r="I6" s="430"/>
      <c r="J6" s="430"/>
      <c r="K6" s="310"/>
      <c r="L6" s="420"/>
      <c r="M6" s="420"/>
    </row>
    <row r="7" spans="1:13" s="36" customFormat="1" ht="57.75" customHeight="1">
      <c r="A7" s="407" t="s">
        <v>26</v>
      </c>
      <c r="B7" s="408" t="s">
        <v>29</v>
      </c>
      <c r="C7" s="408" t="s">
        <v>27</v>
      </c>
      <c r="D7" s="408" t="s">
        <v>1</v>
      </c>
      <c r="E7" s="410" t="s">
        <v>2</v>
      </c>
      <c r="F7" s="411"/>
      <c r="G7" s="409" t="s">
        <v>3</v>
      </c>
      <c r="H7" s="409"/>
      <c r="I7" s="403" t="s">
        <v>4</v>
      </c>
      <c r="J7" s="403"/>
      <c r="K7" s="403" t="s">
        <v>5</v>
      </c>
      <c r="L7" s="403"/>
      <c r="M7" s="409" t="s">
        <v>6</v>
      </c>
    </row>
    <row r="8" spans="1:13" s="36" customFormat="1" ht="54">
      <c r="A8" s="407"/>
      <c r="B8" s="407"/>
      <c r="C8" s="408"/>
      <c r="D8" s="408"/>
      <c r="E8" s="25" t="s">
        <v>7</v>
      </c>
      <c r="F8" s="25" t="s">
        <v>8</v>
      </c>
      <c r="G8" s="32" t="s">
        <v>9</v>
      </c>
      <c r="H8" s="24" t="s">
        <v>6</v>
      </c>
      <c r="I8" s="26" t="s">
        <v>9</v>
      </c>
      <c r="J8" s="24" t="s">
        <v>6</v>
      </c>
      <c r="K8" s="26" t="s">
        <v>9</v>
      </c>
      <c r="L8" s="24" t="s">
        <v>6</v>
      </c>
      <c r="M8" s="409"/>
    </row>
    <row r="9" spans="1:13" s="41" customFormat="1" ht="13.5">
      <c r="A9" s="37" t="s">
        <v>10</v>
      </c>
      <c r="B9" s="37" t="s">
        <v>18</v>
      </c>
      <c r="C9" s="37" t="s">
        <v>19</v>
      </c>
      <c r="D9" s="38" t="s">
        <v>30</v>
      </c>
      <c r="E9" s="39" t="s">
        <v>31</v>
      </c>
      <c r="F9" s="40" t="s">
        <v>32</v>
      </c>
      <c r="G9" s="38" t="s">
        <v>11</v>
      </c>
      <c r="H9" s="40" t="s">
        <v>50</v>
      </c>
      <c r="I9" s="38" t="s">
        <v>33</v>
      </c>
      <c r="J9" s="40" t="s">
        <v>34</v>
      </c>
      <c r="K9" s="40">
        <v>11</v>
      </c>
      <c r="L9" s="37" t="s">
        <v>35</v>
      </c>
      <c r="M9" s="37" t="s">
        <v>36</v>
      </c>
    </row>
    <row r="10" spans="1:14" ht="45" customHeight="1">
      <c r="A10" s="91">
        <v>1</v>
      </c>
      <c r="B10" s="91" t="s">
        <v>43</v>
      </c>
      <c r="C10" s="109" t="s">
        <v>621</v>
      </c>
      <c r="D10" s="91" t="s">
        <v>37</v>
      </c>
      <c r="E10" s="92"/>
      <c r="F10" s="93">
        <v>1</v>
      </c>
      <c r="G10" s="92"/>
      <c r="H10" s="94"/>
      <c r="I10" s="93"/>
      <c r="J10" s="94"/>
      <c r="K10" s="93"/>
      <c r="L10" s="94"/>
      <c r="M10" s="94"/>
      <c r="N10" s="18"/>
    </row>
    <row r="11" spans="1:14" ht="16.5" customHeight="1">
      <c r="A11" s="91"/>
      <c r="B11" s="27"/>
      <c r="C11" s="97" t="s">
        <v>28</v>
      </c>
      <c r="D11" s="91" t="s">
        <v>17</v>
      </c>
      <c r="E11" s="107">
        <v>1</v>
      </c>
      <c r="F11" s="92">
        <f>F10*E11</f>
        <v>1</v>
      </c>
      <c r="G11" s="92"/>
      <c r="H11" s="94"/>
      <c r="I11" s="93"/>
      <c r="J11" s="94"/>
      <c r="K11" s="93"/>
      <c r="L11" s="94"/>
      <c r="M11" s="94"/>
      <c r="N11" s="18"/>
    </row>
    <row r="12" spans="1:14" s="19" customFormat="1" ht="16.5" customHeight="1">
      <c r="A12" s="91"/>
      <c r="B12" s="27"/>
      <c r="C12" s="97" t="s">
        <v>14</v>
      </c>
      <c r="D12" s="91"/>
      <c r="E12" s="91"/>
      <c r="F12" s="92"/>
      <c r="G12" s="92"/>
      <c r="H12" s="94"/>
      <c r="I12" s="93"/>
      <c r="J12" s="94"/>
      <c r="K12" s="93"/>
      <c r="L12" s="94"/>
      <c r="M12" s="94"/>
      <c r="N12" s="18"/>
    </row>
    <row r="13" spans="1:14" s="19" customFormat="1" ht="45.75" customHeight="1">
      <c r="A13" s="91"/>
      <c r="B13" s="27"/>
      <c r="C13" s="109" t="s">
        <v>86</v>
      </c>
      <c r="D13" s="91" t="s">
        <v>17</v>
      </c>
      <c r="E13" s="91">
        <v>1</v>
      </c>
      <c r="F13" s="92">
        <f>F10*E13</f>
        <v>1</v>
      </c>
      <c r="G13" s="92"/>
      <c r="H13" s="94"/>
      <c r="I13" s="93"/>
      <c r="J13" s="94"/>
      <c r="K13" s="93"/>
      <c r="L13" s="94"/>
      <c r="M13" s="94"/>
      <c r="N13" s="18"/>
    </row>
    <row r="14" spans="1:71" s="19" customFormat="1" ht="28.5" customHeight="1">
      <c r="A14" s="91">
        <v>2</v>
      </c>
      <c r="B14" s="91" t="s">
        <v>46</v>
      </c>
      <c r="C14" s="83" t="s">
        <v>87</v>
      </c>
      <c r="D14" s="91" t="s">
        <v>45</v>
      </c>
      <c r="E14" s="92"/>
      <c r="F14" s="93">
        <v>60</v>
      </c>
      <c r="G14" s="93"/>
      <c r="H14" s="94"/>
      <c r="I14" s="92"/>
      <c r="J14" s="94"/>
      <c r="K14" s="93"/>
      <c r="L14" s="94"/>
      <c r="M14" s="94"/>
      <c r="N14" s="8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</row>
    <row r="15" spans="1:71" s="19" customFormat="1" ht="14.25" customHeight="1">
      <c r="A15" s="91"/>
      <c r="B15" s="37"/>
      <c r="C15" s="97" t="s">
        <v>12</v>
      </c>
      <c r="D15" s="91" t="s">
        <v>13</v>
      </c>
      <c r="E15" s="91">
        <v>0.39</v>
      </c>
      <c r="F15" s="51">
        <f>F14*E15</f>
        <v>23.400000000000002</v>
      </c>
      <c r="G15" s="93"/>
      <c r="H15" s="94"/>
      <c r="I15" s="93"/>
      <c r="J15" s="94"/>
      <c r="K15" s="93"/>
      <c r="L15" s="94"/>
      <c r="M15" s="94"/>
      <c r="N15" s="8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</row>
    <row r="16" spans="1:71" ht="17.25" customHeight="1">
      <c r="A16" s="91"/>
      <c r="B16" s="91"/>
      <c r="C16" s="97" t="s">
        <v>22</v>
      </c>
      <c r="D16" s="91" t="s">
        <v>0</v>
      </c>
      <c r="E16" s="92">
        <v>0.022</v>
      </c>
      <c r="F16" s="92">
        <f>F14*E16</f>
        <v>1.3199999999999998</v>
      </c>
      <c r="G16" s="93"/>
      <c r="H16" s="94"/>
      <c r="I16" s="92"/>
      <c r="J16" s="94"/>
      <c r="K16" s="93"/>
      <c r="L16" s="94"/>
      <c r="M16" s="94"/>
      <c r="N16" s="8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</row>
    <row r="17" spans="1:71" ht="12" customHeight="1">
      <c r="A17" s="91"/>
      <c r="B17" s="37"/>
      <c r="C17" s="97" t="s">
        <v>14</v>
      </c>
      <c r="D17" s="91"/>
      <c r="E17" s="91"/>
      <c r="F17" s="92"/>
      <c r="G17" s="93"/>
      <c r="H17" s="94"/>
      <c r="I17" s="92"/>
      <c r="J17" s="94"/>
      <c r="K17" s="93"/>
      <c r="L17" s="94"/>
      <c r="M17" s="94"/>
      <c r="N17" s="8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</row>
    <row r="18" spans="1:71" s="36" customFormat="1" ht="16.5" customHeight="1">
      <c r="A18" s="91"/>
      <c r="B18" s="37"/>
      <c r="C18" s="83" t="s">
        <v>87</v>
      </c>
      <c r="D18" s="91" t="s">
        <v>45</v>
      </c>
      <c r="E18" s="91">
        <v>1</v>
      </c>
      <c r="F18" s="92">
        <f>F14*E18</f>
        <v>60</v>
      </c>
      <c r="G18" s="93"/>
      <c r="H18" s="94"/>
      <c r="I18" s="92"/>
      <c r="J18" s="94"/>
      <c r="K18" s="93"/>
      <c r="L18" s="94"/>
      <c r="M18" s="94"/>
      <c r="N18" s="89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19" customFormat="1" ht="15" customHeight="1">
      <c r="A19" s="91"/>
      <c r="B19" s="37"/>
      <c r="C19" s="97" t="s">
        <v>15</v>
      </c>
      <c r="D19" s="91" t="s">
        <v>0</v>
      </c>
      <c r="E19" s="91">
        <v>0.159</v>
      </c>
      <c r="F19" s="104">
        <f>F14*E19</f>
        <v>9.540000000000001</v>
      </c>
      <c r="G19" s="93"/>
      <c r="H19" s="94"/>
      <c r="I19" s="92"/>
      <c r="J19" s="94"/>
      <c r="K19" s="93"/>
      <c r="L19" s="94"/>
      <c r="M19" s="94"/>
      <c r="N19" s="8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</row>
    <row r="20" spans="1:14" ht="15" customHeight="1">
      <c r="A20" s="91"/>
      <c r="B20" s="27"/>
      <c r="C20" s="141" t="s">
        <v>20</v>
      </c>
      <c r="D20" s="142"/>
      <c r="E20" s="142"/>
      <c r="F20" s="143"/>
      <c r="G20" s="145"/>
      <c r="H20" s="144"/>
      <c r="I20" s="144"/>
      <c r="J20" s="144"/>
      <c r="K20" s="144"/>
      <c r="L20" s="144"/>
      <c r="M20" s="144"/>
      <c r="N20" s="57"/>
    </row>
    <row r="21" spans="1:14" s="42" customFormat="1" ht="14.25" customHeight="1">
      <c r="A21" s="92"/>
      <c r="B21" s="92"/>
      <c r="C21" s="99" t="s">
        <v>48</v>
      </c>
      <c r="D21" s="92"/>
      <c r="E21" s="92"/>
      <c r="F21" s="146"/>
      <c r="G21" s="92"/>
      <c r="H21" s="103"/>
      <c r="I21" s="103"/>
      <c r="J21" s="103"/>
      <c r="K21" s="103"/>
      <c r="L21" s="103"/>
      <c r="M21" s="103"/>
      <c r="N21" s="131"/>
    </row>
    <row r="22" spans="1:14" ht="14.25" customHeight="1">
      <c r="A22" s="91"/>
      <c r="B22" s="27"/>
      <c r="C22" s="97" t="s">
        <v>57</v>
      </c>
      <c r="D22" s="91"/>
      <c r="E22" s="91"/>
      <c r="F22" s="94"/>
      <c r="G22" s="92"/>
      <c r="H22" s="103"/>
      <c r="I22" s="103"/>
      <c r="J22" s="103"/>
      <c r="K22" s="103"/>
      <c r="L22" s="103"/>
      <c r="M22" s="103"/>
      <c r="N22" s="18"/>
    </row>
    <row r="23" spans="1:14" ht="14.25" customHeight="1">
      <c r="A23" s="91"/>
      <c r="B23" s="27"/>
      <c r="C23" s="97" t="s">
        <v>20</v>
      </c>
      <c r="D23" s="91"/>
      <c r="E23" s="91"/>
      <c r="F23" s="94"/>
      <c r="G23" s="92"/>
      <c r="H23" s="103"/>
      <c r="I23" s="103"/>
      <c r="J23" s="103"/>
      <c r="K23" s="103"/>
      <c r="L23" s="103"/>
      <c r="M23" s="103"/>
      <c r="N23" s="18"/>
    </row>
    <row r="24" spans="1:14" s="12" customFormat="1" ht="14.25" customHeight="1">
      <c r="A24" s="91"/>
      <c r="B24" s="91"/>
      <c r="C24" s="99" t="s">
        <v>49</v>
      </c>
      <c r="D24" s="92"/>
      <c r="E24" s="51"/>
      <c r="F24" s="151"/>
      <c r="G24" s="92"/>
      <c r="H24" s="103"/>
      <c r="I24" s="103"/>
      <c r="J24" s="103"/>
      <c r="K24" s="103"/>
      <c r="L24" s="103"/>
      <c r="M24" s="103"/>
      <c r="N24" s="127"/>
    </row>
    <row r="25" spans="1:14" s="12" customFormat="1" ht="14.25" customHeight="1">
      <c r="A25" s="91"/>
      <c r="B25" s="91"/>
      <c r="C25" s="99" t="s">
        <v>20</v>
      </c>
      <c r="D25" s="92"/>
      <c r="E25" s="51"/>
      <c r="F25" s="151"/>
      <c r="G25" s="92"/>
      <c r="H25" s="103"/>
      <c r="I25" s="103"/>
      <c r="J25" s="103"/>
      <c r="K25" s="103"/>
      <c r="L25" s="103"/>
      <c r="M25" s="103"/>
      <c r="N25" s="132"/>
    </row>
    <row r="26" ht="5.25" customHeight="1">
      <c r="A26" s="351"/>
    </row>
    <row r="27" spans="1:14" s="12" customFormat="1" ht="30.75" customHeight="1">
      <c r="A27" s="13"/>
      <c r="B27" s="13"/>
      <c r="C27" s="136"/>
      <c r="D27" s="47"/>
      <c r="E27" s="134"/>
      <c r="F27" s="138"/>
      <c r="G27" s="47"/>
      <c r="H27" s="45"/>
      <c r="I27" s="45"/>
      <c r="J27" s="45"/>
      <c r="K27" s="45"/>
      <c r="L27" s="45"/>
      <c r="M27" s="45"/>
      <c r="N27" s="127"/>
    </row>
    <row r="28" spans="1:14" s="12" customFormat="1" ht="6" customHeight="1">
      <c r="A28" s="13"/>
      <c r="B28" s="13"/>
      <c r="C28" s="136"/>
      <c r="D28" s="47"/>
      <c r="E28" s="134"/>
      <c r="F28" s="138"/>
      <c r="G28" s="47"/>
      <c r="H28" s="45"/>
      <c r="I28" s="45"/>
      <c r="J28" s="45"/>
      <c r="K28" s="45"/>
      <c r="L28" s="45"/>
      <c r="M28" s="45"/>
      <c r="N28" s="127"/>
    </row>
    <row r="29" spans="2:10" ht="21.75" customHeight="1">
      <c r="B29" s="390"/>
      <c r="C29" s="429"/>
      <c r="E29" s="390"/>
      <c r="F29" s="390"/>
      <c r="G29" s="390"/>
      <c r="H29" s="429"/>
      <c r="I29" s="429"/>
      <c r="J29" s="429"/>
    </row>
    <row r="30" spans="1:14" s="12" customFormat="1" ht="8.25" customHeight="1">
      <c r="A30" s="13"/>
      <c r="B30" s="13"/>
      <c r="C30" s="136"/>
      <c r="D30" s="47"/>
      <c r="E30" s="134"/>
      <c r="F30" s="138"/>
      <c r="G30" s="47"/>
      <c r="H30" s="45"/>
      <c r="I30" s="45"/>
      <c r="J30" s="45"/>
      <c r="K30" s="45"/>
      <c r="L30" s="45"/>
      <c r="M30" s="45"/>
      <c r="N30" s="127"/>
    </row>
    <row r="31" spans="1:14" ht="3" customHeight="1">
      <c r="A31" s="13"/>
      <c r="B31" s="43"/>
      <c r="C31" s="14"/>
      <c r="D31" s="13"/>
      <c r="E31" s="13"/>
      <c r="F31" s="44"/>
      <c r="G31" s="47"/>
      <c r="H31" s="45"/>
      <c r="I31" s="45"/>
      <c r="J31" s="45"/>
      <c r="K31" s="45"/>
      <c r="L31" s="45"/>
      <c r="M31" s="45"/>
      <c r="N31" s="18"/>
    </row>
    <row r="32" spans="1:13" ht="15.75">
      <c r="A32" s="140"/>
      <c r="B32" s="140"/>
      <c r="C32" s="46"/>
      <c r="D32" s="47"/>
      <c r="E32" s="48"/>
      <c r="F32" s="47"/>
      <c r="G32" s="44"/>
      <c r="H32" s="48"/>
      <c r="I32" s="44"/>
      <c r="J32" s="48"/>
      <c r="K32" s="44"/>
      <c r="L32" s="44"/>
      <c r="M32" s="18"/>
    </row>
    <row r="33" spans="1:13" ht="15.75">
      <c r="A33" s="140"/>
      <c r="B33" s="140"/>
      <c r="C33" s="46"/>
      <c r="D33" s="47"/>
      <c r="E33" s="48"/>
      <c r="F33" s="47"/>
      <c r="G33" s="44"/>
      <c r="H33" s="48"/>
      <c r="I33" s="44"/>
      <c r="J33" s="48"/>
      <c r="K33" s="44"/>
      <c r="L33" s="44"/>
      <c r="M33" s="18"/>
    </row>
  </sheetData>
  <sheetProtection/>
  <mergeCells count="16">
    <mergeCell ref="B29:C29"/>
    <mergeCell ref="E29:J29"/>
    <mergeCell ref="B7:B8"/>
    <mergeCell ref="I6:J6"/>
    <mergeCell ref="L6:M6"/>
    <mergeCell ref="C7:C8"/>
    <mergeCell ref="D7:D8"/>
    <mergeCell ref="E7:F7"/>
    <mergeCell ref="G7:H7"/>
    <mergeCell ref="I7:J7"/>
    <mergeCell ref="K7:L7"/>
    <mergeCell ref="M7:M8"/>
    <mergeCell ref="A1:M1"/>
    <mergeCell ref="A5:M5"/>
    <mergeCell ref="A7:A8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94">
      <selection activeCell="D21" sqref="D21"/>
    </sheetView>
  </sheetViews>
  <sheetFormatPr defaultColWidth="9.00390625" defaultRowHeight="12.75"/>
  <cols>
    <col min="1" max="1" width="3.875" style="33" customWidth="1"/>
    <col min="2" max="2" width="8.25390625" style="33" customWidth="1"/>
    <col min="3" max="3" width="39.75390625" style="33" customWidth="1"/>
    <col min="4" max="5" width="6.75390625" style="33" customWidth="1"/>
    <col min="6" max="6" width="6.875" style="33" customWidth="1"/>
    <col min="7" max="7" width="7.25390625" style="33" customWidth="1"/>
    <col min="8" max="8" width="7.125" style="33" customWidth="1"/>
    <col min="9" max="10" width="7.375" style="33" customWidth="1"/>
    <col min="11" max="11" width="7.00390625" style="33" customWidth="1"/>
    <col min="12" max="12" width="7.75390625" style="33" customWidth="1"/>
    <col min="13" max="14" width="7.625" style="33" customWidth="1"/>
    <col min="15" max="15" width="8.625" style="33" customWidth="1"/>
    <col min="16" max="16" width="64.875" style="33" customWidth="1"/>
    <col min="17" max="16384" width="9.125" style="33" customWidth="1"/>
  </cols>
  <sheetData>
    <row r="1" spans="1:13" s="34" customFormat="1" ht="24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5.2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5" s="34" customFormat="1" ht="16.5" customHeight="1">
      <c r="A3" s="393" t="s">
        <v>682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O3" s="35"/>
    </row>
    <row r="4" spans="1:14" ht="4.5" customHeight="1">
      <c r="A4" s="20"/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 ht="59.25" customHeight="1">
      <c r="A5" s="20"/>
      <c r="B5" s="20"/>
      <c r="C5" s="378" t="s">
        <v>844</v>
      </c>
      <c r="D5" s="378"/>
      <c r="E5" s="378"/>
      <c r="F5" s="378"/>
      <c r="G5" s="378"/>
      <c r="H5" s="378"/>
      <c r="I5" s="378"/>
      <c r="J5" s="378"/>
      <c r="K5" s="378"/>
      <c r="L5" s="3"/>
      <c r="M5" s="3"/>
      <c r="N5" s="21"/>
    </row>
    <row r="6" spans="1:15" s="34" customFormat="1" ht="17.25" customHeight="1">
      <c r="A6" s="431" t="s">
        <v>107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154"/>
      <c r="O6" s="154"/>
    </row>
    <row r="7" spans="1:13" ht="19.5" customHeight="1">
      <c r="A7" s="309"/>
      <c r="B7" s="309"/>
      <c r="C7" s="309"/>
      <c r="D7" s="309"/>
      <c r="E7" s="309"/>
      <c r="F7" s="309"/>
      <c r="G7" s="202"/>
      <c r="H7" s="415"/>
      <c r="I7" s="415"/>
      <c r="J7" s="415"/>
      <c r="K7" s="310"/>
      <c r="L7" s="420"/>
      <c r="M7" s="420"/>
    </row>
    <row r="8" spans="1:13" ht="51.75" customHeight="1">
      <c r="A8" s="397" t="s">
        <v>26</v>
      </c>
      <c r="B8" s="399" t="s">
        <v>29</v>
      </c>
      <c r="C8" s="399" t="s">
        <v>95</v>
      </c>
      <c r="D8" s="399" t="s">
        <v>1</v>
      </c>
      <c r="E8" s="401" t="s">
        <v>2</v>
      </c>
      <c r="F8" s="402"/>
      <c r="G8" s="418" t="s">
        <v>3</v>
      </c>
      <c r="H8" s="419"/>
      <c r="I8" s="386" t="s">
        <v>4</v>
      </c>
      <c r="J8" s="387"/>
      <c r="K8" s="386" t="s">
        <v>5</v>
      </c>
      <c r="L8" s="387"/>
      <c r="M8" s="388" t="s">
        <v>6</v>
      </c>
    </row>
    <row r="9" spans="1:13" ht="69.75" customHeight="1">
      <c r="A9" s="398"/>
      <c r="B9" s="400"/>
      <c r="C9" s="400"/>
      <c r="D9" s="400"/>
      <c r="E9" s="25" t="s">
        <v>7</v>
      </c>
      <c r="F9" s="25" t="s">
        <v>8</v>
      </c>
      <c r="G9" s="32" t="s">
        <v>9</v>
      </c>
      <c r="H9" s="24" t="s">
        <v>6</v>
      </c>
      <c r="I9" s="26" t="s">
        <v>9</v>
      </c>
      <c r="J9" s="24" t="s">
        <v>6</v>
      </c>
      <c r="K9" s="26" t="s">
        <v>9</v>
      </c>
      <c r="L9" s="24" t="s">
        <v>6</v>
      </c>
      <c r="M9" s="389"/>
    </row>
    <row r="10" spans="1:13" s="31" customFormat="1" ht="15">
      <c r="A10" s="27" t="s">
        <v>10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9" t="s">
        <v>11</v>
      </c>
      <c r="H10" s="30">
        <v>8</v>
      </c>
      <c r="I10" s="28">
        <v>9</v>
      </c>
      <c r="J10" s="30">
        <v>10</v>
      </c>
      <c r="K10" s="28">
        <v>11</v>
      </c>
      <c r="L10" s="30">
        <v>12</v>
      </c>
      <c r="M10" s="30">
        <v>13</v>
      </c>
    </row>
    <row r="11" spans="1:15" s="19" customFormat="1" ht="13.5">
      <c r="A11" s="91"/>
      <c r="B11" s="27"/>
      <c r="C11" s="83"/>
      <c r="D11" s="92"/>
      <c r="E11" s="91"/>
      <c r="F11" s="94"/>
      <c r="G11" s="92"/>
      <c r="H11" s="94"/>
      <c r="I11" s="92"/>
      <c r="J11" s="94"/>
      <c r="K11" s="93"/>
      <c r="L11" s="94"/>
      <c r="M11" s="94"/>
      <c r="N11" s="18"/>
      <c r="O11" s="130"/>
    </row>
    <row r="12" spans="1:14" ht="59.25" customHeight="1">
      <c r="A12" s="91">
        <v>1</v>
      </c>
      <c r="B12" s="91" t="s">
        <v>43</v>
      </c>
      <c r="C12" s="83" t="s">
        <v>842</v>
      </c>
      <c r="D12" s="91" t="s">
        <v>17</v>
      </c>
      <c r="E12" s="92"/>
      <c r="F12" s="93">
        <v>2</v>
      </c>
      <c r="G12" s="92"/>
      <c r="H12" s="94"/>
      <c r="I12" s="93"/>
      <c r="J12" s="94"/>
      <c r="K12" s="93"/>
      <c r="L12" s="94"/>
      <c r="M12" s="94"/>
      <c r="N12" s="18"/>
    </row>
    <row r="13" spans="1:14" ht="16.5" customHeight="1">
      <c r="A13" s="91"/>
      <c r="B13" s="27"/>
      <c r="C13" s="97" t="s">
        <v>28</v>
      </c>
      <c r="D13" s="91" t="s">
        <v>17</v>
      </c>
      <c r="E13" s="106">
        <v>1</v>
      </c>
      <c r="F13" s="51">
        <f>F12*E13</f>
        <v>2</v>
      </c>
      <c r="G13" s="92"/>
      <c r="H13" s="94"/>
      <c r="I13" s="93"/>
      <c r="J13" s="94"/>
      <c r="K13" s="93"/>
      <c r="L13" s="94"/>
      <c r="M13" s="94"/>
      <c r="N13" s="18"/>
    </row>
    <row r="14" spans="1:14" s="36" customFormat="1" ht="16.5" customHeight="1">
      <c r="A14" s="91"/>
      <c r="B14" s="98"/>
      <c r="C14" s="97" t="s">
        <v>22</v>
      </c>
      <c r="D14" s="91" t="s">
        <v>0</v>
      </c>
      <c r="E14" s="92">
        <v>0.013</v>
      </c>
      <c r="F14" s="51">
        <f>F12*E14</f>
        <v>0.026</v>
      </c>
      <c r="G14" s="92"/>
      <c r="H14" s="94"/>
      <c r="I14" s="93"/>
      <c r="J14" s="94"/>
      <c r="K14" s="92"/>
      <c r="L14" s="94"/>
      <c r="M14" s="94"/>
      <c r="N14" s="18"/>
    </row>
    <row r="15" spans="1:14" s="19" customFormat="1" ht="16.5" customHeight="1">
      <c r="A15" s="91"/>
      <c r="B15" s="27"/>
      <c r="C15" s="97" t="s">
        <v>14</v>
      </c>
      <c r="D15" s="91"/>
      <c r="E15" s="91"/>
      <c r="F15" s="51"/>
      <c r="G15" s="92"/>
      <c r="H15" s="94"/>
      <c r="I15" s="93"/>
      <c r="J15" s="94"/>
      <c r="K15" s="93"/>
      <c r="L15" s="94"/>
      <c r="M15" s="94"/>
      <c r="N15" s="18"/>
    </row>
    <row r="16" spans="1:14" s="19" customFormat="1" ht="39" customHeight="1">
      <c r="A16" s="91"/>
      <c r="B16" s="27"/>
      <c r="C16" s="83" t="s">
        <v>841</v>
      </c>
      <c r="D16" s="91" t="s">
        <v>17</v>
      </c>
      <c r="E16" s="91">
        <v>1</v>
      </c>
      <c r="F16" s="92">
        <f>F12*E16</f>
        <v>2</v>
      </c>
      <c r="G16" s="92"/>
      <c r="H16" s="94"/>
      <c r="I16" s="93"/>
      <c r="J16" s="94"/>
      <c r="K16" s="93"/>
      <c r="L16" s="94"/>
      <c r="M16" s="94"/>
      <c r="N16" s="18"/>
    </row>
    <row r="17" spans="1:14" s="19" customFormat="1" ht="16.5" customHeight="1">
      <c r="A17" s="91"/>
      <c r="B17" s="27"/>
      <c r="C17" s="97" t="s">
        <v>15</v>
      </c>
      <c r="D17" s="91" t="s">
        <v>0</v>
      </c>
      <c r="E17" s="91">
        <v>0.094</v>
      </c>
      <c r="F17" s="51">
        <f>F12*E17</f>
        <v>0.188</v>
      </c>
      <c r="G17" s="92"/>
      <c r="H17" s="94"/>
      <c r="I17" s="93"/>
      <c r="J17" s="94"/>
      <c r="K17" s="93"/>
      <c r="L17" s="94"/>
      <c r="M17" s="94"/>
      <c r="N17" s="18"/>
    </row>
    <row r="18" spans="1:14" ht="51.75">
      <c r="A18" s="91">
        <v>2</v>
      </c>
      <c r="B18" s="91" t="s">
        <v>43</v>
      </c>
      <c r="C18" s="83" t="s">
        <v>622</v>
      </c>
      <c r="D18" s="91" t="s">
        <v>17</v>
      </c>
      <c r="E18" s="92"/>
      <c r="F18" s="93">
        <v>12</v>
      </c>
      <c r="G18" s="92"/>
      <c r="H18" s="94"/>
      <c r="I18" s="93"/>
      <c r="J18" s="94"/>
      <c r="K18" s="93"/>
      <c r="L18" s="94"/>
      <c r="M18" s="94"/>
      <c r="N18" s="18"/>
    </row>
    <row r="19" spans="1:14" ht="16.5" customHeight="1">
      <c r="A19" s="91"/>
      <c r="B19" s="27"/>
      <c r="C19" s="97" t="s">
        <v>28</v>
      </c>
      <c r="D19" s="91" t="s">
        <v>17</v>
      </c>
      <c r="E19" s="106">
        <v>1</v>
      </c>
      <c r="F19" s="51">
        <f>F18*E19</f>
        <v>12</v>
      </c>
      <c r="G19" s="92"/>
      <c r="H19" s="94"/>
      <c r="I19" s="93"/>
      <c r="J19" s="94"/>
      <c r="K19" s="93"/>
      <c r="L19" s="94"/>
      <c r="M19" s="94"/>
      <c r="N19" s="18"/>
    </row>
    <row r="20" spans="1:14" s="36" customFormat="1" ht="16.5" customHeight="1">
      <c r="A20" s="91"/>
      <c r="B20" s="98"/>
      <c r="C20" s="97" t="s">
        <v>22</v>
      </c>
      <c r="D20" s="91" t="s">
        <v>0</v>
      </c>
      <c r="E20" s="92">
        <v>0.013</v>
      </c>
      <c r="F20" s="51">
        <f>F18*E20</f>
        <v>0.156</v>
      </c>
      <c r="G20" s="92"/>
      <c r="H20" s="94"/>
      <c r="I20" s="93"/>
      <c r="J20" s="94"/>
      <c r="K20" s="92"/>
      <c r="L20" s="94"/>
      <c r="M20" s="94"/>
      <c r="N20" s="18"/>
    </row>
    <row r="21" spans="1:14" s="19" customFormat="1" ht="16.5" customHeight="1">
      <c r="A21" s="91"/>
      <c r="B21" s="27"/>
      <c r="C21" s="97" t="s">
        <v>14</v>
      </c>
      <c r="D21" s="91"/>
      <c r="E21" s="91"/>
      <c r="F21" s="51"/>
      <c r="G21" s="92"/>
      <c r="H21" s="94"/>
      <c r="I21" s="93"/>
      <c r="J21" s="94"/>
      <c r="K21" s="93"/>
      <c r="L21" s="94"/>
      <c r="M21" s="94"/>
      <c r="N21" s="18"/>
    </row>
    <row r="22" spans="1:14" s="19" customFormat="1" ht="51.75">
      <c r="A22" s="91"/>
      <c r="B22" s="27"/>
      <c r="C22" s="83" t="s">
        <v>622</v>
      </c>
      <c r="D22" s="91" t="s">
        <v>17</v>
      </c>
      <c r="E22" s="91">
        <v>1</v>
      </c>
      <c r="F22" s="92">
        <f>F18*E22</f>
        <v>12</v>
      </c>
      <c r="G22" s="92"/>
      <c r="H22" s="94"/>
      <c r="I22" s="93"/>
      <c r="J22" s="94"/>
      <c r="K22" s="93"/>
      <c r="L22" s="94"/>
      <c r="M22" s="94"/>
      <c r="N22" s="18"/>
    </row>
    <row r="23" spans="1:14" ht="39">
      <c r="A23" s="91">
        <v>3</v>
      </c>
      <c r="B23" s="91" t="s">
        <v>43</v>
      </c>
      <c r="C23" s="83" t="s">
        <v>623</v>
      </c>
      <c r="D23" s="91" t="s">
        <v>17</v>
      </c>
      <c r="E23" s="92"/>
      <c r="F23" s="93">
        <v>6</v>
      </c>
      <c r="G23" s="92"/>
      <c r="H23" s="94"/>
      <c r="I23" s="93"/>
      <c r="J23" s="94"/>
      <c r="K23" s="93"/>
      <c r="L23" s="94"/>
      <c r="M23" s="94"/>
      <c r="N23" s="18"/>
    </row>
    <row r="24" spans="1:14" ht="16.5" customHeight="1">
      <c r="A24" s="91"/>
      <c r="B24" s="27"/>
      <c r="C24" s="97" t="s">
        <v>28</v>
      </c>
      <c r="D24" s="91" t="s">
        <v>17</v>
      </c>
      <c r="E24" s="106">
        <v>1</v>
      </c>
      <c r="F24" s="51">
        <f>F23*E24</f>
        <v>6</v>
      </c>
      <c r="G24" s="92"/>
      <c r="H24" s="94"/>
      <c r="I24" s="93"/>
      <c r="J24" s="94"/>
      <c r="K24" s="93"/>
      <c r="L24" s="94"/>
      <c r="M24" s="94"/>
      <c r="N24" s="18"/>
    </row>
    <row r="25" spans="1:14" s="36" customFormat="1" ht="16.5" customHeight="1">
      <c r="A25" s="91"/>
      <c r="B25" s="98"/>
      <c r="C25" s="97" t="s">
        <v>22</v>
      </c>
      <c r="D25" s="91" t="s">
        <v>0</v>
      </c>
      <c r="E25" s="92">
        <v>0.013</v>
      </c>
      <c r="F25" s="51">
        <f>F23*E25</f>
        <v>0.078</v>
      </c>
      <c r="G25" s="92"/>
      <c r="H25" s="94"/>
      <c r="I25" s="93"/>
      <c r="J25" s="94"/>
      <c r="K25" s="92"/>
      <c r="L25" s="94"/>
      <c r="M25" s="94"/>
      <c r="N25" s="18"/>
    </row>
    <row r="26" spans="1:14" s="19" customFormat="1" ht="16.5" customHeight="1">
      <c r="A26" s="91"/>
      <c r="B26" s="27"/>
      <c r="C26" s="97" t="s">
        <v>14</v>
      </c>
      <c r="D26" s="91"/>
      <c r="E26" s="91"/>
      <c r="F26" s="51"/>
      <c r="G26" s="92"/>
      <c r="H26" s="94"/>
      <c r="I26" s="93"/>
      <c r="J26" s="94"/>
      <c r="K26" s="93"/>
      <c r="L26" s="94"/>
      <c r="M26" s="94"/>
      <c r="N26" s="18"/>
    </row>
    <row r="27" spans="1:15" s="19" customFormat="1" ht="39">
      <c r="A27" s="91"/>
      <c r="B27" s="27"/>
      <c r="C27" s="83" t="s">
        <v>624</v>
      </c>
      <c r="D27" s="91" t="s">
        <v>17</v>
      </c>
      <c r="E27" s="91">
        <v>1</v>
      </c>
      <c r="F27" s="92">
        <f>F23*E27</f>
        <v>6</v>
      </c>
      <c r="G27" s="92"/>
      <c r="H27" s="94"/>
      <c r="I27" s="93"/>
      <c r="J27" s="94"/>
      <c r="K27" s="93"/>
      <c r="L27" s="94"/>
      <c r="M27" s="94"/>
      <c r="N27" s="18"/>
      <c r="O27" s="352"/>
    </row>
    <row r="28" spans="1:14" ht="30.75" customHeight="1">
      <c r="A28" s="91">
        <v>4</v>
      </c>
      <c r="B28" s="91" t="s">
        <v>43</v>
      </c>
      <c r="C28" s="109" t="s">
        <v>625</v>
      </c>
      <c r="D28" s="91" t="s">
        <v>17</v>
      </c>
      <c r="E28" s="92"/>
      <c r="F28" s="93">
        <v>4</v>
      </c>
      <c r="G28" s="92"/>
      <c r="H28" s="94"/>
      <c r="I28" s="93"/>
      <c r="J28" s="94"/>
      <c r="K28" s="93"/>
      <c r="L28" s="94"/>
      <c r="M28" s="94"/>
      <c r="N28" s="18"/>
    </row>
    <row r="29" spans="1:14" ht="16.5" customHeight="1">
      <c r="A29" s="91"/>
      <c r="B29" s="27"/>
      <c r="C29" s="97" t="s">
        <v>28</v>
      </c>
      <c r="D29" s="91" t="s">
        <v>17</v>
      </c>
      <c r="E29" s="107">
        <v>0.34</v>
      </c>
      <c r="F29" s="51">
        <f>F28*E29</f>
        <v>1.36</v>
      </c>
      <c r="G29" s="92"/>
      <c r="H29" s="94"/>
      <c r="I29" s="93"/>
      <c r="J29" s="94"/>
      <c r="K29" s="93"/>
      <c r="L29" s="94"/>
      <c r="M29" s="94"/>
      <c r="N29" s="18"/>
    </row>
    <row r="30" spans="1:14" s="36" customFormat="1" ht="16.5" customHeight="1">
      <c r="A30" s="91"/>
      <c r="B30" s="98"/>
      <c r="C30" s="97" t="s">
        <v>22</v>
      </c>
      <c r="D30" s="91" t="s">
        <v>0</v>
      </c>
      <c r="E30" s="92">
        <v>0.013</v>
      </c>
      <c r="F30" s="51">
        <f>F28*E30</f>
        <v>0.052</v>
      </c>
      <c r="G30" s="92"/>
      <c r="H30" s="94"/>
      <c r="I30" s="93"/>
      <c r="J30" s="94"/>
      <c r="K30" s="92"/>
      <c r="L30" s="94"/>
      <c r="M30" s="94"/>
      <c r="N30" s="18"/>
    </row>
    <row r="31" spans="1:14" s="19" customFormat="1" ht="16.5" customHeight="1">
      <c r="A31" s="91"/>
      <c r="B31" s="27"/>
      <c r="C31" s="97" t="s">
        <v>14</v>
      </c>
      <c r="D31" s="91"/>
      <c r="E31" s="91"/>
      <c r="F31" s="51"/>
      <c r="G31" s="92"/>
      <c r="H31" s="94"/>
      <c r="I31" s="93"/>
      <c r="J31" s="94"/>
      <c r="K31" s="93"/>
      <c r="L31" s="94"/>
      <c r="M31" s="94"/>
      <c r="N31" s="18"/>
    </row>
    <row r="32" spans="1:14" s="19" customFormat="1" ht="14.25" customHeight="1">
      <c r="A32" s="91"/>
      <c r="B32" s="27"/>
      <c r="C32" s="109" t="s">
        <v>625</v>
      </c>
      <c r="D32" s="91" t="s">
        <v>17</v>
      </c>
      <c r="E32" s="91">
        <v>1</v>
      </c>
      <c r="F32" s="92">
        <f>F28*E32</f>
        <v>4</v>
      </c>
      <c r="G32" s="92"/>
      <c r="H32" s="94"/>
      <c r="I32" s="93"/>
      <c r="J32" s="94"/>
      <c r="K32" s="93"/>
      <c r="L32" s="94"/>
      <c r="M32" s="94"/>
      <c r="N32" s="18"/>
    </row>
    <row r="33" spans="1:14" ht="30.75" customHeight="1">
      <c r="A33" s="91">
        <v>5</v>
      </c>
      <c r="B33" s="91" t="s">
        <v>43</v>
      </c>
      <c r="C33" s="109" t="s">
        <v>626</v>
      </c>
      <c r="D33" s="91" t="s">
        <v>17</v>
      </c>
      <c r="E33" s="92"/>
      <c r="F33" s="93">
        <v>32</v>
      </c>
      <c r="G33" s="92"/>
      <c r="H33" s="94"/>
      <c r="I33" s="93"/>
      <c r="J33" s="94"/>
      <c r="K33" s="93"/>
      <c r="L33" s="94"/>
      <c r="M33" s="94"/>
      <c r="N33" s="18"/>
    </row>
    <row r="34" spans="1:14" ht="16.5" customHeight="1">
      <c r="A34" s="91"/>
      <c r="B34" s="27"/>
      <c r="C34" s="97" t="s">
        <v>28</v>
      </c>
      <c r="D34" s="91" t="s">
        <v>17</v>
      </c>
      <c r="E34" s="107">
        <v>0.34</v>
      </c>
      <c r="F34" s="51">
        <f>F33*E34</f>
        <v>10.88</v>
      </c>
      <c r="G34" s="92"/>
      <c r="H34" s="94"/>
      <c r="I34" s="93"/>
      <c r="J34" s="94"/>
      <c r="K34" s="93"/>
      <c r="L34" s="94"/>
      <c r="M34" s="94"/>
      <c r="N34" s="18"/>
    </row>
    <row r="35" spans="1:14" s="36" customFormat="1" ht="16.5" customHeight="1">
      <c r="A35" s="91"/>
      <c r="B35" s="98"/>
      <c r="C35" s="97" t="s">
        <v>22</v>
      </c>
      <c r="D35" s="91" t="s">
        <v>0</v>
      </c>
      <c r="E35" s="92">
        <v>0.013</v>
      </c>
      <c r="F35" s="51">
        <f>F33*E35</f>
        <v>0.416</v>
      </c>
      <c r="G35" s="92"/>
      <c r="H35" s="94"/>
      <c r="I35" s="93"/>
      <c r="J35" s="94"/>
      <c r="K35" s="92"/>
      <c r="L35" s="94"/>
      <c r="M35" s="94"/>
      <c r="N35" s="18"/>
    </row>
    <row r="36" spans="1:14" s="19" customFormat="1" ht="16.5" customHeight="1">
      <c r="A36" s="91"/>
      <c r="B36" s="27"/>
      <c r="C36" s="97" t="s">
        <v>14</v>
      </c>
      <c r="D36" s="91"/>
      <c r="E36" s="91"/>
      <c r="F36" s="51"/>
      <c r="G36" s="92"/>
      <c r="H36" s="94"/>
      <c r="I36" s="93"/>
      <c r="J36" s="94"/>
      <c r="K36" s="93"/>
      <c r="L36" s="94"/>
      <c r="M36" s="94"/>
      <c r="N36" s="18"/>
    </row>
    <row r="37" spans="1:14" s="19" customFormat="1" ht="14.25" customHeight="1">
      <c r="A37" s="91"/>
      <c r="B37" s="27"/>
      <c r="C37" s="109" t="s">
        <v>625</v>
      </c>
      <c r="D37" s="91" t="s">
        <v>17</v>
      </c>
      <c r="E37" s="91">
        <v>1</v>
      </c>
      <c r="F37" s="92">
        <f>F33*E37</f>
        <v>32</v>
      </c>
      <c r="G37" s="92"/>
      <c r="H37" s="94"/>
      <c r="I37" s="93"/>
      <c r="J37" s="94"/>
      <c r="K37" s="93"/>
      <c r="L37" s="94"/>
      <c r="M37" s="94"/>
      <c r="N37" s="18"/>
    </row>
    <row r="38" spans="1:14" ht="31.5" customHeight="1">
      <c r="A38" s="91">
        <v>6</v>
      </c>
      <c r="B38" s="91" t="s">
        <v>43</v>
      </c>
      <c r="C38" s="83" t="s">
        <v>627</v>
      </c>
      <c r="D38" s="91" t="s">
        <v>17</v>
      </c>
      <c r="E38" s="92"/>
      <c r="F38" s="93">
        <v>11</v>
      </c>
      <c r="G38" s="92"/>
      <c r="H38" s="94"/>
      <c r="I38" s="93"/>
      <c r="J38" s="94"/>
      <c r="K38" s="93"/>
      <c r="L38" s="94"/>
      <c r="M38" s="94"/>
      <c r="N38" s="18"/>
    </row>
    <row r="39" spans="1:14" ht="16.5" customHeight="1">
      <c r="A39" s="91"/>
      <c r="B39" s="27"/>
      <c r="C39" s="97" t="s">
        <v>28</v>
      </c>
      <c r="D39" s="91" t="s">
        <v>17</v>
      </c>
      <c r="E39" s="107">
        <v>1</v>
      </c>
      <c r="F39" s="51">
        <f>F38*E39</f>
        <v>11</v>
      </c>
      <c r="G39" s="92"/>
      <c r="H39" s="94"/>
      <c r="I39" s="93"/>
      <c r="J39" s="94"/>
      <c r="K39" s="93"/>
      <c r="L39" s="94"/>
      <c r="M39" s="94"/>
      <c r="N39" s="18"/>
    </row>
    <row r="40" spans="1:14" s="19" customFormat="1" ht="16.5" customHeight="1">
      <c r="A40" s="91"/>
      <c r="B40" s="27"/>
      <c r="C40" s="97" t="s">
        <v>14</v>
      </c>
      <c r="D40" s="91"/>
      <c r="E40" s="91"/>
      <c r="F40" s="51"/>
      <c r="G40" s="92"/>
      <c r="H40" s="94"/>
      <c r="I40" s="93"/>
      <c r="J40" s="94"/>
      <c r="K40" s="93"/>
      <c r="L40" s="94"/>
      <c r="M40" s="94"/>
      <c r="N40" s="18"/>
    </row>
    <row r="41" spans="1:14" s="19" customFormat="1" ht="26.25">
      <c r="A41" s="91"/>
      <c r="B41" s="27"/>
      <c r="C41" s="83" t="s">
        <v>627</v>
      </c>
      <c r="D41" s="91" t="s">
        <v>17</v>
      </c>
      <c r="E41" s="91">
        <v>1</v>
      </c>
      <c r="F41" s="92">
        <f>F38*E41</f>
        <v>11</v>
      </c>
      <c r="G41" s="92"/>
      <c r="H41" s="94"/>
      <c r="I41" s="93"/>
      <c r="J41" s="94"/>
      <c r="K41" s="93"/>
      <c r="L41" s="94"/>
      <c r="M41" s="94"/>
      <c r="N41" s="18"/>
    </row>
    <row r="42" spans="1:15" ht="30.75" customHeight="1">
      <c r="A42" s="91">
        <v>7</v>
      </c>
      <c r="B42" s="91" t="s">
        <v>43</v>
      </c>
      <c r="C42" s="83" t="s">
        <v>628</v>
      </c>
      <c r="D42" s="92" t="s">
        <v>37</v>
      </c>
      <c r="E42" s="91"/>
      <c r="F42" s="112">
        <v>3</v>
      </c>
      <c r="G42" s="92"/>
      <c r="H42" s="94"/>
      <c r="I42" s="92"/>
      <c r="J42" s="103"/>
      <c r="K42" s="93"/>
      <c r="L42" s="94"/>
      <c r="M42" s="94"/>
      <c r="N42" s="244"/>
      <c r="O42" s="353"/>
    </row>
    <row r="43" spans="1:15" ht="14.25" customHeight="1">
      <c r="A43" s="91"/>
      <c r="B43" s="27"/>
      <c r="C43" s="97" t="s">
        <v>12</v>
      </c>
      <c r="D43" s="92" t="s">
        <v>17</v>
      </c>
      <c r="E43" s="91">
        <v>1</v>
      </c>
      <c r="F43" s="112">
        <f>F42*E43</f>
        <v>3</v>
      </c>
      <c r="G43" s="93"/>
      <c r="H43" s="94"/>
      <c r="I43" s="92"/>
      <c r="J43" s="94"/>
      <c r="K43" s="93"/>
      <c r="L43" s="94"/>
      <c r="M43" s="94"/>
      <c r="N43" s="244"/>
      <c r="O43" s="129"/>
    </row>
    <row r="44" spans="1:15" s="245" customFormat="1" ht="13.5">
      <c r="A44" s="91"/>
      <c r="B44" s="27"/>
      <c r="C44" s="97" t="s">
        <v>14</v>
      </c>
      <c r="D44" s="91"/>
      <c r="E44" s="91"/>
      <c r="F44" s="94"/>
      <c r="G44" s="93"/>
      <c r="H44" s="94"/>
      <c r="I44" s="92"/>
      <c r="J44" s="94"/>
      <c r="K44" s="93"/>
      <c r="L44" s="94"/>
      <c r="M44" s="94"/>
      <c r="N44" s="244"/>
      <c r="O44" s="353"/>
    </row>
    <row r="45" spans="1:15" s="245" customFormat="1" ht="27">
      <c r="A45" s="91"/>
      <c r="B45" s="27"/>
      <c r="C45" s="83" t="s">
        <v>628</v>
      </c>
      <c r="D45" s="92" t="s">
        <v>17</v>
      </c>
      <c r="E45" s="91">
        <v>1</v>
      </c>
      <c r="F45" s="94">
        <f>F42*E45</f>
        <v>3</v>
      </c>
      <c r="G45" s="92"/>
      <c r="H45" s="94"/>
      <c r="I45" s="92"/>
      <c r="J45" s="94"/>
      <c r="K45" s="93"/>
      <c r="L45" s="94"/>
      <c r="M45" s="94"/>
      <c r="N45" s="244"/>
      <c r="O45" s="353"/>
    </row>
    <row r="46" spans="1:15" s="19" customFormat="1" ht="28.5" customHeight="1">
      <c r="A46" s="91">
        <v>8</v>
      </c>
      <c r="B46" s="37" t="s">
        <v>42</v>
      </c>
      <c r="C46" s="83" t="s">
        <v>79</v>
      </c>
      <c r="D46" s="92" t="s">
        <v>17</v>
      </c>
      <c r="E46" s="92"/>
      <c r="F46" s="93">
        <v>60</v>
      </c>
      <c r="G46" s="93"/>
      <c r="H46" s="94"/>
      <c r="I46" s="92"/>
      <c r="J46" s="103"/>
      <c r="K46" s="93"/>
      <c r="L46" s="94"/>
      <c r="M46" s="94"/>
      <c r="N46" s="18"/>
      <c r="O46" s="129"/>
    </row>
    <row r="47" spans="1:15" s="19" customFormat="1" ht="13.5" customHeight="1">
      <c r="A47" s="91"/>
      <c r="B47" s="37"/>
      <c r="C47" s="97" t="s">
        <v>12</v>
      </c>
      <c r="D47" s="91" t="s">
        <v>13</v>
      </c>
      <c r="E47" s="91">
        <v>0.34</v>
      </c>
      <c r="F47" s="94">
        <f>F46*E47</f>
        <v>20.400000000000002</v>
      </c>
      <c r="G47" s="92"/>
      <c r="H47" s="94"/>
      <c r="I47" s="93"/>
      <c r="J47" s="94"/>
      <c r="K47" s="93"/>
      <c r="L47" s="94"/>
      <c r="M47" s="94"/>
      <c r="N47" s="18"/>
      <c r="O47" s="129"/>
    </row>
    <row r="48" spans="1:15" s="19" customFormat="1" ht="13.5" customHeight="1">
      <c r="A48" s="91"/>
      <c r="B48" s="91"/>
      <c r="C48" s="97" t="s">
        <v>22</v>
      </c>
      <c r="D48" s="91" t="s">
        <v>0</v>
      </c>
      <c r="E48" s="92">
        <v>0.013</v>
      </c>
      <c r="F48" s="94">
        <f>F46*E48</f>
        <v>0.7799999999999999</v>
      </c>
      <c r="G48" s="93"/>
      <c r="H48" s="94"/>
      <c r="I48" s="92"/>
      <c r="J48" s="103"/>
      <c r="K48" s="93"/>
      <c r="L48" s="94"/>
      <c r="M48" s="94"/>
      <c r="N48" s="18"/>
      <c r="O48" s="128"/>
    </row>
    <row r="49" spans="1:15" s="155" customFormat="1" ht="13.5" customHeight="1">
      <c r="A49" s="142"/>
      <c r="B49" s="37"/>
      <c r="C49" s="97" t="s">
        <v>14</v>
      </c>
      <c r="D49" s="91"/>
      <c r="E49" s="91"/>
      <c r="F49" s="94"/>
      <c r="G49" s="93"/>
      <c r="H49" s="94"/>
      <c r="I49" s="92"/>
      <c r="J49" s="103"/>
      <c r="K49" s="93"/>
      <c r="L49" s="94"/>
      <c r="M49" s="94"/>
      <c r="N49" s="18"/>
      <c r="O49" s="130"/>
    </row>
    <row r="50" spans="1:15" s="155" customFormat="1" ht="27.75" customHeight="1">
      <c r="A50" s="142"/>
      <c r="B50" s="37"/>
      <c r="C50" s="83" t="s">
        <v>79</v>
      </c>
      <c r="D50" s="92" t="s">
        <v>17</v>
      </c>
      <c r="E50" s="91">
        <v>1</v>
      </c>
      <c r="F50" s="94">
        <f>F46*E50</f>
        <v>60</v>
      </c>
      <c r="G50" s="92"/>
      <c r="H50" s="94"/>
      <c r="I50" s="112"/>
      <c r="J50" s="103"/>
      <c r="K50" s="93"/>
      <c r="L50" s="94"/>
      <c r="M50" s="94"/>
      <c r="N50" s="18"/>
      <c r="O50" s="130"/>
    </row>
    <row r="51" spans="1:15" ht="14.25" customHeight="1">
      <c r="A51" s="91"/>
      <c r="B51" s="37"/>
      <c r="C51" s="97" t="s">
        <v>15</v>
      </c>
      <c r="D51" s="91" t="s">
        <v>0</v>
      </c>
      <c r="E51" s="91">
        <v>0.0937</v>
      </c>
      <c r="F51" s="94">
        <f>F46*E51</f>
        <v>5.622</v>
      </c>
      <c r="G51" s="92"/>
      <c r="H51" s="94"/>
      <c r="I51" s="92"/>
      <c r="J51" s="103"/>
      <c r="K51" s="93"/>
      <c r="L51" s="94"/>
      <c r="M51" s="94"/>
      <c r="N51" s="18"/>
      <c r="O51" s="130"/>
    </row>
    <row r="52" spans="1:15" ht="14.25" customHeight="1">
      <c r="A52" s="91">
        <v>9</v>
      </c>
      <c r="B52" s="37"/>
      <c r="C52" s="83" t="s">
        <v>629</v>
      </c>
      <c r="D52" s="91" t="s">
        <v>17</v>
      </c>
      <c r="E52" s="91"/>
      <c r="F52" s="94">
        <v>60</v>
      </c>
      <c r="G52" s="92"/>
      <c r="H52" s="94"/>
      <c r="I52" s="92"/>
      <c r="J52" s="103"/>
      <c r="K52" s="93"/>
      <c r="L52" s="94"/>
      <c r="M52" s="94"/>
      <c r="N52" s="18"/>
      <c r="O52" s="130"/>
    </row>
    <row r="53" spans="1:14" ht="18" customHeight="1">
      <c r="A53" s="92">
        <v>10</v>
      </c>
      <c r="B53" s="91"/>
      <c r="C53" s="83" t="s">
        <v>80</v>
      </c>
      <c r="D53" s="86" t="s">
        <v>17</v>
      </c>
      <c r="E53" s="86"/>
      <c r="F53" s="86">
        <v>470</v>
      </c>
      <c r="G53" s="92"/>
      <c r="H53" s="94"/>
      <c r="I53" s="93"/>
      <c r="J53" s="94"/>
      <c r="K53" s="93"/>
      <c r="L53" s="94"/>
      <c r="M53" s="94"/>
      <c r="N53" s="18"/>
    </row>
    <row r="54" spans="1:14" ht="28.5" customHeight="1">
      <c r="A54" s="92">
        <v>11</v>
      </c>
      <c r="B54" s="91"/>
      <c r="C54" s="109" t="s">
        <v>630</v>
      </c>
      <c r="D54" s="111" t="s">
        <v>17</v>
      </c>
      <c r="E54" s="111"/>
      <c r="F54" s="111">
        <v>5</v>
      </c>
      <c r="G54" s="92"/>
      <c r="H54" s="94"/>
      <c r="I54" s="93"/>
      <c r="J54" s="94"/>
      <c r="K54" s="93"/>
      <c r="L54" s="94"/>
      <c r="M54" s="94"/>
      <c r="N54" s="18"/>
    </row>
    <row r="55" spans="1:14" ht="15.75" customHeight="1">
      <c r="A55" s="91">
        <v>12</v>
      </c>
      <c r="B55" s="37" t="s">
        <v>103</v>
      </c>
      <c r="C55" s="83" t="s">
        <v>631</v>
      </c>
      <c r="D55" s="91" t="s">
        <v>45</v>
      </c>
      <c r="E55" s="92"/>
      <c r="F55" s="93">
        <v>100</v>
      </c>
      <c r="G55" s="92"/>
      <c r="H55" s="94"/>
      <c r="I55" s="93"/>
      <c r="J55" s="94"/>
      <c r="K55" s="93"/>
      <c r="L55" s="94"/>
      <c r="M55" s="94"/>
      <c r="N55" s="18"/>
    </row>
    <row r="56" spans="1:14" ht="15" customHeight="1">
      <c r="A56" s="91"/>
      <c r="B56" s="37"/>
      <c r="C56" s="97" t="s">
        <v>28</v>
      </c>
      <c r="D56" s="91" t="s">
        <v>45</v>
      </c>
      <c r="E56" s="91">
        <v>1</v>
      </c>
      <c r="F56" s="94">
        <f>F55*E56</f>
        <v>100</v>
      </c>
      <c r="G56" s="92"/>
      <c r="H56" s="94"/>
      <c r="I56" s="93"/>
      <c r="J56" s="94"/>
      <c r="K56" s="93"/>
      <c r="L56" s="94"/>
      <c r="M56" s="94"/>
      <c r="N56" s="18"/>
    </row>
    <row r="57" spans="1:14" s="36" customFormat="1" ht="13.5">
      <c r="A57" s="91"/>
      <c r="B57" s="91"/>
      <c r="C57" s="97" t="s">
        <v>38</v>
      </c>
      <c r="D57" s="91" t="s">
        <v>0</v>
      </c>
      <c r="E57" s="92">
        <v>0.0597</v>
      </c>
      <c r="F57" s="94">
        <f>F55*E57</f>
        <v>5.970000000000001</v>
      </c>
      <c r="G57" s="92"/>
      <c r="H57" s="94"/>
      <c r="I57" s="93"/>
      <c r="J57" s="94"/>
      <c r="K57" s="93"/>
      <c r="L57" s="94"/>
      <c r="M57" s="94"/>
      <c r="N57" s="18"/>
    </row>
    <row r="58" spans="1:14" s="19" customFormat="1" ht="13.5">
      <c r="A58" s="91"/>
      <c r="B58" s="37"/>
      <c r="C58" s="97" t="s">
        <v>14</v>
      </c>
      <c r="D58" s="91"/>
      <c r="E58" s="91"/>
      <c r="F58" s="94"/>
      <c r="G58" s="92"/>
      <c r="H58" s="94"/>
      <c r="I58" s="93"/>
      <c r="J58" s="94"/>
      <c r="K58" s="93"/>
      <c r="L58" s="94"/>
      <c r="M58" s="94"/>
      <c r="N58" s="18"/>
    </row>
    <row r="59" spans="1:14" s="19" customFormat="1" ht="21" customHeight="1">
      <c r="A59" s="91"/>
      <c r="B59" s="37"/>
      <c r="C59" s="83" t="s">
        <v>631</v>
      </c>
      <c r="D59" s="91" t="s">
        <v>45</v>
      </c>
      <c r="E59" s="91">
        <v>1</v>
      </c>
      <c r="F59" s="112">
        <f>F55*E59</f>
        <v>100</v>
      </c>
      <c r="G59" s="94"/>
      <c r="H59" s="94"/>
      <c r="I59" s="112"/>
      <c r="J59" s="94"/>
      <c r="K59" s="93"/>
      <c r="L59" s="94"/>
      <c r="M59" s="94"/>
      <c r="N59" s="18"/>
    </row>
    <row r="60" spans="1:14" s="19" customFormat="1" ht="17.25" customHeight="1">
      <c r="A60" s="91"/>
      <c r="B60" s="37"/>
      <c r="C60" s="97" t="s">
        <v>15</v>
      </c>
      <c r="D60" s="91" t="s">
        <v>0</v>
      </c>
      <c r="E60" s="91">
        <v>0.0673</v>
      </c>
      <c r="F60" s="94">
        <f>F55*E60</f>
        <v>6.7299999999999995</v>
      </c>
      <c r="G60" s="93"/>
      <c r="H60" s="94"/>
      <c r="I60" s="93"/>
      <c r="J60" s="94"/>
      <c r="K60" s="93"/>
      <c r="L60" s="94"/>
      <c r="M60" s="94"/>
      <c r="N60" s="18"/>
    </row>
    <row r="61" spans="1:14" ht="30" customHeight="1">
      <c r="A61" s="91">
        <v>13</v>
      </c>
      <c r="B61" s="37" t="s">
        <v>103</v>
      </c>
      <c r="C61" s="83" t="s">
        <v>632</v>
      </c>
      <c r="D61" s="91" t="s">
        <v>45</v>
      </c>
      <c r="E61" s="92"/>
      <c r="F61" s="93">
        <v>14100</v>
      </c>
      <c r="G61" s="92"/>
      <c r="H61" s="94"/>
      <c r="I61" s="93"/>
      <c r="J61" s="94"/>
      <c r="K61" s="93"/>
      <c r="L61" s="94"/>
      <c r="M61" s="94"/>
      <c r="N61" s="18"/>
    </row>
    <row r="62" spans="1:14" ht="15" customHeight="1">
      <c r="A62" s="91"/>
      <c r="B62" s="37"/>
      <c r="C62" s="97" t="s">
        <v>28</v>
      </c>
      <c r="D62" s="91" t="s">
        <v>45</v>
      </c>
      <c r="E62" s="91">
        <v>1</v>
      </c>
      <c r="F62" s="94">
        <f>F61*E62</f>
        <v>14100</v>
      </c>
      <c r="G62" s="92"/>
      <c r="H62" s="94"/>
      <c r="I62" s="93"/>
      <c r="J62" s="94"/>
      <c r="K62" s="93"/>
      <c r="L62" s="94"/>
      <c r="M62" s="94"/>
      <c r="N62" s="18"/>
    </row>
    <row r="63" spans="1:14" s="19" customFormat="1" ht="13.5">
      <c r="A63" s="91"/>
      <c r="B63" s="37"/>
      <c r="C63" s="97" t="s">
        <v>14</v>
      </c>
      <c r="D63" s="91"/>
      <c r="E63" s="91"/>
      <c r="F63" s="94"/>
      <c r="G63" s="92"/>
      <c r="H63" s="94"/>
      <c r="I63" s="93"/>
      <c r="J63" s="94"/>
      <c r="K63" s="93"/>
      <c r="L63" s="94"/>
      <c r="M63" s="94"/>
      <c r="N63" s="18"/>
    </row>
    <row r="64" spans="1:14" s="19" customFormat="1" ht="30" customHeight="1">
      <c r="A64" s="91"/>
      <c r="B64" s="37"/>
      <c r="C64" s="83" t="s">
        <v>632</v>
      </c>
      <c r="D64" s="91" t="s">
        <v>45</v>
      </c>
      <c r="E64" s="91">
        <v>1</v>
      </c>
      <c r="F64" s="112">
        <f>F61*E64</f>
        <v>14100</v>
      </c>
      <c r="G64" s="94"/>
      <c r="H64" s="94"/>
      <c r="I64" s="112"/>
      <c r="J64" s="94"/>
      <c r="K64" s="93"/>
      <c r="L64" s="94"/>
      <c r="M64" s="94"/>
      <c r="N64" s="18"/>
    </row>
    <row r="65" spans="1:14" ht="16.5" customHeight="1">
      <c r="A65" s="91">
        <v>14</v>
      </c>
      <c r="B65" s="91" t="s">
        <v>61</v>
      </c>
      <c r="C65" s="83" t="s">
        <v>596</v>
      </c>
      <c r="D65" s="91" t="s">
        <v>45</v>
      </c>
      <c r="E65" s="92"/>
      <c r="F65" s="93">
        <v>2500</v>
      </c>
      <c r="G65" s="92"/>
      <c r="H65" s="94"/>
      <c r="I65" s="93"/>
      <c r="J65" s="94"/>
      <c r="K65" s="93"/>
      <c r="L65" s="94"/>
      <c r="M65" s="94"/>
      <c r="N65" s="18"/>
    </row>
    <row r="66" spans="1:14" ht="16.5" customHeight="1">
      <c r="A66" s="91"/>
      <c r="B66" s="37"/>
      <c r="C66" s="97" t="s">
        <v>12</v>
      </c>
      <c r="D66" s="91" t="s">
        <v>13</v>
      </c>
      <c r="E66" s="91">
        <v>0.15</v>
      </c>
      <c r="F66" s="94">
        <f>F65*E66</f>
        <v>375</v>
      </c>
      <c r="G66" s="92"/>
      <c r="H66" s="94"/>
      <c r="I66" s="93"/>
      <c r="J66" s="94"/>
      <c r="K66" s="93"/>
      <c r="L66" s="94"/>
      <c r="M66" s="94"/>
      <c r="N66" s="18"/>
    </row>
    <row r="67" spans="1:14" s="36" customFormat="1" ht="13.5" customHeight="1">
      <c r="A67" s="91"/>
      <c r="B67" s="91"/>
      <c r="C67" s="97" t="s">
        <v>38</v>
      </c>
      <c r="D67" s="91" t="s">
        <v>0</v>
      </c>
      <c r="E67" s="92">
        <v>0.0017</v>
      </c>
      <c r="F67" s="94">
        <f>F65*E67</f>
        <v>4.25</v>
      </c>
      <c r="G67" s="92"/>
      <c r="H67" s="94"/>
      <c r="I67" s="93"/>
      <c r="J67" s="94"/>
      <c r="K67" s="93"/>
      <c r="L67" s="94"/>
      <c r="M67" s="94"/>
      <c r="N67" s="18"/>
    </row>
    <row r="68" spans="1:14" s="19" customFormat="1" ht="13.5" customHeight="1">
      <c r="A68" s="91"/>
      <c r="B68" s="37"/>
      <c r="C68" s="97" t="s">
        <v>14</v>
      </c>
      <c r="D68" s="91"/>
      <c r="E68" s="91"/>
      <c r="F68" s="94"/>
      <c r="G68" s="92"/>
      <c r="H68" s="94"/>
      <c r="I68" s="93"/>
      <c r="J68" s="94"/>
      <c r="K68" s="93"/>
      <c r="L68" s="94"/>
      <c r="M68" s="94"/>
      <c r="N68" s="18"/>
    </row>
    <row r="69" spans="1:14" s="19" customFormat="1" ht="15.75" customHeight="1">
      <c r="A69" s="91"/>
      <c r="B69" s="37"/>
      <c r="C69" s="83" t="s">
        <v>596</v>
      </c>
      <c r="D69" s="91" t="s">
        <v>45</v>
      </c>
      <c r="E69" s="91">
        <v>1</v>
      </c>
      <c r="F69" s="94">
        <f>F65*E69</f>
        <v>2500</v>
      </c>
      <c r="G69" s="92"/>
      <c r="H69" s="94"/>
      <c r="I69" s="93"/>
      <c r="J69" s="94"/>
      <c r="K69" s="93"/>
      <c r="L69" s="94"/>
      <c r="M69" s="94"/>
      <c r="N69" s="18"/>
    </row>
    <row r="70" spans="1:14" s="19" customFormat="1" ht="13.5" customHeight="1">
      <c r="A70" s="91"/>
      <c r="B70" s="27"/>
      <c r="C70" s="97" t="s">
        <v>15</v>
      </c>
      <c r="D70" s="91" t="s">
        <v>0</v>
      </c>
      <c r="E70" s="91">
        <v>0.0115</v>
      </c>
      <c r="F70" s="94">
        <f>F65*E70</f>
        <v>28.75</v>
      </c>
      <c r="G70" s="92"/>
      <c r="H70" s="94"/>
      <c r="I70" s="93"/>
      <c r="J70" s="94"/>
      <c r="K70" s="93"/>
      <c r="L70" s="94"/>
      <c r="M70" s="94"/>
      <c r="N70" s="18"/>
    </row>
    <row r="71" spans="1:13" s="42" customFormat="1" ht="30" customHeight="1">
      <c r="A71" s="91">
        <v>15</v>
      </c>
      <c r="B71" s="91" t="s">
        <v>102</v>
      </c>
      <c r="C71" s="83" t="s">
        <v>633</v>
      </c>
      <c r="D71" s="92" t="s">
        <v>37</v>
      </c>
      <c r="E71" s="93"/>
      <c r="F71" s="92">
        <v>3</v>
      </c>
      <c r="G71" s="94"/>
      <c r="H71" s="93"/>
      <c r="I71" s="94"/>
      <c r="J71" s="93"/>
      <c r="K71" s="94"/>
      <c r="L71" s="94"/>
      <c r="M71" s="96"/>
    </row>
    <row r="72" spans="1:14" ht="16.5" customHeight="1">
      <c r="A72" s="98"/>
      <c r="B72" s="37"/>
      <c r="C72" s="97" t="s">
        <v>28</v>
      </c>
      <c r="D72" s="91" t="s">
        <v>13</v>
      </c>
      <c r="E72" s="91">
        <v>7</v>
      </c>
      <c r="F72" s="51">
        <f>F71*E72</f>
        <v>21</v>
      </c>
      <c r="G72" s="92"/>
      <c r="H72" s="94"/>
      <c r="I72" s="93"/>
      <c r="J72" s="94"/>
      <c r="K72" s="93"/>
      <c r="L72" s="94"/>
      <c r="M72" s="94"/>
      <c r="N72" s="18"/>
    </row>
    <row r="73" spans="1:14" s="36" customFormat="1" ht="13.5">
      <c r="A73" s="98"/>
      <c r="B73" s="91"/>
      <c r="C73" s="97" t="s">
        <v>22</v>
      </c>
      <c r="D73" s="91" t="s">
        <v>0</v>
      </c>
      <c r="E73" s="92">
        <v>0.6</v>
      </c>
      <c r="F73" s="110">
        <f>F71*E73</f>
        <v>1.7999999999999998</v>
      </c>
      <c r="G73" s="92"/>
      <c r="H73" s="94"/>
      <c r="I73" s="93"/>
      <c r="J73" s="94"/>
      <c r="K73" s="93"/>
      <c r="L73" s="94"/>
      <c r="M73" s="94"/>
      <c r="N73" s="18"/>
    </row>
    <row r="74" spans="1:14" s="19" customFormat="1" ht="13.5">
      <c r="A74" s="98"/>
      <c r="B74" s="37"/>
      <c r="C74" s="97" t="s">
        <v>14</v>
      </c>
      <c r="D74" s="91"/>
      <c r="E74" s="91"/>
      <c r="F74" s="110"/>
      <c r="G74" s="92"/>
      <c r="H74" s="94"/>
      <c r="I74" s="93"/>
      <c r="J74" s="94"/>
      <c r="K74" s="93"/>
      <c r="L74" s="94"/>
      <c r="M74" s="94"/>
      <c r="N74" s="18"/>
    </row>
    <row r="75" spans="1:14" s="19" customFormat="1" ht="14.25" customHeight="1">
      <c r="A75" s="98"/>
      <c r="B75" s="37"/>
      <c r="C75" s="109" t="s">
        <v>843</v>
      </c>
      <c r="D75" s="92" t="s">
        <v>17</v>
      </c>
      <c r="E75" s="91">
        <v>1</v>
      </c>
      <c r="F75" s="94">
        <f>F71*E75</f>
        <v>3</v>
      </c>
      <c r="G75" s="92"/>
      <c r="H75" s="94"/>
      <c r="I75" s="93"/>
      <c r="J75" s="94"/>
      <c r="K75" s="93"/>
      <c r="L75" s="94"/>
      <c r="M75" s="94"/>
      <c r="N75" s="18"/>
    </row>
    <row r="76" spans="1:14" s="19" customFormat="1" ht="13.5">
      <c r="A76" s="98"/>
      <c r="B76" s="37"/>
      <c r="C76" s="97" t="s">
        <v>15</v>
      </c>
      <c r="D76" s="91" t="s">
        <v>0</v>
      </c>
      <c r="E76" s="91">
        <v>14.4</v>
      </c>
      <c r="F76" s="94">
        <f>F71*E76</f>
        <v>43.2</v>
      </c>
      <c r="G76" s="93"/>
      <c r="H76" s="94"/>
      <c r="I76" s="93"/>
      <c r="J76" s="94"/>
      <c r="K76" s="93"/>
      <c r="L76" s="94"/>
      <c r="M76" s="94"/>
      <c r="N76" s="18"/>
    </row>
    <row r="77" spans="1:13" s="42" customFormat="1" ht="30.75" customHeight="1">
      <c r="A77" s="91">
        <v>16</v>
      </c>
      <c r="B77" s="91" t="s">
        <v>102</v>
      </c>
      <c r="C77" s="83" t="s">
        <v>634</v>
      </c>
      <c r="D77" s="92" t="s">
        <v>37</v>
      </c>
      <c r="E77" s="93"/>
      <c r="F77" s="92">
        <v>1</v>
      </c>
      <c r="G77" s="94"/>
      <c r="H77" s="93"/>
      <c r="I77" s="94"/>
      <c r="J77" s="93"/>
      <c r="K77" s="94"/>
      <c r="L77" s="94"/>
      <c r="M77" s="96"/>
    </row>
    <row r="78" spans="1:14" ht="16.5" customHeight="1">
      <c r="A78" s="98"/>
      <c r="B78" s="37"/>
      <c r="C78" s="97" t="s">
        <v>28</v>
      </c>
      <c r="D78" s="91" t="s">
        <v>13</v>
      </c>
      <c r="E78" s="91">
        <v>7</v>
      </c>
      <c r="F78" s="51">
        <f>F77*E78</f>
        <v>7</v>
      </c>
      <c r="G78" s="92"/>
      <c r="H78" s="94"/>
      <c r="I78" s="93"/>
      <c r="J78" s="94"/>
      <c r="K78" s="93"/>
      <c r="L78" s="94"/>
      <c r="M78" s="94"/>
      <c r="N78" s="18"/>
    </row>
    <row r="79" spans="1:14" s="36" customFormat="1" ht="13.5">
      <c r="A79" s="98"/>
      <c r="B79" s="91"/>
      <c r="C79" s="97" t="s">
        <v>22</v>
      </c>
      <c r="D79" s="91" t="s">
        <v>0</v>
      </c>
      <c r="E79" s="92">
        <v>0.6</v>
      </c>
      <c r="F79" s="110">
        <f>F77*E79</f>
        <v>0.6</v>
      </c>
      <c r="G79" s="92"/>
      <c r="H79" s="94"/>
      <c r="I79" s="93"/>
      <c r="J79" s="94"/>
      <c r="K79" s="93"/>
      <c r="L79" s="94"/>
      <c r="M79" s="94"/>
      <c r="N79" s="18"/>
    </row>
    <row r="80" spans="1:14" s="19" customFormat="1" ht="13.5">
      <c r="A80" s="98"/>
      <c r="B80" s="37"/>
      <c r="C80" s="97" t="s">
        <v>14</v>
      </c>
      <c r="D80" s="91"/>
      <c r="E80" s="91"/>
      <c r="F80" s="110"/>
      <c r="G80" s="92"/>
      <c r="H80" s="94"/>
      <c r="I80" s="93"/>
      <c r="J80" s="94"/>
      <c r="K80" s="93"/>
      <c r="L80" s="94"/>
      <c r="M80" s="94"/>
      <c r="N80" s="18"/>
    </row>
    <row r="81" spans="1:14" s="19" customFormat="1" ht="30" customHeight="1">
      <c r="A81" s="98"/>
      <c r="B81" s="37"/>
      <c r="C81" s="83" t="s">
        <v>634</v>
      </c>
      <c r="D81" s="92" t="s">
        <v>17</v>
      </c>
      <c r="E81" s="91">
        <v>1</v>
      </c>
      <c r="F81" s="94">
        <f>F77*E81</f>
        <v>1</v>
      </c>
      <c r="G81" s="92"/>
      <c r="H81" s="94"/>
      <c r="I81" s="93"/>
      <c r="J81" s="94"/>
      <c r="K81" s="93"/>
      <c r="L81" s="94"/>
      <c r="M81" s="94"/>
      <c r="N81" s="18"/>
    </row>
    <row r="82" spans="1:14" s="19" customFormat="1" ht="13.5">
      <c r="A82" s="98"/>
      <c r="B82" s="37"/>
      <c r="C82" s="97" t="s">
        <v>15</v>
      </c>
      <c r="D82" s="91" t="s">
        <v>0</v>
      </c>
      <c r="E82" s="91">
        <v>14.4</v>
      </c>
      <c r="F82" s="94">
        <f>F77*E82</f>
        <v>14.4</v>
      </c>
      <c r="G82" s="93"/>
      <c r="H82" s="94"/>
      <c r="I82" s="93"/>
      <c r="J82" s="94"/>
      <c r="K82" s="93"/>
      <c r="L82" s="94"/>
      <c r="M82" s="94"/>
      <c r="N82" s="18"/>
    </row>
    <row r="83" spans="1:15" ht="51" customHeight="1">
      <c r="A83" s="91">
        <v>17</v>
      </c>
      <c r="B83" s="91" t="s">
        <v>43</v>
      </c>
      <c r="C83" s="109" t="s">
        <v>81</v>
      </c>
      <c r="D83" s="92" t="s">
        <v>40</v>
      </c>
      <c r="E83" s="92"/>
      <c r="F83" s="93">
        <v>10</v>
      </c>
      <c r="G83" s="93"/>
      <c r="H83" s="94"/>
      <c r="I83" s="92"/>
      <c r="J83" s="94"/>
      <c r="K83" s="93"/>
      <c r="L83" s="94"/>
      <c r="M83" s="94"/>
      <c r="N83" s="18"/>
      <c r="O83" s="129"/>
    </row>
    <row r="84" spans="1:15" ht="14.25" customHeight="1">
      <c r="A84" s="91"/>
      <c r="B84" s="37"/>
      <c r="C84" s="97" t="s">
        <v>12</v>
      </c>
      <c r="D84" s="92" t="s">
        <v>40</v>
      </c>
      <c r="E84" s="91">
        <v>1</v>
      </c>
      <c r="F84" s="92">
        <f>F83*E84</f>
        <v>10</v>
      </c>
      <c r="G84" s="93"/>
      <c r="H84" s="94"/>
      <c r="I84" s="93"/>
      <c r="J84" s="94"/>
      <c r="K84" s="93"/>
      <c r="L84" s="94"/>
      <c r="M84" s="94"/>
      <c r="N84" s="18"/>
      <c r="O84" s="129"/>
    </row>
    <row r="85" spans="1:15" s="19" customFormat="1" ht="13.5">
      <c r="A85" s="91"/>
      <c r="B85" s="27"/>
      <c r="C85" s="97" t="s">
        <v>14</v>
      </c>
      <c r="D85" s="91"/>
      <c r="E85" s="91"/>
      <c r="F85" s="92"/>
      <c r="G85" s="93"/>
      <c r="H85" s="94"/>
      <c r="I85" s="92"/>
      <c r="J85" s="94"/>
      <c r="K85" s="93"/>
      <c r="L85" s="94"/>
      <c r="M85" s="94"/>
      <c r="N85" s="18"/>
      <c r="O85" s="130"/>
    </row>
    <row r="86" spans="1:15" s="19" customFormat="1" ht="48" customHeight="1">
      <c r="A86" s="91"/>
      <c r="B86" s="27"/>
      <c r="C86" s="109" t="s">
        <v>81</v>
      </c>
      <c r="D86" s="91" t="s">
        <v>40</v>
      </c>
      <c r="E86" s="91">
        <v>1</v>
      </c>
      <c r="F86" s="92">
        <f>F83*E86</f>
        <v>10</v>
      </c>
      <c r="G86" s="112"/>
      <c r="H86" s="94"/>
      <c r="I86" s="92"/>
      <c r="J86" s="94"/>
      <c r="K86" s="93"/>
      <c r="L86" s="94"/>
      <c r="M86" s="94"/>
      <c r="N86" s="18"/>
      <c r="O86" s="130"/>
    </row>
    <row r="87" spans="1:15" ht="58.5" customHeight="1">
      <c r="A87" s="91">
        <v>18</v>
      </c>
      <c r="B87" s="91" t="s">
        <v>43</v>
      </c>
      <c r="C87" s="109" t="s">
        <v>82</v>
      </c>
      <c r="D87" s="92" t="s">
        <v>40</v>
      </c>
      <c r="E87" s="92"/>
      <c r="F87" s="93">
        <v>12</v>
      </c>
      <c r="G87" s="93"/>
      <c r="H87" s="94"/>
      <c r="I87" s="92"/>
      <c r="J87" s="94"/>
      <c r="K87" s="93"/>
      <c r="L87" s="94"/>
      <c r="M87" s="94"/>
      <c r="N87" s="18"/>
      <c r="O87" s="129"/>
    </row>
    <row r="88" spans="1:15" ht="14.25" customHeight="1">
      <c r="A88" s="91"/>
      <c r="B88" s="37"/>
      <c r="C88" s="97" t="s">
        <v>12</v>
      </c>
      <c r="D88" s="92" t="s">
        <v>40</v>
      </c>
      <c r="E88" s="91">
        <v>1</v>
      </c>
      <c r="F88" s="92">
        <f>F87*E88</f>
        <v>12</v>
      </c>
      <c r="G88" s="93"/>
      <c r="H88" s="94"/>
      <c r="I88" s="93"/>
      <c r="J88" s="94"/>
      <c r="K88" s="93"/>
      <c r="L88" s="94"/>
      <c r="M88" s="94"/>
      <c r="N88" s="18"/>
      <c r="O88" s="129"/>
    </row>
    <row r="89" spans="1:15" s="19" customFormat="1" ht="13.5">
      <c r="A89" s="91"/>
      <c r="B89" s="27"/>
      <c r="C89" s="97" t="s">
        <v>14</v>
      </c>
      <c r="D89" s="91"/>
      <c r="E89" s="91"/>
      <c r="F89" s="92"/>
      <c r="G89" s="93"/>
      <c r="H89" s="94"/>
      <c r="I89" s="92"/>
      <c r="J89" s="94"/>
      <c r="K89" s="93"/>
      <c r="L89" s="94"/>
      <c r="M89" s="94"/>
      <c r="N89" s="18"/>
      <c r="O89" s="130"/>
    </row>
    <row r="90" spans="1:15" s="19" customFormat="1" ht="70.5" customHeight="1">
      <c r="A90" s="91"/>
      <c r="B90" s="27"/>
      <c r="C90" s="109" t="s">
        <v>82</v>
      </c>
      <c r="D90" s="91" t="s">
        <v>40</v>
      </c>
      <c r="E90" s="91">
        <v>1</v>
      </c>
      <c r="F90" s="92">
        <f>F87*E90</f>
        <v>12</v>
      </c>
      <c r="G90" s="112"/>
      <c r="H90" s="94"/>
      <c r="I90" s="92"/>
      <c r="J90" s="94"/>
      <c r="K90" s="93"/>
      <c r="L90" s="94"/>
      <c r="M90" s="94"/>
      <c r="N90" s="18"/>
      <c r="O90" s="130"/>
    </row>
    <row r="91" spans="1:14" ht="15" customHeight="1">
      <c r="A91" s="91"/>
      <c r="B91" s="37"/>
      <c r="C91" s="141" t="s">
        <v>20</v>
      </c>
      <c r="D91" s="142"/>
      <c r="E91" s="142"/>
      <c r="F91" s="143"/>
      <c r="G91" s="144"/>
      <c r="H91" s="144"/>
      <c r="I91" s="145"/>
      <c r="J91" s="144"/>
      <c r="K91" s="144"/>
      <c r="L91" s="144"/>
      <c r="M91" s="144"/>
      <c r="N91" s="57"/>
    </row>
    <row r="92" spans="1:14" s="42" customFormat="1" ht="14.25" customHeight="1">
      <c r="A92" s="92"/>
      <c r="B92" s="92"/>
      <c r="C92" s="99" t="s">
        <v>48</v>
      </c>
      <c r="D92" s="92"/>
      <c r="E92" s="92"/>
      <c r="F92" s="146"/>
      <c r="G92" s="92"/>
      <c r="H92" s="103"/>
      <c r="I92" s="103"/>
      <c r="J92" s="103"/>
      <c r="K92" s="103"/>
      <c r="L92" s="103"/>
      <c r="M92" s="103"/>
      <c r="N92" s="131"/>
    </row>
    <row r="93" spans="1:14" ht="14.25" customHeight="1">
      <c r="A93" s="91"/>
      <c r="B93" s="37"/>
      <c r="C93" s="97" t="s">
        <v>104</v>
      </c>
      <c r="D93" s="91"/>
      <c r="E93" s="91"/>
      <c r="F93" s="94"/>
      <c r="G93" s="92"/>
      <c r="H93" s="103"/>
      <c r="I93" s="103"/>
      <c r="J93" s="103"/>
      <c r="K93" s="103"/>
      <c r="L93" s="103"/>
      <c r="M93" s="103"/>
      <c r="N93" s="18"/>
    </row>
    <row r="94" spans="1:14" ht="14.25" customHeight="1">
      <c r="A94" s="91"/>
      <c r="B94" s="37"/>
      <c r="C94" s="97" t="s">
        <v>20</v>
      </c>
      <c r="D94" s="91"/>
      <c r="E94" s="91"/>
      <c r="F94" s="94"/>
      <c r="G94" s="92"/>
      <c r="H94" s="103"/>
      <c r="I94" s="103"/>
      <c r="J94" s="103"/>
      <c r="K94" s="103"/>
      <c r="L94" s="103"/>
      <c r="M94" s="103"/>
      <c r="N94" s="18"/>
    </row>
    <row r="95" spans="1:14" s="12" customFormat="1" ht="14.25" customHeight="1">
      <c r="A95" s="91"/>
      <c r="B95" s="91"/>
      <c r="C95" s="99" t="s">
        <v>49</v>
      </c>
      <c r="D95" s="92"/>
      <c r="E95" s="51"/>
      <c r="F95" s="151"/>
      <c r="G95" s="92"/>
      <c r="H95" s="103"/>
      <c r="I95" s="103"/>
      <c r="J95" s="103"/>
      <c r="K95" s="103"/>
      <c r="L95" s="103"/>
      <c r="M95" s="103"/>
      <c r="N95" s="127"/>
    </row>
    <row r="96" spans="1:14" s="12" customFormat="1" ht="14.25" customHeight="1">
      <c r="A96" s="91"/>
      <c r="B96" s="91"/>
      <c r="C96" s="99" t="s">
        <v>6</v>
      </c>
      <c r="D96" s="92"/>
      <c r="E96" s="51"/>
      <c r="F96" s="151"/>
      <c r="G96" s="92"/>
      <c r="H96" s="103"/>
      <c r="I96" s="103"/>
      <c r="J96" s="103"/>
      <c r="K96" s="103"/>
      <c r="L96" s="103"/>
      <c r="M96" s="103"/>
      <c r="N96" s="132"/>
    </row>
    <row r="97" spans="1:14" s="42" customFormat="1" ht="14.25" customHeight="1">
      <c r="A97" s="92"/>
      <c r="B97" s="92"/>
      <c r="C97" s="99" t="s">
        <v>48</v>
      </c>
      <c r="D97" s="92"/>
      <c r="E97" s="92"/>
      <c r="F97" s="146"/>
      <c r="G97" s="92"/>
      <c r="H97" s="103"/>
      <c r="I97" s="103"/>
      <c r="J97" s="103"/>
      <c r="K97" s="103"/>
      <c r="L97" s="103"/>
      <c r="M97" s="103"/>
      <c r="N97" s="131"/>
    </row>
    <row r="98" spans="1:13" ht="13.5">
      <c r="A98" s="13"/>
      <c r="B98" s="42"/>
      <c r="C98" s="136"/>
      <c r="D98" s="47"/>
      <c r="E98" s="147"/>
      <c r="F98" s="47"/>
      <c r="G98" s="45"/>
      <c r="H98" s="45"/>
      <c r="I98" s="45"/>
      <c r="J98" s="45"/>
      <c r="K98" s="45"/>
      <c r="L98" s="45"/>
      <c r="M98" s="45"/>
    </row>
    <row r="99" spans="1:13" ht="13.5">
      <c r="A99" s="13"/>
      <c r="B99" s="42"/>
      <c r="C99" s="136"/>
      <c r="D99" s="47"/>
      <c r="E99" s="147"/>
      <c r="F99" s="47"/>
      <c r="G99" s="45"/>
      <c r="H99" s="45"/>
      <c r="I99" s="45"/>
      <c r="J99" s="45"/>
      <c r="K99" s="45"/>
      <c r="L99" s="45"/>
      <c r="M99" s="45"/>
    </row>
    <row r="100" spans="1:13" ht="13.5">
      <c r="A100" s="13"/>
      <c r="B100" s="42"/>
      <c r="C100" s="136"/>
      <c r="D100" s="47"/>
      <c r="E100" s="147"/>
      <c r="F100" s="47"/>
      <c r="G100" s="45"/>
      <c r="H100" s="45"/>
      <c r="I100" s="45"/>
      <c r="J100" s="45"/>
      <c r="K100" s="45"/>
      <c r="L100" s="45"/>
      <c r="M100" s="45"/>
    </row>
    <row r="101" spans="1:15" ht="15.75">
      <c r="A101" s="140"/>
      <c r="B101" s="140"/>
      <c r="C101" s="46"/>
      <c r="D101" s="47"/>
      <c r="E101" s="48"/>
      <c r="F101" s="47"/>
      <c r="G101" s="44"/>
      <c r="H101" s="48"/>
      <c r="I101" s="47"/>
      <c r="J101" s="47"/>
      <c r="K101" s="44"/>
      <c r="L101" s="48"/>
      <c r="M101" s="44"/>
      <c r="N101" s="44"/>
      <c r="O101" s="18"/>
    </row>
    <row r="102" spans="2:10" ht="17.25" customHeight="1">
      <c r="B102" s="390"/>
      <c r="C102" s="390"/>
      <c r="E102" s="390"/>
      <c r="F102" s="390"/>
      <c r="G102" s="390"/>
      <c r="H102" s="390"/>
      <c r="I102" s="390"/>
      <c r="J102" s="390"/>
    </row>
  </sheetData>
  <sheetProtection/>
  <mergeCells count="18">
    <mergeCell ref="B102:C102"/>
    <mergeCell ref="E102:J102"/>
    <mergeCell ref="L7:M7"/>
    <mergeCell ref="K8:L8"/>
    <mergeCell ref="M8:M9"/>
    <mergeCell ref="A1:M1"/>
    <mergeCell ref="A2:M2"/>
    <mergeCell ref="A3:M3"/>
    <mergeCell ref="A6:M6"/>
    <mergeCell ref="A8:A9"/>
    <mergeCell ref="C5:K5"/>
    <mergeCell ref="H7:J7"/>
    <mergeCell ref="B8:B9"/>
    <mergeCell ref="C8:C9"/>
    <mergeCell ref="D8:D9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82">
      <selection activeCell="N86" sqref="N86"/>
    </sheetView>
  </sheetViews>
  <sheetFormatPr defaultColWidth="9.00390625" defaultRowHeight="12.75"/>
  <cols>
    <col min="1" max="1" width="4.00390625" style="33" customWidth="1"/>
    <col min="2" max="2" width="9.00390625" style="33" customWidth="1"/>
    <col min="3" max="3" width="38.125" style="33" customWidth="1"/>
    <col min="4" max="4" width="7.375" style="33" customWidth="1"/>
    <col min="5" max="6" width="7.125" style="33" customWidth="1"/>
    <col min="7" max="7" width="7.375" style="33" customWidth="1"/>
    <col min="8" max="8" width="7.125" style="33" customWidth="1"/>
    <col min="9" max="10" width="7.25390625" style="33" customWidth="1"/>
    <col min="11" max="11" width="7.75390625" style="33" customWidth="1"/>
    <col min="12" max="12" width="7.625" style="33" customWidth="1"/>
    <col min="13" max="13" width="7.25390625" style="33" customWidth="1"/>
    <col min="14" max="14" width="8.625" style="33" customWidth="1"/>
    <col min="15" max="15" width="9.875" style="33" bestFit="1" customWidth="1"/>
    <col min="16" max="16384" width="9.125" style="33" customWidth="1"/>
  </cols>
  <sheetData>
    <row r="1" spans="1:13" s="34" customFormat="1" ht="24" customHeight="1">
      <c r="A1" s="378" t="s">
        <v>538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34" customFormat="1" ht="5.2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4" s="34" customFormat="1" ht="16.5" customHeight="1">
      <c r="A3" s="393" t="s">
        <v>683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5"/>
    </row>
    <row r="4" spans="1:14" s="34" customFormat="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26"/>
    </row>
    <row r="5" spans="1:14" s="34" customFormat="1" ht="16.5" customHeight="1">
      <c r="A5" s="393" t="s">
        <v>109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8"/>
      <c r="N5" s="126"/>
    </row>
    <row r="6" spans="1:13" ht="19.5" customHeight="1">
      <c r="A6" s="309"/>
      <c r="B6" s="309"/>
      <c r="C6" s="309"/>
      <c r="D6" s="309"/>
      <c r="E6" s="309"/>
      <c r="F6" s="309"/>
      <c r="G6" s="202"/>
      <c r="H6" s="415"/>
      <c r="I6" s="415"/>
      <c r="J6" s="415"/>
      <c r="K6" s="310"/>
      <c r="L6" s="420"/>
      <c r="M6" s="420"/>
    </row>
    <row r="7" spans="1:13" ht="59.25" customHeight="1">
      <c r="A7" s="407" t="s">
        <v>26</v>
      </c>
      <c r="B7" s="408" t="s">
        <v>29</v>
      </c>
      <c r="C7" s="408" t="s">
        <v>27</v>
      </c>
      <c r="D7" s="408" t="s">
        <v>1</v>
      </c>
      <c r="E7" s="410" t="s">
        <v>2</v>
      </c>
      <c r="F7" s="411"/>
      <c r="G7" s="409" t="s">
        <v>3</v>
      </c>
      <c r="H7" s="409"/>
      <c r="I7" s="403" t="s">
        <v>4</v>
      </c>
      <c r="J7" s="403"/>
      <c r="K7" s="403" t="s">
        <v>5</v>
      </c>
      <c r="L7" s="403"/>
      <c r="M7" s="409" t="s">
        <v>6</v>
      </c>
    </row>
    <row r="8" spans="1:13" ht="54">
      <c r="A8" s="407"/>
      <c r="B8" s="407"/>
      <c r="C8" s="408"/>
      <c r="D8" s="408"/>
      <c r="E8" s="25" t="s">
        <v>7</v>
      </c>
      <c r="F8" s="25" t="s">
        <v>8</v>
      </c>
      <c r="G8" s="32" t="s">
        <v>9</v>
      </c>
      <c r="H8" s="24" t="s">
        <v>6</v>
      </c>
      <c r="I8" s="26" t="s">
        <v>9</v>
      </c>
      <c r="J8" s="24" t="s">
        <v>6</v>
      </c>
      <c r="K8" s="26" t="s">
        <v>9</v>
      </c>
      <c r="L8" s="24" t="s">
        <v>6</v>
      </c>
      <c r="M8" s="409"/>
    </row>
    <row r="9" spans="1:13" s="12" customFormat="1" ht="17.25" customHeight="1">
      <c r="A9" s="27" t="s">
        <v>10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9" t="s">
        <v>11</v>
      </c>
      <c r="H9" s="30">
        <v>8</v>
      </c>
      <c r="I9" s="28">
        <v>9</v>
      </c>
      <c r="J9" s="30">
        <v>10</v>
      </c>
      <c r="K9" s="28">
        <v>11</v>
      </c>
      <c r="L9" s="30">
        <v>12</v>
      </c>
      <c r="M9" s="30">
        <v>13</v>
      </c>
    </row>
    <row r="10" spans="1:13" s="12" customFormat="1" ht="15" customHeight="1">
      <c r="A10" s="16"/>
      <c r="B10" s="16"/>
      <c r="C10" s="344" t="s">
        <v>635</v>
      </c>
      <c r="D10" s="16"/>
      <c r="E10" s="16"/>
      <c r="F10" s="354"/>
      <c r="G10" s="355"/>
      <c r="H10" s="356"/>
      <c r="I10" s="354"/>
      <c r="J10" s="356"/>
      <c r="K10" s="354"/>
      <c r="L10" s="356"/>
      <c r="M10" s="356"/>
    </row>
    <row r="11" spans="1:13" s="31" customFormat="1" ht="57" customHeight="1">
      <c r="A11" s="91">
        <v>1</v>
      </c>
      <c r="B11" s="91" t="s">
        <v>43</v>
      </c>
      <c r="C11" s="109" t="s">
        <v>636</v>
      </c>
      <c r="D11" s="92" t="s">
        <v>17</v>
      </c>
      <c r="E11" s="92"/>
      <c r="F11" s="93">
        <v>1</v>
      </c>
      <c r="G11" s="93"/>
      <c r="H11" s="94"/>
      <c r="I11" s="92"/>
      <c r="J11" s="94"/>
      <c r="K11" s="93"/>
      <c r="L11" s="94"/>
      <c r="M11" s="94"/>
    </row>
    <row r="12" spans="1:14" ht="15.75" customHeight="1">
      <c r="A12" s="91"/>
      <c r="B12" s="37"/>
      <c r="C12" s="97" t="s">
        <v>28</v>
      </c>
      <c r="D12" s="92" t="s">
        <v>17</v>
      </c>
      <c r="E12" s="91">
        <v>1</v>
      </c>
      <c r="F12" s="94">
        <f>F11*E12</f>
        <v>1</v>
      </c>
      <c r="G12" s="92"/>
      <c r="H12" s="94"/>
      <c r="I12" s="93"/>
      <c r="J12" s="94"/>
      <c r="K12" s="93"/>
      <c r="L12" s="94"/>
      <c r="M12" s="94"/>
      <c r="N12" s="18"/>
    </row>
    <row r="13" spans="1:14" ht="14.25" customHeight="1">
      <c r="A13" s="91"/>
      <c r="B13" s="37"/>
      <c r="C13" s="97" t="s">
        <v>14</v>
      </c>
      <c r="D13" s="91"/>
      <c r="E13" s="91"/>
      <c r="F13" s="94"/>
      <c r="G13" s="93"/>
      <c r="H13" s="94"/>
      <c r="I13" s="92"/>
      <c r="J13" s="94"/>
      <c r="K13" s="93"/>
      <c r="L13" s="94"/>
      <c r="M13" s="94"/>
      <c r="N13" s="18"/>
    </row>
    <row r="14" spans="1:14" s="19" customFormat="1" ht="55.5" customHeight="1">
      <c r="A14" s="91"/>
      <c r="B14" s="37"/>
      <c r="C14" s="109" t="s">
        <v>636</v>
      </c>
      <c r="D14" s="92" t="s">
        <v>17</v>
      </c>
      <c r="E14" s="91">
        <v>1</v>
      </c>
      <c r="F14" s="103">
        <f>F11*E14</f>
        <v>1</v>
      </c>
      <c r="G14" s="112"/>
      <c r="H14" s="94"/>
      <c r="I14" s="92"/>
      <c r="J14" s="112"/>
      <c r="K14" s="93"/>
      <c r="L14" s="94"/>
      <c r="M14" s="94"/>
      <c r="N14" s="18"/>
    </row>
    <row r="15" spans="1:14" s="12" customFormat="1" ht="30" customHeight="1">
      <c r="A15" s="91">
        <v>2</v>
      </c>
      <c r="B15" s="37" t="s">
        <v>105</v>
      </c>
      <c r="C15" s="109" t="s">
        <v>637</v>
      </c>
      <c r="D15" s="92" t="s">
        <v>17</v>
      </c>
      <c r="E15" s="92"/>
      <c r="F15" s="92">
        <v>13</v>
      </c>
      <c r="G15" s="92"/>
      <c r="H15" s="94"/>
      <c r="I15" s="93"/>
      <c r="J15" s="94"/>
      <c r="K15" s="93"/>
      <c r="L15" s="94"/>
      <c r="M15" s="94"/>
      <c r="N15" s="156"/>
    </row>
    <row r="16" spans="1:14" ht="16.5" customHeight="1">
      <c r="A16" s="91"/>
      <c r="B16" s="37"/>
      <c r="C16" s="97" t="s">
        <v>12</v>
      </c>
      <c r="D16" s="91" t="s">
        <v>13</v>
      </c>
      <c r="E16" s="91">
        <v>2</v>
      </c>
      <c r="F16" s="94">
        <f>F15*E16</f>
        <v>26</v>
      </c>
      <c r="G16" s="92"/>
      <c r="H16" s="94"/>
      <c r="I16" s="93"/>
      <c r="J16" s="94"/>
      <c r="K16" s="93"/>
      <c r="L16" s="94"/>
      <c r="M16" s="94"/>
      <c r="N16" s="18"/>
    </row>
    <row r="17" spans="1:14" ht="16.5" customHeight="1">
      <c r="A17" s="91"/>
      <c r="B17" s="37"/>
      <c r="C17" s="97" t="s">
        <v>14</v>
      </c>
      <c r="D17" s="91"/>
      <c r="E17" s="91"/>
      <c r="F17" s="94"/>
      <c r="G17" s="92"/>
      <c r="H17" s="94"/>
      <c r="I17" s="93"/>
      <c r="J17" s="94"/>
      <c r="K17" s="93"/>
      <c r="L17" s="94"/>
      <c r="M17" s="94"/>
      <c r="N17" s="18"/>
    </row>
    <row r="18" spans="1:14" s="19" customFormat="1" ht="16.5" customHeight="1">
      <c r="A18" s="91"/>
      <c r="B18" s="37"/>
      <c r="C18" s="109" t="s">
        <v>637</v>
      </c>
      <c r="D18" s="91" t="s">
        <v>17</v>
      </c>
      <c r="E18" s="91">
        <v>1</v>
      </c>
      <c r="F18" s="94">
        <f>F15*E18</f>
        <v>13</v>
      </c>
      <c r="G18" s="92"/>
      <c r="H18" s="94"/>
      <c r="I18" s="93"/>
      <c r="J18" s="94"/>
      <c r="K18" s="93"/>
      <c r="L18" s="94"/>
      <c r="M18" s="94"/>
      <c r="N18" s="18"/>
    </row>
    <row r="19" spans="1:14" s="19" customFormat="1" ht="16.5" customHeight="1">
      <c r="A19" s="91"/>
      <c r="B19" s="37"/>
      <c r="C19" s="97" t="s">
        <v>15</v>
      </c>
      <c r="D19" s="91" t="s">
        <v>0</v>
      </c>
      <c r="E19" s="91">
        <v>0.28</v>
      </c>
      <c r="F19" s="94">
        <f>F15*E19</f>
        <v>3.6400000000000006</v>
      </c>
      <c r="G19" s="92"/>
      <c r="H19" s="94"/>
      <c r="I19" s="93"/>
      <c r="J19" s="94"/>
      <c r="K19" s="93"/>
      <c r="L19" s="94"/>
      <c r="M19" s="94"/>
      <c r="N19" s="18"/>
    </row>
    <row r="20" spans="1:14" s="12" customFormat="1" ht="27.75" customHeight="1">
      <c r="A20" s="91">
        <v>3</v>
      </c>
      <c r="B20" s="37" t="s">
        <v>105</v>
      </c>
      <c r="C20" s="109" t="s">
        <v>638</v>
      </c>
      <c r="D20" s="92" t="s">
        <v>17</v>
      </c>
      <c r="E20" s="92"/>
      <c r="F20" s="92">
        <v>1</v>
      </c>
      <c r="G20" s="92"/>
      <c r="H20" s="94"/>
      <c r="I20" s="93"/>
      <c r="J20" s="94"/>
      <c r="K20" s="93"/>
      <c r="L20" s="94"/>
      <c r="M20" s="94"/>
      <c r="N20" s="156"/>
    </row>
    <row r="21" spans="1:14" ht="16.5" customHeight="1">
      <c r="A21" s="91"/>
      <c r="B21" s="37"/>
      <c r="C21" s="97" t="s">
        <v>12</v>
      </c>
      <c r="D21" s="91" t="s">
        <v>13</v>
      </c>
      <c r="E21" s="91">
        <v>2</v>
      </c>
      <c r="F21" s="94">
        <f>F20*E21</f>
        <v>2</v>
      </c>
      <c r="G21" s="92"/>
      <c r="H21" s="94"/>
      <c r="I21" s="93"/>
      <c r="J21" s="94"/>
      <c r="K21" s="93"/>
      <c r="L21" s="94"/>
      <c r="M21" s="94"/>
      <c r="N21" s="18"/>
    </row>
    <row r="22" spans="1:14" ht="16.5" customHeight="1">
      <c r="A22" s="91"/>
      <c r="B22" s="37"/>
      <c r="C22" s="97" t="s">
        <v>14</v>
      </c>
      <c r="D22" s="91"/>
      <c r="E22" s="91"/>
      <c r="F22" s="94"/>
      <c r="G22" s="92"/>
      <c r="H22" s="94"/>
      <c r="I22" s="93"/>
      <c r="J22" s="94"/>
      <c r="K22" s="93"/>
      <c r="L22" s="94"/>
      <c r="M22" s="94"/>
      <c r="N22" s="18"/>
    </row>
    <row r="23" spans="1:14" s="19" customFormat="1" ht="32.25" customHeight="1">
      <c r="A23" s="91"/>
      <c r="B23" s="37"/>
      <c r="C23" s="109" t="s">
        <v>638</v>
      </c>
      <c r="D23" s="91" t="s">
        <v>17</v>
      </c>
      <c r="E23" s="91">
        <v>1</v>
      </c>
      <c r="F23" s="94">
        <f>F20*E23</f>
        <v>1</v>
      </c>
      <c r="G23" s="92"/>
      <c r="H23" s="94"/>
      <c r="I23" s="93"/>
      <c r="J23" s="94"/>
      <c r="K23" s="93"/>
      <c r="L23" s="94"/>
      <c r="M23" s="94"/>
      <c r="N23" s="18"/>
    </row>
    <row r="24" spans="1:14" s="19" customFormat="1" ht="16.5" customHeight="1">
      <c r="A24" s="91"/>
      <c r="B24" s="37"/>
      <c r="C24" s="97" t="s">
        <v>15</v>
      </c>
      <c r="D24" s="91" t="s">
        <v>0</v>
      </c>
      <c r="E24" s="91">
        <v>0.28</v>
      </c>
      <c r="F24" s="94">
        <f>F20*E24</f>
        <v>0.28</v>
      </c>
      <c r="G24" s="92"/>
      <c r="H24" s="94"/>
      <c r="I24" s="93"/>
      <c r="J24" s="94"/>
      <c r="K24" s="93"/>
      <c r="L24" s="94"/>
      <c r="M24" s="94"/>
      <c r="N24" s="18"/>
    </row>
    <row r="25" spans="1:14" s="12" customFormat="1" ht="35.25" customHeight="1">
      <c r="A25" s="91">
        <v>4</v>
      </c>
      <c r="B25" s="37" t="s">
        <v>106</v>
      </c>
      <c r="C25" s="109" t="s">
        <v>639</v>
      </c>
      <c r="D25" s="92" t="s">
        <v>17</v>
      </c>
      <c r="E25" s="93"/>
      <c r="F25" s="93">
        <v>6</v>
      </c>
      <c r="G25" s="92"/>
      <c r="H25" s="94"/>
      <c r="I25" s="93"/>
      <c r="J25" s="94"/>
      <c r="K25" s="93"/>
      <c r="L25" s="94"/>
      <c r="M25" s="94"/>
      <c r="N25" s="156"/>
    </row>
    <row r="26" spans="1:14" ht="15" customHeight="1">
      <c r="A26" s="91"/>
      <c r="B26" s="37"/>
      <c r="C26" s="97" t="s">
        <v>12</v>
      </c>
      <c r="D26" s="91" t="s">
        <v>13</v>
      </c>
      <c r="E26" s="91">
        <v>4</v>
      </c>
      <c r="F26" s="94">
        <f>F25*E26</f>
        <v>24</v>
      </c>
      <c r="G26" s="92"/>
      <c r="H26" s="94"/>
      <c r="I26" s="93"/>
      <c r="J26" s="94"/>
      <c r="K26" s="93"/>
      <c r="L26" s="94"/>
      <c r="M26" s="94"/>
      <c r="N26" s="18"/>
    </row>
    <row r="27" spans="1:14" ht="14.25" customHeight="1">
      <c r="A27" s="91"/>
      <c r="B27" s="37"/>
      <c r="C27" s="97" t="s">
        <v>14</v>
      </c>
      <c r="D27" s="91"/>
      <c r="E27" s="91"/>
      <c r="F27" s="94"/>
      <c r="G27" s="92"/>
      <c r="H27" s="94"/>
      <c r="I27" s="93"/>
      <c r="J27" s="94"/>
      <c r="K27" s="93"/>
      <c r="L27" s="94"/>
      <c r="M27" s="94"/>
      <c r="N27" s="18"/>
    </row>
    <row r="28" spans="1:14" s="19" customFormat="1" ht="29.25" customHeight="1">
      <c r="A28" s="91"/>
      <c r="B28" s="37"/>
      <c r="C28" s="109" t="s">
        <v>639</v>
      </c>
      <c r="D28" s="91" t="s">
        <v>17</v>
      </c>
      <c r="E28" s="91">
        <v>1</v>
      </c>
      <c r="F28" s="94">
        <f>F25*E28</f>
        <v>6</v>
      </c>
      <c r="G28" s="112"/>
      <c r="H28" s="94"/>
      <c r="I28" s="93"/>
      <c r="J28" s="94"/>
      <c r="K28" s="93"/>
      <c r="L28" s="94"/>
      <c r="M28" s="94"/>
      <c r="N28" s="18"/>
    </row>
    <row r="29" spans="1:14" s="19" customFormat="1" ht="13.5" customHeight="1">
      <c r="A29" s="91"/>
      <c r="B29" s="37"/>
      <c r="C29" s="97" t="s">
        <v>15</v>
      </c>
      <c r="D29" s="91" t="s">
        <v>0</v>
      </c>
      <c r="E29" s="91">
        <v>1.12</v>
      </c>
      <c r="F29" s="94">
        <f>F25*E29</f>
        <v>6.720000000000001</v>
      </c>
      <c r="G29" s="92"/>
      <c r="H29" s="94"/>
      <c r="I29" s="93"/>
      <c r="J29" s="94"/>
      <c r="K29" s="93"/>
      <c r="L29" s="94"/>
      <c r="M29" s="94"/>
      <c r="N29" s="18"/>
    </row>
    <row r="30" spans="1:14" ht="29.25" customHeight="1">
      <c r="A30" s="91">
        <v>5</v>
      </c>
      <c r="B30" s="91" t="s">
        <v>43</v>
      </c>
      <c r="C30" s="109" t="s">
        <v>640</v>
      </c>
      <c r="D30" s="92" t="s">
        <v>17</v>
      </c>
      <c r="E30" s="92"/>
      <c r="F30" s="92">
        <v>14</v>
      </c>
      <c r="G30" s="92"/>
      <c r="H30" s="94"/>
      <c r="I30" s="93"/>
      <c r="J30" s="94"/>
      <c r="K30" s="93"/>
      <c r="L30" s="94"/>
      <c r="M30" s="94"/>
      <c r="N30" s="18"/>
    </row>
    <row r="31" spans="1:14" ht="13.5" customHeight="1">
      <c r="A31" s="91"/>
      <c r="B31" s="37"/>
      <c r="C31" s="97" t="s">
        <v>12</v>
      </c>
      <c r="D31" s="92" t="s">
        <v>17</v>
      </c>
      <c r="E31" s="91">
        <v>1</v>
      </c>
      <c r="F31" s="94">
        <f>F30*E31</f>
        <v>14</v>
      </c>
      <c r="G31" s="92"/>
      <c r="H31" s="94"/>
      <c r="I31" s="93"/>
      <c r="J31" s="94"/>
      <c r="K31" s="93"/>
      <c r="L31" s="94"/>
      <c r="M31" s="94"/>
      <c r="N31" s="18"/>
    </row>
    <row r="32" spans="1:14" s="19" customFormat="1" ht="15" customHeight="1">
      <c r="A32" s="91"/>
      <c r="B32" s="37"/>
      <c r="C32" s="97" t="s">
        <v>14</v>
      </c>
      <c r="D32" s="91"/>
      <c r="E32" s="91"/>
      <c r="F32" s="94"/>
      <c r="G32" s="92"/>
      <c r="H32" s="94"/>
      <c r="I32" s="93"/>
      <c r="J32" s="94"/>
      <c r="K32" s="93"/>
      <c r="L32" s="94"/>
      <c r="M32" s="94"/>
      <c r="N32" s="18"/>
    </row>
    <row r="33" spans="1:14" s="19" customFormat="1" ht="26.25" customHeight="1">
      <c r="A33" s="91"/>
      <c r="B33" s="37"/>
      <c r="C33" s="109" t="s">
        <v>640</v>
      </c>
      <c r="D33" s="91" t="s">
        <v>17</v>
      </c>
      <c r="E33" s="91">
        <v>1</v>
      </c>
      <c r="F33" s="94">
        <f>F30*E33</f>
        <v>14</v>
      </c>
      <c r="G33" s="92"/>
      <c r="H33" s="94"/>
      <c r="I33" s="93"/>
      <c r="J33" s="94"/>
      <c r="K33" s="93"/>
      <c r="L33" s="94"/>
      <c r="M33" s="94"/>
      <c r="N33" s="18"/>
    </row>
    <row r="34" spans="1:14" s="12" customFormat="1" ht="36" customHeight="1">
      <c r="A34" s="91">
        <v>6</v>
      </c>
      <c r="B34" s="37" t="s">
        <v>641</v>
      </c>
      <c r="C34" s="109" t="s">
        <v>642</v>
      </c>
      <c r="D34" s="92" t="s">
        <v>17</v>
      </c>
      <c r="E34" s="93"/>
      <c r="F34" s="93">
        <v>1</v>
      </c>
      <c r="G34" s="92"/>
      <c r="H34" s="94"/>
      <c r="I34" s="93"/>
      <c r="J34" s="94"/>
      <c r="K34" s="93"/>
      <c r="L34" s="94"/>
      <c r="M34" s="94"/>
      <c r="N34" s="156"/>
    </row>
    <row r="35" spans="1:14" ht="15" customHeight="1">
      <c r="A35" s="91"/>
      <c r="B35" s="37"/>
      <c r="C35" s="97" t="s">
        <v>12</v>
      </c>
      <c r="D35" s="91" t="s">
        <v>13</v>
      </c>
      <c r="E35" s="91">
        <v>3</v>
      </c>
      <c r="F35" s="94">
        <f>F34*E35</f>
        <v>3</v>
      </c>
      <c r="G35" s="92"/>
      <c r="H35" s="94"/>
      <c r="I35" s="93"/>
      <c r="J35" s="94"/>
      <c r="K35" s="93"/>
      <c r="L35" s="94"/>
      <c r="M35" s="94"/>
      <c r="N35" s="18"/>
    </row>
    <row r="36" spans="1:14" ht="15.75" customHeight="1">
      <c r="A36" s="91"/>
      <c r="B36" s="37"/>
      <c r="C36" s="97" t="s">
        <v>14</v>
      </c>
      <c r="D36" s="91"/>
      <c r="E36" s="91"/>
      <c r="F36" s="94"/>
      <c r="G36" s="92"/>
      <c r="H36" s="94"/>
      <c r="I36" s="93"/>
      <c r="J36" s="94"/>
      <c r="K36" s="93"/>
      <c r="L36" s="94"/>
      <c r="M36" s="94"/>
      <c r="N36" s="18"/>
    </row>
    <row r="37" spans="1:14" s="19" customFormat="1" ht="15.75" customHeight="1">
      <c r="A37" s="91"/>
      <c r="B37" s="37"/>
      <c r="C37" s="109" t="s">
        <v>642</v>
      </c>
      <c r="D37" s="91" t="s">
        <v>17</v>
      </c>
      <c r="E37" s="91">
        <v>1</v>
      </c>
      <c r="F37" s="103">
        <f>F34*E37</f>
        <v>1</v>
      </c>
      <c r="G37" s="112"/>
      <c r="H37" s="94"/>
      <c r="I37" s="93"/>
      <c r="J37" s="94"/>
      <c r="K37" s="93"/>
      <c r="L37" s="94"/>
      <c r="M37" s="94"/>
      <c r="N37" s="18"/>
    </row>
    <row r="38" spans="1:14" s="19" customFormat="1" ht="15.75" customHeight="1">
      <c r="A38" s="91"/>
      <c r="B38" s="37"/>
      <c r="C38" s="97" t="s">
        <v>15</v>
      </c>
      <c r="D38" s="91" t="s">
        <v>0</v>
      </c>
      <c r="E38" s="91">
        <v>0.14</v>
      </c>
      <c r="F38" s="94">
        <f>F34*E38</f>
        <v>0.14</v>
      </c>
      <c r="G38" s="92"/>
      <c r="H38" s="94"/>
      <c r="I38" s="93"/>
      <c r="J38" s="94"/>
      <c r="K38" s="93"/>
      <c r="L38" s="94"/>
      <c r="M38" s="94"/>
      <c r="N38" s="18"/>
    </row>
    <row r="39" spans="1:14" ht="33" customHeight="1">
      <c r="A39" s="91">
        <v>7</v>
      </c>
      <c r="B39" s="91" t="s">
        <v>643</v>
      </c>
      <c r="C39" s="109" t="s">
        <v>644</v>
      </c>
      <c r="D39" s="92" t="s">
        <v>51</v>
      </c>
      <c r="E39" s="93"/>
      <c r="F39" s="93">
        <v>1</v>
      </c>
      <c r="G39" s="92"/>
      <c r="H39" s="94"/>
      <c r="I39" s="93"/>
      <c r="J39" s="94"/>
      <c r="K39" s="93"/>
      <c r="L39" s="94"/>
      <c r="M39" s="94"/>
      <c r="N39" s="18"/>
    </row>
    <row r="40" spans="1:14" ht="14.25" customHeight="1">
      <c r="A40" s="91"/>
      <c r="B40" s="37"/>
      <c r="C40" s="97" t="s">
        <v>12</v>
      </c>
      <c r="D40" s="92" t="s">
        <v>51</v>
      </c>
      <c r="E40" s="91">
        <v>1</v>
      </c>
      <c r="F40" s="94">
        <f>F39*E40</f>
        <v>1</v>
      </c>
      <c r="G40" s="92"/>
      <c r="H40" s="94"/>
      <c r="I40" s="93"/>
      <c r="J40" s="94"/>
      <c r="K40" s="93"/>
      <c r="L40" s="94"/>
      <c r="M40" s="94"/>
      <c r="N40" s="18"/>
    </row>
    <row r="41" spans="1:14" s="19" customFormat="1" ht="12" customHeight="1">
      <c r="A41" s="91"/>
      <c r="B41" s="37"/>
      <c r="C41" s="97" t="s">
        <v>14</v>
      </c>
      <c r="D41" s="91"/>
      <c r="E41" s="91"/>
      <c r="F41" s="94"/>
      <c r="G41" s="92"/>
      <c r="H41" s="94"/>
      <c r="I41" s="93"/>
      <c r="J41" s="94"/>
      <c r="K41" s="93"/>
      <c r="L41" s="94"/>
      <c r="M41" s="94"/>
      <c r="N41" s="18"/>
    </row>
    <row r="42" spans="1:14" s="19" customFormat="1" ht="27" customHeight="1">
      <c r="A42" s="91"/>
      <c r="B42" s="37"/>
      <c r="C42" s="109" t="s">
        <v>644</v>
      </c>
      <c r="D42" s="92" t="s">
        <v>51</v>
      </c>
      <c r="E42" s="91">
        <v>1</v>
      </c>
      <c r="F42" s="94">
        <f>F39*E42</f>
        <v>1</v>
      </c>
      <c r="G42" s="112"/>
      <c r="H42" s="94"/>
      <c r="I42" s="93"/>
      <c r="J42" s="94"/>
      <c r="K42" s="93"/>
      <c r="L42" s="94"/>
      <c r="M42" s="94"/>
      <c r="N42" s="18"/>
    </row>
    <row r="43" spans="1:14" s="12" customFormat="1" ht="21" customHeight="1">
      <c r="A43" s="91">
        <v>8</v>
      </c>
      <c r="B43" s="37"/>
      <c r="C43" s="109" t="s">
        <v>645</v>
      </c>
      <c r="D43" s="91" t="s">
        <v>17</v>
      </c>
      <c r="E43" s="91"/>
      <c r="F43" s="103">
        <v>1</v>
      </c>
      <c r="G43" s="92"/>
      <c r="H43" s="94"/>
      <c r="I43" s="93"/>
      <c r="J43" s="94"/>
      <c r="K43" s="93"/>
      <c r="L43" s="94"/>
      <c r="M43" s="94"/>
      <c r="N43" s="156"/>
    </row>
    <row r="44" spans="1:14" ht="29.25" customHeight="1">
      <c r="A44" s="91">
        <v>9</v>
      </c>
      <c r="B44" s="37" t="s">
        <v>103</v>
      </c>
      <c r="C44" s="109" t="s">
        <v>646</v>
      </c>
      <c r="D44" s="91" t="s">
        <v>45</v>
      </c>
      <c r="E44" s="92"/>
      <c r="F44" s="93">
        <v>130</v>
      </c>
      <c r="G44" s="92"/>
      <c r="H44" s="94"/>
      <c r="I44" s="93"/>
      <c r="J44" s="94"/>
      <c r="K44" s="93"/>
      <c r="L44" s="94"/>
      <c r="M44" s="94"/>
      <c r="N44" s="18"/>
    </row>
    <row r="45" spans="1:14" ht="15" customHeight="1">
      <c r="A45" s="91"/>
      <c r="B45" s="37"/>
      <c r="C45" s="97" t="s">
        <v>12</v>
      </c>
      <c r="D45" s="91" t="s">
        <v>13</v>
      </c>
      <c r="E45" s="91">
        <v>0.35</v>
      </c>
      <c r="F45" s="94">
        <f>F44*E45</f>
        <v>45.5</v>
      </c>
      <c r="G45" s="92"/>
      <c r="H45" s="94"/>
      <c r="I45" s="93"/>
      <c r="J45" s="94"/>
      <c r="K45" s="93"/>
      <c r="L45" s="94"/>
      <c r="M45" s="94"/>
      <c r="N45" s="18"/>
    </row>
    <row r="46" spans="1:14" s="36" customFormat="1" ht="13.5">
      <c r="A46" s="91"/>
      <c r="B46" s="91"/>
      <c r="C46" s="97" t="s">
        <v>22</v>
      </c>
      <c r="D46" s="91" t="s">
        <v>0</v>
      </c>
      <c r="E46" s="92">
        <v>0.0597</v>
      </c>
      <c r="F46" s="94">
        <f>F44*E46</f>
        <v>7.761</v>
      </c>
      <c r="G46" s="92"/>
      <c r="H46" s="94"/>
      <c r="I46" s="93"/>
      <c r="J46" s="94"/>
      <c r="K46" s="93"/>
      <c r="L46" s="94"/>
      <c r="M46" s="94"/>
      <c r="N46" s="18"/>
    </row>
    <row r="47" spans="1:14" s="19" customFormat="1" ht="13.5">
      <c r="A47" s="91"/>
      <c r="B47" s="37"/>
      <c r="C47" s="97" t="s">
        <v>14</v>
      </c>
      <c r="D47" s="91"/>
      <c r="E47" s="91"/>
      <c r="F47" s="94"/>
      <c r="G47" s="92"/>
      <c r="H47" s="94"/>
      <c r="I47" s="93"/>
      <c r="J47" s="94"/>
      <c r="K47" s="93"/>
      <c r="L47" s="94"/>
      <c r="M47" s="94"/>
      <c r="N47" s="18"/>
    </row>
    <row r="48" spans="1:14" s="19" customFormat="1" ht="15" customHeight="1">
      <c r="A48" s="91"/>
      <c r="B48" s="37"/>
      <c r="C48" s="99" t="s">
        <v>647</v>
      </c>
      <c r="D48" s="91" t="s">
        <v>45</v>
      </c>
      <c r="E48" s="91">
        <v>1</v>
      </c>
      <c r="F48" s="112">
        <f>F44*E48</f>
        <v>130</v>
      </c>
      <c r="G48" s="94"/>
      <c r="H48" s="94"/>
      <c r="I48" s="112"/>
      <c r="J48" s="94"/>
      <c r="K48" s="93"/>
      <c r="L48" s="94"/>
      <c r="M48" s="94"/>
      <c r="N48" s="18"/>
    </row>
    <row r="49" spans="1:14" s="19" customFormat="1" ht="13.5">
      <c r="A49" s="91"/>
      <c r="B49" s="37"/>
      <c r="C49" s="97" t="s">
        <v>15</v>
      </c>
      <c r="D49" s="91" t="s">
        <v>0</v>
      </c>
      <c r="E49" s="91">
        <v>0.0673</v>
      </c>
      <c r="F49" s="94">
        <f>F44*E49</f>
        <v>8.749</v>
      </c>
      <c r="G49" s="93"/>
      <c r="H49" s="94"/>
      <c r="I49" s="93"/>
      <c r="J49" s="94"/>
      <c r="K49" s="93"/>
      <c r="L49" s="94"/>
      <c r="M49" s="94"/>
      <c r="N49" s="18"/>
    </row>
    <row r="50" spans="1:13" s="12" customFormat="1" ht="15" customHeight="1">
      <c r="A50" s="27"/>
      <c r="B50" s="27"/>
      <c r="C50" s="142" t="s">
        <v>648</v>
      </c>
      <c r="D50" s="27"/>
      <c r="E50" s="27"/>
      <c r="F50" s="28"/>
      <c r="G50" s="29"/>
      <c r="H50" s="30"/>
      <c r="I50" s="28"/>
      <c r="J50" s="30"/>
      <c r="K50" s="28"/>
      <c r="L50" s="30"/>
      <c r="M50" s="30"/>
    </row>
    <row r="51" spans="1:14" s="12" customFormat="1" ht="30" customHeight="1">
      <c r="A51" s="91">
        <v>10</v>
      </c>
      <c r="B51" s="37" t="s">
        <v>105</v>
      </c>
      <c r="C51" s="109" t="s">
        <v>637</v>
      </c>
      <c r="D51" s="92" t="s">
        <v>17</v>
      </c>
      <c r="E51" s="92"/>
      <c r="F51" s="92">
        <v>52</v>
      </c>
      <c r="G51" s="92"/>
      <c r="H51" s="94"/>
      <c r="I51" s="93"/>
      <c r="J51" s="94"/>
      <c r="K51" s="93"/>
      <c r="L51" s="94"/>
      <c r="M51" s="94"/>
      <c r="N51" s="156"/>
    </row>
    <row r="52" spans="1:14" ht="16.5" customHeight="1">
      <c r="A52" s="91"/>
      <c r="B52" s="37"/>
      <c r="C52" s="97" t="s">
        <v>12</v>
      </c>
      <c r="D52" s="91" t="s">
        <v>13</v>
      </c>
      <c r="E52" s="91">
        <v>2</v>
      </c>
      <c r="F52" s="94">
        <f>F51*E52</f>
        <v>104</v>
      </c>
      <c r="G52" s="92"/>
      <c r="H52" s="94"/>
      <c r="I52" s="93"/>
      <c r="J52" s="94"/>
      <c r="K52" s="93"/>
      <c r="L52" s="94"/>
      <c r="M52" s="94"/>
      <c r="N52" s="18"/>
    </row>
    <row r="53" spans="1:14" ht="16.5" customHeight="1">
      <c r="A53" s="91"/>
      <c r="B53" s="37"/>
      <c r="C53" s="97" t="s">
        <v>14</v>
      </c>
      <c r="D53" s="91"/>
      <c r="E53" s="91"/>
      <c r="F53" s="94"/>
      <c r="G53" s="92"/>
      <c r="H53" s="94"/>
      <c r="I53" s="93"/>
      <c r="J53" s="94"/>
      <c r="K53" s="93"/>
      <c r="L53" s="94"/>
      <c r="M53" s="94"/>
      <c r="N53" s="18"/>
    </row>
    <row r="54" spans="1:14" s="19" customFormat="1" ht="16.5" customHeight="1">
      <c r="A54" s="91"/>
      <c r="B54" s="37"/>
      <c r="C54" s="109" t="s">
        <v>637</v>
      </c>
      <c r="D54" s="91" t="s">
        <v>17</v>
      </c>
      <c r="E54" s="91">
        <v>1</v>
      </c>
      <c r="F54" s="94">
        <f>F51*E54</f>
        <v>52</v>
      </c>
      <c r="G54" s="92"/>
      <c r="H54" s="94"/>
      <c r="I54" s="93"/>
      <c r="J54" s="94"/>
      <c r="K54" s="93"/>
      <c r="L54" s="94"/>
      <c r="M54" s="94"/>
      <c r="N54" s="18"/>
    </row>
    <row r="55" spans="1:14" s="19" customFormat="1" ht="16.5" customHeight="1">
      <c r="A55" s="91"/>
      <c r="B55" s="37"/>
      <c r="C55" s="97" t="s">
        <v>15</v>
      </c>
      <c r="D55" s="91" t="s">
        <v>0</v>
      </c>
      <c r="E55" s="91">
        <v>0.28</v>
      </c>
      <c r="F55" s="94">
        <f>F51*E55</f>
        <v>14.560000000000002</v>
      </c>
      <c r="G55" s="92"/>
      <c r="H55" s="94"/>
      <c r="I55" s="93"/>
      <c r="J55" s="94"/>
      <c r="K55" s="93"/>
      <c r="L55" s="94"/>
      <c r="M55" s="94"/>
      <c r="N55" s="18"/>
    </row>
    <row r="56" spans="1:14" s="12" customFormat="1" ht="27.75" customHeight="1">
      <c r="A56" s="91">
        <v>11</v>
      </c>
      <c r="B56" s="37" t="s">
        <v>105</v>
      </c>
      <c r="C56" s="109" t="s">
        <v>638</v>
      </c>
      <c r="D56" s="92" t="s">
        <v>17</v>
      </c>
      <c r="E56" s="92"/>
      <c r="F56" s="92">
        <v>2</v>
      </c>
      <c r="G56" s="92"/>
      <c r="H56" s="94"/>
      <c r="I56" s="93"/>
      <c r="J56" s="94"/>
      <c r="K56" s="93"/>
      <c r="L56" s="94"/>
      <c r="M56" s="94"/>
      <c r="N56" s="156"/>
    </row>
    <row r="57" spans="1:14" ht="16.5" customHeight="1">
      <c r="A57" s="91"/>
      <c r="B57" s="37"/>
      <c r="C57" s="97" t="s">
        <v>12</v>
      </c>
      <c r="D57" s="91" t="s">
        <v>13</v>
      </c>
      <c r="E57" s="91">
        <v>2</v>
      </c>
      <c r="F57" s="94">
        <f>F56*E57</f>
        <v>4</v>
      </c>
      <c r="G57" s="92"/>
      <c r="H57" s="94"/>
      <c r="I57" s="93"/>
      <c r="J57" s="94"/>
      <c r="K57" s="93"/>
      <c r="L57" s="94"/>
      <c r="M57" s="94"/>
      <c r="N57" s="18"/>
    </row>
    <row r="58" spans="1:14" ht="16.5" customHeight="1">
      <c r="A58" s="91"/>
      <c r="B58" s="37"/>
      <c r="C58" s="97" t="s">
        <v>14</v>
      </c>
      <c r="D58" s="91"/>
      <c r="E58" s="91"/>
      <c r="F58" s="94"/>
      <c r="G58" s="92"/>
      <c r="H58" s="94"/>
      <c r="I58" s="93"/>
      <c r="J58" s="94"/>
      <c r="K58" s="93"/>
      <c r="L58" s="94"/>
      <c r="M58" s="94"/>
      <c r="N58" s="18"/>
    </row>
    <row r="59" spans="1:14" s="19" customFormat="1" ht="32.25" customHeight="1">
      <c r="A59" s="91"/>
      <c r="B59" s="37"/>
      <c r="C59" s="109" t="s">
        <v>638</v>
      </c>
      <c r="D59" s="91" t="s">
        <v>17</v>
      </c>
      <c r="E59" s="91">
        <v>1</v>
      </c>
      <c r="F59" s="94">
        <f>F56*E59</f>
        <v>2</v>
      </c>
      <c r="G59" s="92"/>
      <c r="H59" s="94"/>
      <c r="I59" s="93"/>
      <c r="J59" s="94"/>
      <c r="K59" s="93"/>
      <c r="L59" s="94"/>
      <c r="M59" s="94"/>
      <c r="N59" s="18"/>
    </row>
    <row r="60" spans="1:14" s="19" customFormat="1" ht="16.5" customHeight="1">
      <c r="A60" s="91"/>
      <c r="B60" s="37"/>
      <c r="C60" s="97" t="s">
        <v>15</v>
      </c>
      <c r="D60" s="91" t="s">
        <v>0</v>
      </c>
      <c r="E60" s="91">
        <v>0.28</v>
      </c>
      <c r="F60" s="94">
        <f>F56*E60</f>
        <v>0.56</v>
      </c>
      <c r="G60" s="92"/>
      <c r="H60" s="94"/>
      <c r="I60" s="93"/>
      <c r="J60" s="94"/>
      <c r="K60" s="93"/>
      <c r="L60" s="94"/>
      <c r="M60" s="94"/>
      <c r="N60" s="18"/>
    </row>
    <row r="61" spans="1:14" s="12" customFormat="1" ht="35.25" customHeight="1">
      <c r="A61" s="91">
        <v>12</v>
      </c>
      <c r="B61" s="37" t="s">
        <v>106</v>
      </c>
      <c r="C61" s="109" t="s">
        <v>639</v>
      </c>
      <c r="D61" s="92" t="s">
        <v>17</v>
      </c>
      <c r="E61" s="93"/>
      <c r="F61" s="93">
        <v>10</v>
      </c>
      <c r="G61" s="92"/>
      <c r="H61" s="94"/>
      <c r="I61" s="93"/>
      <c r="J61" s="94"/>
      <c r="K61" s="93"/>
      <c r="L61" s="94"/>
      <c r="M61" s="94"/>
      <c r="N61" s="156"/>
    </row>
    <row r="62" spans="1:14" ht="15" customHeight="1">
      <c r="A62" s="91"/>
      <c r="B62" s="37"/>
      <c r="C62" s="97" t="s">
        <v>12</v>
      </c>
      <c r="D62" s="91" t="s">
        <v>13</v>
      </c>
      <c r="E62" s="91">
        <v>4</v>
      </c>
      <c r="F62" s="94">
        <f>F61*E62</f>
        <v>40</v>
      </c>
      <c r="G62" s="92"/>
      <c r="H62" s="94"/>
      <c r="I62" s="93"/>
      <c r="J62" s="94"/>
      <c r="K62" s="93"/>
      <c r="L62" s="94"/>
      <c r="M62" s="94"/>
      <c r="N62" s="18"/>
    </row>
    <row r="63" spans="1:14" ht="14.25" customHeight="1">
      <c r="A63" s="91"/>
      <c r="B63" s="37"/>
      <c r="C63" s="97" t="s">
        <v>14</v>
      </c>
      <c r="D63" s="91"/>
      <c r="E63" s="91"/>
      <c r="F63" s="94"/>
      <c r="G63" s="92"/>
      <c r="H63" s="94"/>
      <c r="I63" s="93"/>
      <c r="J63" s="94"/>
      <c r="K63" s="93"/>
      <c r="L63" s="94"/>
      <c r="M63" s="94"/>
      <c r="N63" s="18"/>
    </row>
    <row r="64" spans="1:14" s="19" customFormat="1" ht="29.25" customHeight="1">
      <c r="A64" s="91"/>
      <c r="B64" s="37"/>
      <c r="C64" s="109" t="s">
        <v>639</v>
      </c>
      <c r="D64" s="91" t="s">
        <v>17</v>
      </c>
      <c r="E64" s="91">
        <v>1</v>
      </c>
      <c r="F64" s="94">
        <f>F61*E64</f>
        <v>10</v>
      </c>
      <c r="G64" s="112"/>
      <c r="H64" s="94"/>
      <c r="I64" s="93"/>
      <c r="J64" s="94"/>
      <c r="K64" s="93"/>
      <c r="L64" s="94"/>
      <c r="M64" s="94"/>
      <c r="N64" s="18"/>
    </row>
    <row r="65" spans="1:14" s="19" customFormat="1" ht="13.5" customHeight="1">
      <c r="A65" s="91"/>
      <c r="B65" s="37"/>
      <c r="C65" s="97" t="s">
        <v>15</v>
      </c>
      <c r="D65" s="91" t="s">
        <v>0</v>
      </c>
      <c r="E65" s="91">
        <v>1.12</v>
      </c>
      <c r="F65" s="94">
        <f>F61*E65</f>
        <v>11.200000000000001</v>
      </c>
      <c r="G65" s="92"/>
      <c r="H65" s="94"/>
      <c r="I65" s="93"/>
      <c r="J65" s="94"/>
      <c r="K65" s="93"/>
      <c r="L65" s="94"/>
      <c r="M65" s="94"/>
      <c r="N65" s="18"/>
    </row>
    <row r="66" spans="1:14" ht="29.25" customHeight="1">
      <c r="A66" s="91">
        <v>13</v>
      </c>
      <c r="B66" s="183" t="s">
        <v>43</v>
      </c>
      <c r="C66" s="109" t="s">
        <v>640</v>
      </c>
      <c r="D66" s="92" t="s">
        <v>17</v>
      </c>
      <c r="E66" s="92"/>
      <c r="F66" s="92">
        <v>54</v>
      </c>
      <c r="G66" s="92"/>
      <c r="H66" s="94"/>
      <c r="I66" s="93"/>
      <c r="J66" s="94"/>
      <c r="K66" s="93"/>
      <c r="L66" s="94"/>
      <c r="M66" s="94"/>
      <c r="N66" s="18"/>
    </row>
    <row r="67" spans="1:14" ht="13.5" customHeight="1">
      <c r="A67" s="91"/>
      <c r="B67" s="37"/>
      <c r="C67" s="97" t="s">
        <v>12</v>
      </c>
      <c r="D67" s="92" t="s">
        <v>17</v>
      </c>
      <c r="E67" s="91">
        <v>1</v>
      </c>
      <c r="F67" s="94">
        <f>F66*E67</f>
        <v>54</v>
      </c>
      <c r="G67" s="92"/>
      <c r="H67" s="94"/>
      <c r="I67" s="93"/>
      <c r="J67" s="94"/>
      <c r="K67" s="93"/>
      <c r="L67" s="94"/>
      <c r="M67" s="94"/>
      <c r="N67" s="18"/>
    </row>
    <row r="68" spans="1:14" s="19" customFormat="1" ht="15" customHeight="1">
      <c r="A68" s="91"/>
      <c r="B68" s="37"/>
      <c r="C68" s="97" t="s">
        <v>14</v>
      </c>
      <c r="D68" s="91"/>
      <c r="E68" s="91"/>
      <c r="F68" s="94"/>
      <c r="G68" s="92"/>
      <c r="H68" s="94"/>
      <c r="I68" s="93"/>
      <c r="J68" s="94"/>
      <c r="K68" s="93"/>
      <c r="L68" s="94"/>
      <c r="M68" s="94"/>
      <c r="N68" s="18"/>
    </row>
    <row r="69" spans="1:14" s="19" customFormat="1" ht="26.25" customHeight="1">
      <c r="A69" s="91"/>
      <c r="B69" s="37"/>
      <c r="C69" s="109" t="s">
        <v>640</v>
      </c>
      <c r="D69" s="91" t="s">
        <v>17</v>
      </c>
      <c r="E69" s="91">
        <v>1</v>
      </c>
      <c r="F69" s="94">
        <f>F66*E69</f>
        <v>54</v>
      </c>
      <c r="G69" s="92"/>
      <c r="H69" s="94"/>
      <c r="I69" s="93"/>
      <c r="J69" s="94"/>
      <c r="K69" s="93"/>
      <c r="L69" s="94"/>
      <c r="M69" s="94"/>
      <c r="N69" s="18"/>
    </row>
    <row r="70" spans="1:14" s="12" customFormat="1" ht="22.5" customHeight="1">
      <c r="A70" s="91">
        <v>14</v>
      </c>
      <c r="B70" s="37" t="s">
        <v>641</v>
      </c>
      <c r="C70" s="109" t="s">
        <v>642</v>
      </c>
      <c r="D70" s="92" t="s">
        <v>17</v>
      </c>
      <c r="E70" s="93"/>
      <c r="F70" s="93">
        <v>2</v>
      </c>
      <c r="G70" s="92"/>
      <c r="H70" s="94"/>
      <c r="I70" s="93"/>
      <c r="J70" s="94"/>
      <c r="K70" s="93"/>
      <c r="L70" s="94"/>
      <c r="M70" s="94"/>
      <c r="N70" s="156"/>
    </row>
    <row r="71" spans="1:14" ht="15" customHeight="1">
      <c r="A71" s="91"/>
      <c r="B71" s="37"/>
      <c r="C71" s="97" t="s">
        <v>12</v>
      </c>
      <c r="D71" s="91" t="s">
        <v>13</v>
      </c>
      <c r="E71" s="91">
        <v>3</v>
      </c>
      <c r="F71" s="94">
        <f>F70*E71</f>
        <v>6</v>
      </c>
      <c r="G71" s="92"/>
      <c r="H71" s="94"/>
      <c r="I71" s="93"/>
      <c r="J71" s="94"/>
      <c r="K71" s="93"/>
      <c r="L71" s="94"/>
      <c r="M71" s="94"/>
      <c r="N71" s="18"/>
    </row>
    <row r="72" spans="1:14" ht="15.75" customHeight="1">
      <c r="A72" s="91"/>
      <c r="B72" s="37"/>
      <c r="C72" s="97" t="s">
        <v>14</v>
      </c>
      <c r="D72" s="91"/>
      <c r="E72" s="91"/>
      <c r="F72" s="94"/>
      <c r="G72" s="92"/>
      <c r="H72" s="94"/>
      <c r="I72" s="93"/>
      <c r="J72" s="94"/>
      <c r="K72" s="93"/>
      <c r="L72" s="94"/>
      <c r="M72" s="94"/>
      <c r="N72" s="18"/>
    </row>
    <row r="73" spans="1:14" s="19" customFormat="1" ht="15.75" customHeight="1">
      <c r="A73" s="91"/>
      <c r="B73" s="37"/>
      <c r="C73" s="109" t="s">
        <v>642</v>
      </c>
      <c r="D73" s="91" t="s">
        <v>17</v>
      </c>
      <c r="E73" s="91">
        <v>1</v>
      </c>
      <c r="F73" s="103">
        <f>F70*E73</f>
        <v>2</v>
      </c>
      <c r="G73" s="112"/>
      <c r="H73" s="94"/>
      <c r="I73" s="93"/>
      <c r="J73" s="94"/>
      <c r="K73" s="93"/>
      <c r="L73" s="94"/>
      <c r="M73" s="94"/>
      <c r="N73" s="18"/>
    </row>
    <row r="74" spans="1:14" s="19" customFormat="1" ht="15.75" customHeight="1">
      <c r="A74" s="91"/>
      <c r="B74" s="37"/>
      <c r="C74" s="97" t="s">
        <v>15</v>
      </c>
      <c r="D74" s="91" t="s">
        <v>0</v>
      </c>
      <c r="E74" s="91">
        <v>0.14</v>
      </c>
      <c r="F74" s="94">
        <f>F70*E74</f>
        <v>0.28</v>
      </c>
      <c r="G74" s="92"/>
      <c r="H74" s="94"/>
      <c r="I74" s="93"/>
      <c r="J74" s="94"/>
      <c r="K74" s="93"/>
      <c r="L74" s="94"/>
      <c r="M74" s="94"/>
      <c r="N74" s="18"/>
    </row>
    <row r="75" spans="1:14" ht="33" customHeight="1">
      <c r="A75" s="91">
        <v>15</v>
      </c>
      <c r="B75" s="183" t="s">
        <v>43</v>
      </c>
      <c r="C75" s="109" t="s">
        <v>644</v>
      </c>
      <c r="D75" s="92" t="s">
        <v>51</v>
      </c>
      <c r="E75" s="93"/>
      <c r="F75" s="93">
        <v>2</v>
      </c>
      <c r="G75" s="92"/>
      <c r="H75" s="94"/>
      <c r="I75" s="93"/>
      <c r="J75" s="94"/>
      <c r="K75" s="93"/>
      <c r="L75" s="94"/>
      <c r="M75" s="94"/>
      <c r="N75" s="18"/>
    </row>
    <row r="76" spans="1:14" ht="14.25" customHeight="1">
      <c r="A76" s="91"/>
      <c r="B76" s="37"/>
      <c r="C76" s="97" t="s">
        <v>12</v>
      </c>
      <c r="D76" s="92" t="s">
        <v>51</v>
      </c>
      <c r="E76" s="91">
        <v>1</v>
      </c>
      <c r="F76" s="94">
        <f>F75*E76</f>
        <v>2</v>
      </c>
      <c r="G76" s="92"/>
      <c r="H76" s="94"/>
      <c r="I76" s="93"/>
      <c r="J76" s="94"/>
      <c r="K76" s="93"/>
      <c r="L76" s="94"/>
      <c r="M76" s="94"/>
      <c r="N76" s="18"/>
    </row>
    <row r="77" spans="1:14" s="19" customFormat="1" ht="12" customHeight="1">
      <c r="A77" s="91"/>
      <c r="B77" s="37"/>
      <c r="C77" s="97" t="s">
        <v>14</v>
      </c>
      <c r="D77" s="91"/>
      <c r="E77" s="91"/>
      <c r="F77" s="94"/>
      <c r="G77" s="92"/>
      <c r="H77" s="94"/>
      <c r="I77" s="93"/>
      <c r="J77" s="94"/>
      <c r="K77" s="93"/>
      <c r="L77" s="94"/>
      <c r="M77" s="94"/>
      <c r="N77" s="18"/>
    </row>
    <row r="78" spans="1:14" s="19" customFormat="1" ht="27" customHeight="1">
      <c r="A78" s="91"/>
      <c r="B78" s="37"/>
      <c r="C78" s="109" t="s">
        <v>644</v>
      </c>
      <c r="D78" s="92" t="s">
        <v>51</v>
      </c>
      <c r="E78" s="91">
        <v>1</v>
      </c>
      <c r="F78" s="94">
        <f>F75*E78</f>
        <v>2</v>
      </c>
      <c r="G78" s="112"/>
      <c r="H78" s="94"/>
      <c r="I78" s="93"/>
      <c r="J78" s="94"/>
      <c r="K78" s="93"/>
      <c r="L78" s="94"/>
      <c r="M78" s="94"/>
      <c r="N78" s="18"/>
    </row>
    <row r="79" spans="1:14" s="12" customFormat="1" ht="21" customHeight="1">
      <c r="A79" s="91">
        <v>16</v>
      </c>
      <c r="B79" s="37"/>
      <c r="C79" s="109" t="s">
        <v>645</v>
      </c>
      <c r="D79" s="91" t="s">
        <v>17</v>
      </c>
      <c r="E79" s="91"/>
      <c r="F79" s="103">
        <v>3</v>
      </c>
      <c r="G79" s="92"/>
      <c r="H79" s="94"/>
      <c r="I79" s="93"/>
      <c r="J79" s="94"/>
      <c r="K79" s="93"/>
      <c r="L79" s="94"/>
      <c r="M79" s="94"/>
      <c r="N79" s="156"/>
    </row>
    <row r="80" spans="1:14" ht="29.25" customHeight="1">
      <c r="A80" s="91">
        <v>17</v>
      </c>
      <c r="B80" s="37" t="s">
        <v>103</v>
      </c>
      <c r="C80" s="109" t="s">
        <v>646</v>
      </c>
      <c r="D80" s="91" t="s">
        <v>45</v>
      </c>
      <c r="E80" s="92"/>
      <c r="F80" s="93">
        <v>600</v>
      </c>
      <c r="G80" s="92"/>
      <c r="H80" s="94"/>
      <c r="I80" s="93"/>
      <c r="J80" s="94"/>
      <c r="K80" s="93"/>
      <c r="L80" s="94"/>
      <c r="M80" s="94"/>
      <c r="N80" s="18"/>
    </row>
    <row r="81" spans="1:14" ht="15" customHeight="1">
      <c r="A81" s="91"/>
      <c r="B81" s="37"/>
      <c r="C81" s="97" t="s">
        <v>12</v>
      </c>
      <c r="D81" s="91" t="s">
        <v>13</v>
      </c>
      <c r="E81" s="91">
        <v>0.35</v>
      </c>
      <c r="F81" s="94">
        <f>F80*E81</f>
        <v>210</v>
      </c>
      <c r="G81" s="92"/>
      <c r="H81" s="94"/>
      <c r="I81" s="93"/>
      <c r="J81" s="94"/>
      <c r="K81" s="93"/>
      <c r="L81" s="94"/>
      <c r="M81" s="94"/>
      <c r="N81" s="18"/>
    </row>
    <row r="82" spans="1:14" s="36" customFormat="1" ht="13.5">
      <c r="A82" s="91"/>
      <c r="B82" s="91"/>
      <c r="C82" s="97" t="s">
        <v>22</v>
      </c>
      <c r="D82" s="91" t="s">
        <v>0</v>
      </c>
      <c r="E82" s="92">
        <v>0.0597</v>
      </c>
      <c r="F82" s="94">
        <f>F80*E82</f>
        <v>35.82</v>
      </c>
      <c r="G82" s="92"/>
      <c r="H82" s="94"/>
      <c r="I82" s="93"/>
      <c r="J82" s="94"/>
      <c r="K82" s="93"/>
      <c r="L82" s="94"/>
      <c r="M82" s="94"/>
      <c r="N82" s="18"/>
    </row>
    <row r="83" spans="1:14" s="19" customFormat="1" ht="13.5">
      <c r="A83" s="91"/>
      <c r="B83" s="37"/>
      <c r="C83" s="97" t="s">
        <v>14</v>
      </c>
      <c r="D83" s="91"/>
      <c r="E83" s="91"/>
      <c r="F83" s="94"/>
      <c r="G83" s="92"/>
      <c r="H83" s="94"/>
      <c r="I83" s="93"/>
      <c r="J83" s="94"/>
      <c r="K83" s="93"/>
      <c r="L83" s="94"/>
      <c r="M83" s="94"/>
      <c r="N83" s="18"/>
    </row>
    <row r="84" spans="1:14" s="19" customFormat="1" ht="15" customHeight="1">
      <c r="A84" s="91"/>
      <c r="B84" s="37"/>
      <c r="C84" s="99" t="s">
        <v>647</v>
      </c>
      <c r="D84" s="91" t="s">
        <v>45</v>
      </c>
      <c r="E84" s="91">
        <v>1</v>
      </c>
      <c r="F84" s="112">
        <f>F80*E84</f>
        <v>600</v>
      </c>
      <c r="G84" s="94"/>
      <c r="H84" s="94"/>
      <c r="I84" s="112"/>
      <c r="J84" s="94"/>
      <c r="K84" s="93"/>
      <c r="L84" s="94"/>
      <c r="M84" s="94"/>
      <c r="N84" s="18"/>
    </row>
    <row r="85" spans="1:14" s="19" customFormat="1" ht="13.5">
      <c r="A85" s="91"/>
      <c r="B85" s="37"/>
      <c r="C85" s="97" t="s">
        <v>15</v>
      </c>
      <c r="D85" s="91" t="s">
        <v>0</v>
      </c>
      <c r="E85" s="91">
        <v>0.0673</v>
      </c>
      <c r="F85" s="94">
        <f>F80*E85</f>
        <v>40.38</v>
      </c>
      <c r="G85" s="93"/>
      <c r="H85" s="94"/>
      <c r="I85" s="93"/>
      <c r="J85" s="94"/>
      <c r="K85" s="93"/>
      <c r="L85" s="94"/>
      <c r="M85" s="94"/>
      <c r="N85" s="18"/>
    </row>
    <row r="86" spans="1:14" ht="15" customHeight="1">
      <c r="A86" s="91"/>
      <c r="B86" s="27"/>
      <c r="C86" s="141" t="s">
        <v>20</v>
      </c>
      <c r="D86" s="142"/>
      <c r="E86" s="142"/>
      <c r="F86" s="143"/>
      <c r="G86" s="145"/>
      <c r="H86" s="144"/>
      <c r="I86" s="144"/>
      <c r="J86" s="144"/>
      <c r="K86" s="144"/>
      <c r="L86" s="144"/>
      <c r="M86" s="144"/>
      <c r="N86" s="59"/>
    </row>
    <row r="87" spans="1:14" s="55" customFormat="1" ht="14.25" customHeight="1">
      <c r="A87" s="92"/>
      <c r="B87" s="92"/>
      <c r="C87" s="99" t="s">
        <v>48</v>
      </c>
      <c r="D87" s="92"/>
      <c r="E87" s="92"/>
      <c r="F87" s="146"/>
      <c r="G87" s="92"/>
      <c r="H87" s="103"/>
      <c r="I87" s="103"/>
      <c r="J87" s="103"/>
      <c r="K87" s="103"/>
      <c r="L87" s="103"/>
      <c r="M87" s="103"/>
      <c r="N87" s="197"/>
    </row>
    <row r="88" spans="1:14" s="168" customFormat="1" ht="15" customHeight="1">
      <c r="A88" s="92"/>
      <c r="B88" s="108"/>
      <c r="C88" s="105" t="s">
        <v>104</v>
      </c>
      <c r="D88" s="92"/>
      <c r="E88" s="92"/>
      <c r="F88" s="94"/>
      <c r="G88" s="103"/>
      <c r="H88" s="103"/>
      <c r="I88" s="103"/>
      <c r="J88" s="103"/>
      <c r="K88" s="103"/>
      <c r="L88" s="103"/>
      <c r="M88" s="103"/>
      <c r="N88" s="53"/>
    </row>
    <row r="89" spans="1:14" s="168" customFormat="1" ht="15.75" customHeight="1">
      <c r="A89" s="92"/>
      <c r="B89" s="108"/>
      <c r="C89" s="105" t="s">
        <v>20</v>
      </c>
      <c r="D89" s="92"/>
      <c r="E89" s="92"/>
      <c r="F89" s="94"/>
      <c r="G89" s="103"/>
      <c r="H89" s="103"/>
      <c r="I89" s="103"/>
      <c r="J89" s="103"/>
      <c r="K89" s="103"/>
      <c r="L89" s="103"/>
      <c r="M89" s="103"/>
      <c r="N89" s="53"/>
    </row>
    <row r="90" spans="1:14" s="170" customFormat="1" ht="13.5">
      <c r="A90" s="92"/>
      <c r="B90" s="92"/>
      <c r="C90" s="105" t="s">
        <v>100</v>
      </c>
      <c r="D90" s="92"/>
      <c r="E90" s="51"/>
      <c r="F90" s="151"/>
      <c r="G90" s="103"/>
      <c r="H90" s="103"/>
      <c r="I90" s="103"/>
      <c r="J90" s="103"/>
      <c r="K90" s="103"/>
      <c r="L90" s="103"/>
      <c r="M90" s="103"/>
      <c r="N90" s="289"/>
    </row>
    <row r="91" spans="1:14" s="170" customFormat="1" ht="13.5">
      <c r="A91" s="92"/>
      <c r="B91" s="92"/>
      <c r="C91" s="99" t="s">
        <v>6</v>
      </c>
      <c r="D91" s="92"/>
      <c r="E91" s="51"/>
      <c r="F91" s="151"/>
      <c r="G91" s="103"/>
      <c r="H91" s="103"/>
      <c r="I91" s="103"/>
      <c r="J91" s="103"/>
      <c r="K91" s="103"/>
      <c r="L91" s="103"/>
      <c r="M91" s="103"/>
      <c r="N91" s="357"/>
    </row>
    <row r="92" spans="1:14" s="55" customFormat="1" ht="14.25" customHeight="1">
      <c r="A92" s="92"/>
      <c r="B92" s="92"/>
      <c r="C92" s="99" t="s">
        <v>48</v>
      </c>
      <c r="D92" s="92"/>
      <c r="E92" s="92"/>
      <c r="F92" s="146"/>
      <c r="G92" s="92"/>
      <c r="H92" s="103"/>
      <c r="I92" s="103"/>
      <c r="J92" s="103"/>
      <c r="K92" s="103"/>
      <c r="L92" s="103"/>
      <c r="M92" s="103"/>
      <c r="N92" s="197"/>
    </row>
  </sheetData>
  <sheetProtection/>
  <mergeCells count="15">
    <mergeCell ref="D7:D8"/>
    <mergeCell ref="E7:F7"/>
    <mergeCell ref="G7:H7"/>
    <mergeCell ref="I7:J7"/>
    <mergeCell ref="K7:L7"/>
    <mergeCell ref="A1:M1"/>
    <mergeCell ref="M7:M8"/>
    <mergeCell ref="L6:M6"/>
    <mergeCell ref="A2:M2"/>
    <mergeCell ref="A3:M3"/>
    <mergeCell ref="H6:J6"/>
    <mergeCell ref="A5:M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2015-06-01T05:20:47Z</cp:lastPrinted>
  <dcterms:created xsi:type="dcterms:W3CDTF">2004-05-18T18:44:03Z</dcterms:created>
  <dcterms:modified xsi:type="dcterms:W3CDTF">2016-07-21T19:34:03Z</dcterms:modified>
  <cp:category/>
  <cp:version/>
  <cp:contentType/>
  <cp:contentStatus/>
</cp:coreProperties>
</file>