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48" i="1"/>
  <c r="M50"/>
  <c r="N50" s="1"/>
  <c r="M49"/>
  <c r="N49" s="1"/>
  <c r="K48"/>
  <c r="G47"/>
  <c r="I47" s="1"/>
  <c r="N47" s="1"/>
  <c r="G49"/>
  <c r="N46" l="1"/>
  <c r="G24"/>
  <c r="G19" l="1"/>
  <c r="K40" l="1"/>
  <c r="N40" s="1"/>
  <c r="K41"/>
  <c r="N41" s="1"/>
  <c r="K39"/>
  <c r="N39" s="1"/>
  <c r="G45"/>
  <c r="M45" s="1"/>
  <c r="N45" s="1"/>
  <c r="G44"/>
  <c r="K44" s="1"/>
  <c r="N44" s="1"/>
  <c r="G43"/>
  <c r="M43" s="1"/>
  <c r="N43" s="1"/>
  <c r="G42"/>
  <c r="K42" s="1"/>
  <c r="N42" s="1"/>
  <c r="G38"/>
  <c r="I38" s="1"/>
  <c r="N38" s="1"/>
  <c r="K31"/>
  <c r="N31" s="1"/>
  <c r="K30"/>
  <c r="N30" s="1"/>
  <c r="G36"/>
  <c r="M36" s="1"/>
  <c r="N36" s="1"/>
  <c r="G35"/>
  <c r="M35" s="1"/>
  <c r="N35" s="1"/>
  <c r="G34"/>
  <c r="K34" s="1"/>
  <c r="N34" s="1"/>
  <c r="G33"/>
  <c r="K33" s="1"/>
  <c r="N33" s="1"/>
  <c r="G32"/>
  <c r="K32" s="1"/>
  <c r="N32" s="1"/>
  <c r="G29"/>
  <c r="M29" s="1"/>
  <c r="N29" s="1"/>
  <c r="G28"/>
  <c r="I28" s="1"/>
  <c r="N28" s="1"/>
  <c r="K24"/>
  <c r="N24" s="1"/>
  <c r="G26"/>
  <c r="M26" s="1"/>
  <c r="N26" s="1"/>
  <c r="G25"/>
  <c r="M25" s="1"/>
  <c r="N25" s="1"/>
  <c r="G23"/>
  <c r="M23" s="1"/>
  <c r="N23" s="1"/>
  <c r="G22"/>
  <c r="M22" s="1"/>
  <c r="N22" s="1"/>
  <c r="G21"/>
  <c r="I21" s="1"/>
  <c r="N21" s="1"/>
  <c r="M19"/>
  <c r="N19" s="1"/>
  <c r="G18"/>
  <c r="K18" s="1"/>
  <c r="N18" s="1"/>
  <c r="G17"/>
  <c r="M17" s="1"/>
  <c r="N17" s="1"/>
  <c r="G16"/>
  <c r="I16" s="1"/>
  <c r="N16" s="1"/>
  <c r="M14"/>
  <c r="N14" s="1"/>
  <c r="G13"/>
  <c r="I13" s="1"/>
  <c r="N13" s="1"/>
  <c r="N12" s="1"/>
  <c r="G11"/>
  <c r="M11" s="1"/>
  <c r="N11" s="1"/>
  <c r="G10"/>
  <c r="N27" l="1"/>
  <c r="N20"/>
  <c r="M10"/>
  <c r="N10" s="1"/>
  <c r="N37"/>
  <c r="N15"/>
  <c r="G9"/>
  <c r="I9" s="1"/>
  <c r="N9" s="1"/>
  <c r="N8" l="1"/>
  <c r="N51" l="1"/>
  <c r="N52" s="1"/>
  <c r="N53" s="1"/>
  <c r="N54" s="1"/>
  <c r="N55" s="1"/>
  <c r="N56" l="1"/>
  <c r="N57" s="1"/>
  <c r="N58" s="1"/>
  <c r="N59" l="1"/>
  <c r="K3" s="1"/>
</calcChain>
</file>

<file path=xl/sharedStrings.xml><?xml version="1.0" encoding="utf-8"?>
<sst xmlns="http://schemas.openxmlformats.org/spreadsheetml/2006/main" count="148" uniqueCount="78">
  <si>
    <t>N</t>
  </si>
  <si>
    <t>გაფას. N</t>
  </si>
  <si>
    <t>სამუშაოს დასახელება</t>
  </si>
  <si>
    <t>განზ.</t>
  </si>
  <si>
    <t>ლარი</t>
  </si>
  <si>
    <t>კვ/მ</t>
  </si>
  <si>
    <t>შრომის დანახარჯი</t>
  </si>
  <si>
    <t>ჯამი</t>
  </si>
  <si>
    <t>ზედნადები ხარჯი</t>
  </si>
  <si>
    <t>%</t>
  </si>
  <si>
    <t>გეგმიური დაგროვება</t>
  </si>
  <si>
    <t>დ ღ გ</t>
  </si>
  <si>
    <t>მ/სთ</t>
  </si>
  <si>
    <t>ტ</t>
  </si>
  <si>
    <t xml:space="preserve">სახრჯთაღრიცხვო ღირებულება </t>
  </si>
  <si>
    <t>სხვა მანქანები</t>
  </si>
  <si>
    <t>1000კბ/მ</t>
  </si>
  <si>
    <t>კ/სთ</t>
  </si>
  <si>
    <t xml:space="preserve">III-ჯგუფის გრუნტის დამუშავება ხელით </t>
  </si>
  <si>
    <t>თ-13</t>
  </si>
  <si>
    <t>პრ</t>
  </si>
  <si>
    <t>37-66-2</t>
  </si>
  <si>
    <t>კბ/მ</t>
  </si>
  <si>
    <t>37-64-3</t>
  </si>
  <si>
    <t>1.7-18</t>
  </si>
  <si>
    <t>ხის მასალა მე-2 ხ. სისქით 40მმ</t>
  </si>
  <si>
    <t>ჭანჭიკი სამშენებლო</t>
  </si>
  <si>
    <t>სხვა მასალა</t>
  </si>
  <si>
    <t>კგ</t>
  </si>
  <si>
    <t>მანქანები</t>
  </si>
  <si>
    <t>სხვა მასალები</t>
  </si>
  <si>
    <t xml:space="preserve">ლოკალური ხარჯთაღრიცხვა </t>
  </si>
  <si>
    <t>ბეტონი B-22.5</t>
  </si>
  <si>
    <t>1.23-8</t>
  </si>
  <si>
    <t>ექსკავატორი V-0.15 კუბ.მ</t>
  </si>
  <si>
    <t>1-80-4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</si>
  <si>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</si>
  <si>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</si>
  <si>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</si>
  <si>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</si>
  <si>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</si>
  <si>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</si>
  <si>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</si>
  <si>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</si>
  <si>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>14-122</t>
  </si>
  <si>
    <t>თ-15</t>
  </si>
  <si>
    <t>გრუნტის გაზიდვა 4 კმ-ზე</t>
  </si>
  <si>
    <t>ხრეშოვანი ბალიშის მოწყობა და  გვერდების შევსება ხრეშით</t>
  </si>
  <si>
    <t>ქვიშა-ხრეშოვანი მასალა დატვირთვით</t>
  </si>
  <si>
    <t>საბაზ</t>
  </si>
  <si>
    <t>14-222</t>
  </si>
  <si>
    <t>1.1-22</t>
  </si>
  <si>
    <t>ამწე საავტომობილი სვლაზე</t>
  </si>
  <si>
    <t>არმატურის ტრანსპორტირება 35 კმ-დან</t>
  </si>
  <si>
    <t xml:space="preserve">ღია არხის მოწყობა მონოლითური ბეტონით B-22.5  </t>
  </si>
  <si>
    <t>4.1-322</t>
  </si>
  <si>
    <t>5.1-109</t>
  </si>
  <si>
    <t>5.1-21</t>
  </si>
  <si>
    <t>ქვიშა-ხრეშის ტრანსპორტირება 16 კმ-ზე</t>
  </si>
  <si>
    <t>საუბნო გზაზე რკ/ბეტონის ღია არხის და წყალმიმღების მოსაწყობად III-ჯგუფის გრუნტის დამუშავება ექსკავატორით V=0.15 კუბ.მ და დატვირთვა ა/თვითმცლელზე</t>
  </si>
  <si>
    <t>არმატურა ა-3 დ-8  165 მ</t>
  </si>
  <si>
    <t>არმატურის დაყენება რკ/ბეტონის ღია არხისათვის</t>
  </si>
  <si>
    <t>ლამინირებული მერქან-ბურბუშელოვანი ფარი 18მმ მოხსნა გადატანით</t>
  </si>
  <si>
    <t>ბეტონის ტრანსპორტირება 30 კმ-დან</t>
  </si>
  <si>
    <t>მასალების ტრანსპორტირება 30 კმ-დან</t>
  </si>
  <si>
    <t>6-11-3</t>
  </si>
  <si>
    <t>4.1-321</t>
  </si>
  <si>
    <t>კაცაძეების უბანში დ-1000 მმ-ანი რკ/ბეტონის წყალმიმღების მოწყობა</t>
  </si>
  <si>
    <t>ბეტონი მ-250</t>
  </si>
  <si>
    <t>სოფ. როხში კაცაძეების უბანში წყალსაწრეტი რკ/ბეტონის ღია არხის და ჭალაში დ-1000 მმ-ანი რკ/ბ მილის წყალმიმღების  და 5 მ-ანი დ-426 მმ მილხიდის მოწყობაზე</t>
  </si>
  <si>
    <t>1-145-2</t>
  </si>
  <si>
    <t>14-42</t>
  </si>
  <si>
    <t>კოჩაძეების უბანში ლითონის დ-426 მმ-ანი მილხიდის მოწყობა</t>
  </si>
  <si>
    <t>ლითონის მილი დ-426 სისქით 6 მმ</t>
  </si>
  <si>
    <t>ამწე მილჩამწყობი</t>
  </si>
  <si>
    <t>მილის ტრანსპორტირება 20-კმ-დან</t>
  </si>
  <si>
    <t>100მ</t>
  </si>
  <si>
    <t xml:space="preserve">მ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</si>
</sst>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2" borderId="0" xfId="0" applyFill="1"/>
    <xf numFmtId="49" fontId="0" fillId="2" borderId="2" xfId="0" applyNumberForma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0" borderId="9" xfId="0" applyBorder="1"/>
    <xf numFmtId="2" fontId="3" fillId="0" borderId="13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/>
    <xf numFmtId="2" fontId="0" fillId="0" borderId="0" xfId="0" applyNumberFormat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0" fillId="2" borderId="18" xfId="0" applyNumberForma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2" borderId="21" xfId="0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0" fillId="0" borderId="22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9"/>
  <sheetViews>
    <sheetView tabSelected="1" workbookViewId="0">
      <selection activeCell="F5" sqref="F5:G5"/>
    </sheetView>
  </sheetViews>
  <sheetFormatPr defaultRowHeight="15"/>
  <cols>
    <col min="1" max="1" width="1.140625" customWidth="1"/>
    <col min="2" max="2" width="6" customWidth="1"/>
    <col min="3" max="3" width="8.140625" customWidth="1"/>
    <col min="4" max="4" width="39.5703125" customWidth="1"/>
    <col min="5" max="5" width="9" customWidth="1"/>
    <col min="6" max="7" width="7.42578125" customWidth="1"/>
    <col min="8" max="8" width="6.5703125" customWidth="1"/>
    <col min="9" max="9" width="8.140625" customWidth="1"/>
    <col min="10" max="10" width="7.28515625" customWidth="1"/>
    <col min="11" max="11" width="7.42578125" customWidth="1"/>
    <col min="12" max="12" width="6.42578125" customWidth="1"/>
    <col min="13" max="13" width="7.7109375" customWidth="1"/>
    <col min="14" max="14" width="8.85546875" customWidth="1"/>
  </cols>
  <sheetData>
    <row r="1" spans="2:14" ht="33.75" customHeight="1">
      <c r="B1" s="129" t="s">
        <v>69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2:14">
      <c r="B2" s="129" t="s">
        <v>31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>
      <c r="B3" s="130"/>
      <c r="C3" s="130"/>
      <c r="D3" s="130"/>
      <c r="E3" s="132" t="s">
        <v>14</v>
      </c>
      <c r="F3" s="132"/>
      <c r="G3" s="132"/>
      <c r="H3" s="132"/>
      <c r="I3" s="132"/>
      <c r="J3" s="77"/>
      <c r="K3" s="136">
        <f>N59</f>
        <v>0</v>
      </c>
      <c r="L3" s="136"/>
      <c r="M3" s="35"/>
      <c r="N3" s="34" t="s">
        <v>4</v>
      </c>
    </row>
    <row r="4" spans="2:14" ht="15.75" thickBot="1">
      <c r="B4" s="131"/>
      <c r="C4" s="131"/>
      <c r="D4" s="131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60" customHeight="1">
      <c r="B5" s="16" t="s">
        <v>0</v>
      </c>
      <c r="C5" s="17" t="s">
        <v>1</v>
      </c>
      <c r="D5" s="17" t="s">
        <v>2</v>
      </c>
      <c r="E5" s="17" t="s">
        <v>3</v>
      </c>
      <c r="F5" s="133" t="s">
        <v>37</v>
      </c>
      <c r="G5" s="133"/>
      <c r="H5" s="133" t="s">
        <v>40</v>
      </c>
      <c r="I5" s="133"/>
      <c r="J5" s="133" t="s">
        <v>41</v>
      </c>
      <c r="K5" s="133"/>
      <c r="L5" s="133" t="s">
        <v>42</v>
      </c>
      <c r="M5" s="133"/>
      <c r="N5" s="134" t="s">
        <v>39</v>
      </c>
    </row>
    <row r="6" spans="2:14">
      <c r="B6" s="86"/>
      <c r="C6" s="85"/>
      <c r="D6" s="85"/>
      <c r="E6" s="85"/>
      <c r="F6" s="85" t="s">
        <v>38</v>
      </c>
      <c r="G6" s="85" t="s">
        <v>39</v>
      </c>
      <c r="H6" s="85" t="s">
        <v>38</v>
      </c>
      <c r="I6" s="85" t="s">
        <v>39</v>
      </c>
      <c r="J6" s="85" t="s">
        <v>38</v>
      </c>
      <c r="K6" s="85" t="s">
        <v>39</v>
      </c>
      <c r="L6" s="85" t="s">
        <v>38</v>
      </c>
      <c r="M6" s="85" t="s">
        <v>43</v>
      </c>
      <c r="N6" s="135"/>
    </row>
    <row r="7" spans="2:14" ht="15.75" thickBot="1">
      <c r="B7" s="18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20">
        <v>13</v>
      </c>
    </row>
    <row r="8" spans="2:14" ht="93" customHeight="1">
      <c r="B8" s="126">
        <v>1</v>
      </c>
      <c r="C8" s="32" t="s">
        <v>33</v>
      </c>
      <c r="D8" s="84" t="s">
        <v>59</v>
      </c>
      <c r="E8" s="14" t="s">
        <v>16</v>
      </c>
      <c r="F8" s="87"/>
      <c r="G8" s="107">
        <v>0.01</v>
      </c>
      <c r="H8" s="87"/>
      <c r="I8" s="90"/>
      <c r="J8" s="89"/>
      <c r="K8" s="87"/>
      <c r="L8" s="91"/>
      <c r="M8" s="91"/>
      <c r="N8" s="70">
        <f>N9+N10+N11</f>
        <v>0</v>
      </c>
    </row>
    <row r="9" spans="2:14" ht="20.25" customHeight="1">
      <c r="B9" s="126"/>
      <c r="C9" s="1"/>
      <c r="D9" s="12" t="s">
        <v>6</v>
      </c>
      <c r="E9" s="14" t="s">
        <v>17</v>
      </c>
      <c r="F9" s="87">
        <v>60.8</v>
      </c>
      <c r="G9" s="87">
        <f>G8*F9</f>
        <v>0.60799999999999998</v>
      </c>
      <c r="H9" s="87"/>
      <c r="I9" s="76">
        <f>H9*G9</f>
        <v>0</v>
      </c>
      <c r="J9" s="76"/>
      <c r="K9" s="87"/>
      <c r="L9" s="91"/>
      <c r="M9" s="91"/>
      <c r="N9" s="33">
        <f>M9+K9+I9</f>
        <v>0</v>
      </c>
    </row>
    <row r="10" spans="2:14" ht="18" customHeight="1">
      <c r="B10" s="126"/>
      <c r="C10" s="32" t="s">
        <v>44</v>
      </c>
      <c r="D10" s="12" t="s">
        <v>34</v>
      </c>
      <c r="E10" s="14" t="s">
        <v>12</v>
      </c>
      <c r="F10" s="87">
        <v>143</v>
      </c>
      <c r="G10" s="87">
        <f>G8*F10</f>
        <v>1.43</v>
      </c>
      <c r="H10" s="87"/>
      <c r="I10" s="76"/>
      <c r="J10" s="76"/>
      <c r="K10" s="87"/>
      <c r="L10" s="91"/>
      <c r="M10" s="91">
        <f>L10*G10</f>
        <v>0</v>
      </c>
      <c r="N10" s="33">
        <f t="shared" ref="N10:N11" si="0">M10+K10+I10</f>
        <v>0</v>
      </c>
    </row>
    <row r="11" spans="2:14" s="10" customFormat="1" ht="25.5" customHeight="1" thickBot="1">
      <c r="B11" s="127"/>
      <c r="C11" s="22"/>
      <c r="D11" s="23" t="s">
        <v>15</v>
      </c>
      <c r="E11" s="24" t="s">
        <v>4</v>
      </c>
      <c r="F11" s="88">
        <v>2.1</v>
      </c>
      <c r="G11" s="88">
        <f>G8*F11</f>
        <v>2.1000000000000001E-2</v>
      </c>
      <c r="H11" s="88"/>
      <c r="I11" s="88"/>
      <c r="J11" s="88"/>
      <c r="K11" s="88"/>
      <c r="L11" s="92"/>
      <c r="M11" s="92">
        <f>L11*G11</f>
        <v>0</v>
      </c>
      <c r="N11" s="33">
        <f t="shared" si="0"/>
        <v>0</v>
      </c>
    </row>
    <row r="12" spans="2:14" s="10" customFormat="1" ht="35.25" customHeight="1">
      <c r="B12" s="124">
        <v>2</v>
      </c>
      <c r="C12" s="25" t="s">
        <v>35</v>
      </c>
      <c r="D12" s="26" t="s">
        <v>18</v>
      </c>
      <c r="E12" s="27" t="s">
        <v>22</v>
      </c>
      <c r="F12" s="93"/>
      <c r="G12" s="54">
        <v>1</v>
      </c>
      <c r="H12" s="93"/>
      <c r="I12" s="108"/>
      <c r="J12" s="54"/>
      <c r="K12" s="93"/>
      <c r="L12" s="94"/>
      <c r="M12" s="94"/>
      <c r="N12" s="28">
        <f>N13</f>
        <v>0</v>
      </c>
    </row>
    <row r="13" spans="2:14" s="10" customFormat="1" ht="19.5" customHeight="1" thickBot="1">
      <c r="B13" s="125"/>
      <c r="C13" s="42"/>
      <c r="D13" s="43" t="s">
        <v>6</v>
      </c>
      <c r="E13" s="44" t="s">
        <v>17</v>
      </c>
      <c r="F13" s="95">
        <v>2.99</v>
      </c>
      <c r="G13" s="95">
        <f>G12*F13</f>
        <v>2.99</v>
      </c>
      <c r="H13" s="95"/>
      <c r="I13" s="45">
        <f>H13*G13</f>
        <v>0</v>
      </c>
      <c r="J13" s="45"/>
      <c r="K13" s="95"/>
      <c r="L13" s="96"/>
      <c r="M13" s="96"/>
      <c r="N13" s="46">
        <f>M13+K13+I13</f>
        <v>0</v>
      </c>
    </row>
    <row r="14" spans="2:14" s="10" customFormat="1" ht="19.5" customHeight="1" thickBot="1">
      <c r="B14" s="47">
        <v>3</v>
      </c>
      <c r="C14" s="48" t="s">
        <v>45</v>
      </c>
      <c r="D14" s="49" t="s">
        <v>46</v>
      </c>
      <c r="E14" s="50" t="s">
        <v>13</v>
      </c>
      <c r="F14" s="97" t="s">
        <v>20</v>
      </c>
      <c r="G14" s="109">
        <v>8.5</v>
      </c>
      <c r="H14" s="97"/>
      <c r="I14" s="51"/>
      <c r="J14" s="51"/>
      <c r="K14" s="97"/>
      <c r="L14" s="98"/>
      <c r="M14" s="98">
        <f>L14*G14</f>
        <v>0</v>
      </c>
      <c r="N14" s="52">
        <f>M14</f>
        <v>0</v>
      </c>
    </row>
    <row r="15" spans="2:14" s="10" customFormat="1" ht="36.75" customHeight="1">
      <c r="B15" s="124">
        <v>4</v>
      </c>
      <c r="C15" s="25" t="s">
        <v>36</v>
      </c>
      <c r="D15" s="21" t="s">
        <v>47</v>
      </c>
      <c r="E15" s="27" t="s">
        <v>22</v>
      </c>
      <c r="F15" s="93"/>
      <c r="G15" s="54">
        <v>5</v>
      </c>
      <c r="H15" s="93"/>
      <c r="I15" s="54"/>
      <c r="J15" s="54"/>
      <c r="K15" s="93"/>
      <c r="L15" s="94"/>
      <c r="M15" s="94"/>
      <c r="N15" s="28">
        <f>N16+N17+N18+N19</f>
        <v>0</v>
      </c>
    </row>
    <row r="16" spans="2:14" s="10" customFormat="1" ht="19.5" customHeight="1">
      <c r="B16" s="128"/>
      <c r="C16" s="11"/>
      <c r="D16" s="12" t="s">
        <v>6</v>
      </c>
      <c r="E16" s="13" t="s">
        <v>17</v>
      </c>
      <c r="F16" s="99">
        <v>1.78</v>
      </c>
      <c r="G16" s="99">
        <f>G15*F16</f>
        <v>8.9</v>
      </c>
      <c r="H16" s="99"/>
      <c r="I16" s="41">
        <f>H16*G16</f>
        <v>0</v>
      </c>
      <c r="J16" s="41"/>
      <c r="K16" s="99"/>
      <c r="L16" s="100"/>
      <c r="M16" s="100"/>
      <c r="N16" s="29">
        <f>M16+K16+I16</f>
        <v>0</v>
      </c>
    </row>
    <row r="17" spans="2:14" s="10" customFormat="1" ht="19.5" customHeight="1">
      <c r="B17" s="128"/>
      <c r="C17" s="11"/>
      <c r="D17" s="12" t="s">
        <v>15</v>
      </c>
      <c r="E17" s="13" t="s">
        <v>4</v>
      </c>
      <c r="F17" s="99">
        <v>0.11</v>
      </c>
      <c r="G17" s="99">
        <f>G15*F17</f>
        <v>0.55000000000000004</v>
      </c>
      <c r="H17" s="99"/>
      <c r="I17" s="41"/>
      <c r="J17" s="41"/>
      <c r="K17" s="99"/>
      <c r="L17" s="100"/>
      <c r="M17" s="100">
        <f>L17*G17</f>
        <v>0</v>
      </c>
      <c r="N17" s="29">
        <f t="shared" ref="N17:N19" si="1">M17+K17+I17</f>
        <v>0</v>
      </c>
    </row>
    <row r="18" spans="2:14" s="10" customFormat="1" ht="19.5" customHeight="1">
      <c r="B18" s="128"/>
      <c r="C18" s="11" t="s">
        <v>49</v>
      </c>
      <c r="D18" s="12" t="s">
        <v>48</v>
      </c>
      <c r="E18" s="13" t="s">
        <v>22</v>
      </c>
      <c r="F18" s="99">
        <v>1.01</v>
      </c>
      <c r="G18" s="99">
        <f>G15*F18</f>
        <v>5.05</v>
      </c>
      <c r="H18" s="99"/>
      <c r="I18" s="41"/>
      <c r="J18" s="41"/>
      <c r="K18" s="99">
        <f>J18*G18</f>
        <v>0</v>
      </c>
      <c r="L18" s="100"/>
      <c r="M18" s="100"/>
      <c r="N18" s="29">
        <f t="shared" si="1"/>
        <v>0</v>
      </c>
    </row>
    <row r="19" spans="2:14" s="10" customFormat="1" ht="32.25" customHeight="1" thickBot="1">
      <c r="B19" s="125"/>
      <c r="C19" s="42" t="s">
        <v>19</v>
      </c>
      <c r="D19" s="43" t="s">
        <v>58</v>
      </c>
      <c r="E19" s="44" t="s">
        <v>13</v>
      </c>
      <c r="F19" s="95">
        <v>1.6</v>
      </c>
      <c r="G19" s="95">
        <f>G15*F19</f>
        <v>8</v>
      </c>
      <c r="H19" s="95"/>
      <c r="I19" s="45"/>
      <c r="J19" s="45"/>
      <c r="K19" s="95"/>
      <c r="L19" s="92"/>
      <c r="M19" s="92">
        <f>L19*G19</f>
        <v>0</v>
      </c>
      <c r="N19" s="29">
        <f t="shared" si="1"/>
        <v>0</v>
      </c>
    </row>
    <row r="20" spans="2:14" s="10" customFormat="1" ht="30" customHeight="1">
      <c r="B20" s="124">
        <v>5</v>
      </c>
      <c r="C20" s="25" t="s">
        <v>21</v>
      </c>
      <c r="D20" s="21" t="s">
        <v>61</v>
      </c>
      <c r="E20" s="27" t="s">
        <v>13</v>
      </c>
      <c r="F20" s="93"/>
      <c r="G20" s="53">
        <v>6.6000000000000003E-2</v>
      </c>
      <c r="H20" s="93"/>
      <c r="I20" s="108"/>
      <c r="J20" s="54"/>
      <c r="K20" s="93"/>
      <c r="L20" s="94"/>
      <c r="M20" s="94"/>
      <c r="N20" s="28">
        <f>N21+N22+N23+N24+N25+N26</f>
        <v>0</v>
      </c>
    </row>
    <row r="21" spans="2:14" s="10" customFormat="1" ht="19.5" customHeight="1">
      <c r="B21" s="128"/>
      <c r="C21" s="11"/>
      <c r="D21" s="12" t="s">
        <v>6</v>
      </c>
      <c r="E21" s="13" t="s">
        <v>17</v>
      </c>
      <c r="F21" s="99">
        <v>27.6</v>
      </c>
      <c r="G21" s="99">
        <f>G20*F21</f>
        <v>1.8216000000000001</v>
      </c>
      <c r="H21" s="99"/>
      <c r="I21" s="41">
        <f>H21*G21</f>
        <v>0</v>
      </c>
      <c r="J21" s="41"/>
      <c r="K21" s="99"/>
      <c r="L21" s="100"/>
      <c r="M21" s="100"/>
      <c r="N21" s="29">
        <f>M21+K21+I21</f>
        <v>0</v>
      </c>
    </row>
    <row r="22" spans="2:14" s="10" customFormat="1" ht="19.5" customHeight="1">
      <c r="B22" s="128"/>
      <c r="C22" s="11" t="s">
        <v>50</v>
      </c>
      <c r="D22" s="12" t="s">
        <v>52</v>
      </c>
      <c r="E22" s="13" t="s">
        <v>12</v>
      </c>
      <c r="F22" s="99">
        <v>4.74</v>
      </c>
      <c r="G22" s="99">
        <f>G20*F22</f>
        <v>0.31284000000000001</v>
      </c>
      <c r="H22" s="99"/>
      <c r="I22" s="41"/>
      <c r="J22" s="41"/>
      <c r="K22" s="99"/>
      <c r="L22" s="100"/>
      <c r="M22" s="100">
        <f>L22*G22</f>
        <v>0</v>
      </c>
      <c r="N22" s="29">
        <f t="shared" ref="N22:N26" si="2">M22+K22+I22</f>
        <v>0</v>
      </c>
    </row>
    <row r="23" spans="2:14" s="10" customFormat="1" ht="19.5" customHeight="1">
      <c r="B23" s="128"/>
      <c r="C23" s="11"/>
      <c r="D23" s="12" t="s">
        <v>15</v>
      </c>
      <c r="E23" s="13" t="s">
        <v>4</v>
      </c>
      <c r="F23" s="99">
        <v>6.8</v>
      </c>
      <c r="G23" s="99">
        <f>G20*F23</f>
        <v>0.44880000000000003</v>
      </c>
      <c r="H23" s="99"/>
      <c r="I23" s="41"/>
      <c r="J23" s="41"/>
      <c r="K23" s="99"/>
      <c r="L23" s="100"/>
      <c r="M23" s="100">
        <f t="shared" ref="M23:M26" si="3">L23*G23</f>
        <v>0</v>
      </c>
      <c r="N23" s="29">
        <f t="shared" si="2"/>
        <v>0</v>
      </c>
    </row>
    <row r="24" spans="2:14" s="10" customFormat="1" ht="19.5" customHeight="1">
      <c r="B24" s="128"/>
      <c r="C24" s="11" t="s">
        <v>51</v>
      </c>
      <c r="D24" s="12" t="s">
        <v>60</v>
      </c>
      <c r="E24" s="13" t="s">
        <v>13</v>
      </c>
      <c r="F24" s="99" t="s">
        <v>20</v>
      </c>
      <c r="G24" s="110">
        <f>G20</f>
        <v>6.6000000000000003E-2</v>
      </c>
      <c r="H24" s="99"/>
      <c r="I24" s="41"/>
      <c r="J24" s="41"/>
      <c r="K24" s="99">
        <f>J24*G24</f>
        <v>0</v>
      </c>
      <c r="L24" s="100"/>
      <c r="M24" s="100"/>
      <c r="N24" s="29">
        <f t="shared" si="2"/>
        <v>0</v>
      </c>
    </row>
    <row r="25" spans="2:14" s="10" customFormat="1" ht="19.5" customHeight="1">
      <c r="B25" s="128"/>
      <c r="C25" s="11"/>
      <c r="D25" s="12" t="s">
        <v>15</v>
      </c>
      <c r="E25" s="13" t="s">
        <v>4</v>
      </c>
      <c r="F25" s="99">
        <v>12.2</v>
      </c>
      <c r="G25" s="99">
        <f>G20*F25</f>
        <v>0.80520000000000003</v>
      </c>
      <c r="H25" s="99"/>
      <c r="I25" s="41"/>
      <c r="J25" s="41"/>
      <c r="K25" s="99"/>
      <c r="L25" s="100"/>
      <c r="M25" s="100">
        <f t="shared" si="3"/>
        <v>0</v>
      </c>
      <c r="N25" s="29">
        <f t="shared" si="2"/>
        <v>0</v>
      </c>
    </row>
    <row r="26" spans="2:14" s="10" customFormat="1" ht="28.5" customHeight="1" thickBot="1">
      <c r="B26" s="128"/>
      <c r="C26" s="55" t="s">
        <v>45</v>
      </c>
      <c r="D26" s="56" t="s">
        <v>53</v>
      </c>
      <c r="E26" s="57" t="s">
        <v>13</v>
      </c>
      <c r="F26" s="101">
        <v>1</v>
      </c>
      <c r="G26" s="101">
        <f>G20*F26</f>
        <v>6.6000000000000003E-2</v>
      </c>
      <c r="H26" s="101"/>
      <c r="I26" s="102"/>
      <c r="J26" s="102"/>
      <c r="K26" s="101"/>
      <c r="L26" s="92"/>
      <c r="M26" s="100">
        <f t="shared" si="3"/>
        <v>0</v>
      </c>
      <c r="N26" s="29">
        <f t="shared" si="2"/>
        <v>0</v>
      </c>
    </row>
    <row r="27" spans="2:14" s="10" customFormat="1" ht="35.25" customHeight="1">
      <c r="B27" s="124">
        <v>6</v>
      </c>
      <c r="C27" s="25" t="s">
        <v>23</v>
      </c>
      <c r="D27" s="21" t="s">
        <v>54</v>
      </c>
      <c r="E27" s="27" t="s">
        <v>22</v>
      </c>
      <c r="F27" s="93"/>
      <c r="G27" s="53">
        <v>1.2</v>
      </c>
      <c r="H27" s="93"/>
      <c r="I27" s="108"/>
      <c r="J27" s="54"/>
      <c r="K27" s="93"/>
      <c r="L27" s="94"/>
      <c r="M27" s="94"/>
      <c r="N27" s="28">
        <f>N28+N29+N30+N31+N32+N33+N34+N35+N36</f>
        <v>0</v>
      </c>
    </row>
    <row r="28" spans="2:14" s="10" customFormat="1" ht="15.75" customHeight="1">
      <c r="B28" s="128"/>
      <c r="C28" s="59"/>
      <c r="D28" s="60" t="s">
        <v>6</v>
      </c>
      <c r="E28" s="58" t="s">
        <v>17</v>
      </c>
      <c r="F28" s="111">
        <v>7.77</v>
      </c>
      <c r="G28" s="103">
        <f>G27*F28</f>
        <v>9.3239999999999998</v>
      </c>
      <c r="H28" s="103"/>
      <c r="I28" s="61">
        <f>H28*G28</f>
        <v>0</v>
      </c>
      <c r="J28" s="61"/>
      <c r="K28" s="103"/>
      <c r="L28" s="104"/>
      <c r="M28" s="104"/>
      <c r="N28" s="62">
        <f>M28+K28+I28</f>
        <v>0</v>
      </c>
    </row>
    <row r="29" spans="2:14" s="10" customFormat="1" ht="14.25" customHeight="1">
      <c r="B29" s="128"/>
      <c r="C29" s="59"/>
      <c r="D29" s="60" t="s">
        <v>15</v>
      </c>
      <c r="E29" s="58" t="s">
        <v>4</v>
      </c>
      <c r="F29" s="111">
        <v>0.23</v>
      </c>
      <c r="G29" s="103">
        <f>G27*F29</f>
        <v>0.27600000000000002</v>
      </c>
      <c r="H29" s="103"/>
      <c r="I29" s="61"/>
      <c r="J29" s="61"/>
      <c r="K29" s="103"/>
      <c r="L29" s="104"/>
      <c r="M29" s="104">
        <f>L29*G29</f>
        <v>0</v>
      </c>
      <c r="N29" s="62">
        <f t="shared" ref="N29:N36" si="4">M29+K29+I29</f>
        <v>0</v>
      </c>
    </row>
    <row r="30" spans="2:14" s="10" customFormat="1" ht="17.25" customHeight="1">
      <c r="B30" s="128"/>
      <c r="C30" s="59" t="s">
        <v>55</v>
      </c>
      <c r="D30" s="60" t="s">
        <v>32</v>
      </c>
      <c r="E30" s="58" t="s">
        <v>22</v>
      </c>
      <c r="F30" s="111" t="s">
        <v>20</v>
      </c>
      <c r="G30" s="103">
        <v>1.53</v>
      </c>
      <c r="H30" s="103"/>
      <c r="I30" s="61"/>
      <c r="J30" s="61"/>
      <c r="K30" s="103">
        <f>J30*G30</f>
        <v>0</v>
      </c>
      <c r="L30" s="104"/>
      <c r="M30" s="104"/>
      <c r="N30" s="62">
        <f t="shared" si="4"/>
        <v>0</v>
      </c>
    </row>
    <row r="31" spans="2:14" s="10" customFormat="1" ht="47.25" customHeight="1">
      <c r="B31" s="128"/>
      <c r="C31" s="59" t="s">
        <v>56</v>
      </c>
      <c r="D31" s="60" t="s">
        <v>62</v>
      </c>
      <c r="E31" s="58" t="s">
        <v>5</v>
      </c>
      <c r="F31" s="111" t="s">
        <v>20</v>
      </c>
      <c r="G31" s="103">
        <v>8.4</v>
      </c>
      <c r="H31" s="103"/>
      <c r="I31" s="61"/>
      <c r="J31" s="61"/>
      <c r="K31" s="103">
        <f t="shared" ref="K31:K34" si="5">J31*G31</f>
        <v>0</v>
      </c>
      <c r="L31" s="104"/>
      <c r="M31" s="104"/>
      <c r="N31" s="62">
        <f t="shared" si="4"/>
        <v>0</v>
      </c>
    </row>
    <row r="32" spans="2:14" s="10" customFormat="1" ht="20.25" customHeight="1">
      <c r="B32" s="128"/>
      <c r="C32" s="59" t="s">
        <v>57</v>
      </c>
      <c r="D32" s="60" t="s">
        <v>25</v>
      </c>
      <c r="E32" s="58" t="s">
        <v>22</v>
      </c>
      <c r="F32" s="111">
        <v>3.9E-2</v>
      </c>
      <c r="G32" s="103">
        <f>G27*F32</f>
        <v>4.6800000000000001E-2</v>
      </c>
      <c r="H32" s="103"/>
      <c r="I32" s="61"/>
      <c r="J32" s="61"/>
      <c r="K32" s="103">
        <f t="shared" si="5"/>
        <v>0</v>
      </c>
      <c r="L32" s="104"/>
      <c r="M32" s="104"/>
      <c r="N32" s="62">
        <f t="shared" si="4"/>
        <v>0</v>
      </c>
    </row>
    <row r="33" spans="2:14" s="10" customFormat="1" ht="21.75" customHeight="1">
      <c r="B33" s="128"/>
      <c r="C33" s="59" t="s">
        <v>24</v>
      </c>
      <c r="D33" s="60" t="s">
        <v>26</v>
      </c>
      <c r="E33" s="58" t="s">
        <v>28</v>
      </c>
      <c r="F33" s="111">
        <v>4.9000000000000002E-2</v>
      </c>
      <c r="G33" s="103">
        <f>G27*F33</f>
        <v>5.8799999999999998E-2</v>
      </c>
      <c r="H33" s="103"/>
      <c r="I33" s="61"/>
      <c r="J33" s="61"/>
      <c r="K33" s="103">
        <f t="shared" si="5"/>
        <v>0</v>
      </c>
      <c r="L33" s="104"/>
      <c r="M33" s="104"/>
      <c r="N33" s="62">
        <f t="shared" si="4"/>
        <v>0</v>
      </c>
    </row>
    <row r="34" spans="2:14" s="10" customFormat="1" ht="18.75" customHeight="1">
      <c r="B34" s="128"/>
      <c r="C34" s="59"/>
      <c r="D34" s="60" t="s">
        <v>27</v>
      </c>
      <c r="E34" s="58" t="s">
        <v>4</v>
      </c>
      <c r="F34" s="111">
        <v>6.1199999999999997E-2</v>
      </c>
      <c r="G34" s="103">
        <f>G27*F34</f>
        <v>7.3439999999999991E-2</v>
      </c>
      <c r="H34" s="103"/>
      <c r="I34" s="61"/>
      <c r="J34" s="61"/>
      <c r="K34" s="103">
        <f t="shared" si="5"/>
        <v>0</v>
      </c>
      <c r="L34" s="104"/>
      <c r="M34" s="104"/>
      <c r="N34" s="62">
        <f t="shared" si="4"/>
        <v>0</v>
      </c>
    </row>
    <row r="35" spans="2:14" s="10" customFormat="1" ht="18.75" customHeight="1">
      <c r="B35" s="128"/>
      <c r="C35" s="59"/>
      <c r="D35" s="60" t="s">
        <v>63</v>
      </c>
      <c r="E35" s="58" t="s">
        <v>13</v>
      </c>
      <c r="F35" s="111">
        <v>2.4</v>
      </c>
      <c r="G35" s="103">
        <f>G27*F35</f>
        <v>2.88</v>
      </c>
      <c r="H35" s="103"/>
      <c r="I35" s="61"/>
      <c r="J35" s="61"/>
      <c r="K35" s="103"/>
      <c r="L35" s="104"/>
      <c r="M35" s="104">
        <f>L35*G35</f>
        <v>0</v>
      </c>
      <c r="N35" s="62">
        <f t="shared" si="4"/>
        <v>0</v>
      </c>
    </row>
    <row r="36" spans="2:14" s="10" customFormat="1" ht="17.25" customHeight="1" thickBot="1">
      <c r="B36" s="125"/>
      <c r="C36" s="63"/>
      <c r="D36" s="64" t="s">
        <v>64</v>
      </c>
      <c r="E36" s="65" t="s">
        <v>13</v>
      </c>
      <c r="F36" s="112">
        <v>0.1</v>
      </c>
      <c r="G36" s="105">
        <f>G27*F36</f>
        <v>0.12</v>
      </c>
      <c r="H36" s="105"/>
      <c r="I36" s="66"/>
      <c r="J36" s="66"/>
      <c r="K36" s="105"/>
      <c r="L36" s="106"/>
      <c r="M36" s="104">
        <f>L36*G36</f>
        <v>0</v>
      </c>
      <c r="N36" s="62">
        <f t="shared" si="4"/>
        <v>0</v>
      </c>
    </row>
    <row r="37" spans="2:14" s="10" customFormat="1" ht="43.5" customHeight="1">
      <c r="B37" s="124">
        <v>7</v>
      </c>
      <c r="C37" s="25" t="s">
        <v>65</v>
      </c>
      <c r="D37" s="21" t="s">
        <v>67</v>
      </c>
      <c r="E37" s="27" t="s">
        <v>22</v>
      </c>
      <c r="F37" s="93"/>
      <c r="G37" s="53">
        <v>20.100000000000001</v>
      </c>
      <c r="H37" s="93"/>
      <c r="I37" s="108"/>
      <c r="J37" s="54"/>
      <c r="K37" s="93"/>
      <c r="L37" s="94"/>
      <c r="M37" s="94"/>
      <c r="N37" s="28">
        <f>N38+N39+N40+N41+N42+N43+N44+N45</f>
        <v>0</v>
      </c>
    </row>
    <row r="38" spans="2:14" s="10" customFormat="1" ht="17.25" customHeight="1">
      <c r="B38" s="128"/>
      <c r="C38" s="59"/>
      <c r="D38" s="60" t="s">
        <v>6</v>
      </c>
      <c r="E38" s="58" t="s">
        <v>17</v>
      </c>
      <c r="F38" s="118">
        <v>8.44</v>
      </c>
      <c r="G38" s="119">
        <f>G37*F38</f>
        <v>169.64400000000001</v>
      </c>
      <c r="H38" s="103"/>
      <c r="I38" s="61">
        <f>H38*G38</f>
        <v>0</v>
      </c>
      <c r="J38" s="61"/>
      <c r="K38" s="103"/>
      <c r="L38" s="104"/>
      <c r="M38" s="104"/>
      <c r="N38" s="62">
        <f>M38+K38+I38</f>
        <v>0</v>
      </c>
    </row>
    <row r="39" spans="2:14" s="10" customFormat="1" ht="18.75" customHeight="1">
      <c r="B39" s="128"/>
      <c r="C39" s="59" t="s">
        <v>66</v>
      </c>
      <c r="D39" s="60" t="s">
        <v>68</v>
      </c>
      <c r="E39" s="58" t="s">
        <v>22</v>
      </c>
      <c r="F39" s="117">
        <v>1.0149999999999999</v>
      </c>
      <c r="G39" s="111">
        <v>0.17499999999999999</v>
      </c>
      <c r="H39" s="103"/>
      <c r="I39" s="61"/>
      <c r="J39" s="61"/>
      <c r="K39" s="103">
        <f>J39*G39</f>
        <v>0</v>
      </c>
      <c r="L39" s="104"/>
      <c r="M39" s="104"/>
      <c r="N39" s="62">
        <f t="shared" ref="N39:N45" si="6">M39+K39+I39</f>
        <v>0</v>
      </c>
    </row>
    <row r="40" spans="2:14" s="10" customFormat="1" ht="16.5" customHeight="1">
      <c r="B40" s="128"/>
      <c r="C40" s="59"/>
      <c r="D40" s="60" t="s">
        <v>60</v>
      </c>
      <c r="E40" s="58" t="s">
        <v>13</v>
      </c>
      <c r="F40" s="103" t="s">
        <v>20</v>
      </c>
      <c r="G40" s="111">
        <v>6.6000000000000003E-2</v>
      </c>
      <c r="H40" s="103"/>
      <c r="I40" s="61"/>
      <c r="J40" s="61"/>
      <c r="K40" s="103">
        <f t="shared" ref="K40:K44" si="7">J40*G40</f>
        <v>0</v>
      </c>
      <c r="L40" s="104"/>
      <c r="M40" s="104"/>
      <c r="N40" s="62">
        <f t="shared" si="6"/>
        <v>0</v>
      </c>
    </row>
    <row r="41" spans="2:14" s="10" customFormat="1" ht="44.25" customHeight="1">
      <c r="B41" s="128"/>
      <c r="C41" s="59"/>
      <c r="D41" s="60" t="s">
        <v>62</v>
      </c>
      <c r="E41" s="58" t="s">
        <v>5</v>
      </c>
      <c r="F41" s="103" t="s">
        <v>20</v>
      </c>
      <c r="G41" s="111">
        <v>14.4</v>
      </c>
      <c r="H41" s="103"/>
      <c r="I41" s="61"/>
      <c r="J41" s="61"/>
      <c r="K41" s="103">
        <f t="shared" si="7"/>
        <v>0</v>
      </c>
      <c r="L41" s="104"/>
      <c r="M41" s="104"/>
      <c r="N41" s="62">
        <f t="shared" si="6"/>
        <v>0</v>
      </c>
    </row>
    <row r="42" spans="2:14" s="10" customFormat="1" ht="15.75" customHeight="1">
      <c r="B42" s="128"/>
      <c r="C42" s="59" t="s">
        <v>56</v>
      </c>
      <c r="D42" s="60" t="s">
        <v>25</v>
      </c>
      <c r="E42" s="58" t="s">
        <v>22</v>
      </c>
      <c r="F42" s="118">
        <v>2.6599999999999999E-2</v>
      </c>
      <c r="G42" s="103">
        <f>G37*F42</f>
        <v>0.53466000000000002</v>
      </c>
      <c r="H42" s="103"/>
      <c r="I42" s="61"/>
      <c r="J42" s="61"/>
      <c r="K42" s="103">
        <f t="shared" si="7"/>
        <v>0</v>
      </c>
      <c r="L42" s="104"/>
      <c r="M42" s="104"/>
      <c r="N42" s="62">
        <f t="shared" si="6"/>
        <v>0</v>
      </c>
    </row>
    <row r="43" spans="2:14" s="10" customFormat="1" ht="18" customHeight="1">
      <c r="B43" s="128"/>
      <c r="C43" s="59" t="s">
        <v>57</v>
      </c>
      <c r="D43" s="60" t="s">
        <v>29</v>
      </c>
      <c r="E43" s="58" t="s">
        <v>4</v>
      </c>
      <c r="F43" s="117">
        <v>2.1000000000000001E-2</v>
      </c>
      <c r="G43" s="103">
        <f>G37*F43</f>
        <v>0.42210000000000003</v>
      </c>
      <c r="H43" s="103"/>
      <c r="I43" s="61"/>
      <c r="J43" s="61"/>
      <c r="K43" s="103"/>
      <c r="L43" s="104"/>
      <c r="M43" s="104">
        <f>L43*G43</f>
        <v>0</v>
      </c>
      <c r="N43" s="62">
        <f t="shared" si="6"/>
        <v>0</v>
      </c>
    </row>
    <row r="44" spans="2:14" s="10" customFormat="1" ht="16.5" customHeight="1">
      <c r="B44" s="128"/>
      <c r="C44" s="59"/>
      <c r="D44" s="60" t="s">
        <v>30</v>
      </c>
      <c r="E44" s="58" t="s">
        <v>4</v>
      </c>
      <c r="F44" s="118">
        <v>6.1199999999999997E-2</v>
      </c>
      <c r="G44" s="103">
        <f>G37*F44</f>
        <v>1.2301200000000001</v>
      </c>
      <c r="H44" s="103"/>
      <c r="I44" s="61"/>
      <c r="J44" s="61"/>
      <c r="K44" s="103">
        <f t="shared" si="7"/>
        <v>0</v>
      </c>
      <c r="L44" s="104"/>
      <c r="M44" s="104"/>
      <c r="N44" s="62">
        <f t="shared" si="6"/>
        <v>0</v>
      </c>
    </row>
    <row r="45" spans="2:14" s="10" customFormat="1" ht="19.5" customHeight="1" thickBot="1">
      <c r="B45" s="128"/>
      <c r="C45" s="63"/>
      <c r="D45" s="64" t="s">
        <v>63</v>
      </c>
      <c r="E45" s="65" t="s">
        <v>13</v>
      </c>
      <c r="F45" s="105">
        <v>1.6</v>
      </c>
      <c r="G45" s="105">
        <f>G37*F45</f>
        <v>32.160000000000004</v>
      </c>
      <c r="H45" s="105"/>
      <c r="I45" s="66"/>
      <c r="J45" s="66"/>
      <c r="K45" s="105"/>
      <c r="L45" s="106"/>
      <c r="M45" s="106">
        <f t="shared" ref="M45" si="8">L45*G45</f>
        <v>0</v>
      </c>
      <c r="N45" s="120">
        <f t="shared" si="6"/>
        <v>0</v>
      </c>
    </row>
    <row r="46" spans="2:14" s="10" customFormat="1" ht="34.5" customHeight="1">
      <c r="B46" s="124">
        <v>8</v>
      </c>
      <c r="C46" s="25" t="s">
        <v>70</v>
      </c>
      <c r="D46" s="121" t="s">
        <v>72</v>
      </c>
      <c r="E46" s="27" t="s">
        <v>76</v>
      </c>
      <c r="F46" s="93"/>
      <c r="G46" s="54">
        <v>0.05</v>
      </c>
      <c r="H46" s="93"/>
      <c r="I46" s="108"/>
      <c r="J46" s="108"/>
      <c r="K46" s="93"/>
      <c r="L46" s="93"/>
      <c r="M46" s="93"/>
      <c r="N46" s="122">
        <f>N47+N48+N49+N50</f>
        <v>0</v>
      </c>
    </row>
    <row r="47" spans="2:14" s="10" customFormat="1" ht="19.5" customHeight="1">
      <c r="B47" s="128"/>
      <c r="C47" s="59"/>
      <c r="D47" s="60" t="s">
        <v>6</v>
      </c>
      <c r="E47" s="58" t="s">
        <v>17</v>
      </c>
      <c r="F47" s="103">
        <v>28.06</v>
      </c>
      <c r="G47" s="103">
        <f>G46*F47</f>
        <v>1.403</v>
      </c>
      <c r="H47" s="103"/>
      <c r="I47" s="61">
        <f>H47*G47</f>
        <v>0</v>
      </c>
      <c r="J47" s="61"/>
      <c r="K47" s="103"/>
      <c r="L47" s="103"/>
      <c r="M47" s="103"/>
      <c r="N47" s="62">
        <f>M47+K47+I47</f>
        <v>0</v>
      </c>
    </row>
    <row r="48" spans="2:14" s="10" customFormat="1" ht="19.5" customHeight="1">
      <c r="B48" s="128"/>
      <c r="C48" s="59"/>
      <c r="D48" s="60" t="s">
        <v>73</v>
      </c>
      <c r="E48" s="58" t="s">
        <v>77</v>
      </c>
      <c r="F48" s="103" t="s">
        <v>20</v>
      </c>
      <c r="G48" s="103">
        <v>5</v>
      </c>
      <c r="H48" s="103"/>
      <c r="I48" s="61"/>
      <c r="J48" s="61"/>
      <c r="K48" s="103">
        <f>J48*G48</f>
        <v>0</v>
      </c>
      <c r="L48" s="103"/>
      <c r="M48" s="103"/>
      <c r="N48" s="62">
        <f t="shared" ref="N48:N50" si="9">M48+K48+I48</f>
        <v>0</v>
      </c>
    </row>
    <row r="49" spans="2:14" s="10" customFormat="1" ht="19.5" customHeight="1">
      <c r="B49" s="128"/>
      <c r="C49" s="59" t="s">
        <v>71</v>
      </c>
      <c r="D49" s="60" t="s">
        <v>74</v>
      </c>
      <c r="E49" s="58" t="s">
        <v>12</v>
      </c>
      <c r="F49" s="103">
        <v>4.03</v>
      </c>
      <c r="G49" s="103">
        <f>G46*F49</f>
        <v>0.20150000000000001</v>
      </c>
      <c r="H49" s="103"/>
      <c r="I49" s="61"/>
      <c r="J49" s="61"/>
      <c r="K49" s="103"/>
      <c r="L49" s="103"/>
      <c r="M49" s="103">
        <f>L49*G49</f>
        <v>0</v>
      </c>
      <c r="N49" s="62">
        <f t="shared" si="9"/>
        <v>0</v>
      </c>
    </row>
    <row r="50" spans="2:14" s="10" customFormat="1" ht="19.5" customHeight="1" thickBot="1">
      <c r="B50" s="125"/>
      <c r="C50" s="113"/>
      <c r="D50" s="114" t="s">
        <v>75</v>
      </c>
      <c r="E50" s="24" t="s">
        <v>13</v>
      </c>
      <c r="F50" s="88" t="s">
        <v>20</v>
      </c>
      <c r="G50" s="88">
        <v>0.311</v>
      </c>
      <c r="H50" s="88"/>
      <c r="I50" s="115"/>
      <c r="J50" s="115"/>
      <c r="K50" s="88"/>
      <c r="L50" s="88"/>
      <c r="M50" s="88">
        <f>L50*G50</f>
        <v>0</v>
      </c>
      <c r="N50" s="116">
        <f t="shared" si="9"/>
        <v>0</v>
      </c>
    </row>
    <row r="51" spans="2:14">
      <c r="B51" s="67"/>
      <c r="C51" s="14"/>
      <c r="D51" s="68" t="s">
        <v>7</v>
      </c>
      <c r="E51" s="69"/>
      <c r="F51" s="69"/>
      <c r="G51" s="69"/>
      <c r="H51" s="69"/>
      <c r="I51" s="69"/>
      <c r="J51" s="69"/>
      <c r="K51" s="69"/>
      <c r="L51" s="79"/>
      <c r="M51" s="79"/>
      <c r="N51" s="70">
        <f>N8+N12+N14+N15+N20+N27+N37+N46</f>
        <v>0</v>
      </c>
    </row>
    <row r="52" spans="2:14">
      <c r="B52" s="30"/>
      <c r="C52" s="15"/>
      <c r="D52" s="2" t="s">
        <v>8</v>
      </c>
      <c r="E52" s="3" t="s">
        <v>9</v>
      </c>
      <c r="F52" s="3"/>
      <c r="G52" s="3"/>
      <c r="H52" s="3"/>
      <c r="I52" s="3">
        <v>10</v>
      </c>
      <c r="J52" s="3"/>
      <c r="K52" s="3"/>
      <c r="L52" s="80"/>
      <c r="M52" s="80"/>
      <c r="N52" s="31">
        <f>N51*I52%</f>
        <v>0</v>
      </c>
    </row>
    <row r="53" spans="2:14">
      <c r="B53" s="30"/>
      <c r="C53" s="15"/>
      <c r="D53" s="2" t="s">
        <v>7</v>
      </c>
      <c r="E53" s="3"/>
      <c r="F53" s="3"/>
      <c r="G53" s="3"/>
      <c r="H53" s="3"/>
      <c r="I53" s="3"/>
      <c r="J53" s="3"/>
      <c r="K53" s="3"/>
      <c r="L53" s="80"/>
      <c r="M53" s="80"/>
      <c r="N53" s="31">
        <f>N51+N52</f>
        <v>0</v>
      </c>
    </row>
    <row r="54" spans="2:14">
      <c r="B54" s="30"/>
      <c r="C54" s="15"/>
      <c r="D54" s="2" t="s">
        <v>10</v>
      </c>
      <c r="E54" s="3" t="s">
        <v>9</v>
      </c>
      <c r="F54" s="3"/>
      <c r="G54" s="3"/>
      <c r="H54" s="3"/>
      <c r="I54" s="3">
        <v>8</v>
      </c>
      <c r="J54" s="3"/>
      <c r="K54" s="3"/>
      <c r="L54" s="80"/>
      <c r="M54" s="80"/>
      <c r="N54" s="31">
        <f>N53*I54%</f>
        <v>0</v>
      </c>
    </row>
    <row r="55" spans="2:14">
      <c r="B55" s="30"/>
      <c r="C55" s="15"/>
      <c r="D55" s="2" t="s">
        <v>7</v>
      </c>
      <c r="E55" s="3"/>
      <c r="F55" s="3"/>
      <c r="G55" s="3"/>
      <c r="H55" s="3"/>
      <c r="I55" s="3"/>
      <c r="J55" s="3"/>
      <c r="K55" s="3"/>
      <c r="L55" s="80"/>
      <c r="M55" s="80"/>
      <c r="N55" s="31">
        <f>N53+N54</f>
        <v>0</v>
      </c>
    </row>
    <row r="56" spans="2:14">
      <c r="B56" s="30"/>
      <c r="C56" s="15"/>
      <c r="D56" s="2" t="s">
        <v>11</v>
      </c>
      <c r="E56" s="3" t="s">
        <v>9</v>
      </c>
      <c r="F56" s="3"/>
      <c r="G56" s="3"/>
      <c r="H56" s="3"/>
      <c r="I56" s="3">
        <v>18</v>
      </c>
      <c r="J56" s="3"/>
      <c r="K56" s="3"/>
      <c r="L56" s="80"/>
      <c r="M56" s="80"/>
      <c r="N56" s="31">
        <f>N55*I56%</f>
        <v>0</v>
      </c>
    </row>
    <row r="57" spans="2:14">
      <c r="B57" s="71"/>
      <c r="C57" s="72"/>
      <c r="D57" s="73" t="s">
        <v>7</v>
      </c>
      <c r="E57" s="74"/>
      <c r="F57" s="74"/>
      <c r="G57" s="74"/>
      <c r="H57" s="74"/>
      <c r="I57" s="74"/>
      <c r="J57" s="74"/>
      <c r="K57" s="74"/>
      <c r="L57" s="81"/>
      <c r="M57" s="81"/>
      <c r="N57" s="75">
        <f>N55+N56</f>
        <v>0</v>
      </c>
    </row>
    <row r="58" spans="2:14">
      <c r="B58" s="71"/>
      <c r="C58" s="72"/>
      <c r="D58" s="73"/>
      <c r="E58" s="74"/>
      <c r="F58" s="74"/>
      <c r="G58" s="74"/>
      <c r="H58" s="74"/>
      <c r="I58" s="74"/>
      <c r="J58" s="74"/>
      <c r="K58" s="74"/>
      <c r="L58" s="81"/>
      <c r="M58" s="81"/>
      <c r="N58" s="75">
        <f>N57*1.21%</f>
        <v>0</v>
      </c>
    </row>
    <row r="59" spans="2:14" ht="15.75" thickBot="1">
      <c r="B59" s="36"/>
      <c r="C59" s="37"/>
      <c r="D59" s="38" t="s">
        <v>7</v>
      </c>
      <c r="E59" s="39"/>
      <c r="F59" s="39"/>
      <c r="G59" s="39"/>
      <c r="H59" s="39"/>
      <c r="I59" s="39"/>
      <c r="J59" s="39"/>
      <c r="K59" s="39"/>
      <c r="L59" s="82"/>
      <c r="M59" s="82"/>
      <c r="N59" s="40">
        <f>N57+N58</f>
        <v>0</v>
      </c>
    </row>
    <row r="60" spans="2:14">
      <c r="B60" s="4"/>
      <c r="C60" s="5"/>
      <c r="D60" s="123"/>
      <c r="E60" s="123"/>
      <c r="F60" s="123"/>
      <c r="G60" s="123"/>
      <c r="H60" s="123"/>
      <c r="I60" s="123"/>
      <c r="J60" s="123"/>
      <c r="K60" s="123"/>
      <c r="L60" s="78"/>
      <c r="M60" s="78"/>
      <c r="N60" s="7"/>
    </row>
    <row r="61" spans="2:14">
      <c r="B61" s="8"/>
      <c r="C61" s="9"/>
      <c r="D61" s="123"/>
      <c r="E61" s="123"/>
      <c r="F61" s="123"/>
      <c r="G61" s="123"/>
      <c r="H61" s="123"/>
      <c r="I61" s="123"/>
      <c r="J61" s="123"/>
      <c r="K61" s="123"/>
      <c r="L61" s="78"/>
      <c r="M61" s="78"/>
      <c r="N61" s="8"/>
    </row>
    <row r="62" spans="2:14">
      <c r="B62" s="8"/>
      <c r="C62" s="9"/>
      <c r="D62" s="123"/>
      <c r="E62" s="123"/>
      <c r="F62" s="123"/>
      <c r="G62" s="123"/>
      <c r="H62" s="123"/>
      <c r="I62" s="123"/>
      <c r="J62" s="123"/>
      <c r="K62" s="123"/>
      <c r="L62" s="78"/>
      <c r="M62" s="78"/>
      <c r="N62" s="8"/>
    </row>
    <row r="63" spans="2:14">
      <c r="B63" s="8"/>
      <c r="C63" s="9"/>
      <c r="D63" s="6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2:14">
      <c r="B64" s="8"/>
      <c r="C64" s="9"/>
      <c r="D64" s="6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2:14">
      <c r="B65" s="8"/>
      <c r="C65" s="9"/>
      <c r="D65" s="6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4">
      <c r="B66" s="8"/>
      <c r="C66" s="9"/>
      <c r="D66" s="6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>
      <c r="B67" s="8"/>
      <c r="C67" s="9"/>
      <c r="D67" s="6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>
      <c r="B68" s="8"/>
      <c r="C68" s="9"/>
      <c r="D68" s="6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>
      <c r="B69" s="8"/>
      <c r="C69" s="9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4">
      <c r="B70" s="8"/>
      <c r="C70" s="9"/>
      <c r="D70" s="6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>
      <c r="B71" s="8"/>
      <c r="C71" s="9"/>
      <c r="D71" s="6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2:14">
      <c r="B72" s="8"/>
      <c r="C72" s="9"/>
      <c r="D72" s="6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>
      <c r="B73" s="8"/>
      <c r="C73" s="9"/>
      <c r="D73" s="6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2:14">
      <c r="B74" s="8"/>
      <c r="C74" s="9"/>
      <c r="D74" s="6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4">
      <c r="B75" s="8"/>
      <c r="C75" s="9"/>
      <c r="D75" s="6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>
      <c r="B76" s="8"/>
      <c r="C76" s="9"/>
      <c r="D76" s="6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2:14">
      <c r="B77" s="8"/>
      <c r="C77" s="9"/>
      <c r="D77" s="6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2:14">
      <c r="B78" s="8"/>
      <c r="C78" s="9"/>
      <c r="D78" s="6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>
      <c r="B79" s="8"/>
      <c r="C79" s="9"/>
      <c r="D79" s="6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2:14">
      <c r="B80" s="8"/>
      <c r="C80" s="9"/>
      <c r="D80" s="6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>
      <c r="B81" s="8"/>
      <c r="C81" s="9"/>
      <c r="D81" s="6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4">
      <c r="B82" s="8"/>
      <c r="C82" s="9"/>
      <c r="D82" s="6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2:14">
      <c r="B83" s="8"/>
      <c r="C83" s="9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2:14">
      <c r="B84" s="8"/>
      <c r="C84" s="9"/>
      <c r="D84" s="6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2:14">
      <c r="B85" s="8"/>
      <c r="C85" s="9"/>
      <c r="D85" s="6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>
      <c r="B86" s="8"/>
      <c r="C86" s="9"/>
      <c r="D86" s="6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>
      <c r="B87" s="8"/>
      <c r="C87" s="9"/>
      <c r="D87" s="6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>
      <c r="B88" s="8"/>
      <c r="C88" s="9"/>
      <c r="D88" s="6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>
      <c r="B89" s="8"/>
      <c r="C89" s="9"/>
      <c r="D89" s="6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>
      <c r="B90" s="8"/>
      <c r="C90" s="9"/>
      <c r="D90" s="6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>
      <c r="B91" s="8"/>
      <c r="C91" s="9"/>
      <c r="D91" s="6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>
      <c r="B92" s="8"/>
      <c r="C92" s="9"/>
      <c r="D92" s="6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>
      <c r="B93" s="8"/>
      <c r="C93" s="9"/>
      <c r="D93" s="6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>
      <c r="B94" s="8"/>
      <c r="C94" s="9"/>
      <c r="D94" s="6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>
      <c r="B95" s="8"/>
      <c r="C95" s="9"/>
      <c r="D95" s="6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>
      <c r="B96" s="8"/>
      <c r="C96" s="9"/>
      <c r="D96" s="6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>
      <c r="B97" s="8"/>
      <c r="C97" s="9"/>
      <c r="D97" s="6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>
      <c r="B98" s="8"/>
      <c r="C98" s="9"/>
      <c r="D98" s="6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>
      <c r="B99" s="8"/>
      <c r="C99" s="9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>
      <c r="B100" s="8"/>
      <c r="C100" s="9"/>
      <c r="D100" s="6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>
      <c r="B101" s="8"/>
      <c r="C101" s="9"/>
      <c r="D101" s="6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>
      <c r="B102" s="8"/>
      <c r="C102" s="9"/>
      <c r="D102" s="6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>
      <c r="B103" s="8"/>
      <c r="C103" s="9"/>
      <c r="D103" s="6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>
      <c r="B104" s="8"/>
      <c r="C104" s="9"/>
      <c r="D104" s="6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>
      <c r="B105" s="8"/>
      <c r="C105" s="9"/>
      <c r="D105" s="6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>
      <c r="B106" s="8"/>
      <c r="C106" s="9"/>
      <c r="D106" s="6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>
      <c r="B107" s="8"/>
      <c r="C107" s="9"/>
      <c r="D107" s="6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>
      <c r="B108" s="8"/>
      <c r="C108" s="9"/>
      <c r="D108" s="6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>
      <c r="B109" s="8"/>
      <c r="C109" s="9"/>
      <c r="D109" s="6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>
      <c r="B110" s="8"/>
      <c r="C110" s="9"/>
      <c r="D110" s="6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>
      <c r="B111" s="8"/>
      <c r="C111" s="9"/>
      <c r="D111" s="6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>
      <c r="B112" s="8"/>
      <c r="C112" s="9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>
      <c r="B113" s="8"/>
      <c r="C113" s="9"/>
      <c r="D113" s="6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>
      <c r="B114" s="8"/>
      <c r="C114" s="9"/>
      <c r="D114" s="6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>
      <c r="B115" s="8"/>
      <c r="C115" s="9"/>
      <c r="D115" s="6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>
      <c r="B116" s="8"/>
      <c r="C116" s="9"/>
      <c r="D116" s="6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>
      <c r="B117" s="8"/>
      <c r="C117" s="9"/>
      <c r="D117" s="6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>
      <c r="B118" s="8"/>
      <c r="C118" s="9"/>
      <c r="D118" s="6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>
      <c r="B119" s="8"/>
      <c r="C119" s="9"/>
      <c r="D119" s="6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>
      <c r="B120" s="8"/>
      <c r="C120" s="9"/>
      <c r="D120" s="6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>
      <c r="B121" s="8"/>
      <c r="C121" s="9"/>
      <c r="D121" s="6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>
      <c r="B122" s="8"/>
      <c r="C122" s="9"/>
      <c r="D122" s="6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>
      <c r="B123" s="8"/>
      <c r="C123" s="9"/>
      <c r="D123" s="6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>
      <c r="B124" s="8"/>
      <c r="C124" s="9"/>
      <c r="D124" s="6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>
      <c r="B125" s="8"/>
      <c r="C125" s="9"/>
      <c r="D125" s="6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>
      <c r="B126" s="8"/>
      <c r="C126" s="9"/>
      <c r="D126" s="6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>
      <c r="B127" s="8"/>
      <c r="C127" s="9"/>
      <c r="D127" s="6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>
      <c r="B128" s="8"/>
      <c r="C128" s="9"/>
      <c r="D128" s="6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>
      <c r="B129" s="8"/>
      <c r="C129" s="9"/>
      <c r="D129" s="6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>
      <c r="B130" s="8"/>
      <c r="C130" s="9"/>
      <c r="D130" s="6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>
      <c r="B131" s="8"/>
      <c r="C131" s="9"/>
      <c r="D131" s="6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>
      <c r="B132" s="8"/>
      <c r="C132" s="9"/>
      <c r="D132" s="6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>
      <c r="B133" s="8"/>
      <c r="C133" s="9"/>
      <c r="D133" s="6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>
      <c r="B134" s="8"/>
      <c r="C134" s="9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>
      <c r="B135" s="8"/>
      <c r="C135" s="9"/>
      <c r="D135" s="6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>
      <c r="B136" s="8"/>
      <c r="C136" s="9"/>
      <c r="D136" s="6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>
      <c r="B137" s="8"/>
      <c r="C137" s="9"/>
      <c r="D137" s="6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>
      <c r="B138" s="8"/>
      <c r="C138" s="9"/>
      <c r="D138" s="6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>
      <c r="B139" s="8"/>
      <c r="C139" s="9"/>
      <c r="D139" s="6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>
      <c r="B140" s="8"/>
      <c r="C140" s="9"/>
      <c r="D140" s="6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>
      <c r="B141" s="8"/>
      <c r="C141" s="9"/>
      <c r="D141" s="6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>
      <c r="B142" s="8"/>
      <c r="C142" s="9"/>
      <c r="D142" s="6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>
      <c r="B143" s="8"/>
      <c r="C143" s="9"/>
      <c r="D143" s="6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>
      <c r="B144" s="8"/>
      <c r="C144" s="9"/>
      <c r="D144" s="6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>
      <c r="B145" s="8"/>
      <c r="C145" s="9"/>
      <c r="D145" s="6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>
      <c r="B146" s="8"/>
      <c r="C146" s="9"/>
      <c r="D146" s="6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>
      <c r="B147" s="8"/>
      <c r="C147" s="9"/>
      <c r="D147" s="6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>
      <c r="B148" s="8"/>
      <c r="C148" s="9"/>
      <c r="D148" s="6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>
      <c r="B149" s="8"/>
      <c r="C149" s="9"/>
      <c r="D149" s="6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>
      <c r="B150" s="8"/>
      <c r="C150" s="9"/>
      <c r="D150" s="6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>
      <c r="B151" s="8"/>
      <c r="C151" s="9"/>
      <c r="D151" s="6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>
      <c r="B152" s="8"/>
      <c r="C152" s="9"/>
      <c r="D152" s="6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>
      <c r="B153" s="8"/>
      <c r="C153" s="9"/>
      <c r="D153" s="6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>
      <c r="B154" s="8"/>
      <c r="C154" s="9"/>
      <c r="D154" s="6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>
      <c r="B155" s="8"/>
      <c r="C155" s="9"/>
      <c r="D155" s="6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>
      <c r="B156" s="8"/>
      <c r="C156" s="9"/>
      <c r="D156" s="6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>
      <c r="B157" s="8"/>
      <c r="C157" s="9"/>
      <c r="D157" s="6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>
      <c r="B158" s="8"/>
      <c r="C158" s="9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>
      <c r="B159" s="8"/>
      <c r="C159" s="9"/>
      <c r="D159" s="6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>
      <c r="B160" s="8"/>
      <c r="C160" s="9"/>
      <c r="D160" s="6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>
      <c r="B161" s="8"/>
      <c r="C161" s="9"/>
      <c r="D161" s="6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>
      <c r="B162" s="8"/>
      <c r="C162" s="9"/>
      <c r="D162" s="6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>
      <c r="B163" s="8"/>
      <c r="C163" s="9"/>
      <c r="D163" s="6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>
      <c r="B164" s="8"/>
      <c r="C164" s="9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>
      <c r="B165" s="8"/>
      <c r="C165" s="9"/>
      <c r="D165" s="6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>
      <c r="B166" s="8"/>
      <c r="C166" s="9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>
      <c r="B167" s="8"/>
      <c r="C167" s="9"/>
      <c r="D167" s="6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>
      <c r="B168" s="8"/>
      <c r="C168" s="9"/>
      <c r="D168" s="6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>
      <c r="B169" s="8"/>
      <c r="C169" s="9"/>
      <c r="D169" s="6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>
      <c r="B170" s="8"/>
      <c r="C170" s="9"/>
      <c r="D170" s="6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>
      <c r="B171" s="8"/>
      <c r="C171" s="9"/>
      <c r="D171" s="6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>
      <c r="B172" s="8"/>
      <c r="C172" s="9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>
      <c r="B173" s="8"/>
      <c r="C173" s="9"/>
      <c r="D173" s="6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>
      <c r="B174" s="8"/>
      <c r="C174" s="9"/>
      <c r="D174" s="6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>
      <c r="B175" s="8"/>
      <c r="C175" s="9"/>
      <c r="D175" s="6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>
      <c r="B176" s="8"/>
      <c r="C176" s="9"/>
      <c r="D176" s="6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>
      <c r="B177" s="8"/>
      <c r="C177" s="9"/>
      <c r="D177" s="6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>
      <c r="B178" s="8"/>
      <c r="C178" s="9"/>
      <c r="D178" s="6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>
      <c r="B179" s="8"/>
      <c r="C179" s="9"/>
      <c r="D179" s="6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>
      <c r="B180" s="8"/>
      <c r="C180" s="9"/>
      <c r="D180" s="6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>
      <c r="B181" s="8"/>
      <c r="C181" s="9"/>
      <c r="D181" s="6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>
      <c r="B182" s="8"/>
      <c r="C182" s="9"/>
      <c r="D182" s="6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>
      <c r="B183" s="8"/>
      <c r="C183" s="9"/>
      <c r="D183" s="6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>
      <c r="B184" s="8"/>
      <c r="C184" s="9"/>
      <c r="D184" s="6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>
      <c r="B185" s="8"/>
      <c r="C185" s="9"/>
      <c r="D185" s="6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>
      <c r="B186" s="8"/>
      <c r="C186" s="9"/>
      <c r="D186" s="6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>
      <c r="B187" s="8"/>
      <c r="C187" s="9"/>
      <c r="D187" s="6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>
      <c r="B188" s="8"/>
      <c r="C188" s="9"/>
      <c r="D188" s="6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>
      <c r="B189" s="8"/>
      <c r="C189" s="9"/>
      <c r="D189" s="6"/>
      <c r="E189" s="8"/>
      <c r="F189" s="8"/>
      <c r="G189" s="8"/>
      <c r="H189" s="8"/>
      <c r="I189" s="8"/>
      <c r="J189" s="8"/>
      <c r="K189" s="8"/>
      <c r="L189" s="8"/>
      <c r="M189" s="8"/>
      <c r="N189" s="8"/>
    </row>
  </sheetData>
  <mergeCells count="21">
    <mergeCell ref="B1:N1"/>
    <mergeCell ref="B2:N2"/>
    <mergeCell ref="B3:D3"/>
    <mergeCell ref="B15:B19"/>
    <mergeCell ref="B20:B26"/>
    <mergeCell ref="B4:D4"/>
    <mergeCell ref="E3:I3"/>
    <mergeCell ref="F5:G5"/>
    <mergeCell ref="H5:I5"/>
    <mergeCell ref="J5:K5"/>
    <mergeCell ref="L5:M5"/>
    <mergeCell ref="N5:N6"/>
    <mergeCell ref="K3:L3"/>
    <mergeCell ref="D62:K62"/>
    <mergeCell ref="B12:B13"/>
    <mergeCell ref="D60:K60"/>
    <mergeCell ref="B8:B11"/>
    <mergeCell ref="D61:K61"/>
    <mergeCell ref="B27:B36"/>
    <mergeCell ref="B37:B45"/>
    <mergeCell ref="B46:B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2016-07-11T13:05:57Z</dcterms:modified>
</cp:coreProperties>
</file>