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3" i="1"/>
  <c r="G29"/>
  <c r="G20"/>
  <c r="G32" l="1"/>
  <c r="G27"/>
  <c r="G28" s="1"/>
  <c r="G53" l="1"/>
  <c r="G52"/>
  <c r="I52" s="1"/>
  <c r="N52" s="1"/>
  <c r="G50"/>
  <c r="K50" s="1"/>
  <c r="G49"/>
  <c r="K49" s="1"/>
  <c r="N49" s="1"/>
  <c r="G48"/>
  <c r="K48" s="1"/>
  <c r="N48" s="1"/>
  <c r="G47"/>
  <c r="K47" s="1"/>
  <c r="G46"/>
  <c r="M46" s="1"/>
  <c r="G45"/>
  <c r="K45" s="1"/>
  <c r="G44"/>
  <c r="G40"/>
  <c r="M40" s="1"/>
  <c r="N40" s="1"/>
  <c r="G39"/>
  <c r="K39" s="1"/>
  <c r="N39" s="1"/>
  <c r="G36"/>
  <c r="M36" s="1"/>
  <c r="G37"/>
  <c r="G38"/>
  <c r="M28"/>
  <c r="N28" s="1"/>
  <c r="K27"/>
  <c r="N27" s="1"/>
  <c r="G26"/>
  <c r="K26" s="1"/>
  <c r="N26" s="1"/>
  <c r="G25"/>
  <c r="M25" s="1"/>
  <c r="N25" s="1"/>
  <c r="G24"/>
  <c r="M24" s="1"/>
  <c r="N24" s="1"/>
  <c r="G23"/>
  <c r="M23" s="1"/>
  <c r="N23" s="1"/>
  <c r="G22"/>
  <c r="M22" s="1"/>
  <c r="N22" s="1"/>
  <c r="G21"/>
  <c r="G18"/>
  <c r="G17"/>
  <c r="K17" s="1"/>
  <c r="N17" s="1"/>
  <c r="G16"/>
  <c r="M16" s="1"/>
  <c r="N16" s="1"/>
  <c r="G15"/>
  <c r="M15" s="1"/>
  <c r="N15" s="1"/>
  <c r="G14"/>
  <c r="M14" s="1"/>
  <c r="N14" s="1"/>
  <c r="G13"/>
  <c r="G12"/>
  <c r="K53" l="1"/>
  <c r="N53" s="1"/>
  <c r="G54"/>
  <c r="M54" s="1"/>
  <c r="N54" s="1"/>
  <c r="K18"/>
  <c r="N18" s="1"/>
  <c r="G19"/>
  <c r="M19" s="1"/>
  <c r="N19" s="1"/>
  <c r="N36"/>
  <c r="G41"/>
  <c r="M38"/>
  <c r="N38" s="1"/>
  <c r="M37"/>
  <c r="N37" s="1"/>
  <c r="G35"/>
  <c r="G42" s="1"/>
  <c r="M42" s="1"/>
  <c r="G34"/>
  <c r="I34" s="1"/>
  <c r="N34" s="1"/>
  <c r="M32"/>
  <c r="N32" s="1"/>
  <c r="G31"/>
  <c r="G30"/>
  <c r="M13"/>
  <c r="N13" s="1"/>
  <c r="M12"/>
  <c r="N12" s="1"/>
  <c r="G11"/>
  <c r="N51" l="1"/>
  <c r="K41"/>
  <c r="N41" s="1"/>
  <c r="K31"/>
  <c r="N31" s="1"/>
  <c r="N47"/>
  <c r="N50"/>
  <c r="N46"/>
  <c r="N45"/>
  <c r="I44"/>
  <c r="N44" s="1"/>
  <c r="N42"/>
  <c r="K35"/>
  <c r="N35" s="1"/>
  <c r="I30"/>
  <c r="N30" s="1"/>
  <c r="I21"/>
  <c r="N21" s="1"/>
  <c r="N20" s="1"/>
  <c r="I11"/>
  <c r="N11" s="1"/>
  <c r="N10" s="1"/>
  <c r="N29" l="1"/>
  <c r="N43"/>
  <c r="N33"/>
  <c r="N55" l="1"/>
  <c r="N56" s="1"/>
  <c r="N57" s="1"/>
  <c r="N58" l="1"/>
  <c r="N59" s="1"/>
  <c r="N60" l="1"/>
  <c r="N61" s="1"/>
  <c r="N62" l="1"/>
  <c r="N63" s="1"/>
  <c r="M5" s="1"/>
</calcChain>
</file>

<file path=xl/sharedStrings.xml><?xml version="1.0" encoding="utf-8"?>
<sst xmlns="http://schemas.openxmlformats.org/spreadsheetml/2006/main" count="155" uniqueCount="89">
  <si>
    <t>ჯამი</t>
  </si>
  <si>
    <t>#</t>
  </si>
  <si>
    <t>საფუძველი</t>
  </si>
  <si>
    <t>სამუშაოს დასახელება</t>
  </si>
  <si>
    <t>განზ.</t>
  </si>
  <si>
    <t>ნორმატიული რესურსი</t>
  </si>
  <si>
    <t>ერთეულზე</t>
  </si>
  <si>
    <t>სულ</t>
  </si>
  <si>
    <t>ხელფასი</t>
  </si>
  <si>
    <t>ერთ. ფასი</t>
  </si>
  <si>
    <t>მასალა</t>
  </si>
  <si>
    <t>სამშენებლო მექანიზმები</t>
  </si>
  <si>
    <t>შრომის რესურსები</t>
  </si>
  <si>
    <t>კაც/სთ</t>
  </si>
  <si>
    <t>ლარი</t>
  </si>
  <si>
    <t>გეგმიური მოგება</t>
  </si>
  <si>
    <t>საბაზრო</t>
  </si>
  <si>
    <t>ზედნადები ხარჯები მონტაჟზე</t>
  </si>
  <si>
    <t>დღგ</t>
  </si>
  <si>
    <t>ხარჯთაღრიცხვა</t>
  </si>
  <si>
    <t>პრ</t>
  </si>
  <si>
    <t>მ/სთ</t>
  </si>
  <si>
    <t>1000კვ.მ</t>
  </si>
  <si>
    <t>ტ</t>
  </si>
  <si>
    <t>სხვა მანქანები</t>
  </si>
  <si>
    <t>ბიტუმის ემულსია</t>
  </si>
  <si>
    <t>ბიტუმის მასტიკა</t>
  </si>
  <si>
    <t>100გრძ/მ</t>
  </si>
  <si>
    <t>სახარჯთაღრიცხვო ღირებულება</t>
  </si>
  <si>
    <t>საფარის მოწყობა</t>
  </si>
  <si>
    <t>არსებული საფარის მოყვანა პროფილზე ქვიშა ხრეშის დამატებით</t>
  </si>
  <si>
    <t>სატკეპნი საგზაო თვითმავალი გლუვი 5ტ</t>
  </si>
  <si>
    <t>სატკეპნი საგზაო თვითმავალი გლუვი 10ტ</t>
  </si>
  <si>
    <t>ტრაქტორი მუხლუხა სვლაზე 79 კვტ. (108 ცხძ)</t>
  </si>
  <si>
    <t>ა/გრეიდერი საშ. ტიპის 79 კვტ.               (108 ცხძ)</t>
  </si>
  <si>
    <t>მოსარწყავ-მოსარეცხი მანქანა 6ტ</t>
  </si>
  <si>
    <t>წყალი</t>
  </si>
  <si>
    <t>ქვიშა ხრეში დატვირთვით</t>
  </si>
  <si>
    <t>27-8-2</t>
  </si>
  <si>
    <t>14-194</t>
  </si>
  <si>
    <t>14-212</t>
  </si>
  <si>
    <t>14-213</t>
  </si>
  <si>
    <t>14-7</t>
  </si>
  <si>
    <t>14-222</t>
  </si>
  <si>
    <t>თ-12</t>
  </si>
  <si>
    <t>1000კვ/მ</t>
  </si>
  <si>
    <t>კბ/მ</t>
  </si>
  <si>
    <t>27-10-3</t>
  </si>
  <si>
    <t>სრფ. 224</t>
  </si>
  <si>
    <t>თ-15</t>
  </si>
  <si>
    <t>27-29</t>
  </si>
  <si>
    <t>ბეტონის გზის მოსაწყობად არმატურის ბადის (გლინულას) დაყენება 5 მმ</t>
  </si>
  <si>
    <t>კვ/მ</t>
  </si>
  <si>
    <t>27-24</t>
  </si>
  <si>
    <t xml:space="preserve">ცემენტო ბეტონის გზის მოწყობა სისქით 15 სმ </t>
  </si>
  <si>
    <t>ბეტონი ბ-22.5 პლასტიფიკატორის დამატებით</t>
  </si>
  <si>
    <t>სრფ 322-337</t>
  </si>
  <si>
    <t>სრფ 14-24</t>
  </si>
  <si>
    <t>სრფ-14-222</t>
  </si>
  <si>
    <t>სრფ 14-7</t>
  </si>
  <si>
    <t>ცემენტო ბეტონის გამანაწილებელი დამაპროფილებელი მანქანა</t>
  </si>
  <si>
    <t>ამწე საავტომობილო სვლაზე 10ტ</t>
  </si>
  <si>
    <t xml:space="preserve">მანქანები  </t>
  </si>
  <si>
    <t>სხვა მასალები</t>
  </si>
  <si>
    <t>100კბ/მ</t>
  </si>
  <si>
    <t>27-28</t>
  </si>
  <si>
    <t>12-198</t>
  </si>
  <si>
    <t>4.1-371</t>
  </si>
  <si>
    <t>4.1-163</t>
  </si>
  <si>
    <t>4.1-374</t>
  </si>
  <si>
    <t>22-7-2</t>
  </si>
  <si>
    <t>4.1-165</t>
  </si>
  <si>
    <t xml:space="preserve">ჯამი </t>
  </si>
  <si>
    <t xml:space="preserve">ნაკერების შევსება </t>
  </si>
  <si>
    <t>ნაკერების შემავსებელი</t>
  </si>
  <si>
    <t>ქვიშა</t>
  </si>
  <si>
    <t>მისაყრელი გვერდულების მოწყობა ქვიშა-ხრეშოვანი მასალით</t>
  </si>
  <si>
    <t>ქვიშა-ხრეშოვანი მასალა</t>
  </si>
  <si>
    <t>საპროექტო სახარჯთაღრიცხვო დოკუმენტაციის შედგენის</t>
  </si>
  <si>
    <t>სულ ჯამი</t>
  </si>
  <si>
    <t>საფუძვლის მოწყობა ფრაქციული ღორღით 5-10 მმ სისქით 4 სმ.</t>
  </si>
  <si>
    <t>ფრაქციული ღორღი 5-10 მმ კ=1.25</t>
  </si>
  <si>
    <t>არმატურის ტრანსპორტირება 37 კმ-ზე</t>
  </si>
  <si>
    <t>ქვიშა-ხრეშის ტრანსპორტირება 7 კმ-ზე</t>
  </si>
  <si>
    <t>ღორღის ტრანსპორტირება 17 კმ-ზე</t>
  </si>
  <si>
    <t>ქვიშა ხრეშის ტრანსპორტირება 7 კმ-ზე</t>
  </si>
  <si>
    <t>არმატურის ბადე დ=5 მმ უჯრით 200*200</t>
  </si>
  <si>
    <t>ბეტონის ტრანსპორტირება 35 კმ-ზე</t>
  </si>
  <si>
    <t xml:space="preserve">                ბაღდათის მუნიციპალიტეტის სოფ. დიმში ჩიქვინიძეების უბანში გზის 40 მ-ზე, 2.5 მ სიგანით - 100 კვ.მ ცემენტო-ბეტონის საფარის მოწყობაზე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</si>
</sst>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22" xfId="0" applyBorder="1" applyAlignment="1"/>
    <xf numFmtId="0" fontId="0" fillId="0" borderId="0" xfId="0" applyBorder="1" applyAlignment="1"/>
    <xf numFmtId="0" fontId="1" fillId="0" borderId="11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0" fillId="0" borderId="22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5" xfId="0" applyBorder="1"/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4" fontId="5" fillId="0" borderId="9" xfId="0" applyNumberFormat="1" applyFont="1" applyBorder="1" applyAlignment="1">
      <alignment horizontal="center" vertical="center"/>
    </xf>
    <xf numFmtId="4" fontId="0" fillId="0" borderId="22" xfId="0" applyNumberFormat="1" applyBorder="1" applyAlignment="1"/>
    <xf numFmtId="2" fontId="1" fillId="0" borderId="8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2" xfId="0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5"/>
  <sheetViews>
    <sheetView tabSelected="1" topLeftCell="B1" workbookViewId="0">
      <selection activeCell="B3" sqref="B3:D3"/>
    </sheetView>
  </sheetViews>
  <sheetFormatPr defaultRowHeight="15"/>
  <cols>
    <col min="1" max="1" width="2.5703125" hidden="1" customWidth="1"/>
    <col min="2" max="2" width="3.85546875" customWidth="1"/>
    <col min="4" max="4" width="34" customWidth="1"/>
    <col min="5" max="5" width="9.140625" customWidth="1"/>
    <col min="6" max="6" width="8.140625" customWidth="1"/>
    <col min="7" max="7" width="8" customWidth="1"/>
    <col min="8" max="8" width="7.42578125" customWidth="1"/>
    <col min="9" max="9" width="8" customWidth="1"/>
    <col min="10" max="10" width="7.140625" customWidth="1"/>
    <col min="11" max="11" width="7.5703125" customWidth="1"/>
    <col min="12" max="12" width="7.7109375" customWidth="1"/>
    <col min="13" max="13" width="10.28515625" customWidth="1"/>
    <col min="14" max="14" width="9.85546875" customWidth="1"/>
  </cols>
  <sheetData>
    <row r="1" spans="2:26" ht="33" customHeight="1">
      <c r="B1" s="68" t="s">
        <v>88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26" ht="15" customHeight="1">
      <c r="B2" s="68" t="s">
        <v>19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26">
      <c r="B3" s="75"/>
      <c r="C3" s="75"/>
      <c r="D3" s="75"/>
    </row>
    <row r="4" spans="2:26">
      <c r="B4" s="70"/>
      <c r="C4" s="70"/>
      <c r="D4" s="70"/>
      <c r="E4" s="70"/>
      <c r="F4" s="70"/>
      <c r="G4" s="32"/>
      <c r="H4" s="32"/>
      <c r="I4" s="70"/>
      <c r="J4" s="70"/>
      <c r="K4" s="70"/>
      <c r="L4" s="70"/>
      <c r="M4" s="70"/>
      <c r="N4" s="32"/>
    </row>
    <row r="5" spans="2:26" ht="15.75" thickBot="1">
      <c r="B5" s="33"/>
      <c r="C5" s="33"/>
      <c r="D5" s="33"/>
      <c r="E5" s="33"/>
      <c r="F5" s="33"/>
      <c r="G5" s="33"/>
      <c r="H5" s="71" t="s">
        <v>28</v>
      </c>
      <c r="I5" s="71"/>
      <c r="J5" s="71"/>
      <c r="K5" s="71"/>
      <c r="L5" s="71"/>
      <c r="M5" s="56">
        <f>N63</f>
        <v>0</v>
      </c>
      <c r="N5" s="44" t="s">
        <v>14</v>
      </c>
    </row>
    <row r="6" spans="2:26" ht="27.75" customHeight="1">
      <c r="B6" s="64" t="s">
        <v>1</v>
      </c>
      <c r="C6" s="66" t="s">
        <v>2</v>
      </c>
      <c r="D6" s="66" t="s">
        <v>3</v>
      </c>
      <c r="E6" s="66" t="s">
        <v>4</v>
      </c>
      <c r="F6" s="62" t="s">
        <v>5</v>
      </c>
      <c r="G6" s="63"/>
      <c r="H6" s="62" t="s">
        <v>8</v>
      </c>
      <c r="I6" s="63"/>
      <c r="J6" s="62" t="s">
        <v>10</v>
      </c>
      <c r="K6" s="63"/>
      <c r="L6" s="62" t="s">
        <v>11</v>
      </c>
      <c r="M6" s="63"/>
      <c r="N6" s="76" t="s">
        <v>0</v>
      </c>
    </row>
    <row r="7" spans="2:26" ht="23.25" thickBot="1">
      <c r="B7" s="65"/>
      <c r="C7" s="67"/>
      <c r="D7" s="67"/>
      <c r="E7" s="67"/>
      <c r="F7" s="27" t="s">
        <v>6</v>
      </c>
      <c r="G7" s="27" t="s">
        <v>7</v>
      </c>
      <c r="H7" s="27" t="s">
        <v>9</v>
      </c>
      <c r="I7" s="27" t="s">
        <v>7</v>
      </c>
      <c r="J7" s="27" t="s">
        <v>9</v>
      </c>
      <c r="K7" s="27" t="s">
        <v>7</v>
      </c>
      <c r="L7" s="27" t="s">
        <v>9</v>
      </c>
      <c r="M7" s="27" t="s">
        <v>7</v>
      </c>
      <c r="N7" s="77"/>
    </row>
    <row r="8" spans="2:26" ht="15.75" thickBot="1">
      <c r="B8" s="20">
        <v>1</v>
      </c>
      <c r="C8" s="23">
        <v>2</v>
      </c>
      <c r="D8" s="2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 s="24">
        <v>13</v>
      </c>
    </row>
    <row r="9" spans="2:26" ht="15.75" thickBot="1">
      <c r="B9" s="20"/>
      <c r="C9" s="21"/>
      <c r="D9" s="22" t="s">
        <v>29</v>
      </c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2:26" ht="38.25">
      <c r="B10" s="72">
        <v>1</v>
      </c>
      <c r="C10" s="3" t="s">
        <v>38</v>
      </c>
      <c r="D10" s="4" t="s">
        <v>30</v>
      </c>
      <c r="E10" s="5" t="s">
        <v>45</v>
      </c>
      <c r="F10" s="5"/>
      <c r="G10" s="6">
        <v>0.1</v>
      </c>
      <c r="H10" s="5"/>
      <c r="I10" s="5"/>
      <c r="J10" s="5"/>
      <c r="K10" s="5"/>
      <c r="L10" s="5"/>
      <c r="M10" s="5"/>
      <c r="N10" s="13">
        <f>N11+N12+N13+N14+N15+N16+N17+N18+N19</f>
        <v>0</v>
      </c>
      <c r="V10" s="32"/>
      <c r="W10" s="32"/>
      <c r="X10" s="32"/>
      <c r="Y10" s="32"/>
      <c r="Z10" s="32"/>
    </row>
    <row r="11" spans="2:26">
      <c r="B11" s="73"/>
      <c r="C11" s="7"/>
      <c r="D11" s="8" t="s">
        <v>12</v>
      </c>
      <c r="E11" s="2" t="s">
        <v>13</v>
      </c>
      <c r="F11" s="2">
        <v>32.11</v>
      </c>
      <c r="G11" s="45">
        <f>F11*G10</f>
        <v>3.2110000000000003</v>
      </c>
      <c r="H11" s="2"/>
      <c r="I11" s="45">
        <f>H11*G11</f>
        <v>0</v>
      </c>
      <c r="J11" s="2"/>
      <c r="K11" s="2"/>
      <c r="L11" s="2"/>
      <c r="M11" s="2"/>
      <c r="N11" s="15">
        <f>M11+K11+I11</f>
        <v>0</v>
      </c>
      <c r="Q11" s="34"/>
      <c r="R11" s="34"/>
      <c r="S11" s="34"/>
      <c r="T11" s="34"/>
      <c r="U11" s="34"/>
    </row>
    <row r="12" spans="2:26" ht="25.5">
      <c r="B12" s="73"/>
      <c r="C12" s="7" t="s">
        <v>39</v>
      </c>
      <c r="D12" s="8" t="s">
        <v>34</v>
      </c>
      <c r="E12" s="2" t="s">
        <v>21</v>
      </c>
      <c r="F12" s="2">
        <v>2.33</v>
      </c>
      <c r="G12" s="14">
        <f>G10*F12</f>
        <v>0.23300000000000001</v>
      </c>
      <c r="H12" s="2"/>
      <c r="I12" s="2"/>
      <c r="J12" s="2"/>
      <c r="K12" s="14"/>
      <c r="L12" s="2"/>
      <c r="M12" s="14">
        <f>L12*G12</f>
        <v>0</v>
      </c>
      <c r="N12" s="15">
        <f t="shared" ref="N12:N18" si="0">M12+K12+I12</f>
        <v>0</v>
      </c>
    </row>
    <row r="13" spans="2:26" ht="25.5">
      <c r="B13" s="73"/>
      <c r="C13" s="7" t="s">
        <v>40</v>
      </c>
      <c r="D13" s="8" t="s">
        <v>31</v>
      </c>
      <c r="E13" s="2" t="s">
        <v>21</v>
      </c>
      <c r="F13" s="2">
        <v>6.16</v>
      </c>
      <c r="G13" s="14">
        <f>G10*F13</f>
        <v>0.6160000000000001</v>
      </c>
      <c r="H13" s="2"/>
      <c r="I13" s="2"/>
      <c r="J13" s="2"/>
      <c r="K13" s="14"/>
      <c r="L13" s="2"/>
      <c r="M13" s="14">
        <f t="shared" ref="M13:M19" si="1">L13*G13</f>
        <v>0</v>
      </c>
      <c r="N13" s="15">
        <f t="shared" si="0"/>
        <v>0</v>
      </c>
    </row>
    <row r="14" spans="2:26" ht="25.5">
      <c r="B14" s="73"/>
      <c r="C14" s="36" t="s">
        <v>41</v>
      </c>
      <c r="D14" s="8" t="s">
        <v>32</v>
      </c>
      <c r="E14" s="2" t="s">
        <v>21</v>
      </c>
      <c r="F14" s="37">
        <v>4.53</v>
      </c>
      <c r="G14" s="14">
        <f>G10*F14</f>
        <v>0.45300000000000007</v>
      </c>
      <c r="H14" s="37"/>
      <c r="I14" s="37"/>
      <c r="J14" s="37"/>
      <c r="K14" s="14"/>
      <c r="L14" s="37"/>
      <c r="M14" s="14">
        <f>L14*G14</f>
        <v>0</v>
      </c>
      <c r="N14" s="15">
        <f t="shared" si="0"/>
        <v>0</v>
      </c>
    </row>
    <row r="15" spans="2:26" ht="25.5">
      <c r="B15" s="73"/>
      <c r="C15" s="36" t="s">
        <v>42</v>
      </c>
      <c r="D15" s="41" t="s">
        <v>33</v>
      </c>
      <c r="E15" s="2" t="s">
        <v>21</v>
      </c>
      <c r="F15" s="37">
        <v>0.71</v>
      </c>
      <c r="G15" s="14">
        <f>G10*F15</f>
        <v>7.0999999999999994E-2</v>
      </c>
      <c r="H15" s="37"/>
      <c r="I15" s="37"/>
      <c r="J15" s="37"/>
      <c r="K15" s="14"/>
      <c r="L15" s="37"/>
      <c r="M15" s="14">
        <f t="shared" si="1"/>
        <v>0</v>
      </c>
      <c r="N15" s="15">
        <f t="shared" si="0"/>
        <v>0</v>
      </c>
    </row>
    <row r="16" spans="2:26">
      <c r="B16" s="73"/>
      <c r="C16" s="36" t="s">
        <v>43</v>
      </c>
      <c r="D16" s="41" t="s">
        <v>35</v>
      </c>
      <c r="E16" s="2" t="s">
        <v>21</v>
      </c>
      <c r="F16" s="37">
        <v>2.0699999999999998</v>
      </c>
      <c r="G16" s="14">
        <f>G10*F16</f>
        <v>0.20699999999999999</v>
      </c>
      <c r="H16" s="37"/>
      <c r="I16" s="37"/>
      <c r="J16" s="37"/>
      <c r="K16" s="14"/>
      <c r="L16" s="37"/>
      <c r="M16" s="14">
        <f t="shared" si="1"/>
        <v>0</v>
      </c>
      <c r="N16" s="15">
        <f t="shared" si="0"/>
        <v>0</v>
      </c>
    </row>
    <row r="17" spans="2:14">
      <c r="B17" s="73"/>
      <c r="C17" s="36"/>
      <c r="D17" s="41" t="s">
        <v>36</v>
      </c>
      <c r="E17" s="37" t="s">
        <v>46</v>
      </c>
      <c r="F17" s="37">
        <v>15</v>
      </c>
      <c r="G17" s="14">
        <f>G10*F17</f>
        <v>1.5</v>
      </c>
      <c r="H17" s="37"/>
      <c r="I17" s="37"/>
      <c r="J17" s="37"/>
      <c r="K17" s="14">
        <f>J17*G17</f>
        <v>0</v>
      </c>
      <c r="L17" s="37"/>
      <c r="M17" s="14"/>
      <c r="N17" s="15">
        <f t="shared" si="0"/>
        <v>0</v>
      </c>
    </row>
    <row r="18" spans="2:14">
      <c r="B18" s="73"/>
      <c r="C18" s="36" t="s">
        <v>16</v>
      </c>
      <c r="D18" s="41" t="s">
        <v>37</v>
      </c>
      <c r="E18" s="37" t="s">
        <v>46</v>
      </c>
      <c r="F18" s="37">
        <v>66</v>
      </c>
      <c r="G18" s="14">
        <f>G10*F18</f>
        <v>6.6000000000000005</v>
      </c>
      <c r="H18" s="37"/>
      <c r="I18" s="37"/>
      <c r="J18" s="37"/>
      <c r="K18" s="14">
        <f>J18*G18</f>
        <v>0</v>
      </c>
      <c r="L18" s="37"/>
      <c r="M18" s="14"/>
      <c r="N18" s="15">
        <f t="shared" si="0"/>
        <v>0</v>
      </c>
    </row>
    <row r="19" spans="2:14" ht="26.25" thickBot="1">
      <c r="B19" s="74"/>
      <c r="C19" s="9" t="s">
        <v>44</v>
      </c>
      <c r="D19" s="10" t="s">
        <v>83</v>
      </c>
      <c r="E19" s="11" t="s">
        <v>23</v>
      </c>
      <c r="F19" s="11" t="s">
        <v>20</v>
      </c>
      <c r="G19" s="45">
        <f>G18*1.6</f>
        <v>10.560000000000002</v>
      </c>
      <c r="H19" s="11"/>
      <c r="I19" s="11"/>
      <c r="J19" s="11"/>
      <c r="K19" s="14"/>
      <c r="L19" s="11"/>
      <c r="M19" s="14">
        <f t="shared" si="1"/>
        <v>0</v>
      </c>
      <c r="N19" s="15">
        <f>M19+K19+I19</f>
        <v>0</v>
      </c>
    </row>
    <row r="20" spans="2:14" ht="28.5" customHeight="1">
      <c r="B20" s="72">
        <v>2</v>
      </c>
      <c r="C20" s="12" t="s">
        <v>47</v>
      </c>
      <c r="D20" s="4" t="s">
        <v>80</v>
      </c>
      <c r="E20" s="5" t="s">
        <v>22</v>
      </c>
      <c r="F20" s="5"/>
      <c r="G20" s="6">
        <f>G10</f>
        <v>0.1</v>
      </c>
      <c r="H20" s="5"/>
      <c r="I20" s="5"/>
      <c r="J20" s="5"/>
      <c r="K20" s="5"/>
      <c r="L20" s="5"/>
      <c r="M20" s="5"/>
      <c r="N20" s="13">
        <f>N21+N22+N23+N24+N25+N26+N27+N28</f>
        <v>0</v>
      </c>
    </row>
    <row r="21" spans="2:14">
      <c r="B21" s="73"/>
      <c r="C21" s="7"/>
      <c r="D21" s="8" t="s">
        <v>12</v>
      </c>
      <c r="E21" s="2" t="s">
        <v>13</v>
      </c>
      <c r="F21" s="2">
        <v>33</v>
      </c>
      <c r="G21" s="14">
        <f>G20*F21</f>
        <v>3.3000000000000003</v>
      </c>
      <c r="H21" s="14"/>
      <c r="I21" s="14">
        <f>H21*G21</f>
        <v>0</v>
      </c>
      <c r="J21" s="14"/>
      <c r="K21" s="14"/>
      <c r="L21" s="14"/>
      <c r="M21" s="14"/>
      <c r="N21" s="15">
        <f>M21+K21+I21</f>
        <v>0</v>
      </c>
    </row>
    <row r="22" spans="2:14" ht="25.5">
      <c r="B22" s="73"/>
      <c r="C22" s="7" t="s">
        <v>39</v>
      </c>
      <c r="D22" s="8" t="s">
        <v>34</v>
      </c>
      <c r="E22" s="2" t="s">
        <v>21</v>
      </c>
      <c r="F22" s="2">
        <v>22.38</v>
      </c>
      <c r="G22" s="14">
        <f>G20*F22</f>
        <v>2.238</v>
      </c>
      <c r="H22" s="14"/>
      <c r="I22" s="14"/>
      <c r="J22" s="14"/>
      <c r="K22" s="14"/>
      <c r="L22" s="14"/>
      <c r="M22" s="14">
        <f>L22*G22</f>
        <v>0</v>
      </c>
      <c r="N22" s="15">
        <f t="shared" ref="N22:N27" si="2">M22+K22+I22</f>
        <v>0</v>
      </c>
    </row>
    <row r="23" spans="2:14" ht="25.5">
      <c r="B23" s="73"/>
      <c r="C23" s="7" t="s">
        <v>40</v>
      </c>
      <c r="D23" s="8" t="s">
        <v>31</v>
      </c>
      <c r="E23" s="2" t="s">
        <v>21</v>
      </c>
      <c r="F23" s="2">
        <v>6.16</v>
      </c>
      <c r="G23" s="14">
        <f>G20*F23</f>
        <v>0.6160000000000001</v>
      </c>
      <c r="H23" s="14"/>
      <c r="I23" s="14"/>
      <c r="J23" s="14"/>
      <c r="K23" s="14"/>
      <c r="L23" s="14"/>
      <c r="M23" s="14">
        <f t="shared" ref="M23:M25" si="3">L23*G23</f>
        <v>0</v>
      </c>
      <c r="N23" s="15">
        <f t="shared" si="2"/>
        <v>0</v>
      </c>
    </row>
    <row r="24" spans="2:14" ht="25.5">
      <c r="B24" s="73"/>
      <c r="C24" s="36" t="s">
        <v>41</v>
      </c>
      <c r="D24" s="8" t="s">
        <v>32</v>
      </c>
      <c r="E24" s="2" t="s">
        <v>21</v>
      </c>
      <c r="F24" s="37">
        <v>4.53</v>
      </c>
      <c r="G24" s="38">
        <f>G20*F24</f>
        <v>0.45300000000000007</v>
      </c>
      <c r="H24" s="38"/>
      <c r="I24" s="38"/>
      <c r="J24" s="38"/>
      <c r="K24" s="38"/>
      <c r="L24" s="38"/>
      <c r="M24" s="14">
        <f t="shared" si="3"/>
        <v>0</v>
      </c>
      <c r="N24" s="15">
        <f t="shared" si="2"/>
        <v>0</v>
      </c>
    </row>
    <row r="25" spans="2:14">
      <c r="B25" s="73"/>
      <c r="C25" s="36" t="s">
        <v>43</v>
      </c>
      <c r="D25" s="41" t="s">
        <v>35</v>
      </c>
      <c r="E25" s="2" t="s">
        <v>21</v>
      </c>
      <c r="F25" s="37">
        <v>1.1200000000000001</v>
      </c>
      <c r="G25" s="38">
        <f>G20*F25</f>
        <v>0.11200000000000002</v>
      </c>
      <c r="H25" s="38"/>
      <c r="I25" s="38"/>
      <c r="J25" s="38"/>
      <c r="K25" s="38"/>
      <c r="L25" s="38"/>
      <c r="M25" s="14">
        <f t="shared" si="3"/>
        <v>0</v>
      </c>
      <c r="N25" s="15">
        <f t="shared" si="2"/>
        <v>0</v>
      </c>
    </row>
    <row r="26" spans="2:14">
      <c r="B26" s="73"/>
      <c r="C26" s="36"/>
      <c r="D26" s="41" t="s">
        <v>36</v>
      </c>
      <c r="E26" s="37" t="s">
        <v>46</v>
      </c>
      <c r="F26" s="37">
        <v>8</v>
      </c>
      <c r="G26" s="38">
        <f>G20*F26</f>
        <v>0.8</v>
      </c>
      <c r="H26" s="38"/>
      <c r="I26" s="38"/>
      <c r="J26" s="38"/>
      <c r="K26" s="38">
        <f>J26*G26</f>
        <v>0</v>
      </c>
      <c r="L26" s="38"/>
      <c r="M26" s="14"/>
      <c r="N26" s="15">
        <f t="shared" si="2"/>
        <v>0</v>
      </c>
    </row>
    <row r="27" spans="2:14" ht="18" customHeight="1">
      <c r="B27" s="73"/>
      <c r="C27" s="36" t="s">
        <v>48</v>
      </c>
      <c r="D27" s="41" t="s">
        <v>81</v>
      </c>
      <c r="E27" s="37" t="s">
        <v>46</v>
      </c>
      <c r="F27" s="37">
        <v>50</v>
      </c>
      <c r="G27" s="38">
        <f>G20*F27</f>
        <v>5</v>
      </c>
      <c r="H27" s="38"/>
      <c r="I27" s="38"/>
      <c r="J27" s="38"/>
      <c r="K27" s="38">
        <f>J27*G27</f>
        <v>0</v>
      </c>
      <c r="L27" s="38"/>
      <c r="M27" s="14"/>
      <c r="N27" s="15">
        <f t="shared" si="2"/>
        <v>0</v>
      </c>
    </row>
    <row r="28" spans="2:14" ht="15.75" thickBot="1">
      <c r="B28" s="74"/>
      <c r="C28" s="9" t="s">
        <v>49</v>
      </c>
      <c r="D28" s="10" t="s">
        <v>84</v>
      </c>
      <c r="E28" s="11" t="s">
        <v>23</v>
      </c>
      <c r="F28" s="11" t="s">
        <v>20</v>
      </c>
      <c r="G28" s="16">
        <f>G27*1.6</f>
        <v>8</v>
      </c>
      <c r="H28" s="16"/>
      <c r="I28" s="16"/>
      <c r="J28" s="16"/>
      <c r="K28" s="16"/>
      <c r="L28" s="16"/>
      <c r="M28" s="14">
        <f>L28*G28</f>
        <v>0</v>
      </c>
      <c r="N28" s="15">
        <f>M28+K28+I28</f>
        <v>0</v>
      </c>
    </row>
    <row r="29" spans="2:14" ht="38.25">
      <c r="B29" s="72">
        <v>3</v>
      </c>
      <c r="C29" s="12" t="s">
        <v>50</v>
      </c>
      <c r="D29" s="4" t="s">
        <v>51</v>
      </c>
      <c r="E29" s="5" t="s">
        <v>22</v>
      </c>
      <c r="F29" s="5"/>
      <c r="G29" s="6">
        <f>G10</f>
        <v>0.1</v>
      </c>
      <c r="H29" s="5"/>
      <c r="I29" s="5"/>
      <c r="J29" s="5"/>
      <c r="K29" s="5"/>
      <c r="L29" s="5"/>
      <c r="M29" s="5"/>
      <c r="N29" s="13">
        <f>N30+N31+N32</f>
        <v>0</v>
      </c>
    </row>
    <row r="30" spans="2:14">
      <c r="B30" s="73"/>
      <c r="C30" s="7"/>
      <c r="D30" s="8" t="s">
        <v>12</v>
      </c>
      <c r="E30" s="2" t="s">
        <v>13</v>
      </c>
      <c r="F30" s="2">
        <v>11.7</v>
      </c>
      <c r="G30" s="14">
        <f>G29*F30</f>
        <v>1.17</v>
      </c>
      <c r="H30" s="2"/>
      <c r="I30" s="45">
        <f>H30*G30</f>
        <v>0</v>
      </c>
      <c r="J30" s="2"/>
      <c r="K30" s="2"/>
      <c r="L30" s="2"/>
      <c r="M30" s="14"/>
      <c r="N30" s="15">
        <f>M30+K30+I30</f>
        <v>0</v>
      </c>
    </row>
    <row r="31" spans="2:14" ht="25.5">
      <c r="B31" s="73"/>
      <c r="C31" s="36" t="s">
        <v>16</v>
      </c>
      <c r="D31" s="39" t="s">
        <v>86</v>
      </c>
      <c r="E31" s="37" t="s">
        <v>52</v>
      </c>
      <c r="F31" s="37">
        <v>1000</v>
      </c>
      <c r="G31" s="38">
        <f>G29*F31</f>
        <v>100</v>
      </c>
      <c r="H31" s="37"/>
      <c r="I31" s="37"/>
      <c r="J31" s="37"/>
      <c r="K31" s="37">
        <f>J31*G31</f>
        <v>0</v>
      </c>
      <c r="L31" s="37"/>
      <c r="M31" s="38"/>
      <c r="N31" s="15">
        <f t="shared" ref="N31:N32" si="4">M31+K31+I31</f>
        <v>0</v>
      </c>
    </row>
    <row r="32" spans="2:14" ht="26.25" thickBot="1">
      <c r="B32" s="73"/>
      <c r="C32" s="36"/>
      <c r="D32" s="8" t="s">
        <v>82</v>
      </c>
      <c r="E32" s="37" t="s">
        <v>23</v>
      </c>
      <c r="F32" s="37">
        <v>2.2200000000000002</v>
      </c>
      <c r="G32" s="38">
        <f>G29*F32</f>
        <v>0.22200000000000003</v>
      </c>
      <c r="H32" s="37"/>
      <c r="I32" s="37"/>
      <c r="J32" s="37"/>
      <c r="K32" s="37"/>
      <c r="L32" s="37"/>
      <c r="M32" s="38">
        <f t="shared" ref="M32" si="5">L32*G32</f>
        <v>0</v>
      </c>
      <c r="N32" s="15">
        <f t="shared" si="4"/>
        <v>0</v>
      </c>
    </row>
    <row r="33" spans="2:14" ht="25.5">
      <c r="B33" s="72">
        <v>4</v>
      </c>
      <c r="C33" s="12" t="s">
        <v>53</v>
      </c>
      <c r="D33" s="4" t="s">
        <v>54</v>
      </c>
      <c r="E33" s="5" t="s">
        <v>22</v>
      </c>
      <c r="F33" s="5"/>
      <c r="G33" s="28">
        <f>G10</f>
        <v>0.1</v>
      </c>
      <c r="H33" s="5"/>
      <c r="I33" s="5"/>
      <c r="J33" s="5"/>
      <c r="K33" s="5"/>
      <c r="L33" s="5"/>
      <c r="M33" s="5"/>
      <c r="N33" s="30">
        <f>N34+N35+N36+N37+N38+N39+N40+N41+N42</f>
        <v>0</v>
      </c>
    </row>
    <row r="34" spans="2:14">
      <c r="B34" s="73"/>
      <c r="C34" s="7"/>
      <c r="D34" s="8" t="s">
        <v>12</v>
      </c>
      <c r="E34" s="2" t="s">
        <v>13</v>
      </c>
      <c r="F34" s="2">
        <v>168.08</v>
      </c>
      <c r="G34" s="14">
        <f>G33*F34</f>
        <v>16.808000000000003</v>
      </c>
      <c r="H34" s="2"/>
      <c r="I34" s="14">
        <f>H34*G34</f>
        <v>0</v>
      </c>
      <c r="J34" s="2"/>
      <c r="K34" s="2"/>
      <c r="L34" s="2"/>
      <c r="M34" s="2"/>
      <c r="N34" s="15">
        <f>M34+K34+I34</f>
        <v>0</v>
      </c>
    </row>
    <row r="35" spans="2:14" ht="25.5">
      <c r="B35" s="73"/>
      <c r="C35" s="7" t="s">
        <v>56</v>
      </c>
      <c r="D35" s="8" t="s">
        <v>55</v>
      </c>
      <c r="E35" s="2" t="s">
        <v>46</v>
      </c>
      <c r="F35" s="2">
        <v>153.4</v>
      </c>
      <c r="G35" s="14">
        <f>G33*F35</f>
        <v>15.340000000000002</v>
      </c>
      <c r="H35" s="2"/>
      <c r="I35" s="14"/>
      <c r="J35" s="2"/>
      <c r="K35" s="2">
        <f>J35*G35</f>
        <v>0</v>
      </c>
      <c r="L35" s="2"/>
      <c r="M35" s="2"/>
      <c r="N35" s="15">
        <f t="shared" ref="N35:N42" si="6">M35+K35+I35</f>
        <v>0</v>
      </c>
    </row>
    <row r="36" spans="2:14" ht="25.5">
      <c r="B36" s="73"/>
      <c r="C36" s="7" t="s">
        <v>57</v>
      </c>
      <c r="D36" s="8" t="s">
        <v>60</v>
      </c>
      <c r="E36" s="2" t="s">
        <v>21</v>
      </c>
      <c r="F36" s="2">
        <v>26.4</v>
      </c>
      <c r="G36" s="14">
        <f>G33*F36</f>
        <v>2.64</v>
      </c>
      <c r="H36" s="2"/>
      <c r="I36" s="14"/>
      <c r="J36" s="2"/>
      <c r="K36" s="2"/>
      <c r="L36" s="2"/>
      <c r="M36" s="14">
        <f>L36*G36</f>
        <v>0</v>
      </c>
      <c r="N36" s="15">
        <f t="shared" si="6"/>
        <v>0</v>
      </c>
    </row>
    <row r="37" spans="2:14" ht="25.5">
      <c r="B37" s="73"/>
      <c r="C37" s="7" t="s">
        <v>58</v>
      </c>
      <c r="D37" s="8" t="s">
        <v>61</v>
      </c>
      <c r="E37" s="2" t="s">
        <v>21</v>
      </c>
      <c r="F37" s="2">
        <v>18.600000000000001</v>
      </c>
      <c r="G37" s="14">
        <f>G33*F37</f>
        <v>1.8600000000000003</v>
      </c>
      <c r="H37" s="2"/>
      <c r="I37" s="14"/>
      <c r="J37" s="2"/>
      <c r="K37" s="2"/>
      <c r="L37" s="2"/>
      <c r="M37" s="14">
        <f t="shared" ref="M37:M38" si="7">L37*G37</f>
        <v>0</v>
      </c>
      <c r="N37" s="15">
        <f>M37+K37+I37</f>
        <v>0</v>
      </c>
    </row>
    <row r="38" spans="2:14" ht="25.5">
      <c r="B38" s="73"/>
      <c r="C38" s="7" t="s">
        <v>59</v>
      </c>
      <c r="D38" s="8" t="s">
        <v>33</v>
      </c>
      <c r="E38" s="37" t="s">
        <v>21</v>
      </c>
      <c r="F38" s="2">
        <v>6.7</v>
      </c>
      <c r="G38" s="14">
        <f>G33*F38</f>
        <v>0.67</v>
      </c>
      <c r="H38" s="2"/>
      <c r="I38" s="14"/>
      <c r="J38" s="2"/>
      <c r="K38" s="2"/>
      <c r="L38" s="2"/>
      <c r="M38" s="14">
        <f t="shared" si="7"/>
        <v>0</v>
      </c>
      <c r="N38" s="15">
        <f t="shared" ref="N38:N40" si="8">M38+K38+I38</f>
        <v>0</v>
      </c>
    </row>
    <row r="39" spans="2:14">
      <c r="B39" s="73"/>
      <c r="C39" s="36"/>
      <c r="D39" s="41" t="s">
        <v>36</v>
      </c>
      <c r="E39" s="37" t="s">
        <v>46</v>
      </c>
      <c r="F39" s="2">
        <v>178</v>
      </c>
      <c r="G39" s="38">
        <f>G33*F39</f>
        <v>17.8</v>
      </c>
      <c r="H39" s="37"/>
      <c r="I39" s="38"/>
      <c r="J39" s="37"/>
      <c r="K39" s="37">
        <f>J39*G39</f>
        <v>0</v>
      </c>
      <c r="L39" s="37"/>
      <c r="M39" s="14"/>
      <c r="N39" s="15">
        <f t="shared" si="8"/>
        <v>0</v>
      </c>
    </row>
    <row r="40" spans="2:14">
      <c r="B40" s="73"/>
      <c r="C40" s="36"/>
      <c r="D40" s="41" t="s">
        <v>62</v>
      </c>
      <c r="E40" s="37" t="s">
        <v>14</v>
      </c>
      <c r="F40" s="2">
        <v>22.9</v>
      </c>
      <c r="G40" s="38">
        <f>G33*F40</f>
        <v>2.29</v>
      </c>
      <c r="H40" s="37"/>
      <c r="I40" s="38"/>
      <c r="J40" s="37"/>
      <c r="K40" s="37"/>
      <c r="L40" s="37"/>
      <c r="M40" s="14">
        <f>L40*G40</f>
        <v>0</v>
      </c>
      <c r="N40" s="15">
        <f t="shared" si="8"/>
        <v>0</v>
      </c>
    </row>
    <row r="41" spans="2:14">
      <c r="B41" s="73"/>
      <c r="C41" s="36"/>
      <c r="D41" s="41" t="s">
        <v>63</v>
      </c>
      <c r="E41" s="2" t="s">
        <v>14</v>
      </c>
      <c r="F41" s="2">
        <v>18.5</v>
      </c>
      <c r="G41" s="38">
        <f>G33*F41</f>
        <v>1.85</v>
      </c>
      <c r="H41" s="37"/>
      <c r="I41" s="38"/>
      <c r="J41" s="37"/>
      <c r="K41" s="58">
        <f>J41*G41</f>
        <v>0</v>
      </c>
      <c r="L41" s="37"/>
      <c r="M41" s="14"/>
      <c r="N41" s="15">
        <f t="shared" si="6"/>
        <v>0</v>
      </c>
    </row>
    <row r="42" spans="2:14" ht="15.75" thickBot="1">
      <c r="B42" s="74"/>
      <c r="C42" s="9"/>
      <c r="D42" s="10" t="s">
        <v>87</v>
      </c>
      <c r="E42" s="35" t="s">
        <v>23</v>
      </c>
      <c r="F42" s="2" t="s">
        <v>20</v>
      </c>
      <c r="G42" s="16">
        <f>G35*2.4</f>
        <v>36.816000000000003</v>
      </c>
      <c r="H42" s="11"/>
      <c r="I42" s="16"/>
      <c r="J42" s="11"/>
      <c r="K42" s="16"/>
      <c r="L42" s="11"/>
      <c r="M42" s="57">
        <f>L42*G42</f>
        <v>0</v>
      </c>
      <c r="N42" s="15">
        <f t="shared" si="6"/>
        <v>0</v>
      </c>
    </row>
    <row r="43" spans="2:14" ht="19.5" customHeight="1">
      <c r="B43" s="72">
        <v>5</v>
      </c>
      <c r="C43" s="12" t="s">
        <v>65</v>
      </c>
      <c r="D43" s="25" t="s">
        <v>73</v>
      </c>
      <c r="E43" s="5" t="s">
        <v>27</v>
      </c>
      <c r="F43" s="5"/>
      <c r="G43" s="28">
        <v>7.4999999999999997E-2</v>
      </c>
      <c r="H43" s="5"/>
      <c r="I43" s="5"/>
      <c r="J43" s="5"/>
      <c r="K43" s="5"/>
      <c r="L43" s="5"/>
      <c r="M43" s="5"/>
      <c r="N43" s="30">
        <f>N44+N45+N46+N47+N48+N49+N50</f>
        <v>0</v>
      </c>
    </row>
    <row r="44" spans="2:14">
      <c r="B44" s="73"/>
      <c r="C44" s="7"/>
      <c r="D44" s="26" t="s">
        <v>12</v>
      </c>
      <c r="E44" s="2" t="s">
        <v>13</v>
      </c>
      <c r="F44" s="2">
        <v>10.3</v>
      </c>
      <c r="G44" s="14">
        <f>G43*F44</f>
        <v>0.77250000000000008</v>
      </c>
      <c r="H44" s="2"/>
      <c r="I44" s="14">
        <f>H44*G44</f>
        <v>0</v>
      </c>
      <c r="J44" s="2"/>
      <c r="K44" s="14"/>
      <c r="L44" s="2"/>
      <c r="M44" s="14"/>
      <c r="N44" s="15">
        <f>M44+K44+I44</f>
        <v>0</v>
      </c>
    </row>
    <row r="45" spans="2:14">
      <c r="B45" s="73"/>
      <c r="C45" s="7" t="s">
        <v>66</v>
      </c>
      <c r="D45" s="26" t="s">
        <v>74</v>
      </c>
      <c r="E45" s="2" t="s">
        <v>21</v>
      </c>
      <c r="F45" s="2">
        <v>3.79</v>
      </c>
      <c r="G45" s="14">
        <f>G43*F45</f>
        <v>0.28425</v>
      </c>
      <c r="H45" s="2"/>
      <c r="I45" s="14"/>
      <c r="J45" s="2"/>
      <c r="K45" s="14">
        <f>J45*G45</f>
        <v>0</v>
      </c>
      <c r="L45" s="2"/>
      <c r="M45" s="14"/>
      <c r="N45" s="15">
        <f t="shared" ref="N45:N50" si="9">M45+K45+I45</f>
        <v>0</v>
      </c>
    </row>
    <row r="46" spans="2:14">
      <c r="B46" s="73"/>
      <c r="C46" s="7"/>
      <c r="D46" s="26" t="s">
        <v>24</v>
      </c>
      <c r="E46" s="2" t="s">
        <v>21</v>
      </c>
      <c r="F46" s="2">
        <v>6.37</v>
      </c>
      <c r="G46" s="14">
        <f>G43*F46</f>
        <v>0.47775000000000001</v>
      </c>
      <c r="H46" s="2"/>
      <c r="I46" s="14"/>
      <c r="J46" s="2"/>
      <c r="K46" s="14"/>
      <c r="L46" s="2"/>
      <c r="M46" s="14">
        <f>L46*G46</f>
        <v>0</v>
      </c>
      <c r="N46" s="15">
        <f t="shared" si="9"/>
        <v>0</v>
      </c>
    </row>
    <row r="47" spans="2:14">
      <c r="B47" s="73"/>
      <c r="C47" s="7" t="s">
        <v>67</v>
      </c>
      <c r="D47" s="26" t="s">
        <v>25</v>
      </c>
      <c r="E47" s="2" t="s">
        <v>23</v>
      </c>
      <c r="F47" s="2">
        <v>0.06</v>
      </c>
      <c r="G47" s="14">
        <f>G43*F47</f>
        <v>4.4999999999999997E-3</v>
      </c>
      <c r="H47" s="2"/>
      <c r="I47" s="14"/>
      <c r="J47" s="2"/>
      <c r="K47" s="14">
        <f t="shared" ref="K47:K50" si="10">J47*G47</f>
        <v>0</v>
      </c>
      <c r="L47" s="2"/>
      <c r="M47" s="14"/>
      <c r="N47" s="15">
        <f t="shared" si="9"/>
        <v>0</v>
      </c>
    </row>
    <row r="48" spans="2:14">
      <c r="B48" s="73"/>
      <c r="C48" s="7" t="s">
        <v>68</v>
      </c>
      <c r="D48" s="26" t="s">
        <v>75</v>
      </c>
      <c r="E48" s="2" t="s">
        <v>46</v>
      </c>
      <c r="F48" s="2">
        <v>1</v>
      </c>
      <c r="G48" s="14">
        <f>G43*F48</f>
        <v>7.4999999999999997E-2</v>
      </c>
      <c r="H48" s="2"/>
      <c r="I48" s="14"/>
      <c r="J48" s="2"/>
      <c r="K48" s="14">
        <f t="shared" si="10"/>
        <v>0</v>
      </c>
      <c r="L48" s="2"/>
      <c r="M48" s="14"/>
      <c r="N48" s="15">
        <f>M48+K48+I48</f>
        <v>0</v>
      </c>
    </row>
    <row r="49" spans="2:14">
      <c r="B49" s="73"/>
      <c r="C49" s="36" t="s">
        <v>69</v>
      </c>
      <c r="D49" s="43" t="s">
        <v>26</v>
      </c>
      <c r="E49" s="37" t="s">
        <v>23</v>
      </c>
      <c r="F49" s="37">
        <v>7.0000000000000007E-2</v>
      </c>
      <c r="G49" s="38">
        <f>G43*F49</f>
        <v>5.2500000000000003E-3</v>
      </c>
      <c r="H49" s="37"/>
      <c r="I49" s="38"/>
      <c r="J49" s="37"/>
      <c r="K49" s="14">
        <f t="shared" si="10"/>
        <v>0</v>
      </c>
      <c r="L49" s="37"/>
      <c r="M49" s="38"/>
      <c r="N49" s="15">
        <f>M49+K49+I49</f>
        <v>0</v>
      </c>
    </row>
    <row r="50" spans="2:14" ht="15.75" thickBot="1">
      <c r="B50" s="73"/>
      <c r="C50" s="36"/>
      <c r="D50" s="43" t="s">
        <v>63</v>
      </c>
      <c r="E50" s="37" t="s">
        <v>14</v>
      </c>
      <c r="F50" s="37">
        <v>1.78</v>
      </c>
      <c r="G50" s="38">
        <f>G43*F50</f>
        <v>0.13350000000000001</v>
      </c>
      <c r="H50" s="37"/>
      <c r="I50" s="38"/>
      <c r="J50" s="37"/>
      <c r="K50" s="14">
        <f t="shared" si="10"/>
        <v>0</v>
      </c>
      <c r="L50" s="37"/>
      <c r="M50" s="38"/>
      <c r="N50" s="40">
        <f t="shared" si="9"/>
        <v>0</v>
      </c>
    </row>
    <row r="51" spans="2:14" ht="38.25">
      <c r="B51" s="72">
        <v>6</v>
      </c>
      <c r="C51" s="12" t="s">
        <v>70</v>
      </c>
      <c r="D51" s="46" t="s">
        <v>76</v>
      </c>
      <c r="E51" s="5" t="s">
        <v>64</v>
      </c>
      <c r="F51" s="5"/>
      <c r="G51" s="59">
        <v>7.4999999999999997E-2</v>
      </c>
      <c r="H51" s="5"/>
      <c r="I51" s="42"/>
      <c r="J51" s="5"/>
      <c r="K51" s="42"/>
      <c r="L51" s="5"/>
      <c r="M51" s="42"/>
      <c r="N51" s="30">
        <f>N52+N53+N54</f>
        <v>0</v>
      </c>
    </row>
    <row r="52" spans="2:14">
      <c r="B52" s="73"/>
      <c r="C52" s="7"/>
      <c r="D52" s="26" t="s">
        <v>12</v>
      </c>
      <c r="E52" s="2" t="s">
        <v>13</v>
      </c>
      <c r="F52" s="2">
        <v>30</v>
      </c>
      <c r="G52" s="14">
        <f>G51*F52</f>
        <v>2.25</v>
      </c>
      <c r="H52" s="2"/>
      <c r="I52" s="14">
        <f>H52*G52</f>
        <v>0</v>
      </c>
      <c r="J52" s="2"/>
      <c r="K52" s="14"/>
      <c r="L52" s="2"/>
      <c r="M52" s="14"/>
      <c r="N52" s="15">
        <f>M52+K52+I52</f>
        <v>0</v>
      </c>
    </row>
    <row r="53" spans="2:14">
      <c r="B53" s="73"/>
      <c r="C53" s="7" t="s">
        <v>71</v>
      </c>
      <c r="D53" s="26" t="s">
        <v>77</v>
      </c>
      <c r="E53" s="2" t="s">
        <v>46</v>
      </c>
      <c r="F53" s="2">
        <v>122</v>
      </c>
      <c r="G53" s="14">
        <f>G51*F53</f>
        <v>9.15</v>
      </c>
      <c r="H53" s="2"/>
      <c r="I53" s="14"/>
      <c r="J53" s="2"/>
      <c r="K53" s="14">
        <f>J53*G53</f>
        <v>0</v>
      </c>
      <c r="L53" s="2"/>
      <c r="M53" s="14"/>
      <c r="N53" s="15">
        <f t="shared" ref="N53:N54" si="11">M53+K53+I53</f>
        <v>0</v>
      </c>
    </row>
    <row r="54" spans="2:14" ht="26.25" thickBot="1">
      <c r="B54" s="73"/>
      <c r="C54" s="36" t="s">
        <v>44</v>
      </c>
      <c r="D54" s="43" t="s">
        <v>85</v>
      </c>
      <c r="E54" s="37" t="s">
        <v>23</v>
      </c>
      <c r="F54" s="37" t="s">
        <v>20</v>
      </c>
      <c r="G54" s="38">
        <f>G53*1.6</f>
        <v>14.64</v>
      </c>
      <c r="H54" s="37"/>
      <c r="I54" s="38"/>
      <c r="J54" s="37"/>
      <c r="K54" s="38"/>
      <c r="L54" s="37"/>
      <c r="M54" s="38">
        <f>L54*G54</f>
        <v>0</v>
      </c>
      <c r="N54" s="40">
        <f t="shared" si="11"/>
        <v>0</v>
      </c>
    </row>
    <row r="55" spans="2:14">
      <c r="B55" s="17"/>
      <c r="C55" s="12"/>
      <c r="D55" s="29" t="s">
        <v>72</v>
      </c>
      <c r="E55" s="5"/>
      <c r="F55" s="5"/>
      <c r="G55" s="5"/>
      <c r="H55" s="5"/>
      <c r="I55" s="5"/>
      <c r="J55" s="5"/>
      <c r="K55" s="5"/>
      <c r="L55" s="5"/>
      <c r="M55" s="42"/>
      <c r="N55" s="30">
        <f>N10+N20+N29+N33+N43+N51</f>
        <v>0</v>
      </c>
    </row>
    <row r="56" spans="2:14">
      <c r="B56" s="18"/>
      <c r="C56" s="7"/>
      <c r="D56" s="1" t="s">
        <v>17</v>
      </c>
      <c r="E56" s="19">
        <v>0.1</v>
      </c>
      <c r="F56" s="2"/>
      <c r="G56" s="2"/>
      <c r="H56" s="2"/>
      <c r="I56" s="2"/>
      <c r="J56" s="2"/>
      <c r="K56" s="2"/>
      <c r="L56" s="2"/>
      <c r="M56" s="14"/>
      <c r="N56" s="31">
        <f>N55*E56</f>
        <v>0</v>
      </c>
    </row>
    <row r="57" spans="2:14">
      <c r="B57" s="18"/>
      <c r="C57" s="7"/>
      <c r="D57" s="1" t="s">
        <v>0</v>
      </c>
      <c r="E57" s="2"/>
      <c r="F57" s="2"/>
      <c r="G57" s="2"/>
      <c r="H57" s="2"/>
      <c r="I57" s="2"/>
      <c r="J57" s="2"/>
      <c r="K57" s="2"/>
      <c r="L57" s="2"/>
      <c r="M57" s="14"/>
      <c r="N57" s="31">
        <f>N55+N56</f>
        <v>0</v>
      </c>
    </row>
    <row r="58" spans="2:14">
      <c r="B58" s="18"/>
      <c r="C58" s="7"/>
      <c r="D58" s="1" t="s">
        <v>15</v>
      </c>
      <c r="E58" s="19">
        <v>0.08</v>
      </c>
      <c r="F58" s="2"/>
      <c r="G58" s="2"/>
      <c r="H58" s="2"/>
      <c r="I58" s="2"/>
      <c r="J58" s="2"/>
      <c r="K58" s="2"/>
      <c r="L58" s="2"/>
      <c r="M58" s="14"/>
      <c r="N58" s="31">
        <f>N57*E58</f>
        <v>0</v>
      </c>
    </row>
    <row r="59" spans="2:14">
      <c r="B59" s="18"/>
      <c r="C59" s="7"/>
      <c r="D59" s="1" t="s">
        <v>0</v>
      </c>
      <c r="E59" s="2"/>
      <c r="F59" s="2"/>
      <c r="G59" s="2"/>
      <c r="H59" s="2"/>
      <c r="I59" s="2"/>
      <c r="J59" s="2"/>
      <c r="K59" s="2"/>
      <c r="L59" s="2"/>
      <c r="M59" s="14"/>
      <c r="N59" s="31">
        <f>N57+N58</f>
        <v>0</v>
      </c>
    </row>
    <row r="60" spans="2:14">
      <c r="B60" s="18"/>
      <c r="C60" s="7"/>
      <c r="D60" s="1" t="s">
        <v>18</v>
      </c>
      <c r="E60" s="19">
        <v>0.18</v>
      </c>
      <c r="F60" s="2"/>
      <c r="G60" s="2"/>
      <c r="H60" s="2"/>
      <c r="I60" s="2"/>
      <c r="J60" s="2"/>
      <c r="K60" s="2"/>
      <c r="L60" s="2"/>
      <c r="M60" s="14"/>
      <c r="N60" s="31">
        <f>N59*E60</f>
        <v>0</v>
      </c>
    </row>
    <row r="61" spans="2:14">
      <c r="B61" s="18"/>
      <c r="C61" s="7"/>
      <c r="D61" s="1" t="s">
        <v>0</v>
      </c>
      <c r="E61" s="2"/>
      <c r="F61" s="2"/>
      <c r="G61" s="2"/>
      <c r="H61" s="2"/>
      <c r="I61" s="2"/>
      <c r="J61" s="2"/>
      <c r="K61" s="2"/>
      <c r="L61" s="2"/>
      <c r="M61" s="14"/>
      <c r="N61" s="31">
        <f>N59+N60</f>
        <v>0</v>
      </c>
    </row>
    <row r="62" spans="2:14" ht="25.5">
      <c r="B62" s="47"/>
      <c r="C62" s="48"/>
      <c r="D62" s="49" t="s">
        <v>78</v>
      </c>
      <c r="E62" s="60">
        <v>1.21E-2</v>
      </c>
      <c r="F62" s="50"/>
      <c r="G62" s="50"/>
      <c r="H62" s="50"/>
      <c r="I62" s="50"/>
      <c r="J62" s="48"/>
      <c r="K62" s="48"/>
      <c r="L62" s="48"/>
      <c r="M62" s="48"/>
      <c r="N62" s="61">
        <f>N61*E62</f>
        <v>0</v>
      </c>
    </row>
    <row r="63" spans="2:14" ht="25.5" customHeight="1" thickBot="1">
      <c r="B63" s="51"/>
      <c r="C63" s="52"/>
      <c r="D63" s="53" t="s">
        <v>79</v>
      </c>
      <c r="E63" s="54"/>
      <c r="F63" s="54"/>
      <c r="G63" s="54"/>
      <c r="H63" s="54"/>
      <c r="I63" s="54"/>
      <c r="J63" s="52"/>
      <c r="K63" s="52"/>
      <c r="L63" s="52"/>
      <c r="M63" s="52"/>
      <c r="N63" s="55">
        <f>N61+N62</f>
        <v>0</v>
      </c>
    </row>
    <row r="65" spans="4:9">
      <c r="D65" s="69"/>
      <c r="E65" s="69"/>
      <c r="F65" s="69"/>
      <c r="G65" s="69"/>
      <c r="H65" s="69"/>
      <c r="I65" s="69"/>
    </row>
  </sheetData>
  <mergeCells count="22">
    <mergeCell ref="B1:N1"/>
    <mergeCell ref="D65:I65"/>
    <mergeCell ref="B2:M2"/>
    <mergeCell ref="I4:M4"/>
    <mergeCell ref="J6:K6"/>
    <mergeCell ref="L6:M6"/>
    <mergeCell ref="B4:F4"/>
    <mergeCell ref="H5:L5"/>
    <mergeCell ref="B33:B42"/>
    <mergeCell ref="B43:B50"/>
    <mergeCell ref="B3:D3"/>
    <mergeCell ref="B29:B32"/>
    <mergeCell ref="B20:B28"/>
    <mergeCell ref="B51:B54"/>
    <mergeCell ref="N6:N7"/>
    <mergeCell ref="B10:B19"/>
    <mergeCell ref="H6:I6"/>
    <mergeCell ref="B6:B7"/>
    <mergeCell ref="C6:C7"/>
    <mergeCell ref="D6:D7"/>
    <mergeCell ref="E6:E7"/>
    <mergeCell ref="F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2016-07-11T07:24:05Z</dcterms:modified>
</cp:coreProperties>
</file>