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ხარჯთაღრიცხვა" sheetId="1" r:id="rId1"/>
  </sheets>
  <definedNames/>
  <calcPr fullCalcOnLoad="1"/>
</workbook>
</file>

<file path=xl/sharedStrings.xml><?xml version="1.0" encoding="utf-8"?>
<sst xmlns="http://schemas.openxmlformats.org/spreadsheetml/2006/main" count="512" uniqueCount="114">
  <si>
    <t>Sromis danaxarji</t>
  </si>
  <si>
    <t>X</t>
  </si>
  <si>
    <t>grZ.m</t>
  </si>
  <si>
    <t>k/sT</t>
  </si>
  <si>
    <t>m3</t>
  </si>
  <si>
    <t>raodenoba</t>
  </si>
  <si>
    <t>erT. Rireb.</t>
  </si>
  <si>
    <t>mTliani Rireb.</t>
  </si>
  <si>
    <t>samuSaos dasaxeleba</t>
  </si>
  <si>
    <t>#</t>
  </si>
  <si>
    <t>gan. erT.</t>
  </si>
  <si>
    <t>man</t>
  </si>
  <si>
    <t>sxva masalebi</t>
  </si>
  <si>
    <t>m2</t>
  </si>
  <si>
    <t>manqanebi</t>
  </si>
  <si>
    <t>tn</t>
  </si>
  <si>
    <t>betoni m200</t>
  </si>
  <si>
    <t>xemasala daxerxili</t>
  </si>
  <si>
    <t>m/sT</t>
  </si>
  <si>
    <t>SromiTi resursebi</t>
  </si>
  <si>
    <t>jami</t>
  </si>
  <si>
    <t>sul xarjTaRricxviT</t>
  </si>
  <si>
    <t>mosarwyav-mosarecxi manqana</t>
  </si>
  <si>
    <t>wyali</t>
  </si>
  <si>
    <t>eqskavatori</t>
  </si>
  <si>
    <t>zedmeti gruntis da samSeneblo nagavis transportireba 7km manZilze</t>
  </si>
  <si>
    <t>balasti</t>
  </si>
  <si>
    <t xml:space="preserve">balastis transportireba </t>
  </si>
  <si>
    <t>gruntis damuSaveba eqskavatoriT qvabulSi da datvirTva avtoTviTmclelebze</t>
  </si>
  <si>
    <t>avtogreideri saSualo tipis 79kvt (108 cx.Z)</t>
  </si>
  <si>
    <t xml:space="preserve">satkepni sagzao TviTmavali pnevmosvlaze 18tn </t>
  </si>
  <si>
    <t>satkepni sgzao TviTmavali gluvi 5tn</t>
  </si>
  <si>
    <t>satkepni sgzao TviTmavali gluvi 10tn</t>
  </si>
  <si>
    <t>qvabulis mozvinva balastiT sisqiT 50sm</t>
  </si>
  <si>
    <t>monoliTuri rkinabetonis lenturi fundamentis mowyoba</t>
  </si>
  <si>
    <t>glinula 6mm (proeqtis mixedviT)</t>
  </si>
  <si>
    <r>
      <t xml:space="preserve">betoni </t>
    </r>
    <r>
      <rPr>
        <sz val="12"/>
        <rFont val="Arial"/>
        <family val="2"/>
      </rPr>
      <t>B20</t>
    </r>
  </si>
  <si>
    <t xml:space="preserve">sayalibe fari </t>
  </si>
  <si>
    <t>armatura (proeqtis mixedviT) 12mm</t>
  </si>
  <si>
    <t>sayalibe fari</t>
  </si>
  <si>
    <t>betonis zeZirkvlis mowyoba</t>
  </si>
  <si>
    <t>rkinabetonis Semkvreli sartyelis mowyoba</t>
  </si>
  <si>
    <t>mcire samSeneblo bloki</t>
  </si>
  <si>
    <t>cali</t>
  </si>
  <si>
    <t>qviSa-cementis xsnari</t>
  </si>
  <si>
    <t>rkinabetonis sartyelis mowyoba +2,4m niSnulze</t>
  </si>
  <si>
    <t>rkinabetonis sartyelis mowyoba +3,5-5,2m niSnulze</t>
  </si>
  <si>
    <t>xis mauerlatis mowyoba</t>
  </si>
  <si>
    <t>kavi samSeneblo</t>
  </si>
  <si>
    <t>kg</t>
  </si>
  <si>
    <t>toli</t>
  </si>
  <si>
    <t>antiseptikuri pasta</t>
  </si>
  <si>
    <t>mavTuli naglini</t>
  </si>
  <si>
    <t>lursmani samSeneblo</t>
  </si>
  <si>
    <t>gadaxurvis xis nivnivebis da koWebis mowyoba</t>
  </si>
  <si>
    <t>saxuravis Seficvra xis 30mm sisqis ficrebiT</t>
  </si>
  <si>
    <t>saxuravis Semoficvris antiseptireba</t>
  </si>
  <si>
    <t>antiseptiki</t>
  </si>
  <si>
    <t>saxuravze hidroizolaciis mowyoba fundalinis hidrosaizolacio membraniT</t>
  </si>
  <si>
    <t xml:space="preserve">fundalinis hidrosaizolacio masala </t>
  </si>
  <si>
    <t>fundalinis dasamagrebeli dubeli</t>
  </si>
  <si>
    <t>indaos mowyoba brtyeli metalokramitiT</t>
  </si>
  <si>
    <t>brtyeli metalokramiti</t>
  </si>
  <si>
    <t>saxuravze metalokramitis burulis mowyoba</t>
  </si>
  <si>
    <t xml:space="preserve">metalokramiti </t>
  </si>
  <si>
    <t xml:space="preserve">sWvali metalokramitis </t>
  </si>
  <si>
    <t>wyalsawreti sistemis mowyoba</t>
  </si>
  <si>
    <t>feradi liTonis wyalsawreti mili</t>
  </si>
  <si>
    <t>Zabri</t>
  </si>
  <si>
    <t>samagri</t>
  </si>
  <si>
    <t>iatakis mozvinva balastiT (sisqiT 30sm)</t>
  </si>
  <si>
    <t>balastis transportireba</t>
  </si>
  <si>
    <t>iatakze betonis mWimis mowyoba sisqiT 10sm</t>
  </si>
  <si>
    <t>Werze plastikatis mowyoba liT. profilebze</t>
  </si>
  <si>
    <t>plastikati</t>
  </si>
  <si>
    <t>liT. profilebi</t>
  </si>
  <si>
    <t>lursmani</t>
  </si>
  <si>
    <t>kuTxovana plastmasis</t>
  </si>
  <si>
    <t>metaloplastmasis karis blokebi</t>
  </si>
  <si>
    <t>TeTri feris metaloplastmasis karis blokis mowyoba (7 cali)</t>
  </si>
  <si>
    <t>gadmokidebis meqanizmi</t>
  </si>
  <si>
    <t>metaloplastmasis fanjris bloki</t>
  </si>
  <si>
    <t xml:space="preserve">metlaxi </t>
  </si>
  <si>
    <t>cementis xsnari</t>
  </si>
  <si>
    <t>kir-cementis xsnari</t>
  </si>
  <si>
    <t xml:space="preserve">Sida da gare kedlebis mobaTqaSeba  </t>
  </si>
  <si>
    <t>metlaxis iatakis mowyoba</t>
  </si>
  <si>
    <t xml:space="preserve">kedlebze moWiquli filebis mowyoba </t>
  </si>
  <si>
    <t>moWiquli filebi</t>
  </si>
  <si>
    <t xml:space="preserve">fasadis kedlebis, karebis da fanjrebis ferdoebis SeRebva </t>
  </si>
  <si>
    <t xml:space="preserve">safinTxi </t>
  </si>
  <si>
    <t>grunti</t>
  </si>
  <si>
    <t>emulsia</t>
  </si>
  <si>
    <t>TeTri feris metaloplastmasis fanjris blokis mowyoba (9 cali)</t>
  </si>
  <si>
    <t>bazaltis fila sisqiT 2sm</t>
  </si>
  <si>
    <t>liTonis konstruqciebi</t>
  </si>
  <si>
    <t>liTonis konstruqciebze Camoxurvis mowyoba metalokramitiT</t>
  </si>
  <si>
    <t>liT.furceli 6mm</t>
  </si>
  <si>
    <t>armatura 16mm</t>
  </si>
  <si>
    <t>alukabondi</t>
  </si>
  <si>
    <t>eleqtrodi</t>
  </si>
  <si>
    <t>aluminis profilebi SeerTebebze</t>
  </si>
  <si>
    <r>
      <t>parapetze `</t>
    </r>
    <r>
      <rPr>
        <sz val="12"/>
        <rFont val="Arial"/>
        <family val="2"/>
      </rPr>
      <t>Alucobond</t>
    </r>
    <r>
      <rPr>
        <sz val="12"/>
        <rFont val="AcadNusx"/>
        <family val="0"/>
      </rPr>
      <t>~-is safasade mosapirkeTebeli filis foladis milkvadratebze</t>
    </r>
  </si>
  <si>
    <t>foladis milkvadratebi 20X20X2</t>
  </si>
  <si>
    <t>kibis safexurebis da pandusis dasxma betoniT</t>
  </si>
  <si>
    <t>kibis baqanis, safexurebis da pandusis mopirkeTeba bazaltis filebiT sisqiT 2sm</t>
  </si>
  <si>
    <t>kedlebis amoyvana mcire samSeneblo blokiT sisqiT 20sm</t>
  </si>
  <si>
    <t>kedlebis amoyvana mcire samSeneblo blokiT sisqiT 15sm</t>
  </si>
  <si>
    <t>Sida kedlebis SeRebva emulsiuri saRebaviT</t>
  </si>
  <si>
    <t>sanapiro zolze sapirfareSos mowyobis samSeneblo samuSaoebi</t>
  </si>
  <si>
    <t>gauTvaliswinebeli samuSaoebi 2%</t>
  </si>
  <si>
    <t xml:space="preserve">zednadebi xarjebi </t>
  </si>
  <si>
    <t xml:space="preserve">gegmiuri dagroveba </t>
  </si>
  <si>
    <t>xarjTaRricxva NNN2</t>
  </si>
</sst>
</file>

<file path=xl/styles.xml><?xml version="1.0" encoding="utf-8"?>
<styleSheet xmlns="http://schemas.openxmlformats.org/spreadsheetml/2006/main">
  <numFmts count="36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E+00"/>
    <numFmt numFmtId="178" formatCode="0E+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0"/>
    <numFmt numFmtId="184" formatCode="0.00000000"/>
    <numFmt numFmtId="185" formatCode="0.000000000"/>
    <numFmt numFmtId="186" formatCode="0.0000000000"/>
    <numFmt numFmtId="187" formatCode="0.00000000000"/>
    <numFmt numFmtId="188" formatCode="0.000000000000"/>
    <numFmt numFmtId="189" formatCode="0.0000000000000"/>
    <numFmt numFmtId="190" formatCode="0.00000000000000"/>
    <numFmt numFmtId="191" formatCode="0.000000000000000"/>
  </numFmts>
  <fonts count="46">
    <font>
      <sz val="10"/>
      <name val="Arial"/>
      <family val="0"/>
    </font>
    <font>
      <sz val="10"/>
      <name val="AcadNusx"/>
      <family val="0"/>
    </font>
    <font>
      <sz val="12"/>
      <name val="AcadNusx"/>
      <family val="0"/>
    </font>
    <font>
      <b/>
      <sz val="12"/>
      <name val="AcadNusx"/>
      <family val="0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cadNusx"/>
      <family val="0"/>
    </font>
    <font>
      <b/>
      <sz val="12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cadNusx"/>
      <family val="0"/>
    </font>
    <font>
      <b/>
      <sz val="12"/>
      <color rgb="FFFF0000"/>
      <name val="AcadNusx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49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17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173" fontId="1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173" fontId="1" fillId="0" borderId="10" xfId="0" applyNumberFormat="1" applyFont="1" applyBorder="1" applyAlignment="1">
      <alignment horizontal="right"/>
    </xf>
    <xf numFmtId="17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4" fontId="1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172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2" fontId="1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center"/>
    </xf>
    <xf numFmtId="1" fontId="3" fillId="0" borderId="10" xfId="0" applyNumberFormat="1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5" fontId="1" fillId="0" borderId="10" xfId="0" applyNumberFormat="1" applyFont="1" applyBorder="1" applyAlignment="1">
      <alignment horizontal="left" vertical="center"/>
    </xf>
    <xf numFmtId="174" fontId="1" fillId="0" borderId="10" xfId="0" applyNumberFormat="1" applyFont="1" applyBorder="1" applyAlignment="1">
      <alignment horizontal="left" vertical="center"/>
    </xf>
    <xf numFmtId="175" fontId="1" fillId="0" borderId="10" xfId="0" applyNumberFormat="1" applyFont="1" applyBorder="1" applyAlignment="1">
      <alignment horizontal="left"/>
    </xf>
    <xf numFmtId="172" fontId="1" fillId="0" borderId="10" xfId="0" applyNumberFormat="1" applyFont="1" applyBorder="1" applyAlignment="1">
      <alignment horizontal="left"/>
    </xf>
    <xf numFmtId="1" fontId="3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5"/>
  <sheetViews>
    <sheetView tabSelected="1" zoomScale="110" zoomScaleNormal="110" zoomScalePageLayoutView="0" workbookViewId="0" topLeftCell="A28">
      <selection activeCell="K8" sqref="K8"/>
    </sheetView>
  </sheetViews>
  <sheetFormatPr defaultColWidth="9.140625" defaultRowHeight="12.75"/>
  <cols>
    <col min="1" max="1" width="3.140625" style="1" customWidth="1"/>
    <col min="2" max="2" width="49.00390625" style="1" customWidth="1"/>
    <col min="3" max="3" width="6.8515625" style="1" hidden="1" customWidth="1"/>
    <col min="4" max="4" width="3.140625" style="1" hidden="1" customWidth="1"/>
    <col min="5" max="5" width="7.00390625" style="1" hidden="1" customWidth="1"/>
    <col min="6" max="8" width="9.140625" style="1" customWidth="1"/>
    <col min="9" max="9" width="12.421875" style="1" customWidth="1"/>
    <col min="10" max="10" width="9.140625" style="1" customWidth="1"/>
    <col min="11" max="11" width="19.28125" style="1" bestFit="1" customWidth="1"/>
    <col min="12" max="16384" width="9.140625" style="1" customWidth="1"/>
  </cols>
  <sheetData>
    <row r="1" spans="1:9" ht="16.5">
      <c r="A1" s="19" t="s">
        <v>109</v>
      </c>
      <c r="B1" s="19"/>
      <c r="C1" s="19"/>
      <c r="D1" s="19"/>
      <c r="E1" s="19"/>
      <c r="F1" s="19"/>
      <c r="G1" s="19"/>
      <c r="H1" s="19"/>
      <c r="I1" s="19"/>
    </row>
    <row r="2" spans="1:9" ht="16.5">
      <c r="A2" s="19"/>
      <c r="B2" s="19"/>
      <c r="C2" s="19"/>
      <c r="D2" s="19"/>
      <c r="E2" s="19"/>
      <c r="F2" s="19"/>
      <c r="G2" s="19"/>
      <c r="H2" s="19"/>
      <c r="I2" s="19"/>
    </row>
    <row r="3" spans="1:9" ht="16.5">
      <c r="A3" s="19" t="s">
        <v>113</v>
      </c>
      <c r="B3" s="19"/>
      <c r="C3" s="19"/>
      <c r="D3" s="19"/>
      <c r="E3" s="19"/>
      <c r="F3" s="19"/>
      <c r="G3" s="19"/>
      <c r="H3" s="19"/>
      <c r="I3" s="19"/>
    </row>
    <row r="4" spans="1:9" ht="16.5">
      <c r="A4" s="8"/>
      <c r="B4" s="8"/>
      <c r="C4" s="8"/>
      <c r="D4" s="8"/>
      <c r="E4" s="8"/>
      <c r="F4" s="8"/>
      <c r="G4" s="8"/>
      <c r="H4" s="8"/>
      <c r="I4" s="8"/>
    </row>
    <row r="5" spans="1:9" ht="49.5">
      <c r="A5" s="3" t="s">
        <v>9</v>
      </c>
      <c r="B5" s="41" t="s">
        <v>8</v>
      </c>
      <c r="C5" s="41"/>
      <c r="D5" s="41"/>
      <c r="E5" s="41"/>
      <c r="F5" s="4" t="s">
        <v>10</v>
      </c>
      <c r="G5" s="4" t="s">
        <v>5</v>
      </c>
      <c r="H5" s="4" t="s">
        <v>6</v>
      </c>
      <c r="I5" s="9" t="s">
        <v>7</v>
      </c>
    </row>
    <row r="6" spans="1:9" ht="16.5">
      <c r="A6" s="2">
        <v>1</v>
      </c>
      <c r="B6" s="42">
        <v>3</v>
      </c>
      <c r="C6" s="42"/>
      <c r="D6" s="42"/>
      <c r="E6" s="42"/>
      <c r="F6" s="2">
        <v>4</v>
      </c>
      <c r="G6" s="2">
        <v>5</v>
      </c>
      <c r="H6" s="2">
        <v>6</v>
      </c>
      <c r="I6" s="2">
        <v>7</v>
      </c>
    </row>
    <row r="7" spans="1:9" ht="35.25" customHeight="1">
      <c r="A7" s="41">
        <v>1</v>
      </c>
      <c r="B7" s="43" t="s">
        <v>28</v>
      </c>
      <c r="C7" s="43"/>
      <c r="D7" s="43"/>
      <c r="E7" s="43"/>
      <c r="F7" s="3" t="s">
        <v>4</v>
      </c>
      <c r="G7" s="13">
        <f>(5*7+2.5*3)*1</f>
        <v>42.5</v>
      </c>
      <c r="H7" s="44"/>
      <c r="I7" s="45"/>
    </row>
    <row r="8" spans="1:9" ht="16.5">
      <c r="A8" s="41"/>
      <c r="B8" s="22" t="s">
        <v>0</v>
      </c>
      <c r="C8" s="23">
        <f>G7</f>
        <v>42.5</v>
      </c>
      <c r="D8" s="24" t="s">
        <v>1</v>
      </c>
      <c r="E8" s="34">
        <v>0.0238</v>
      </c>
      <c r="F8" s="2" t="s">
        <v>3</v>
      </c>
      <c r="G8" s="5">
        <f>C8*E8</f>
        <v>1.0115</v>
      </c>
      <c r="H8" s="2"/>
      <c r="I8" s="6"/>
    </row>
    <row r="9" spans="1:9" ht="16.5">
      <c r="A9" s="41"/>
      <c r="B9" s="22" t="s">
        <v>24</v>
      </c>
      <c r="C9" s="23">
        <f>G7</f>
        <v>42.5</v>
      </c>
      <c r="D9" s="24" t="s">
        <v>1</v>
      </c>
      <c r="E9" s="27">
        <v>0.112</v>
      </c>
      <c r="F9" s="2" t="s">
        <v>18</v>
      </c>
      <c r="G9" s="5">
        <f>C9*E9</f>
        <v>4.76</v>
      </c>
      <c r="H9" s="2"/>
      <c r="I9" s="6"/>
    </row>
    <row r="10" spans="1:9" ht="16.5">
      <c r="A10" s="3">
        <v>2</v>
      </c>
      <c r="B10" s="40" t="s">
        <v>25</v>
      </c>
      <c r="C10" s="40"/>
      <c r="D10" s="40"/>
      <c r="E10" s="40"/>
      <c r="F10" s="3" t="s">
        <v>15</v>
      </c>
      <c r="G10" s="13">
        <f>G7*1.6</f>
        <v>68</v>
      </c>
      <c r="H10" s="3"/>
      <c r="I10" s="45"/>
    </row>
    <row r="11" spans="1:9" ht="17.25" customHeight="1">
      <c r="A11" s="41">
        <v>3</v>
      </c>
      <c r="B11" s="28" t="s">
        <v>33</v>
      </c>
      <c r="C11" s="28"/>
      <c r="D11" s="28"/>
      <c r="E11" s="28"/>
      <c r="F11" s="3" t="s">
        <v>13</v>
      </c>
      <c r="G11" s="3">
        <f>(5*7+2.5*3)</f>
        <v>42.5</v>
      </c>
      <c r="H11" s="22"/>
      <c r="I11" s="45"/>
    </row>
    <row r="12" spans="1:9" ht="16.5">
      <c r="A12" s="41"/>
      <c r="B12" s="22" t="s">
        <v>0</v>
      </c>
      <c r="C12" s="23">
        <f>G11</f>
        <v>42.5</v>
      </c>
      <c r="D12" s="24" t="s">
        <v>1</v>
      </c>
      <c r="E12" s="34">
        <v>0.0429</v>
      </c>
      <c r="F12" s="2" t="s">
        <v>3</v>
      </c>
      <c r="G12" s="5">
        <f aca="true" t="shared" si="0" ref="G12:G17">C12*E12</f>
        <v>1.82325</v>
      </c>
      <c r="H12" s="2"/>
      <c r="I12" s="6"/>
    </row>
    <row r="13" spans="1:9" ht="33">
      <c r="A13" s="41"/>
      <c r="B13" s="36" t="s">
        <v>29</v>
      </c>
      <c r="C13" s="46">
        <f>G11</f>
        <v>42.5</v>
      </c>
      <c r="D13" s="47" t="s">
        <v>1</v>
      </c>
      <c r="E13" s="48">
        <v>0.00269</v>
      </c>
      <c r="F13" s="3" t="s">
        <v>18</v>
      </c>
      <c r="G13" s="13">
        <f>C13*E13</f>
        <v>0.11432500000000001</v>
      </c>
      <c r="H13" s="3"/>
      <c r="I13" s="12"/>
    </row>
    <row r="14" spans="1:9" ht="33">
      <c r="A14" s="41"/>
      <c r="B14" s="36" t="s">
        <v>30</v>
      </c>
      <c r="C14" s="46">
        <f>G11</f>
        <v>42.5</v>
      </c>
      <c r="D14" s="47" t="s">
        <v>1</v>
      </c>
      <c r="E14" s="48">
        <v>0.00041</v>
      </c>
      <c r="F14" s="3" t="s">
        <v>18</v>
      </c>
      <c r="G14" s="13">
        <f t="shared" si="0"/>
        <v>0.017425</v>
      </c>
      <c r="H14" s="3"/>
      <c r="I14" s="12"/>
    </row>
    <row r="15" spans="1:9" ht="16.5">
      <c r="A15" s="41"/>
      <c r="B15" s="36" t="s">
        <v>31</v>
      </c>
      <c r="C15" s="46">
        <f>G11</f>
        <v>42.5</v>
      </c>
      <c r="D15" s="47" t="s">
        <v>1</v>
      </c>
      <c r="E15" s="49">
        <v>0.0076</v>
      </c>
      <c r="F15" s="3" t="s">
        <v>18</v>
      </c>
      <c r="G15" s="13">
        <f t="shared" si="0"/>
        <v>0.323</v>
      </c>
      <c r="H15" s="3"/>
      <c r="I15" s="12"/>
    </row>
    <row r="16" spans="1:9" ht="27" customHeight="1">
      <c r="A16" s="41"/>
      <c r="B16" s="9" t="s">
        <v>32</v>
      </c>
      <c r="C16" s="46">
        <f>G11</f>
        <v>42.5</v>
      </c>
      <c r="D16" s="47" t="s">
        <v>1</v>
      </c>
      <c r="E16" s="49">
        <v>0.0074</v>
      </c>
      <c r="F16" s="3" t="s">
        <v>18</v>
      </c>
      <c r="G16" s="13">
        <f>C16*E16</f>
        <v>0.3145</v>
      </c>
      <c r="H16" s="3"/>
      <c r="I16" s="12"/>
    </row>
    <row r="17" spans="1:9" ht="16.5">
      <c r="A17" s="41"/>
      <c r="B17" s="22" t="s">
        <v>22</v>
      </c>
      <c r="C17" s="30">
        <f>G11</f>
        <v>42.5</v>
      </c>
      <c r="D17" s="31" t="s">
        <v>1</v>
      </c>
      <c r="E17" s="50">
        <v>0.00148</v>
      </c>
      <c r="F17" s="2" t="s">
        <v>18</v>
      </c>
      <c r="G17" s="10">
        <f t="shared" si="0"/>
        <v>0.0629</v>
      </c>
      <c r="H17" s="2"/>
      <c r="I17" s="6"/>
    </row>
    <row r="18" spans="1:9" ht="16.5">
      <c r="A18" s="41"/>
      <c r="B18" s="22" t="s">
        <v>26</v>
      </c>
      <c r="C18" s="30">
        <f>G11</f>
        <v>42.5</v>
      </c>
      <c r="D18" s="31" t="s">
        <v>1</v>
      </c>
      <c r="E18" s="24">
        <v>0.548</v>
      </c>
      <c r="F18" s="2" t="s">
        <v>4</v>
      </c>
      <c r="G18" s="5">
        <f>E18*C18</f>
        <v>23.290000000000003</v>
      </c>
      <c r="H18" s="2"/>
      <c r="I18" s="6"/>
    </row>
    <row r="19" spans="1:9" ht="16.5">
      <c r="A19" s="41"/>
      <c r="B19" s="22" t="s">
        <v>27</v>
      </c>
      <c r="C19" s="30">
        <f>G18</f>
        <v>23.290000000000003</v>
      </c>
      <c r="D19" s="31" t="s">
        <v>1</v>
      </c>
      <c r="E19" s="24">
        <v>1.6</v>
      </c>
      <c r="F19" s="2" t="s">
        <v>15</v>
      </c>
      <c r="G19" s="5">
        <f>E19*C19</f>
        <v>37.264</v>
      </c>
      <c r="H19" s="2"/>
      <c r="I19" s="6"/>
    </row>
    <row r="20" spans="1:9" ht="16.5">
      <c r="A20" s="41"/>
      <c r="B20" s="22" t="s">
        <v>23</v>
      </c>
      <c r="C20" s="31">
        <f>G11</f>
        <v>42.5</v>
      </c>
      <c r="D20" s="31" t="s">
        <v>1</v>
      </c>
      <c r="E20" s="25">
        <v>0.011</v>
      </c>
      <c r="F20" s="2" t="s">
        <v>4</v>
      </c>
      <c r="G20" s="10">
        <f>E20*C20</f>
        <v>0.46749999999999997</v>
      </c>
      <c r="H20" s="2"/>
      <c r="I20" s="6"/>
    </row>
    <row r="21" spans="1:9" ht="33.75" customHeight="1">
      <c r="A21" s="41">
        <v>4</v>
      </c>
      <c r="B21" s="43" t="s">
        <v>34</v>
      </c>
      <c r="C21" s="43"/>
      <c r="D21" s="43"/>
      <c r="E21" s="43"/>
      <c r="F21" s="3" t="s">
        <v>4</v>
      </c>
      <c r="G21" s="11">
        <v>8.6</v>
      </c>
      <c r="H21" s="22"/>
      <c r="I21" s="45"/>
    </row>
    <row r="22" spans="1:9" ht="16.5">
      <c r="A22" s="41"/>
      <c r="B22" s="22" t="s">
        <v>0</v>
      </c>
      <c r="C22" s="26">
        <f>G21</f>
        <v>8.6</v>
      </c>
      <c r="D22" s="24" t="s">
        <v>1</v>
      </c>
      <c r="E22" s="27">
        <v>3.78</v>
      </c>
      <c r="F22" s="2" t="s">
        <v>3</v>
      </c>
      <c r="G22" s="5">
        <f aca="true" t="shared" si="1" ref="G22:G28">C22*E22</f>
        <v>32.507999999999996</v>
      </c>
      <c r="H22" s="2"/>
      <c r="I22" s="6"/>
    </row>
    <row r="23" spans="1:9" ht="16.5">
      <c r="A23" s="41"/>
      <c r="B23" s="22" t="s">
        <v>38</v>
      </c>
      <c r="C23" s="31">
        <f>150*0.888/1000</f>
        <v>0.13319999999999999</v>
      </c>
      <c r="D23" s="31" t="s">
        <v>1</v>
      </c>
      <c r="E23" s="27">
        <v>1.02</v>
      </c>
      <c r="F23" s="2" t="s">
        <v>15</v>
      </c>
      <c r="G23" s="14">
        <f t="shared" si="1"/>
        <v>0.13586399999999998</v>
      </c>
      <c r="H23" s="2"/>
      <c r="I23" s="6"/>
    </row>
    <row r="24" spans="1:9" ht="16.5">
      <c r="A24" s="41"/>
      <c r="B24" s="22" t="s">
        <v>35</v>
      </c>
      <c r="C24" s="31">
        <f>360*0.222/1000</f>
        <v>0.07992</v>
      </c>
      <c r="D24" s="31" t="s">
        <v>1</v>
      </c>
      <c r="E24" s="27">
        <v>1.02</v>
      </c>
      <c r="F24" s="2" t="s">
        <v>15</v>
      </c>
      <c r="G24" s="10">
        <f t="shared" si="1"/>
        <v>0.0815184</v>
      </c>
      <c r="H24" s="2"/>
      <c r="I24" s="6"/>
    </row>
    <row r="25" spans="1:9" ht="16.5">
      <c r="A25" s="41"/>
      <c r="B25" s="22" t="s">
        <v>36</v>
      </c>
      <c r="C25" s="35">
        <f>G21</f>
        <v>8.6</v>
      </c>
      <c r="D25" s="31" t="s">
        <v>1</v>
      </c>
      <c r="E25" s="27">
        <v>1.02</v>
      </c>
      <c r="F25" s="2" t="s">
        <v>4</v>
      </c>
      <c r="G25" s="10">
        <f t="shared" si="1"/>
        <v>8.772</v>
      </c>
      <c r="H25" s="2"/>
      <c r="I25" s="6"/>
    </row>
    <row r="26" spans="1:9" ht="16.5">
      <c r="A26" s="41"/>
      <c r="B26" s="22" t="s">
        <v>37</v>
      </c>
      <c r="C26" s="35">
        <f>G21</f>
        <v>8.6</v>
      </c>
      <c r="D26" s="31" t="s">
        <v>1</v>
      </c>
      <c r="E26" s="27">
        <v>0.703</v>
      </c>
      <c r="F26" s="2" t="s">
        <v>13</v>
      </c>
      <c r="G26" s="10">
        <f t="shared" si="1"/>
        <v>6.045799999999999</v>
      </c>
      <c r="H26" s="2"/>
      <c r="I26" s="6"/>
    </row>
    <row r="27" spans="1:9" ht="16.5">
      <c r="A27" s="41"/>
      <c r="B27" s="22" t="s">
        <v>17</v>
      </c>
      <c r="C27" s="35">
        <f>G21</f>
        <v>8.6</v>
      </c>
      <c r="D27" s="31" t="s">
        <v>1</v>
      </c>
      <c r="E27" s="34">
        <v>0.0114</v>
      </c>
      <c r="F27" s="2" t="s">
        <v>4</v>
      </c>
      <c r="G27" s="10">
        <f t="shared" si="1"/>
        <v>0.09804</v>
      </c>
      <c r="H27" s="2"/>
      <c r="I27" s="6"/>
    </row>
    <row r="28" spans="1:9" ht="16.5">
      <c r="A28" s="41"/>
      <c r="B28" s="22" t="s">
        <v>14</v>
      </c>
      <c r="C28" s="35">
        <f>G21</f>
        <v>8.6</v>
      </c>
      <c r="D28" s="31" t="s">
        <v>1</v>
      </c>
      <c r="E28" s="34">
        <v>0.92</v>
      </c>
      <c r="F28" s="2" t="s">
        <v>11</v>
      </c>
      <c r="G28" s="10">
        <f t="shared" si="1"/>
        <v>7.912</v>
      </c>
      <c r="H28" s="2"/>
      <c r="I28" s="6"/>
    </row>
    <row r="29" spans="1:9" ht="16.5">
      <c r="A29" s="41"/>
      <c r="B29" s="22" t="s">
        <v>12</v>
      </c>
      <c r="C29" s="31">
        <f>G21</f>
        <v>8.6</v>
      </c>
      <c r="D29" s="31" t="s">
        <v>1</v>
      </c>
      <c r="E29" s="25">
        <v>0.6</v>
      </c>
      <c r="F29" s="2" t="s">
        <v>11</v>
      </c>
      <c r="G29" s="5">
        <f>E29*C29</f>
        <v>5.159999999999999</v>
      </c>
      <c r="H29" s="2"/>
      <c r="I29" s="6"/>
    </row>
    <row r="30" spans="1:9" ht="17.25" customHeight="1">
      <c r="A30" s="41">
        <v>5</v>
      </c>
      <c r="B30" s="28" t="s">
        <v>40</v>
      </c>
      <c r="C30" s="28"/>
      <c r="D30" s="28"/>
      <c r="E30" s="28"/>
      <c r="F30" s="3" t="s">
        <v>4</v>
      </c>
      <c r="G30" s="11">
        <v>3.3</v>
      </c>
      <c r="H30" s="22"/>
      <c r="I30" s="45"/>
    </row>
    <row r="31" spans="1:9" ht="16.5">
      <c r="A31" s="41"/>
      <c r="B31" s="22" t="s">
        <v>0</v>
      </c>
      <c r="C31" s="26">
        <f>G30</f>
        <v>3.3</v>
      </c>
      <c r="D31" s="24" t="s">
        <v>1</v>
      </c>
      <c r="E31" s="27">
        <v>3.78</v>
      </c>
      <c r="F31" s="2" t="s">
        <v>3</v>
      </c>
      <c r="G31" s="5">
        <f>C31*E31</f>
        <v>12.473999999999998</v>
      </c>
      <c r="H31" s="2"/>
      <c r="I31" s="6"/>
    </row>
    <row r="32" spans="1:9" ht="16.5">
      <c r="A32" s="41"/>
      <c r="B32" s="22" t="s">
        <v>36</v>
      </c>
      <c r="C32" s="26">
        <f>G30</f>
        <v>3.3</v>
      </c>
      <c r="D32" s="24" t="s">
        <v>1</v>
      </c>
      <c r="E32" s="34">
        <v>1.015</v>
      </c>
      <c r="F32" s="3" t="s">
        <v>4</v>
      </c>
      <c r="G32" s="11">
        <f>E32*C32</f>
        <v>3.3494999999999995</v>
      </c>
      <c r="H32" s="3"/>
      <c r="I32" s="12"/>
    </row>
    <row r="33" spans="1:9" ht="16.5">
      <c r="A33" s="41"/>
      <c r="B33" s="22" t="s">
        <v>39</v>
      </c>
      <c r="C33" s="26">
        <f>G30</f>
        <v>3.3</v>
      </c>
      <c r="D33" s="24" t="s">
        <v>1</v>
      </c>
      <c r="E33" s="27">
        <v>0.708</v>
      </c>
      <c r="F33" s="3" t="s">
        <v>13</v>
      </c>
      <c r="G33" s="11">
        <f>E33*C33</f>
        <v>2.3364</v>
      </c>
      <c r="H33" s="3"/>
      <c r="I33" s="12"/>
    </row>
    <row r="34" spans="1:9" ht="16.5">
      <c r="A34" s="41"/>
      <c r="B34" s="22" t="s">
        <v>17</v>
      </c>
      <c r="C34" s="26">
        <f>G30</f>
        <v>3.3</v>
      </c>
      <c r="D34" s="24" t="s">
        <v>1</v>
      </c>
      <c r="E34" s="34">
        <v>0.0144</v>
      </c>
      <c r="F34" s="3" t="s">
        <v>4</v>
      </c>
      <c r="G34" s="11">
        <f>E34*C34</f>
        <v>0.04751999999999999</v>
      </c>
      <c r="H34" s="3"/>
      <c r="I34" s="12"/>
    </row>
    <row r="35" spans="1:9" ht="16.5">
      <c r="A35" s="41"/>
      <c r="B35" s="22" t="s">
        <v>14</v>
      </c>
      <c r="C35" s="26">
        <f>G30</f>
        <v>3.3</v>
      </c>
      <c r="D35" s="24" t="s">
        <v>1</v>
      </c>
      <c r="E35" s="27">
        <v>0.92</v>
      </c>
      <c r="F35" s="3" t="s">
        <v>11</v>
      </c>
      <c r="G35" s="11">
        <f>E35*C35</f>
        <v>3.036</v>
      </c>
      <c r="H35" s="3"/>
      <c r="I35" s="12"/>
    </row>
    <row r="36" spans="1:9" ht="16.5">
      <c r="A36" s="41"/>
      <c r="B36" s="22" t="s">
        <v>12</v>
      </c>
      <c r="C36" s="35">
        <f>G30</f>
        <v>3.3</v>
      </c>
      <c r="D36" s="31" t="s">
        <v>1</v>
      </c>
      <c r="E36" s="24">
        <v>0.6</v>
      </c>
      <c r="F36" s="2" t="s">
        <v>11</v>
      </c>
      <c r="G36" s="10">
        <f>C36*E36</f>
        <v>1.9799999999999998</v>
      </c>
      <c r="H36" s="2"/>
      <c r="I36" s="6"/>
    </row>
    <row r="37" spans="1:9" ht="17.25" customHeight="1">
      <c r="A37" s="41">
        <v>6</v>
      </c>
      <c r="B37" s="43" t="s">
        <v>41</v>
      </c>
      <c r="C37" s="43"/>
      <c r="D37" s="43"/>
      <c r="E37" s="43"/>
      <c r="F37" s="3" t="s">
        <v>4</v>
      </c>
      <c r="G37" s="11">
        <v>2.2</v>
      </c>
      <c r="H37" s="22"/>
      <c r="I37" s="45"/>
    </row>
    <row r="38" spans="1:9" ht="16.5">
      <c r="A38" s="41"/>
      <c r="B38" s="22" t="s">
        <v>0</v>
      </c>
      <c r="C38" s="26">
        <f>G37</f>
        <v>2.2</v>
      </c>
      <c r="D38" s="24" t="s">
        <v>1</v>
      </c>
      <c r="E38" s="27">
        <v>3.78</v>
      </c>
      <c r="F38" s="2" t="s">
        <v>3</v>
      </c>
      <c r="G38" s="5">
        <f aca="true" t="shared" si="2" ref="G38:G44">C38*E38</f>
        <v>8.316</v>
      </c>
      <c r="H38" s="2"/>
      <c r="I38" s="6"/>
    </row>
    <row r="39" spans="1:9" ht="16.5">
      <c r="A39" s="41"/>
      <c r="B39" s="22" t="s">
        <v>38</v>
      </c>
      <c r="C39" s="31">
        <f>150*0.888/1000</f>
        <v>0.13319999999999999</v>
      </c>
      <c r="D39" s="31" t="s">
        <v>1</v>
      </c>
      <c r="E39" s="27">
        <v>1.02</v>
      </c>
      <c r="F39" s="2" t="s">
        <v>15</v>
      </c>
      <c r="G39" s="14">
        <f t="shared" si="2"/>
        <v>0.13586399999999998</v>
      </c>
      <c r="H39" s="2"/>
      <c r="I39" s="6"/>
    </row>
    <row r="40" spans="1:9" ht="16.5">
      <c r="A40" s="41"/>
      <c r="B40" s="22" t="s">
        <v>35</v>
      </c>
      <c r="C40" s="31">
        <f>218*0.222/1000</f>
        <v>0.048396</v>
      </c>
      <c r="D40" s="31" t="s">
        <v>1</v>
      </c>
      <c r="E40" s="27">
        <v>1.02</v>
      </c>
      <c r="F40" s="2" t="s">
        <v>15</v>
      </c>
      <c r="G40" s="10">
        <f t="shared" si="2"/>
        <v>0.049363920000000006</v>
      </c>
      <c r="H40" s="2"/>
      <c r="I40" s="6"/>
    </row>
    <row r="41" spans="1:9" ht="16.5">
      <c r="A41" s="41"/>
      <c r="B41" s="22" t="s">
        <v>36</v>
      </c>
      <c r="C41" s="35">
        <f>G37</f>
        <v>2.2</v>
      </c>
      <c r="D41" s="31" t="s">
        <v>1</v>
      </c>
      <c r="E41" s="27">
        <v>1.02</v>
      </c>
      <c r="F41" s="2" t="s">
        <v>4</v>
      </c>
      <c r="G41" s="10">
        <f t="shared" si="2"/>
        <v>2.244</v>
      </c>
      <c r="H41" s="2"/>
      <c r="I41" s="6"/>
    </row>
    <row r="42" spans="1:9" ht="16.5">
      <c r="A42" s="41"/>
      <c r="B42" s="22" t="s">
        <v>37</v>
      </c>
      <c r="C42" s="35">
        <f>G37</f>
        <v>2.2</v>
      </c>
      <c r="D42" s="31" t="s">
        <v>1</v>
      </c>
      <c r="E42" s="27">
        <v>0.703</v>
      </c>
      <c r="F42" s="2" t="s">
        <v>13</v>
      </c>
      <c r="G42" s="10">
        <f t="shared" si="2"/>
        <v>1.5466</v>
      </c>
      <c r="H42" s="2"/>
      <c r="I42" s="6"/>
    </row>
    <row r="43" spans="1:9" ht="16.5">
      <c r="A43" s="41"/>
      <c r="B43" s="22" t="s">
        <v>17</v>
      </c>
      <c r="C43" s="35">
        <f>G37</f>
        <v>2.2</v>
      </c>
      <c r="D43" s="31" t="s">
        <v>1</v>
      </c>
      <c r="E43" s="34">
        <v>0.0114</v>
      </c>
      <c r="F43" s="2" t="s">
        <v>4</v>
      </c>
      <c r="G43" s="10">
        <f t="shared" si="2"/>
        <v>0.02508</v>
      </c>
      <c r="H43" s="2"/>
      <c r="I43" s="6"/>
    </row>
    <row r="44" spans="1:9" ht="16.5">
      <c r="A44" s="41"/>
      <c r="B44" s="22" t="s">
        <v>14</v>
      </c>
      <c r="C44" s="35">
        <f>G37</f>
        <v>2.2</v>
      </c>
      <c r="D44" s="31" t="s">
        <v>1</v>
      </c>
      <c r="E44" s="34">
        <v>0.92</v>
      </c>
      <c r="F44" s="2" t="s">
        <v>11</v>
      </c>
      <c r="G44" s="10">
        <f t="shared" si="2"/>
        <v>2.0240000000000005</v>
      </c>
      <c r="H44" s="2"/>
      <c r="I44" s="6"/>
    </row>
    <row r="45" spans="1:9" ht="16.5">
      <c r="A45" s="41"/>
      <c r="B45" s="22" t="s">
        <v>12</v>
      </c>
      <c r="C45" s="31">
        <f>G37</f>
        <v>2.2</v>
      </c>
      <c r="D45" s="31" t="s">
        <v>1</v>
      </c>
      <c r="E45" s="25">
        <v>0.6</v>
      </c>
      <c r="F45" s="2" t="s">
        <v>11</v>
      </c>
      <c r="G45" s="5">
        <f>E45*C45</f>
        <v>1.32</v>
      </c>
      <c r="H45" s="2"/>
      <c r="I45" s="6"/>
    </row>
    <row r="46" spans="1:9" ht="32.25" customHeight="1">
      <c r="A46" s="41">
        <v>7</v>
      </c>
      <c r="B46" s="28" t="s">
        <v>106</v>
      </c>
      <c r="C46" s="28"/>
      <c r="D46" s="28"/>
      <c r="E46" s="28"/>
      <c r="F46" s="3" t="s">
        <v>4</v>
      </c>
      <c r="G46" s="13">
        <v>28.2</v>
      </c>
      <c r="H46" s="22"/>
      <c r="I46" s="45"/>
    </row>
    <row r="47" spans="1:9" ht="16.5">
      <c r="A47" s="41"/>
      <c r="B47" s="22" t="s">
        <v>0</v>
      </c>
      <c r="C47" s="23">
        <f>G46</f>
        <v>28.2</v>
      </c>
      <c r="D47" s="24" t="s">
        <v>1</v>
      </c>
      <c r="E47" s="27">
        <v>3.36</v>
      </c>
      <c r="F47" s="2" t="s">
        <v>3</v>
      </c>
      <c r="G47" s="5">
        <f>C47*E47</f>
        <v>94.752</v>
      </c>
      <c r="H47" s="2"/>
      <c r="I47" s="6"/>
    </row>
    <row r="48" spans="1:9" ht="16.5">
      <c r="A48" s="41"/>
      <c r="B48" s="22" t="s">
        <v>42</v>
      </c>
      <c r="C48" s="23">
        <f>G46</f>
        <v>28.2</v>
      </c>
      <c r="D48" s="24" t="s">
        <v>1</v>
      </c>
      <c r="E48" s="51">
        <v>62.5</v>
      </c>
      <c r="F48" s="3" t="s">
        <v>43</v>
      </c>
      <c r="G48" s="13">
        <f>E48*C48</f>
        <v>1762.5</v>
      </c>
      <c r="H48" s="3"/>
      <c r="I48" s="12"/>
    </row>
    <row r="49" spans="1:9" ht="16.5">
      <c r="A49" s="41"/>
      <c r="B49" s="22" t="s">
        <v>44</v>
      </c>
      <c r="C49" s="23">
        <f>G46</f>
        <v>28.2</v>
      </c>
      <c r="D49" s="24" t="s">
        <v>1</v>
      </c>
      <c r="E49" s="27">
        <v>0.11</v>
      </c>
      <c r="F49" s="3" t="s">
        <v>4</v>
      </c>
      <c r="G49" s="11">
        <f>E49*C49</f>
        <v>3.102</v>
      </c>
      <c r="H49" s="3"/>
      <c r="I49" s="12"/>
    </row>
    <row r="50" spans="1:9" ht="16.5">
      <c r="A50" s="41"/>
      <c r="B50" s="22" t="s">
        <v>14</v>
      </c>
      <c r="C50" s="30">
        <f>G46</f>
        <v>28.2</v>
      </c>
      <c r="D50" s="31" t="s">
        <v>1</v>
      </c>
      <c r="E50" s="24">
        <v>0.92</v>
      </c>
      <c r="F50" s="2" t="s">
        <v>11</v>
      </c>
      <c r="G50" s="10">
        <f>C50*E50</f>
        <v>25.944</v>
      </c>
      <c r="H50" s="2"/>
      <c r="I50" s="6"/>
    </row>
    <row r="51" spans="1:9" ht="33" customHeight="1">
      <c r="A51" s="41">
        <v>8</v>
      </c>
      <c r="B51" s="28" t="s">
        <v>107</v>
      </c>
      <c r="C51" s="28"/>
      <c r="D51" s="28"/>
      <c r="E51" s="28"/>
      <c r="F51" s="3" t="s">
        <v>4</v>
      </c>
      <c r="G51" s="11">
        <v>5.83</v>
      </c>
      <c r="H51" s="22"/>
      <c r="I51" s="45"/>
    </row>
    <row r="52" spans="1:9" ht="16.5">
      <c r="A52" s="41"/>
      <c r="B52" s="22" t="s">
        <v>0</v>
      </c>
      <c r="C52" s="26">
        <f>G51</f>
        <v>5.83</v>
      </c>
      <c r="D52" s="24" t="s">
        <v>1</v>
      </c>
      <c r="E52" s="27">
        <v>3.36</v>
      </c>
      <c r="F52" s="2" t="s">
        <v>3</v>
      </c>
      <c r="G52" s="5">
        <f>C52*E52</f>
        <v>19.5888</v>
      </c>
      <c r="H52" s="2"/>
      <c r="I52" s="6"/>
    </row>
    <row r="53" spans="1:9" ht="16.5">
      <c r="A53" s="41"/>
      <c r="B53" s="22" t="s">
        <v>42</v>
      </c>
      <c r="C53" s="26">
        <f>G51</f>
        <v>5.83</v>
      </c>
      <c r="D53" s="24" t="s">
        <v>1</v>
      </c>
      <c r="E53" s="51">
        <v>62.5</v>
      </c>
      <c r="F53" s="3" t="s">
        <v>43</v>
      </c>
      <c r="G53" s="13">
        <f>E53*C53</f>
        <v>364.375</v>
      </c>
      <c r="H53" s="3"/>
      <c r="I53" s="12"/>
    </row>
    <row r="54" spans="1:9" ht="16.5">
      <c r="A54" s="41"/>
      <c r="B54" s="22" t="s">
        <v>44</v>
      </c>
      <c r="C54" s="26">
        <f>G51</f>
        <v>5.83</v>
      </c>
      <c r="D54" s="24" t="s">
        <v>1</v>
      </c>
      <c r="E54" s="27">
        <v>0.11</v>
      </c>
      <c r="F54" s="3" t="s">
        <v>4</v>
      </c>
      <c r="G54" s="11">
        <f>E54*C54</f>
        <v>0.6413</v>
      </c>
      <c r="H54" s="3"/>
      <c r="I54" s="12"/>
    </row>
    <row r="55" spans="1:9" ht="16.5">
      <c r="A55" s="41"/>
      <c r="B55" s="22" t="s">
        <v>14</v>
      </c>
      <c r="C55" s="35">
        <f>G51</f>
        <v>5.83</v>
      </c>
      <c r="D55" s="31" t="s">
        <v>1</v>
      </c>
      <c r="E55" s="24">
        <v>0.92</v>
      </c>
      <c r="F55" s="2" t="s">
        <v>11</v>
      </c>
      <c r="G55" s="10">
        <f>C55*E55</f>
        <v>5.3636</v>
      </c>
      <c r="H55" s="2"/>
      <c r="I55" s="6"/>
    </row>
    <row r="56" spans="1:9" ht="17.25" customHeight="1">
      <c r="A56" s="41">
        <v>9</v>
      </c>
      <c r="B56" s="43" t="s">
        <v>45</v>
      </c>
      <c r="C56" s="43"/>
      <c r="D56" s="43"/>
      <c r="E56" s="43"/>
      <c r="F56" s="3" t="s">
        <v>4</v>
      </c>
      <c r="G56" s="11">
        <v>1.5</v>
      </c>
      <c r="H56" s="22"/>
      <c r="I56" s="45"/>
    </row>
    <row r="57" spans="1:9" ht="16.5">
      <c r="A57" s="41"/>
      <c r="B57" s="22" t="s">
        <v>0</v>
      </c>
      <c r="C57" s="26">
        <f>G56</f>
        <v>1.5</v>
      </c>
      <c r="D57" s="24" t="s">
        <v>1</v>
      </c>
      <c r="E57" s="27">
        <v>3.78</v>
      </c>
      <c r="F57" s="2" t="s">
        <v>3</v>
      </c>
      <c r="G57" s="5">
        <f aca="true" t="shared" si="3" ref="G57:G63">C57*E57</f>
        <v>5.67</v>
      </c>
      <c r="H57" s="2"/>
      <c r="I57" s="6"/>
    </row>
    <row r="58" spans="1:9" ht="16.5">
      <c r="A58" s="41"/>
      <c r="B58" s="22" t="s">
        <v>38</v>
      </c>
      <c r="C58" s="31">
        <f>160*0.888/1000</f>
        <v>0.14208</v>
      </c>
      <c r="D58" s="31" t="s">
        <v>1</v>
      </c>
      <c r="E58" s="27">
        <v>1.02</v>
      </c>
      <c r="F58" s="2" t="s">
        <v>15</v>
      </c>
      <c r="G58" s="14">
        <f t="shared" si="3"/>
        <v>0.1449216</v>
      </c>
      <c r="H58" s="2"/>
      <c r="I58" s="6"/>
    </row>
    <row r="59" spans="1:9" ht="16.5">
      <c r="A59" s="41"/>
      <c r="B59" s="22" t="s">
        <v>35</v>
      </c>
      <c r="C59" s="31">
        <f>160*0.222/1000</f>
        <v>0.03552</v>
      </c>
      <c r="D59" s="31" t="s">
        <v>1</v>
      </c>
      <c r="E59" s="27">
        <v>1.02</v>
      </c>
      <c r="F59" s="2" t="s">
        <v>15</v>
      </c>
      <c r="G59" s="10">
        <f t="shared" si="3"/>
        <v>0.0362304</v>
      </c>
      <c r="H59" s="2"/>
      <c r="I59" s="6"/>
    </row>
    <row r="60" spans="1:9" ht="16.5">
      <c r="A60" s="41"/>
      <c r="B60" s="22" t="s">
        <v>36</v>
      </c>
      <c r="C60" s="35">
        <f>G56</f>
        <v>1.5</v>
      </c>
      <c r="D60" s="31" t="s">
        <v>1</v>
      </c>
      <c r="E60" s="27">
        <v>1.02</v>
      </c>
      <c r="F60" s="2" t="s">
        <v>4</v>
      </c>
      <c r="G60" s="10">
        <f t="shared" si="3"/>
        <v>1.53</v>
      </c>
      <c r="H60" s="2"/>
      <c r="I60" s="6"/>
    </row>
    <row r="61" spans="1:9" ht="16.5">
      <c r="A61" s="41"/>
      <c r="B61" s="22" t="s">
        <v>37</v>
      </c>
      <c r="C61" s="35">
        <f>G56</f>
        <v>1.5</v>
      </c>
      <c r="D61" s="31" t="s">
        <v>1</v>
      </c>
      <c r="E61" s="27">
        <v>0.703</v>
      </c>
      <c r="F61" s="2" t="s">
        <v>13</v>
      </c>
      <c r="G61" s="10">
        <f t="shared" si="3"/>
        <v>1.0545</v>
      </c>
      <c r="H61" s="2"/>
      <c r="I61" s="6"/>
    </row>
    <row r="62" spans="1:9" ht="16.5">
      <c r="A62" s="41"/>
      <c r="B62" s="22" t="s">
        <v>17</v>
      </c>
      <c r="C62" s="35">
        <f>G56</f>
        <v>1.5</v>
      </c>
      <c r="D62" s="31" t="s">
        <v>1</v>
      </c>
      <c r="E62" s="34">
        <v>0.0114</v>
      </c>
      <c r="F62" s="2" t="s">
        <v>4</v>
      </c>
      <c r="G62" s="10">
        <f t="shared" si="3"/>
        <v>0.0171</v>
      </c>
      <c r="H62" s="2"/>
      <c r="I62" s="6"/>
    </row>
    <row r="63" spans="1:9" ht="16.5">
      <c r="A63" s="41"/>
      <c r="B63" s="22" t="s">
        <v>14</v>
      </c>
      <c r="C63" s="35">
        <f>G56</f>
        <v>1.5</v>
      </c>
      <c r="D63" s="31" t="s">
        <v>1</v>
      </c>
      <c r="E63" s="34">
        <v>0.92</v>
      </c>
      <c r="F63" s="2" t="s">
        <v>11</v>
      </c>
      <c r="G63" s="10">
        <f t="shared" si="3"/>
        <v>1.3800000000000001</v>
      </c>
      <c r="H63" s="2"/>
      <c r="I63" s="6"/>
    </row>
    <row r="64" spans="1:9" ht="16.5">
      <c r="A64" s="41"/>
      <c r="B64" s="22" t="s">
        <v>12</v>
      </c>
      <c r="C64" s="31">
        <f>G56</f>
        <v>1.5</v>
      </c>
      <c r="D64" s="31" t="s">
        <v>1</v>
      </c>
      <c r="E64" s="25">
        <v>0.6</v>
      </c>
      <c r="F64" s="2" t="s">
        <v>11</v>
      </c>
      <c r="G64" s="5">
        <f>E64*C64</f>
        <v>0.8999999999999999</v>
      </c>
      <c r="H64" s="2"/>
      <c r="I64" s="6"/>
    </row>
    <row r="65" spans="1:9" ht="17.25" customHeight="1">
      <c r="A65" s="41">
        <v>10</v>
      </c>
      <c r="B65" s="43" t="s">
        <v>46</v>
      </c>
      <c r="C65" s="43"/>
      <c r="D65" s="43"/>
      <c r="E65" s="43"/>
      <c r="F65" s="3" t="s">
        <v>4</v>
      </c>
      <c r="G65" s="11">
        <v>1.65</v>
      </c>
      <c r="H65" s="22"/>
      <c r="I65" s="45"/>
    </row>
    <row r="66" spans="1:9" ht="16.5">
      <c r="A66" s="41"/>
      <c r="B66" s="22" t="s">
        <v>0</v>
      </c>
      <c r="C66" s="26">
        <f>G65</f>
        <v>1.65</v>
      </c>
      <c r="D66" s="24" t="s">
        <v>1</v>
      </c>
      <c r="E66" s="27">
        <v>3.78</v>
      </c>
      <c r="F66" s="2" t="s">
        <v>3</v>
      </c>
      <c r="G66" s="5">
        <f aca="true" t="shared" si="4" ref="G66:G72">C66*E66</f>
        <v>6.236999999999999</v>
      </c>
      <c r="H66" s="2"/>
      <c r="I66" s="6"/>
    </row>
    <row r="67" spans="1:9" ht="16.5">
      <c r="A67" s="41"/>
      <c r="B67" s="22" t="s">
        <v>38</v>
      </c>
      <c r="C67" s="31">
        <f>170*0.888/1000</f>
        <v>0.15096</v>
      </c>
      <c r="D67" s="31" t="s">
        <v>1</v>
      </c>
      <c r="E67" s="27">
        <v>1.02</v>
      </c>
      <c r="F67" s="2" t="s">
        <v>15</v>
      </c>
      <c r="G67" s="14">
        <f t="shared" si="4"/>
        <v>0.1539792</v>
      </c>
      <c r="H67" s="2"/>
      <c r="I67" s="6"/>
    </row>
    <row r="68" spans="1:9" ht="16.5">
      <c r="A68" s="41"/>
      <c r="B68" s="22" t="s">
        <v>35</v>
      </c>
      <c r="C68" s="31">
        <f>170*0.222/1000</f>
        <v>0.03774</v>
      </c>
      <c r="D68" s="31" t="s">
        <v>1</v>
      </c>
      <c r="E68" s="27">
        <v>1.02</v>
      </c>
      <c r="F68" s="2" t="s">
        <v>15</v>
      </c>
      <c r="G68" s="10">
        <f t="shared" si="4"/>
        <v>0.0384948</v>
      </c>
      <c r="H68" s="2"/>
      <c r="I68" s="6"/>
    </row>
    <row r="69" spans="1:9" ht="16.5">
      <c r="A69" s="41"/>
      <c r="B69" s="22" t="s">
        <v>36</v>
      </c>
      <c r="C69" s="35">
        <f>G65</f>
        <v>1.65</v>
      </c>
      <c r="D69" s="31" t="s">
        <v>1</v>
      </c>
      <c r="E69" s="27">
        <v>1.02</v>
      </c>
      <c r="F69" s="2" t="s">
        <v>4</v>
      </c>
      <c r="G69" s="10">
        <f t="shared" si="4"/>
        <v>1.6829999999999998</v>
      </c>
      <c r="H69" s="2"/>
      <c r="I69" s="6"/>
    </row>
    <row r="70" spans="1:9" ht="16.5">
      <c r="A70" s="41"/>
      <c r="B70" s="22" t="s">
        <v>37</v>
      </c>
      <c r="C70" s="35">
        <f>G65</f>
        <v>1.65</v>
      </c>
      <c r="D70" s="31" t="s">
        <v>1</v>
      </c>
      <c r="E70" s="27">
        <v>0.703</v>
      </c>
      <c r="F70" s="2" t="s">
        <v>13</v>
      </c>
      <c r="G70" s="10">
        <f t="shared" si="4"/>
        <v>1.1599499999999998</v>
      </c>
      <c r="H70" s="2"/>
      <c r="I70" s="6"/>
    </row>
    <row r="71" spans="1:9" ht="16.5">
      <c r="A71" s="41"/>
      <c r="B71" s="22" t="s">
        <v>17</v>
      </c>
      <c r="C71" s="35">
        <f>G65</f>
        <v>1.65</v>
      </c>
      <c r="D71" s="31" t="s">
        <v>1</v>
      </c>
      <c r="E71" s="34">
        <v>0.0114</v>
      </c>
      <c r="F71" s="2" t="s">
        <v>4</v>
      </c>
      <c r="G71" s="10">
        <f t="shared" si="4"/>
        <v>0.01881</v>
      </c>
      <c r="H71" s="2"/>
      <c r="I71" s="6"/>
    </row>
    <row r="72" spans="1:9" ht="16.5">
      <c r="A72" s="41"/>
      <c r="B72" s="22" t="s">
        <v>14</v>
      </c>
      <c r="C72" s="35">
        <f>G65</f>
        <v>1.65</v>
      </c>
      <c r="D72" s="31" t="s">
        <v>1</v>
      </c>
      <c r="E72" s="34">
        <v>0.92</v>
      </c>
      <c r="F72" s="2" t="s">
        <v>11</v>
      </c>
      <c r="G72" s="10">
        <f t="shared" si="4"/>
        <v>1.518</v>
      </c>
      <c r="H72" s="2"/>
      <c r="I72" s="6"/>
    </row>
    <row r="73" spans="1:9" ht="16.5">
      <c r="A73" s="41"/>
      <c r="B73" s="22" t="s">
        <v>12</v>
      </c>
      <c r="C73" s="31">
        <f>G65</f>
        <v>1.65</v>
      </c>
      <c r="D73" s="31" t="s">
        <v>1</v>
      </c>
      <c r="E73" s="25">
        <v>0.6</v>
      </c>
      <c r="F73" s="2" t="s">
        <v>11</v>
      </c>
      <c r="G73" s="5">
        <f>E73*C73</f>
        <v>0.9899999999999999</v>
      </c>
      <c r="H73" s="2"/>
      <c r="I73" s="6"/>
    </row>
    <row r="74" spans="1:9" ht="17.25" customHeight="1">
      <c r="A74" s="41">
        <v>11</v>
      </c>
      <c r="B74" s="28" t="s">
        <v>47</v>
      </c>
      <c r="C74" s="28"/>
      <c r="D74" s="28"/>
      <c r="E74" s="28"/>
      <c r="F74" s="3" t="s">
        <v>4</v>
      </c>
      <c r="G74" s="15">
        <f>36*0.08*0.16</f>
        <v>0.4608</v>
      </c>
      <c r="H74" s="22"/>
      <c r="I74" s="45"/>
    </row>
    <row r="75" spans="1:9" ht="16.5">
      <c r="A75" s="41"/>
      <c r="B75" s="22" t="s">
        <v>0</v>
      </c>
      <c r="C75" s="26">
        <f>G74</f>
        <v>0.4608</v>
      </c>
      <c r="D75" s="24" t="s">
        <v>1</v>
      </c>
      <c r="E75" s="51">
        <v>24</v>
      </c>
      <c r="F75" s="2" t="s">
        <v>3</v>
      </c>
      <c r="G75" s="5">
        <f>C75*E75</f>
        <v>11.0592</v>
      </c>
      <c r="H75" s="2"/>
      <c r="I75" s="6"/>
    </row>
    <row r="76" spans="1:9" ht="16.5">
      <c r="A76" s="41"/>
      <c r="B76" s="22" t="s">
        <v>17</v>
      </c>
      <c r="C76" s="26">
        <f>G74</f>
        <v>0.4608</v>
      </c>
      <c r="D76" s="24" t="s">
        <v>1</v>
      </c>
      <c r="E76" s="27">
        <v>1.02</v>
      </c>
      <c r="F76" s="3" t="s">
        <v>4</v>
      </c>
      <c r="G76" s="15">
        <f>E76*C76</f>
        <v>0.470016</v>
      </c>
      <c r="H76" s="3"/>
      <c r="I76" s="12"/>
    </row>
    <row r="77" spans="1:9" ht="16.5">
      <c r="A77" s="41"/>
      <c r="B77" s="22" t="s">
        <v>48</v>
      </c>
      <c r="C77" s="26">
        <f>G74</f>
        <v>0.4608</v>
      </c>
      <c r="D77" s="24" t="s">
        <v>1</v>
      </c>
      <c r="E77" s="27">
        <v>3.08</v>
      </c>
      <c r="F77" s="3" t="s">
        <v>49</v>
      </c>
      <c r="G77" s="11">
        <f>E77*C77</f>
        <v>1.419264</v>
      </c>
      <c r="H77" s="3"/>
      <c r="I77" s="12"/>
    </row>
    <row r="78" spans="1:9" ht="16.5">
      <c r="A78" s="41"/>
      <c r="B78" s="22" t="s">
        <v>14</v>
      </c>
      <c r="C78" s="35">
        <f>G74</f>
        <v>0.4608</v>
      </c>
      <c r="D78" s="31" t="s">
        <v>1</v>
      </c>
      <c r="E78" s="27">
        <v>1.3</v>
      </c>
      <c r="F78" s="2" t="s">
        <v>11</v>
      </c>
      <c r="G78" s="10">
        <f>C78*E78</f>
        <v>0.59904</v>
      </c>
      <c r="H78" s="2"/>
      <c r="I78" s="6"/>
    </row>
    <row r="79" spans="1:9" ht="16.5">
      <c r="A79" s="41"/>
      <c r="B79" s="22" t="s">
        <v>12</v>
      </c>
      <c r="C79" s="35">
        <f>G74</f>
        <v>0.4608</v>
      </c>
      <c r="D79" s="31" t="s">
        <v>1</v>
      </c>
      <c r="E79" s="27">
        <v>1.38</v>
      </c>
      <c r="F79" s="2" t="s">
        <v>11</v>
      </c>
      <c r="G79" s="5">
        <f>E79*C79</f>
        <v>0.6359039999999999</v>
      </c>
      <c r="H79" s="2"/>
      <c r="I79" s="6"/>
    </row>
    <row r="80" spans="1:9" ht="17.25" customHeight="1">
      <c r="A80" s="41">
        <v>12</v>
      </c>
      <c r="B80" s="28" t="s">
        <v>54</v>
      </c>
      <c r="C80" s="28"/>
      <c r="D80" s="28"/>
      <c r="E80" s="28"/>
      <c r="F80" s="3" t="s">
        <v>4</v>
      </c>
      <c r="G80" s="11">
        <v>1.2</v>
      </c>
      <c r="H80" s="22"/>
      <c r="I80" s="45"/>
    </row>
    <row r="81" spans="1:9" ht="16.5">
      <c r="A81" s="41"/>
      <c r="B81" s="22" t="s">
        <v>0</v>
      </c>
      <c r="C81" s="26">
        <f>G80</f>
        <v>1.2</v>
      </c>
      <c r="D81" s="24" t="s">
        <v>1</v>
      </c>
      <c r="E81" s="51">
        <v>23.8</v>
      </c>
      <c r="F81" s="2" t="s">
        <v>3</v>
      </c>
      <c r="G81" s="5">
        <f>C81*E81</f>
        <v>28.56</v>
      </c>
      <c r="H81" s="2"/>
      <c r="I81" s="6"/>
    </row>
    <row r="82" spans="1:9" ht="16.5">
      <c r="A82" s="41"/>
      <c r="B82" s="22" t="s">
        <v>17</v>
      </c>
      <c r="C82" s="26">
        <f>G80</f>
        <v>1.2</v>
      </c>
      <c r="D82" s="24" t="s">
        <v>1</v>
      </c>
      <c r="E82" s="27">
        <v>1.05</v>
      </c>
      <c r="F82" s="3" t="s">
        <v>4</v>
      </c>
      <c r="G82" s="11">
        <f>E82*C82</f>
        <v>1.26</v>
      </c>
      <c r="H82" s="3"/>
      <c r="I82" s="12"/>
    </row>
    <row r="83" spans="1:9" ht="16.5">
      <c r="A83" s="41"/>
      <c r="B83" s="22" t="s">
        <v>51</v>
      </c>
      <c r="C83" s="26">
        <f>G80</f>
        <v>1.2</v>
      </c>
      <c r="D83" s="24" t="s">
        <v>1</v>
      </c>
      <c r="E83" s="27">
        <v>1.96</v>
      </c>
      <c r="F83" s="3" t="s">
        <v>49</v>
      </c>
      <c r="G83" s="11">
        <f>E83*C83</f>
        <v>2.352</v>
      </c>
      <c r="H83" s="3"/>
      <c r="I83" s="12"/>
    </row>
    <row r="84" spans="1:9" ht="16.5">
      <c r="A84" s="41"/>
      <c r="B84" s="22" t="s">
        <v>50</v>
      </c>
      <c r="C84" s="26">
        <f>G80</f>
        <v>1.2</v>
      </c>
      <c r="D84" s="24" t="s">
        <v>1</v>
      </c>
      <c r="E84" s="27">
        <v>3.38</v>
      </c>
      <c r="F84" s="3" t="s">
        <v>13</v>
      </c>
      <c r="G84" s="11">
        <f>E84*C84</f>
        <v>4.056</v>
      </c>
      <c r="H84" s="3"/>
      <c r="I84" s="12"/>
    </row>
    <row r="85" spans="1:9" ht="16.5">
      <c r="A85" s="41"/>
      <c r="B85" s="22" t="s">
        <v>52</v>
      </c>
      <c r="C85" s="26">
        <f>G80</f>
        <v>1.2</v>
      </c>
      <c r="D85" s="24" t="s">
        <v>1</v>
      </c>
      <c r="E85" s="27">
        <v>4.38</v>
      </c>
      <c r="F85" s="3" t="s">
        <v>49</v>
      </c>
      <c r="G85" s="11">
        <f>E85*C85</f>
        <v>5.255999999999999</v>
      </c>
      <c r="H85" s="3"/>
      <c r="I85" s="12"/>
    </row>
    <row r="86" spans="1:9" ht="16.5">
      <c r="A86" s="41"/>
      <c r="B86" s="22" t="s">
        <v>53</v>
      </c>
      <c r="C86" s="26">
        <f>G80</f>
        <v>1.2</v>
      </c>
      <c r="D86" s="24" t="s">
        <v>1</v>
      </c>
      <c r="E86" s="27">
        <v>7.2</v>
      </c>
      <c r="F86" s="3" t="s">
        <v>49</v>
      </c>
      <c r="G86" s="11">
        <f>E86*C86</f>
        <v>8.64</v>
      </c>
      <c r="H86" s="3"/>
      <c r="I86" s="12"/>
    </row>
    <row r="87" spans="1:9" ht="16.5">
      <c r="A87" s="41"/>
      <c r="B87" s="22" t="s">
        <v>14</v>
      </c>
      <c r="C87" s="35">
        <f>G80</f>
        <v>1.2</v>
      </c>
      <c r="D87" s="31" t="s">
        <v>1</v>
      </c>
      <c r="E87" s="27">
        <v>2.1</v>
      </c>
      <c r="F87" s="2" t="s">
        <v>11</v>
      </c>
      <c r="G87" s="10">
        <f>C87*E87</f>
        <v>2.52</v>
      </c>
      <c r="H87" s="2"/>
      <c r="I87" s="6"/>
    </row>
    <row r="88" spans="1:9" ht="16.5">
      <c r="A88" s="41"/>
      <c r="B88" s="22" t="s">
        <v>12</v>
      </c>
      <c r="C88" s="35">
        <f>G80</f>
        <v>1.2</v>
      </c>
      <c r="D88" s="31" t="s">
        <v>1</v>
      </c>
      <c r="E88" s="27">
        <v>3.44</v>
      </c>
      <c r="F88" s="2" t="s">
        <v>11</v>
      </c>
      <c r="G88" s="5">
        <f>E88*C88</f>
        <v>4.128</v>
      </c>
      <c r="H88" s="2"/>
      <c r="I88" s="6"/>
    </row>
    <row r="89" spans="1:9" ht="17.25" customHeight="1">
      <c r="A89" s="41">
        <v>13</v>
      </c>
      <c r="B89" s="28" t="s">
        <v>55</v>
      </c>
      <c r="C89" s="28"/>
      <c r="D89" s="28"/>
      <c r="E89" s="28"/>
      <c r="F89" s="3" t="s">
        <v>13</v>
      </c>
      <c r="G89" s="13">
        <v>48</v>
      </c>
      <c r="H89" s="22"/>
      <c r="I89" s="45"/>
    </row>
    <row r="90" spans="1:9" ht="16.5">
      <c r="A90" s="41"/>
      <c r="B90" s="22" t="s">
        <v>0</v>
      </c>
      <c r="C90" s="23">
        <f>G89</f>
        <v>48</v>
      </c>
      <c r="D90" s="24" t="s">
        <v>1</v>
      </c>
      <c r="E90" s="25">
        <v>0.284</v>
      </c>
      <c r="F90" s="2" t="s">
        <v>3</v>
      </c>
      <c r="G90" s="5">
        <f>C90*E90</f>
        <v>13.631999999999998</v>
      </c>
      <c r="H90" s="2"/>
      <c r="I90" s="6"/>
    </row>
    <row r="91" spans="1:9" ht="16.5">
      <c r="A91" s="41"/>
      <c r="B91" s="22" t="s">
        <v>17</v>
      </c>
      <c r="C91" s="26">
        <f>G89*0.03</f>
        <v>1.44</v>
      </c>
      <c r="D91" s="24" t="s">
        <v>1</v>
      </c>
      <c r="E91" s="27">
        <v>1.05</v>
      </c>
      <c r="F91" s="3" t="s">
        <v>4</v>
      </c>
      <c r="G91" s="13">
        <f>E91*C91</f>
        <v>1.512</v>
      </c>
      <c r="H91" s="3"/>
      <c r="I91" s="12"/>
    </row>
    <row r="92" spans="1:9" ht="16.5">
      <c r="A92" s="41"/>
      <c r="B92" s="22" t="s">
        <v>53</v>
      </c>
      <c r="C92" s="23">
        <f>G89</f>
        <v>48</v>
      </c>
      <c r="D92" s="24" t="s">
        <v>1</v>
      </c>
      <c r="E92" s="25">
        <v>0.079</v>
      </c>
      <c r="F92" s="3" t="s">
        <v>49</v>
      </c>
      <c r="G92" s="11">
        <f>E92*C92</f>
        <v>3.792</v>
      </c>
      <c r="H92" s="3"/>
      <c r="I92" s="12"/>
    </row>
    <row r="93" spans="1:9" ht="16.5">
      <c r="A93" s="41"/>
      <c r="B93" s="22" t="s">
        <v>14</v>
      </c>
      <c r="C93" s="30">
        <f>G89</f>
        <v>48</v>
      </c>
      <c r="D93" s="31" t="s">
        <v>1</v>
      </c>
      <c r="E93" s="34">
        <v>0.0231</v>
      </c>
      <c r="F93" s="2" t="s">
        <v>11</v>
      </c>
      <c r="G93" s="10">
        <f>C93*E93</f>
        <v>1.1088</v>
      </c>
      <c r="H93" s="2"/>
      <c r="I93" s="6"/>
    </row>
    <row r="94" spans="1:9" ht="16.5">
      <c r="A94" s="41"/>
      <c r="B94" s="22" t="s">
        <v>12</v>
      </c>
      <c r="C94" s="30">
        <f>G89</f>
        <v>48</v>
      </c>
      <c r="D94" s="31" t="s">
        <v>1</v>
      </c>
      <c r="E94" s="34">
        <v>0.0523</v>
      </c>
      <c r="F94" s="2" t="s">
        <v>11</v>
      </c>
      <c r="G94" s="5">
        <f>E94*C94</f>
        <v>2.5103999999999997</v>
      </c>
      <c r="H94" s="2"/>
      <c r="I94" s="6"/>
    </row>
    <row r="95" spans="1:9" ht="17.25" customHeight="1">
      <c r="A95" s="41">
        <v>14</v>
      </c>
      <c r="B95" s="28" t="s">
        <v>56</v>
      </c>
      <c r="C95" s="28"/>
      <c r="D95" s="28"/>
      <c r="E95" s="28"/>
      <c r="F95" s="3" t="s">
        <v>13</v>
      </c>
      <c r="G95" s="13">
        <v>48</v>
      </c>
      <c r="H95" s="22"/>
      <c r="I95" s="45"/>
    </row>
    <row r="96" spans="1:9" ht="16.5">
      <c r="A96" s="41"/>
      <c r="B96" s="22" t="s">
        <v>0</v>
      </c>
      <c r="C96" s="23">
        <f>G95</f>
        <v>48</v>
      </c>
      <c r="D96" s="24" t="s">
        <v>1</v>
      </c>
      <c r="E96" s="34">
        <v>0.0424</v>
      </c>
      <c r="F96" s="2" t="s">
        <v>3</v>
      </c>
      <c r="G96" s="5">
        <f>C96*E96</f>
        <v>2.0352</v>
      </c>
      <c r="H96" s="2"/>
      <c r="I96" s="6"/>
    </row>
    <row r="97" spans="1:9" ht="16.5">
      <c r="A97" s="41"/>
      <c r="B97" s="22" t="s">
        <v>57</v>
      </c>
      <c r="C97" s="26">
        <f>G95</f>
        <v>48</v>
      </c>
      <c r="D97" s="24" t="s">
        <v>1</v>
      </c>
      <c r="E97" s="34">
        <f>0.15/1.2</f>
        <v>0.125</v>
      </c>
      <c r="F97" s="3" t="s">
        <v>49</v>
      </c>
      <c r="G97" s="15">
        <f>E97*C97</f>
        <v>6</v>
      </c>
      <c r="H97" s="3"/>
      <c r="I97" s="12"/>
    </row>
    <row r="98" spans="1:9" ht="33.75" customHeight="1">
      <c r="A98" s="41">
        <v>15</v>
      </c>
      <c r="B98" s="28" t="s">
        <v>58</v>
      </c>
      <c r="C98" s="28"/>
      <c r="D98" s="28"/>
      <c r="E98" s="28"/>
      <c r="F98" s="3" t="s">
        <v>13</v>
      </c>
      <c r="G98" s="13">
        <v>48</v>
      </c>
      <c r="H98" s="22"/>
      <c r="I98" s="45"/>
    </row>
    <row r="99" spans="1:9" ht="16.5">
      <c r="A99" s="41"/>
      <c r="B99" s="22" t="s">
        <v>0</v>
      </c>
      <c r="C99" s="23">
        <f>G98</f>
        <v>48</v>
      </c>
      <c r="D99" s="24" t="s">
        <v>1</v>
      </c>
      <c r="E99" s="25">
        <v>0.165</v>
      </c>
      <c r="F99" s="2" t="s">
        <v>3</v>
      </c>
      <c r="G99" s="5">
        <f>C99*E99</f>
        <v>7.92</v>
      </c>
      <c r="H99" s="2"/>
      <c r="I99" s="6"/>
    </row>
    <row r="100" spans="1:9" ht="16.5">
      <c r="A100" s="41"/>
      <c r="B100" s="22" t="s">
        <v>59</v>
      </c>
      <c r="C100" s="26">
        <f>G98</f>
        <v>48</v>
      </c>
      <c r="D100" s="24" t="s">
        <v>1</v>
      </c>
      <c r="E100" s="27">
        <v>1.1</v>
      </c>
      <c r="F100" s="3" t="s">
        <v>13</v>
      </c>
      <c r="G100" s="13">
        <f>E100*C100</f>
        <v>52.800000000000004</v>
      </c>
      <c r="H100" s="3"/>
      <c r="I100" s="12"/>
    </row>
    <row r="101" spans="1:9" ht="16.5">
      <c r="A101" s="41"/>
      <c r="B101" s="22" t="s">
        <v>60</v>
      </c>
      <c r="C101" s="23">
        <f>G98</f>
        <v>48</v>
      </c>
      <c r="D101" s="24" t="s">
        <v>1</v>
      </c>
      <c r="E101" s="25">
        <v>6</v>
      </c>
      <c r="F101" s="3" t="s">
        <v>43</v>
      </c>
      <c r="G101" s="11">
        <f>E101*C101</f>
        <v>288</v>
      </c>
      <c r="H101" s="3"/>
      <c r="I101" s="12"/>
    </row>
    <row r="102" spans="1:9" ht="17.25" customHeight="1">
      <c r="A102" s="41">
        <v>16</v>
      </c>
      <c r="B102" s="28" t="s">
        <v>61</v>
      </c>
      <c r="C102" s="28"/>
      <c r="D102" s="28"/>
      <c r="E102" s="28"/>
      <c r="F102" s="3" t="s">
        <v>13</v>
      </c>
      <c r="G102" s="13">
        <v>6</v>
      </c>
      <c r="H102" s="22"/>
      <c r="I102" s="45"/>
    </row>
    <row r="103" spans="1:9" ht="16.5">
      <c r="A103" s="41"/>
      <c r="B103" s="22" t="s">
        <v>0</v>
      </c>
      <c r="C103" s="23">
        <f>G102</f>
        <v>6</v>
      </c>
      <c r="D103" s="24" t="s">
        <v>1</v>
      </c>
      <c r="E103" s="34">
        <v>0.83</v>
      </c>
      <c r="F103" s="2" t="s">
        <v>3</v>
      </c>
      <c r="G103" s="5">
        <f>C103*E103</f>
        <v>4.9799999999999995</v>
      </c>
      <c r="H103" s="2"/>
      <c r="I103" s="6"/>
    </row>
    <row r="104" spans="1:9" ht="16.5">
      <c r="A104" s="41"/>
      <c r="B104" s="22" t="s">
        <v>62</v>
      </c>
      <c r="C104" s="23">
        <f>G102</f>
        <v>6</v>
      </c>
      <c r="D104" s="24" t="s">
        <v>1</v>
      </c>
      <c r="E104" s="34">
        <v>1.1</v>
      </c>
      <c r="F104" s="3" t="s">
        <v>13</v>
      </c>
      <c r="G104" s="11">
        <f>E104*C104</f>
        <v>6.6000000000000005</v>
      </c>
      <c r="H104" s="3"/>
      <c r="I104" s="12"/>
    </row>
    <row r="105" spans="1:9" ht="17.25" customHeight="1">
      <c r="A105" s="41">
        <v>17</v>
      </c>
      <c r="B105" s="28" t="s">
        <v>63</v>
      </c>
      <c r="C105" s="28"/>
      <c r="D105" s="28"/>
      <c r="E105" s="28"/>
      <c r="F105" s="3" t="s">
        <v>13</v>
      </c>
      <c r="G105" s="13">
        <v>48</v>
      </c>
      <c r="H105" s="22"/>
      <c r="I105" s="45"/>
    </row>
    <row r="106" spans="1:9" ht="16.5">
      <c r="A106" s="41"/>
      <c r="B106" s="22" t="s">
        <v>0</v>
      </c>
      <c r="C106" s="23">
        <f>G105</f>
        <v>48</v>
      </c>
      <c r="D106" s="24" t="s">
        <v>1</v>
      </c>
      <c r="E106" s="25">
        <v>1.09</v>
      </c>
      <c r="F106" s="2" t="s">
        <v>3</v>
      </c>
      <c r="G106" s="5">
        <f>C106*E106</f>
        <v>52.32000000000001</v>
      </c>
      <c r="H106" s="2"/>
      <c r="I106" s="6"/>
    </row>
    <row r="107" spans="1:9" ht="16.5">
      <c r="A107" s="41"/>
      <c r="B107" s="22" t="s">
        <v>64</v>
      </c>
      <c r="C107" s="23">
        <f>G105</f>
        <v>48</v>
      </c>
      <c r="D107" s="24" t="s">
        <v>1</v>
      </c>
      <c r="E107" s="27">
        <v>1.25</v>
      </c>
      <c r="F107" s="3" t="s">
        <v>13</v>
      </c>
      <c r="G107" s="13">
        <f>E107*C107</f>
        <v>60</v>
      </c>
      <c r="H107" s="3"/>
      <c r="I107" s="12"/>
    </row>
    <row r="108" spans="1:9" ht="16.5">
      <c r="A108" s="41"/>
      <c r="B108" s="22" t="s">
        <v>65</v>
      </c>
      <c r="C108" s="23">
        <f>G105</f>
        <v>48</v>
      </c>
      <c r="D108" s="24" t="s">
        <v>1</v>
      </c>
      <c r="E108" s="25">
        <v>6</v>
      </c>
      <c r="F108" s="3" t="s">
        <v>43</v>
      </c>
      <c r="G108" s="11">
        <f>E108*C108</f>
        <v>288</v>
      </c>
      <c r="H108" s="3"/>
      <c r="I108" s="12"/>
    </row>
    <row r="109" spans="1:9" ht="16.5">
      <c r="A109" s="41"/>
      <c r="B109" s="22" t="s">
        <v>14</v>
      </c>
      <c r="C109" s="30">
        <f>G105</f>
        <v>48</v>
      </c>
      <c r="D109" s="31" t="s">
        <v>1</v>
      </c>
      <c r="E109" s="34">
        <v>0.0676</v>
      </c>
      <c r="F109" s="2" t="s">
        <v>11</v>
      </c>
      <c r="G109" s="10">
        <f>C109*E109</f>
        <v>3.2447999999999997</v>
      </c>
      <c r="H109" s="2"/>
      <c r="I109" s="6"/>
    </row>
    <row r="110" spans="1:9" ht="16.5">
      <c r="A110" s="41"/>
      <c r="B110" s="22" t="s">
        <v>12</v>
      </c>
      <c r="C110" s="30">
        <f>G105</f>
        <v>48</v>
      </c>
      <c r="D110" s="31" t="s">
        <v>1</v>
      </c>
      <c r="E110" s="34">
        <v>0.0187</v>
      </c>
      <c r="F110" s="2" t="s">
        <v>11</v>
      </c>
      <c r="G110" s="5">
        <f>E110*C110</f>
        <v>0.8976000000000001</v>
      </c>
      <c r="H110" s="2"/>
      <c r="I110" s="6"/>
    </row>
    <row r="111" spans="1:9" ht="17.25" customHeight="1">
      <c r="A111" s="41">
        <v>18</v>
      </c>
      <c r="B111" s="28" t="s">
        <v>66</v>
      </c>
      <c r="C111" s="28"/>
      <c r="D111" s="28"/>
      <c r="E111" s="28"/>
      <c r="F111" s="3" t="s">
        <v>2</v>
      </c>
      <c r="G111" s="13">
        <f>C113</f>
        <v>8</v>
      </c>
      <c r="H111" s="22"/>
      <c r="I111" s="45"/>
    </row>
    <row r="112" spans="1:9" ht="16.5">
      <c r="A112" s="41"/>
      <c r="B112" s="22" t="s">
        <v>0</v>
      </c>
      <c r="C112" s="23">
        <f>G111</f>
        <v>8</v>
      </c>
      <c r="D112" s="24" t="s">
        <v>1</v>
      </c>
      <c r="E112" s="25">
        <v>0.74</v>
      </c>
      <c r="F112" s="2" t="s">
        <v>3</v>
      </c>
      <c r="G112" s="5">
        <f>C112*E112</f>
        <v>5.92</v>
      </c>
      <c r="H112" s="2"/>
      <c r="I112" s="6"/>
    </row>
    <row r="113" spans="1:9" ht="16.5">
      <c r="A113" s="41"/>
      <c r="B113" s="22" t="s">
        <v>67</v>
      </c>
      <c r="C113" s="23">
        <v>8</v>
      </c>
      <c r="D113" s="24" t="s">
        <v>1</v>
      </c>
      <c r="E113" s="25">
        <v>1.01</v>
      </c>
      <c r="F113" s="3" t="s">
        <v>2</v>
      </c>
      <c r="G113" s="11">
        <f>E113*C113</f>
        <v>8.08</v>
      </c>
      <c r="H113" s="3"/>
      <c r="I113" s="12"/>
    </row>
    <row r="114" spans="1:9" ht="16.5">
      <c r="A114" s="41"/>
      <c r="B114" s="22" t="s">
        <v>68</v>
      </c>
      <c r="C114" s="23">
        <v>2</v>
      </c>
      <c r="D114" s="24" t="s">
        <v>1</v>
      </c>
      <c r="E114" s="25">
        <v>1</v>
      </c>
      <c r="F114" s="3" t="s">
        <v>43</v>
      </c>
      <c r="G114" s="11">
        <f>E114*C114</f>
        <v>2</v>
      </c>
      <c r="H114" s="3"/>
      <c r="I114" s="12"/>
    </row>
    <row r="115" spans="1:9" ht="16.5">
      <c r="A115" s="41"/>
      <c r="B115" s="22" t="s">
        <v>69</v>
      </c>
      <c r="C115" s="23">
        <f>G111</f>
        <v>8</v>
      </c>
      <c r="D115" s="24" t="s">
        <v>1</v>
      </c>
      <c r="E115" s="25">
        <v>1.12</v>
      </c>
      <c r="F115" s="3" t="s">
        <v>43</v>
      </c>
      <c r="G115" s="11">
        <f>E115*C115</f>
        <v>8.96</v>
      </c>
      <c r="H115" s="3"/>
      <c r="I115" s="12"/>
    </row>
    <row r="116" spans="1:9" ht="16.5">
      <c r="A116" s="41"/>
      <c r="B116" s="22" t="s">
        <v>14</v>
      </c>
      <c r="C116" s="30">
        <f>G111</f>
        <v>8</v>
      </c>
      <c r="D116" s="31" t="s">
        <v>1</v>
      </c>
      <c r="E116" s="34">
        <v>0.0662</v>
      </c>
      <c r="F116" s="2" t="s">
        <v>11</v>
      </c>
      <c r="G116" s="10">
        <f>C116*E116</f>
        <v>0.5296</v>
      </c>
      <c r="H116" s="2"/>
      <c r="I116" s="6"/>
    </row>
    <row r="117" spans="1:9" ht="16.5">
      <c r="A117" s="41"/>
      <c r="B117" s="22" t="s">
        <v>12</v>
      </c>
      <c r="C117" s="30">
        <f>G111</f>
        <v>8</v>
      </c>
      <c r="D117" s="31" t="s">
        <v>1</v>
      </c>
      <c r="E117" s="34">
        <v>0.0133</v>
      </c>
      <c r="F117" s="2" t="s">
        <v>11</v>
      </c>
      <c r="G117" s="5">
        <f>E117*C117</f>
        <v>0.1064</v>
      </c>
      <c r="H117" s="2"/>
      <c r="I117" s="6"/>
    </row>
    <row r="118" spans="1:9" ht="17.25" customHeight="1">
      <c r="A118" s="41">
        <v>19</v>
      </c>
      <c r="B118" s="28" t="s">
        <v>70</v>
      </c>
      <c r="C118" s="28"/>
      <c r="D118" s="28"/>
      <c r="E118" s="28"/>
      <c r="F118" s="3" t="s">
        <v>4</v>
      </c>
      <c r="G118" s="13">
        <f>23*0.3</f>
        <v>6.8999999999999995</v>
      </c>
      <c r="H118" s="22"/>
      <c r="I118" s="45"/>
    </row>
    <row r="119" spans="1:9" ht="16.5">
      <c r="A119" s="41"/>
      <c r="B119" s="22" t="s">
        <v>0</v>
      </c>
      <c r="C119" s="23">
        <f>G118</f>
        <v>6.8999999999999995</v>
      </c>
      <c r="D119" s="24" t="s">
        <v>1</v>
      </c>
      <c r="E119" s="27">
        <v>3.16</v>
      </c>
      <c r="F119" s="2" t="s">
        <v>3</v>
      </c>
      <c r="G119" s="5">
        <f>C119*E119</f>
        <v>21.804</v>
      </c>
      <c r="H119" s="2"/>
      <c r="I119" s="6"/>
    </row>
    <row r="120" spans="1:9" ht="16.5">
      <c r="A120" s="41"/>
      <c r="B120" s="22" t="s">
        <v>26</v>
      </c>
      <c r="C120" s="23">
        <f>G118</f>
        <v>6.8999999999999995</v>
      </c>
      <c r="D120" s="24" t="s">
        <v>1</v>
      </c>
      <c r="E120" s="27">
        <v>1.25</v>
      </c>
      <c r="F120" s="3" t="s">
        <v>4</v>
      </c>
      <c r="G120" s="11">
        <f>E120*C120</f>
        <v>8.625</v>
      </c>
      <c r="H120" s="3"/>
      <c r="I120" s="12"/>
    </row>
    <row r="121" spans="1:9" ht="16.5">
      <c r="A121" s="41"/>
      <c r="B121" s="22" t="s">
        <v>71</v>
      </c>
      <c r="C121" s="26">
        <f>G120</f>
        <v>8.625</v>
      </c>
      <c r="D121" s="24" t="s">
        <v>1</v>
      </c>
      <c r="E121" s="27">
        <v>1.6</v>
      </c>
      <c r="F121" s="3" t="s">
        <v>15</v>
      </c>
      <c r="G121" s="11">
        <f>E121*C121</f>
        <v>13.8</v>
      </c>
      <c r="H121" s="3"/>
      <c r="I121" s="12"/>
    </row>
    <row r="122" spans="1:9" ht="16.5">
      <c r="A122" s="41"/>
      <c r="B122" s="22" t="s">
        <v>12</v>
      </c>
      <c r="C122" s="30">
        <f>G118</f>
        <v>6.8999999999999995</v>
      </c>
      <c r="D122" s="31" t="s">
        <v>1</v>
      </c>
      <c r="E122" s="24">
        <v>0.01</v>
      </c>
      <c r="F122" s="2" t="s">
        <v>11</v>
      </c>
      <c r="G122" s="10">
        <f>C122*E122</f>
        <v>0.06899999999999999</v>
      </c>
      <c r="H122" s="2"/>
      <c r="I122" s="6"/>
    </row>
    <row r="123" spans="1:9" ht="17.25" customHeight="1">
      <c r="A123" s="41">
        <v>20</v>
      </c>
      <c r="B123" s="28" t="s">
        <v>72</v>
      </c>
      <c r="C123" s="28"/>
      <c r="D123" s="28"/>
      <c r="E123" s="28"/>
      <c r="F123" s="3" t="s">
        <v>13</v>
      </c>
      <c r="G123" s="13">
        <v>23</v>
      </c>
      <c r="H123" s="22"/>
      <c r="I123" s="45"/>
    </row>
    <row r="124" spans="1:9" ht="16.5">
      <c r="A124" s="41"/>
      <c r="B124" s="22" t="s">
        <v>0</v>
      </c>
      <c r="C124" s="23">
        <f>G123</f>
        <v>23</v>
      </c>
      <c r="D124" s="24" t="s">
        <v>1</v>
      </c>
      <c r="E124" s="34">
        <v>0.3676</v>
      </c>
      <c r="F124" s="2" t="s">
        <v>3</v>
      </c>
      <c r="G124" s="5">
        <f>C124*E124</f>
        <v>8.454799999999999</v>
      </c>
      <c r="H124" s="2"/>
      <c r="I124" s="6"/>
    </row>
    <row r="125" spans="1:9" ht="16.5">
      <c r="A125" s="41"/>
      <c r="B125" s="22" t="s">
        <v>16</v>
      </c>
      <c r="C125" s="23">
        <f>G123</f>
        <v>23</v>
      </c>
      <c r="D125" s="24" t="s">
        <v>1</v>
      </c>
      <c r="E125" s="34">
        <v>0.051</v>
      </c>
      <c r="F125" s="3" t="s">
        <v>4</v>
      </c>
      <c r="G125" s="11">
        <f>E125*C125</f>
        <v>1.1729999999999998</v>
      </c>
      <c r="H125" s="3"/>
      <c r="I125" s="12"/>
    </row>
    <row r="126" spans="1:9" ht="16.5">
      <c r="A126" s="41"/>
      <c r="B126" s="22" t="s">
        <v>14</v>
      </c>
      <c r="C126" s="30">
        <f>G123</f>
        <v>23</v>
      </c>
      <c r="D126" s="31" t="s">
        <v>1</v>
      </c>
      <c r="E126" s="34">
        <v>0.0636</v>
      </c>
      <c r="F126" s="2" t="s">
        <v>11</v>
      </c>
      <c r="G126" s="10">
        <f>C126*E126</f>
        <v>1.4628</v>
      </c>
      <c r="H126" s="2"/>
      <c r="I126" s="6"/>
    </row>
    <row r="127" spans="1:9" ht="33.75" customHeight="1">
      <c r="A127" s="41">
        <v>21</v>
      </c>
      <c r="B127" s="28" t="s">
        <v>79</v>
      </c>
      <c r="C127" s="28"/>
      <c r="D127" s="28"/>
      <c r="E127" s="28"/>
      <c r="F127" s="3" t="s">
        <v>13</v>
      </c>
      <c r="G127" s="11">
        <v>10.5</v>
      </c>
      <c r="H127" s="22"/>
      <c r="I127" s="45"/>
    </row>
    <row r="128" spans="1:9" ht="16.5">
      <c r="A128" s="41"/>
      <c r="B128" s="22" t="s">
        <v>0</v>
      </c>
      <c r="C128" s="26">
        <f>G127</f>
        <v>10.5</v>
      </c>
      <c r="D128" s="24" t="s">
        <v>1</v>
      </c>
      <c r="E128" s="27">
        <v>2.72</v>
      </c>
      <c r="F128" s="2" t="s">
        <v>3</v>
      </c>
      <c r="G128" s="5">
        <f>C128*E128</f>
        <v>28.560000000000002</v>
      </c>
      <c r="H128" s="2"/>
      <c r="I128" s="6"/>
    </row>
    <row r="129" spans="1:9" ht="16.5">
      <c r="A129" s="41"/>
      <c r="B129" s="28" t="s">
        <v>78</v>
      </c>
      <c r="C129" s="28">
        <f>G127</f>
        <v>10.5</v>
      </c>
      <c r="D129" s="28" t="s">
        <v>1</v>
      </c>
      <c r="E129" s="28">
        <v>0.0146</v>
      </c>
      <c r="F129" s="3" t="s">
        <v>13</v>
      </c>
      <c r="G129" s="11">
        <f>G127</f>
        <v>10.5</v>
      </c>
      <c r="H129" s="3"/>
      <c r="I129" s="12"/>
    </row>
    <row r="130" spans="1:9" ht="33" customHeight="1">
      <c r="A130" s="41">
        <v>22</v>
      </c>
      <c r="B130" s="28" t="s">
        <v>93</v>
      </c>
      <c r="C130" s="28"/>
      <c r="D130" s="28"/>
      <c r="E130" s="28"/>
      <c r="F130" s="3" t="s">
        <v>13</v>
      </c>
      <c r="G130" s="11">
        <v>4</v>
      </c>
      <c r="H130" s="22"/>
      <c r="I130" s="45"/>
    </row>
    <row r="131" spans="1:9" ht="16.5">
      <c r="A131" s="41"/>
      <c r="B131" s="22" t="s">
        <v>0</v>
      </c>
      <c r="C131" s="26">
        <f>G130</f>
        <v>4</v>
      </c>
      <c r="D131" s="24" t="s">
        <v>1</v>
      </c>
      <c r="E131" s="27">
        <v>2.72</v>
      </c>
      <c r="F131" s="2" t="s">
        <v>3</v>
      </c>
      <c r="G131" s="5">
        <f>C131*E131</f>
        <v>10.88</v>
      </c>
      <c r="H131" s="2"/>
      <c r="I131" s="6"/>
    </row>
    <row r="132" spans="1:9" ht="16.5">
      <c r="A132" s="41"/>
      <c r="B132" s="22" t="s">
        <v>80</v>
      </c>
      <c r="C132" s="26">
        <f>3</f>
        <v>3</v>
      </c>
      <c r="D132" s="24" t="s">
        <v>1</v>
      </c>
      <c r="E132" s="27">
        <v>1</v>
      </c>
      <c r="F132" s="2" t="s">
        <v>43</v>
      </c>
      <c r="G132" s="5">
        <f>C132*E132</f>
        <v>3</v>
      </c>
      <c r="H132" s="2"/>
      <c r="I132" s="6"/>
    </row>
    <row r="133" spans="1:9" ht="16.5">
      <c r="A133" s="41"/>
      <c r="B133" s="28" t="s">
        <v>81</v>
      </c>
      <c r="C133" s="28">
        <f>G130</f>
        <v>4</v>
      </c>
      <c r="D133" s="28" t="s">
        <v>1</v>
      </c>
      <c r="E133" s="28">
        <v>0.0146</v>
      </c>
      <c r="F133" s="3" t="s">
        <v>13</v>
      </c>
      <c r="G133" s="11">
        <f>G130</f>
        <v>4</v>
      </c>
      <c r="H133" s="3"/>
      <c r="I133" s="12"/>
    </row>
    <row r="134" spans="1:9" ht="17.25" customHeight="1">
      <c r="A134" s="41">
        <v>23</v>
      </c>
      <c r="B134" s="28" t="s">
        <v>85</v>
      </c>
      <c r="C134" s="28"/>
      <c r="D134" s="28"/>
      <c r="E134" s="28"/>
      <c r="F134" s="3" t="s">
        <v>13</v>
      </c>
      <c r="G134" s="3">
        <v>345</v>
      </c>
      <c r="H134" s="22"/>
      <c r="I134" s="45"/>
    </row>
    <row r="135" spans="1:9" ht="16.5">
      <c r="A135" s="41"/>
      <c r="B135" s="22" t="s">
        <v>0</v>
      </c>
      <c r="C135" s="23">
        <f>G134</f>
        <v>345</v>
      </c>
      <c r="D135" s="24" t="s">
        <v>1</v>
      </c>
      <c r="E135" s="27">
        <v>1.01</v>
      </c>
      <c r="F135" s="2" t="s">
        <v>3</v>
      </c>
      <c r="G135" s="5">
        <f>C135*E135</f>
        <v>348.45</v>
      </c>
      <c r="H135" s="2"/>
      <c r="I135" s="6"/>
    </row>
    <row r="136" spans="1:9" ht="16.5">
      <c r="A136" s="41"/>
      <c r="B136" s="22" t="s">
        <v>84</v>
      </c>
      <c r="C136" s="23">
        <f>G134</f>
        <v>345</v>
      </c>
      <c r="D136" s="24" t="s">
        <v>1</v>
      </c>
      <c r="E136" s="34">
        <v>0.0237</v>
      </c>
      <c r="F136" s="3" t="s">
        <v>4</v>
      </c>
      <c r="G136" s="11">
        <f>E136*C136</f>
        <v>8.176499999999999</v>
      </c>
      <c r="H136" s="3"/>
      <c r="I136" s="12"/>
    </row>
    <row r="137" spans="1:9" ht="16.5">
      <c r="A137" s="41"/>
      <c r="B137" s="22" t="s">
        <v>14</v>
      </c>
      <c r="C137" s="30">
        <f>G134</f>
        <v>345</v>
      </c>
      <c r="D137" s="31" t="s">
        <v>1</v>
      </c>
      <c r="E137" s="24">
        <v>0.027</v>
      </c>
      <c r="F137" s="2" t="s">
        <v>11</v>
      </c>
      <c r="G137" s="10">
        <f>C137*E137</f>
        <v>9.315</v>
      </c>
      <c r="H137" s="2"/>
      <c r="I137" s="6"/>
    </row>
    <row r="138" spans="1:9" ht="17.25" customHeight="1">
      <c r="A138" s="41">
        <v>24</v>
      </c>
      <c r="B138" s="28" t="s">
        <v>73</v>
      </c>
      <c r="C138" s="28"/>
      <c r="D138" s="28"/>
      <c r="E138" s="28"/>
      <c r="F138" s="3" t="s">
        <v>13</v>
      </c>
      <c r="G138" s="3">
        <v>23</v>
      </c>
      <c r="H138" s="22"/>
      <c r="I138" s="45"/>
    </row>
    <row r="139" spans="1:9" ht="16.5">
      <c r="A139" s="41"/>
      <c r="B139" s="22" t="s">
        <v>0</v>
      </c>
      <c r="C139" s="23">
        <f>G138</f>
        <v>23</v>
      </c>
      <c r="D139" s="24" t="s">
        <v>1</v>
      </c>
      <c r="E139" s="25">
        <v>0.714</v>
      </c>
      <c r="F139" s="2" t="s">
        <v>3</v>
      </c>
      <c r="G139" s="5">
        <f>C139*E139</f>
        <v>16.422</v>
      </c>
      <c r="H139" s="2"/>
      <c r="I139" s="6"/>
    </row>
    <row r="140" spans="1:9" ht="16.5">
      <c r="A140" s="41"/>
      <c r="B140" s="36" t="s">
        <v>74</v>
      </c>
      <c r="C140" s="37">
        <f>G138</f>
        <v>23</v>
      </c>
      <c r="D140" s="38" t="s">
        <v>1</v>
      </c>
      <c r="E140" s="39">
        <v>1.02</v>
      </c>
      <c r="F140" s="3" t="s">
        <v>13</v>
      </c>
      <c r="G140" s="13">
        <f>E140*C140</f>
        <v>23.46</v>
      </c>
      <c r="H140" s="3"/>
      <c r="I140" s="12"/>
    </row>
    <row r="141" spans="1:9" ht="16.5">
      <c r="A141" s="41"/>
      <c r="B141" s="36" t="s">
        <v>75</v>
      </c>
      <c r="C141" s="37">
        <f>G138</f>
        <v>23</v>
      </c>
      <c r="D141" s="38" t="s">
        <v>1</v>
      </c>
      <c r="E141" s="39">
        <v>1</v>
      </c>
      <c r="F141" s="3" t="s">
        <v>13</v>
      </c>
      <c r="G141" s="13">
        <f>E141*C141</f>
        <v>23</v>
      </c>
      <c r="H141" s="3"/>
      <c r="I141" s="12"/>
    </row>
    <row r="142" spans="1:9" ht="16.5">
      <c r="A142" s="41"/>
      <c r="B142" s="36" t="s">
        <v>76</v>
      </c>
      <c r="C142" s="37">
        <f>G138</f>
        <v>23</v>
      </c>
      <c r="D142" s="38" t="s">
        <v>1</v>
      </c>
      <c r="E142" s="39">
        <v>0.03</v>
      </c>
      <c r="F142" s="3" t="s">
        <v>49</v>
      </c>
      <c r="G142" s="13">
        <f>E142*C142</f>
        <v>0.69</v>
      </c>
      <c r="H142" s="3"/>
      <c r="I142" s="12"/>
    </row>
    <row r="143" spans="1:9" ht="16.5">
      <c r="A143" s="41"/>
      <c r="B143" s="22" t="s">
        <v>77</v>
      </c>
      <c r="C143" s="23">
        <v>3.2</v>
      </c>
      <c r="D143" s="24" t="s">
        <v>1</v>
      </c>
      <c r="E143" s="25">
        <v>1</v>
      </c>
      <c r="F143" s="3" t="s">
        <v>2</v>
      </c>
      <c r="G143" s="11">
        <f>E143*C143</f>
        <v>3.2</v>
      </c>
      <c r="H143" s="3"/>
      <c r="I143" s="12"/>
    </row>
    <row r="144" spans="1:9" ht="17.25" customHeight="1">
      <c r="A144" s="41">
        <v>25</v>
      </c>
      <c r="B144" s="28" t="s">
        <v>86</v>
      </c>
      <c r="C144" s="28"/>
      <c r="D144" s="28"/>
      <c r="E144" s="28"/>
      <c r="F144" s="3" t="s">
        <v>13</v>
      </c>
      <c r="G144" s="3">
        <v>23</v>
      </c>
      <c r="H144" s="22"/>
      <c r="I144" s="45"/>
    </row>
    <row r="145" spans="1:9" ht="16.5">
      <c r="A145" s="41"/>
      <c r="B145" s="22" t="s">
        <v>0</v>
      </c>
      <c r="C145" s="23">
        <f>G144</f>
        <v>23</v>
      </c>
      <c r="D145" s="24" t="s">
        <v>1</v>
      </c>
      <c r="E145" s="27">
        <v>1.08</v>
      </c>
      <c r="F145" s="2" t="s">
        <v>3</v>
      </c>
      <c r="G145" s="5">
        <f>C145*E145</f>
        <v>24.840000000000003</v>
      </c>
      <c r="H145" s="2"/>
      <c r="I145" s="6"/>
    </row>
    <row r="146" spans="1:9" ht="16.5">
      <c r="A146" s="41"/>
      <c r="B146" s="22" t="s">
        <v>82</v>
      </c>
      <c r="C146" s="23">
        <f>G144</f>
        <v>23</v>
      </c>
      <c r="D146" s="24" t="s">
        <v>1</v>
      </c>
      <c r="E146" s="27">
        <v>1.02</v>
      </c>
      <c r="F146" s="2" t="s">
        <v>13</v>
      </c>
      <c r="G146" s="5">
        <f>C146*E146</f>
        <v>23.46</v>
      </c>
      <c r="H146" s="2"/>
      <c r="I146" s="6"/>
    </row>
    <row r="147" spans="1:9" ht="16.5">
      <c r="A147" s="41"/>
      <c r="B147" s="22" t="s">
        <v>83</v>
      </c>
      <c r="C147" s="23">
        <f>G144</f>
        <v>23</v>
      </c>
      <c r="D147" s="24" t="s">
        <v>1</v>
      </c>
      <c r="E147" s="34">
        <v>0.0223</v>
      </c>
      <c r="F147" s="3" t="s">
        <v>4</v>
      </c>
      <c r="G147" s="11">
        <f>E147*C147</f>
        <v>0.5129</v>
      </c>
      <c r="H147" s="3"/>
      <c r="I147" s="12"/>
    </row>
    <row r="148" spans="1:9" ht="17.25" customHeight="1">
      <c r="A148" s="41">
        <v>26</v>
      </c>
      <c r="B148" s="28" t="s">
        <v>87</v>
      </c>
      <c r="C148" s="28"/>
      <c r="D148" s="28"/>
      <c r="E148" s="28"/>
      <c r="F148" s="3" t="s">
        <v>13</v>
      </c>
      <c r="G148" s="3">
        <v>150</v>
      </c>
      <c r="H148" s="22"/>
      <c r="I148" s="45"/>
    </row>
    <row r="149" spans="1:9" ht="16.5">
      <c r="A149" s="41"/>
      <c r="B149" s="22" t="s">
        <v>0</v>
      </c>
      <c r="C149" s="23">
        <f>G148</f>
        <v>150</v>
      </c>
      <c r="D149" s="24" t="s">
        <v>1</v>
      </c>
      <c r="E149" s="27">
        <v>1.7</v>
      </c>
      <c r="F149" s="2" t="s">
        <v>3</v>
      </c>
      <c r="G149" s="5">
        <f>C149*E149</f>
        <v>255</v>
      </c>
      <c r="H149" s="2"/>
      <c r="I149" s="6"/>
    </row>
    <row r="150" spans="1:9" ht="16.5">
      <c r="A150" s="41"/>
      <c r="B150" s="22" t="s">
        <v>88</v>
      </c>
      <c r="C150" s="23">
        <f>G148</f>
        <v>150</v>
      </c>
      <c r="D150" s="24" t="s">
        <v>1</v>
      </c>
      <c r="E150" s="27">
        <v>1</v>
      </c>
      <c r="F150" s="2" t="s">
        <v>13</v>
      </c>
      <c r="G150" s="5">
        <f>C150*E150</f>
        <v>150</v>
      </c>
      <c r="H150" s="2"/>
      <c r="I150" s="6"/>
    </row>
    <row r="151" spans="1:9" ht="16.5">
      <c r="A151" s="41"/>
      <c r="B151" s="22" t="s">
        <v>83</v>
      </c>
      <c r="C151" s="23">
        <f>G148</f>
        <v>150</v>
      </c>
      <c r="D151" s="24" t="s">
        <v>1</v>
      </c>
      <c r="E151" s="34">
        <v>0.015</v>
      </c>
      <c r="F151" s="3" t="s">
        <v>4</v>
      </c>
      <c r="G151" s="11">
        <f>E151*C151</f>
        <v>2.25</v>
      </c>
      <c r="H151" s="3"/>
      <c r="I151" s="12"/>
    </row>
    <row r="152" spans="1:9" ht="17.25" customHeight="1">
      <c r="A152" s="41">
        <v>27</v>
      </c>
      <c r="B152" s="28" t="s">
        <v>104</v>
      </c>
      <c r="C152" s="28"/>
      <c r="D152" s="28"/>
      <c r="E152" s="28"/>
      <c r="F152" s="3" t="s">
        <v>4</v>
      </c>
      <c r="G152" s="11">
        <v>2.56</v>
      </c>
      <c r="H152" s="22"/>
      <c r="I152" s="45"/>
    </row>
    <row r="153" spans="1:9" ht="16.5">
      <c r="A153" s="41"/>
      <c r="B153" s="22" t="s">
        <v>0</v>
      </c>
      <c r="C153" s="26">
        <f>G152</f>
        <v>2.56</v>
      </c>
      <c r="D153" s="24" t="s">
        <v>1</v>
      </c>
      <c r="E153" s="34">
        <v>4.5</v>
      </c>
      <c r="F153" s="2" t="s">
        <v>3</v>
      </c>
      <c r="G153" s="5">
        <f>C153*E153</f>
        <v>11.52</v>
      </c>
      <c r="H153" s="2"/>
      <c r="I153" s="6"/>
    </row>
    <row r="154" spans="1:9" ht="16.5">
      <c r="A154" s="41"/>
      <c r="B154" s="22" t="s">
        <v>16</v>
      </c>
      <c r="C154" s="26">
        <f>G152</f>
        <v>2.56</v>
      </c>
      <c r="D154" s="24" t="s">
        <v>1</v>
      </c>
      <c r="E154" s="34">
        <v>1.02</v>
      </c>
      <c r="F154" s="3" t="s">
        <v>4</v>
      </c>
      <c r="G154" s="11">
        <f>E154*C154</f>
        <v>2.6112</v>
      </c>
      <c r="H154" s="3"/>
      <c r="I154" s="12"/>
    </row>
    <row r="155" spans="1:9" ht="16.5">
      <c r="A155" s="41"/>
      <c r="B155" s="22" t="s">
        <v>39</v>
      </c>
      <c r="C155" s="35">
        <f>G152</f>
        <v>2.56</v>
      </c>
      <c r="D155" s="31" t="s">
        <v>1</v>
      </c>
      <c r="E155" s="34">
        <v>1.61</v>
      </c>
      <c r="F155" s="2" t="s">
        <v>11</v>
      </c>
      <c r="G155" s="10">
        <f>C155*E155</f>
        <v>4.1216</v>
      </c>
      <c r="H155" s="2"/>
      <c r="I155" s="6"/>
    </row>
    <row r="156" spans="1:9" ht="54.75" customHeight="1">
      <c r="A156" s="41">
        <v>28</v>
      </c>
      <c r="B156" s="28" t="s">
        <v>105</v>
      </c>
      <c r="C156" s="28"/>
      <c r="D156" s="28"/>
      <c r="E156" s="28"/>
      <c r="F156" s="3" t="s">
        <v>13</v>
      </c>
      <c r="G156" s="3">
        <v>10</v>
      </c>
      <c r="H156" s="22"/>
      <c r="I156" s="45"/>
    </row>
    <row r="157" spans="1:9" ht="16.5">
      <c r="A157" s="41"/>
      <c r="B157" s="22" t="s">
        <v>0</v>
      </c>
      <c r="C157" s="23">
        <f>G156</f>
        <v>10</v>
      </c>
      <c r="D157" s="24" t="s">
        <v>1</v>
      </c>
      <c r="E157" s="27">
        <v>5.75</v>
      </c>
      <c r="F157" s="2" t="s">
        <v>3</v>
      </c>
      <c r="G157" s="5">
        <f>C157*E157</f>
        <v>57.5</v>
      </c>
      <c r="H157" s="2"/>
      <c r="I157" s="6"/>
    </row>
    <row r="158" spans="1:9" ht="16.5">
      <c r="A158" s="41"/>
      <c r="B158" s="22" t="s">
        <v>94</v>
      </c>
      <c r="C158" s="23">
        <f>G156</f>
        <v>10</v>
      </c>
      <c r="D158" s="24" t="s">
        <v>1</v>
      </c>
      <c r="E158" s="27">
        <v>1</v>
      </c>
      <c r="F158" s="2" t="s">
        <v>3</v>
      </c>
      <c r="G158" s="5">
        <f>C158*E158</f>
        <v>10</v>
      </c>
      <c r="H158" s="2"/>
      <c r="I158" s="6"/>
    </row>
    <row r="159" spans="1:9" ht="16.5">
      <c r="A159" s="41"/>
      <c r="B159" s="22" t="s">
        <v>83</v>
      </c>
      <c r="C159" s="23">
        <f>G156</f>
        <v>10</v>
      </c>
      <c r="D159" s="24" t="s">
        <v>1</v>
      </c>
      <c r="E159" s="34">
        <v>0.02</v>
      </c>
      <c r="F159" s="3" t="s">
        <v>4</v>
      </c>
      <c r="G159" s="11">
        <f>E159*C159</f>
        <v>0.2</v>
      </c>
      <c r="H159" s="3"/>
      <c r="I159" s="12"/>
    </row>
    <row r="160" spans="1:9" ht="33.75" customHeight="1">
      <c r="A160" s="41">
        <v>29</v>
      </c>
      <c r="B160" s="28" t="s">
        <v>96</v>
      </c>
      <c r="C160" s="28"/>
      <c r="D160" s="28"/>
      <c r="E160" s="28"/>
      <c r="F160" s="3" t="s">
        <v>13</v>
      </c>
      <c r="G160" s="3">
        <v>6.8</v>
      </c>
      <c r="H160" s="22"/>
      <c r="I160" s="45"/>
    </row>
    <row r="161" spans="1:9" ht="16.5">
      <c r="A161" s="41"/>
      <c r="B161" s="22" t="s">
        <v>0</v>
      </c>
      <c r="C161" s="23">
        <f>G160</f>
        <v>6.8</v>
      </c>
      <c r="D161" s="24" t="s">
        <v>1</v>
      </c>
      <c r="E161" s="25">
        <v>1.56</v>
      </c>
      <c r="F161" s="2" t="s">
        <v>3</v>
      </c>
      <c r="G161" s="5">
        <f>C161*E161</f>
        <v>10.608</v>
      </c>
      <c r="H161" s="2"/>
      <c r="I161" s="6"/>
    </row>
    <row r="162" spans="1:9" ht="16.5">
      <c r="A162" s="41"/>
      <c r="B162" s="22" t="s">
        <v>95</v>
      </c>
      <c r="C162" s="26">
        <v>0.103</v>
      </c>
      <c r="D162" s="24" t="s">
        <v>1</v>
      </c>
      <c r="E162" s="27">
        <v>1</v>
      </c>
      <c r="F162" s="3" t="s">
        <v>15</v>
      </c>
      <c r="G162" s="11">
        <f>E162*C162</f>
        <v>0.103</v>
      </c>
      <c r="H162" s="3"/>
      <c r="I162" s="12"/>
    </row>
    <row r="163" spans="1:9" ht="16.5">
      <c r="A163" s="41"/>
      <c r="B163" s="22" t="s">
        <v>64</v>
      </c>
      <c r="C163" s="23">
        <v>6.8</v>
      </c>
      <c r="D163" s="24" t="s">
        <v>1</v>
      </c>
      <c r="E163" s="27">
        <v>1.25</v>
      </c>
      <c r="F163" s="3" t="s">
        <v>13</v>
      </c>
      <c r="G163" s="13">
        <f>E163*C163</f>
        <v>8.5</v>
      </c>
      <c r="H163" s="3"/>
      <c r="I163" s="12"/>
    </row>
    <row r="164" spans="1:9" ht="16.5">
      <c r="A164" s="41"/>
      <c r="B164" s="22" t="s">
        <v>65</v>
      </c>
      <c r="C164" s="23">
        <f>C163</f>
        <v>6.8</v>
      </c>
      <c r="D164" s="24" t="s">
        <v>1</v>
      </c>
      <c r="E164" s="25">
        <v>6</v>
      </c>
      <c r="F164" s="3" t="s">
        <v>43</v>
      </c>
      <c r="G164" s="11">
        <f>E164*C164</f>
        <v>40.8</v>
      </c>
      <c r="H164" s="3"/>
      <c r="I164" s="12"/>
    </row>
    <row r="165" spans="1:9" ht="16.5">
      <c r="A165" s="41"/>
      <c r="B165" s="22" t="s">
        <v>97</v>
      </c>
      <c r="C165" s="23">
        <v>0.1</v>
      </c>
      <c r="D165" s="24" t="s">
        <v>1</v>
      </c>
      <c r="E165" s="27">
        <v>1</v>
      </c>
      <c r="F165" s="3" t="s">
        <v>13</v>
      </c>
      <c r="G165" s="11">
        <f>E165*C165</f>
        <v>0.1</v>
      </c>
      <c r="H165" s="3"/>
      <c r="I165" s="12"/>
    </row>
    <row r="166" spans="1:9" ht="16.5">
      <c r="A166" s="41"/>
      <c r="B166" s="22" t="s">
        <v>98</v>
      </c>
      <c r="C166" s="23">
        <v>2</v>
      </c>
      <c r="D166" s="24" t="s">
        <v>1</v>
      </c>
      <c r="E166" s="27">
        <v>1</v>
      </c>
      <c r="F166" s="3" t="s">
        <v>2</v>
      </c>
      <c r="G166" s="11">
        <f>E166*C166</f>
        <v>2</v>
      </c>
      <c r="H166" s="3"/>
      <c r="I166" s="12"/>
    </row>
    <row r="167" spans="1:9" ht="34.5" customHeight="1">
      <c r="A167" s="41">
        <v>30</v>
      </c>
      <c r="B167" s="28" t="s">
        <v>102</v>
      </c>
      <c r="C167" s="28"/>
      <c r="D167" s="28"/>
      <c r="E167" s="28"/>
      <c r="F167" s="3" t="s">
        <v>13</v>
      </c>
      <c r="G167" s="13">
        <v>25</v>
      </c>
      <c r="H167" s="22"/>
      <c r="I167" s="45"/>
    </row>
    <row r="168" spans="1:9" ht="16.5">
      <c r="A168" s="41"/>
      <c r="B168" s="22" t="s">
        <v>0</v>
      </c>
      <c r="C168" s="26">
        <f>G167</f>
        <v>25</v>
      </c>
      <c r="D168" s="24" t="s">
        <v>1</v>
      </c>
      <c r="E168" s="27">
        <v>2.72</v>
      </c>
      <c r="F168" s="2" t="s">
        <v>3</v>
      </c>
      <c r="G168" s="5">
        <f>C168*E168</f>
        <v>68</v>
      </c>
      <c r="H168" s="2"/>
      <c r="I168" s="6"/>
    </row>
    <row r="169" spans="1:9" ht="16.5">
      <c r="A169" s="41"/>
      <c r="B169" s="22" t="s">
        <v>99</v>
      </c>
      <c r="C169" s="26">
        <f>G167</f>
        <v>25</v>
      </c>
      <c r="D169" s="24" t="s">
        <v>1</v>
      </c>
      <c r="E169" s="27">
        <v>1.02</v>
      </c>
      <c r="F169" s="3" t="s">
        <v>13</v>
      </c>
      <c r="G169" s="13">
        <f>E169*C169</f>
        <v>25.5</v>
      </c>
      <c r="H169" s="3"/>
      <c r="I169" s="12"/>
    </row>
    <row r="170" spans="1:9" ht="16.5">
      <c r="A170" s="41"/>
      <c r="B170" s="22" t="s">
        <v>100</v>
      </c>
      <c r="C170" s="29">
        <f>G167*23.55/1000</f>
        <v>0.58875</v>
      </c>
      <c r="D170" s="24" t="s">
        <v>1</v>
      </c>
      <c r="E170" s="27">
        <v>15.2</v>
      </c>
      <c r="F170" s="3" t="s">
        <v>49</v>
      </c>
      <c r="G170" s="11">
        <f>E170*C170</f>
        <v>8.949</v>
      </c>
      <c r="H170" s="3"/>
      <c r="I170" s="12"/>
    </row>
    <row r="171" spans="1:9" ht="16.5">
      <c r="A171" s="41"/>
      <c r="B171" s="22" t="s">
        <v>103</v>
      </c>
      <c r="C171" s="29">
        <v>0.15</v>
      </c>
      <c r="D171" s="24" t="s">
        <v>1</v>
      </c>
      <c r="E171" s="27">
        <v>1.02</v>
      </c>
      <c r="F171" s="3" t="s">
        <v>15</v>
      </c>
      <c r="G171" s="15">
        <f>E171*C171</f>
        <v>0.153</v>
      </c>
      <c r="H171" s="3"/>
      <c r="I171" s="12"/>
    </row>
    <row r="172" spans="1:9" ht="16.5">
      <c r="A172" s="41"/>
      <c r="B172" s="22" t="s">
        <v>101</v>
      </c>
      <c r="C172" s="23">
        <v>102</v>
      </c>
      <c r="D172" s="24" t="s">
        <v>1</v>
      </c>
      <c r="E172" s="27">
        <v>1.01</v>
      </c>
      <c r="F172" s="3" t="s">
        <v>2</v>
      </c>
      <c r="G172" s="13">
        <f>E172*C172</f>
        <v>103.02</v>
      </c>
      <c r="H172" s="3"/>
      <c r="I172" s="12"/>
    </row>
    <row r="173" spans="1:9" ht="32.25" customHeight="1">
      <c r="A173" s="41">
        <v>31</v>
      </c>
      <c r="B173" s="28" t="s">
        <v>89</v>
      </c>
      <c r="C173" s="28"/>
      <c r="D173" s="28"/>
      <c r="E173" s="28"/>
      <c r="F173" s="3" t="s">
        <v>13</v>
      </c>
      <c r="G173" s="3">
        <v>88</v>
      </c>
      <c r="H173" s="22"/>
      <c r="I173" s="45"/>
    </row>
    <row r="174" spans="1:9" ht="16.5">
      <c r="A174" s="41"/>
      <c r="B174" s="22" t="s">
        <v>0</v>
      </c>
      <c r="C174" s="23">
        <f>G173</f>
        <v>88</v>
      </c>
      <c r="D174" s="24" t="s">
        <v>1</v>
      </c>
      <c r="E174" s="25">
        <f>0.658</f>
        <v>0.658</v>
      </c>
      <c r="F174" s="2" t="s">
        <v>3</v>
      </c>
      <c r="G174" s="5">
        <f>C174*E174</f>
        <v>57.904</v>
      </c>
      <c r="H174" s="2"/>
      <c r="I174" s="6"/>
    </row>
    <row r="175" spans="1:9" ht="16.5">
      <c r="A175" s="41"/>
      <c r="B175" s="22" t="s">
        <v>90</v>
      </c>
      <c r="C175" s="23">
        <f>G173</f>
        <v>88</v>
      </c>
      <c r="D175" s="24" t="s">
        <v>1</v>
      </c>
      <c r="E175" s="27">
        <v>0.9</v>
      </c>
      <c r="F175" s="3" t="s">
        <v>49</v>
      </c>
      <c r="G175" s="13">
        <f>E175*C175</f>
        <v>79.2</v>
      </c>
      <c r="H175" s="3"/>
      <c r="I175" s="12"/>
    </row>
    <row r="176" spans="1:9" ht="16.5">
      <c r="A176" s="41"/>
      <c r="B176" s="22" t="s">
        <v>91</v>
      </c>
      <c r="C176" s="23">
        <f>G173</f>
        <v>88</v>
      </c>
      <c r="D176" s="24" t="s">
        <v>1</v>
      </c>
      <c r="E176" s="27">
        <v>0.25</v>
      </c>
      <c r="F176" s="3" t="s">
        <v>49</v>
      </c>
      <c r="G176" s="11">
        <f>E176*C176</f>
        <v>22</v>
      </c>
      <c r="H176" s="3"/>
      <c r="I176" s="12"/>
    </row>
    <row r="177" spans="1:9" ht="16.5">
      <c r="A177" s="41"/>
      <c r="B177" s="22" t="s">
        <v>92</v>
      </c>
      <c r="C177" s="30">
        <f>G173</f>
        <v>88</v>
      </c>
      <c r="D177" s="31" t="s">
        <v>1</v>
      </c>
      <c r="E177" s="24">
        <v>0.3</v>
      </c>
      <c r="F177" s="2" t="s">
        <v>49</v>
      </c>
      <c r="G177" s="10">
        <f>C177*E177</f>
        <v>26.4</v>
      </c>
      <c r="H177" s="2"/>
      <c r="I177" s="6"/>
    </row>
    <row r="178" spans="1:9" ht="17.25" customHeight="1">
      <c r="A178" s="41">
        <v>32</v>
      </c>
      <c r="B178" s="28" t="s">
        <v>108</v>
      </c>
      <c r="C178" s="28"/>
      <c r="D178" s="28"/>
      <c r="E178" s="28"/>
      <c r="F178" s="3" t="s">
        <v>13</v>
      </c>
      <c r="G178" s="3">
        <v>107</v>
      </c>
      <c r="H178" s="22"/>
      <c r="I178" s="45"/>
    </row>
    <row r="179" spans="1:9" ht="16.5">
      <c r="A179" s="41"/>
      <c r="B179" s="22" t="s">
        <v>0</v>
      </c>
      <c r="C179" s="23">
        <f>G178</f>
        <v>107</v>
      </c>
      <c r="D179" s="24" t="s">
        <v>1</v>
      </c>
      <c r="E179" s="25">
        <v>0.658</v>
      </c>
      <c r="F179" s="2" t="s">
        <v>3</v>
      </c>
      <c r="G179" s="5">
        <f>C179*E179</f>
        <v>70.406</v>
      </c>
      <c r="H179" s="2"/>
      <c r="I179" s="6"/>
    </row>
    <row r="180" spans="1:9" ht="16.5">
      <c r="A180" s="41"/>
      <c r="B180" s="22" t="s">
        <v>90</v>
      </c>
      <c r="C180" s="23">
        <f>G178</f>
        <v>107</v>
      </c>
      <c r="D180" s="24" t="s">
        <v>1</v>
      </c>
      <c r="E180" s="27">
        <v>0.92</v>
      </c>
      <c r="F180" s="3" t="s">
        <v>49</v>
      </c>
      <c r="G180" s="13">
        <f>E180*C180</f>
        <v>98.44</v>
      </c>
      <c r="H180" s="3"/>
      <c r="I180" s="12"/>
    </row>
    <row r="181" spans="1:9" ht="16.5">
      <c r="A181" s="41"/>
      <c r="B181" s="22" t="s">
        <v>91</v>
      </c>
      <c r="C181" s="23">
        <f>G178</f>
        <v>107</v>
      </c>
      <c r="D181" s="24" t="s">
        <v>1</v>
      </c>
      <c r="E181" s="27">
        <v>0.15</v>
      </c>
      <c r="F181" s="3" t="s">
        <v>49</v>
      </c>
      <c r="G181" s="11">
        <f>E181*C181</f>
        <v>16.05</v>
      </c>
      <c r="H181" s="3"/>
      <c r="I181" s="12"/>
    </row>
    <row r="182" spans="1:9" ht="16.5">
      <c r="A182" s="41"/>
      <c r="B182" s="22" t="s">
        <v>92</v>
      </c>
      <c r="C182" s="30">
        <f>G178</f>
        <v>107</v>
      </c>
      <c r="D182" s="31" t="s">
        <v>1</v>
      </c>
      <c r="E182" s="24">
        <v>0.54</v>
      </c>
      <c r="F182" s="2" t="s">
        <v>49</v>
      </c>
      <c r="G182" s="10">
        <f>C182*E182</f>
        <v>57.78</v>
      </c>
      <c r="H182" s="2"/>
      <c r="I182" s="6"/>
    </row>
    <row r="183" spans="1:9" ht="16.5">
      <c r="A183" s="3"/>
      <c r="B183" s="32" t="s">
        <v>20</v>
      </c>
      <c r="C183" s="32"/>
      <c r="D183" s="32"/>
      <c r="E183" s="32"/>
      <c r="F183" s="2"/>
      <c r="G183" s="10"/>
      <c r="H183" s="2"/>
      <c r="I183" s="52"/>
    </row>
    <row r="184" spans="1:10" ht="16.5">
      <c r="A184" s="22"/>
      <c r="B184" s="33" t="s">
        <v>19</v>
      </c>
      <c r="C184" s="33"/>
      <c r="D184" s="33"/>
      <c r="E184" s="33"/>
      <c r="F184" s="22"/>
      <c r="G184" s="22"/>
      <c r="H184" s="22"/>
      <c r="I184" s="52"/>
      <c r="J184" s="7"/>
    </row>
    <row r="185" spans="1:9" ht="16.5">
      <c r="A185" s="22"/>
      <c r="B185" s="32" t="s">
        <v>111</v>
      </c>
      <c r="C185" s="32"/>
      <c r="D185" s="32"/>
      <c r="E185" s="32"/>
      <c r="F185" s="22"/>
      <c r="G185" s="22"/>
      <c r="H185" s="22"/>
      <c r="I185" s="52"/>
    </row>
    <row r="186" spans="1:9" ht="16.5">
      <c r="A186" s="22"/>
      <c r="B186" s="32" t="s">
        <v>20</v>
      </c>
      <c r="C186" s="32"/>
      <c r="D186" s="32"/>
      <c r="E186" s="32"/>
      <c r="F186" s="22"/>
      <c r="G186" s="22"/>
      <c r="H186" s="22"/>
      <c r="I186" s="52"/>
    </row>
    <row r="187" spans="1:9" ht="16.5">
      <c r="A187" s="22"/>
      <c r="B187" s="32" t="s">
        <v>112</v>
      </c>
      <c r="C187" s="32"/>
      <c r="D187" s="32"/>
      <c r="E187" s="32"/>
      <c r="F187" s="22"/>
      <c r="G187" s="22"/>
      <c r="H187" s="22"/>
      <c r="I187" s="52"/>
    </row>
    <row r="188" spans="1:9" ht="16.5">
      <c r="A188" s="22"/>
      <c r="B188" s="32" t="s">
        <v>21</v>
      </c>
      <c r="C188" s="32"/>
      <c r="D188" s="32"/>
      <c r="E188" s="32"/>
      <c r="F188" s="22"/>
      <c r="G188" s="22"/>
      <c r="H188" s="22"/>
      <c r="I188" s="52"/>
    </row>
    <row r="189" spans="1:9" ht="16.5">
      <c r="A189" s="16"/>
      <c r="B189" s="21" t="s">
        <v>110</v>
      </c>
      <c r="C189" s="21"/>
      <c r="D189" s="21"/>
      <c r="E189" s="21"/>
      <c r="F189" s="16"/>
      <c r="G189" s="16"/>
      <c r="H189" s="16"/>
      <c r="I189" s="16"/>
    </row>
    <row r="190" spans="1:9" ht="16.5">
      <c r="A190" s="16"/>
      <c r="B190" s="18" t="s">
        <v>20</v>
      </c>
      <c r="C190" s="18"/>
      <c r="D190" s="18"/>
      <c r="E190" s="18"/>
      <c r="F190" s="16"/>
      <c r="G190" s="16"/>
      <c r="H190" s="16"/>
      <c r="I190" s="17"/>
    </row>
    <row r="195" spans="3:9" ht="16.5">
      <c r="C195" s="20"/>
      <c r="D195" s="20"/>
      <c r="E195" s="20"/>
      <c r="F195" s="20"/>
      <c r="G195" s="20"/>
      <c r="H195" s="20"/>
      <c r="I195" s="20"/>
    </row>
  </sheetData>
  <sheetProtection/>
  <mergeCells count="77">
    <mergeCell ref="A178:A182"/>
    <mergeCell ref="B178:E178"/>
    <mergeCell ref="B156:E156"/>
    <mergeCell ref="A160:A166"/>
    <mergeCell ref="B160:E160"/>
    <mergeCell ref="A167:A172"/>
    <mergeCell ref="B188:E188"/>
    <mergeCell ref="B185:E185"/>
    <mergeCell ref="A51:A55"/>
    <mergeCell ref="A105:A110"/>
    <mergeCell ref="A98:A101"/>
    <mergeCell ref="A102:A104"/>
    <mergeCell ref="B74:E74"/>
    <mergeCell ref="B189:E189"/>
    <mergeCell ref="C195:I195"/>
    <mergeCell ref="B183:E183"/>
    <mergeCell ref="B95:E95"/>
    <mergeCell ref="B7:E7"/>
    <mergeCell ref="B167:E167"/>
    <mergeCell ref="B111:E111"/>
    <mergeCell ref="B98:E98"/>
    <mergeCell ref="B102:E102"/>
    <mergeCell ref="B186:E186"/>
    <mergeCell ref="B187:E187"/>
    <mergeCell ref="A1:I1"/>
    <mergeCell ref="A2:I2"/>
    <mergeCell ref="B5:E5"/>
    <mergeCell ref="B6:E6"/>
    <mergeCell ref="A3:I3"/>
    <mergeCell ref="A46:A50"/>
    <mergeCell ref="B46:E46"/>
    <mergeCell ref="B10:E10"/>
    <mergeCell ref="B37:E37"/>
    <mergeCell ref="A11:A20"/>
    <mergeCell ref="B11:E11"/>
    <mergeCell ref="A21:A29"/>
    <mergeCell ref="B21:E21"/>
    <mergeCell ref="A144:A147"/>
    <mergeCell ref="B105:E105"/>
    <mergeCell ref="A111:A117"/>
    <mergeCell ref="A118:A122"/>
    <mergeCell ref="B118:E118"/>
    <mergeCell ref="A56:A64"/>
    <mergeCell ref="A74:A79"/>
    <mergeCell ref="B56:E56"/>
    <mergeCell ref="A65:A73"/>
    <mergeCell ref="B65:E65"/>
    <mergeCell ref="A7:A9"/>
    <mergeCell ref="B51:E51"/>
    <mergeCell ref="A30:A36"/>
    <mergeCell ref="B30:E30"/>
    <mergeCell ref="A37:A45"/>
    <mergeCell ref="A127:A129"/>
    <mergeCell ref="A89:A94"/>
    <mergeCell ref="B89:E89"/>
    <mergeCell ref="A95:A97"/>
    <mergeCell ref="A80:A88"/>
    <mergeCell ref="B80:E80"/>
    <mergeCell ref="A123:A126"/>
    <mergeCell ref="B123:E123"/>
    <mergeCell ref="A173:A177"/>
    <mergeCell ref="B173:E173"/>
    <mergeCell ref="A148:A151"/>
    <mergeCell ref="B148:E148"/>
    <mergeCell ref="A152:A155"/>
    <mergeCell ref="B127:E127"/>
    <mergeCell ref="B129:E129"/>
    <mergeCell ref="A130:A133"/>
    <mergeCell ref="B130:E130"/>
    <mergeCell ref="B133:E133"/>
    <mergeCell ref="B152:E152"/>
    <mergeCell ref="A156:A159"/>
    <mergeCell ref="B144:E144"/>
    <mergeCell ref="A134:A137"/>
    <mergeCell ref="B134:E134"/>
    <mergeCell ref="A138:A143"/>
    <mergeCell ref="B138:E138"/>
  </mergeCells>
  <printOptions horizontalCentered="1"/>
  <pageMargins left="0.196850393700787" right="0.196850393700787" top="0.590551181102362" bottom="0.590551181102362" header="0.511811023622047" footer="0.511811023622047"/>
  <pageSetup horizontalDpi="600" verticalDpi="600" orientation="portrait" paperSize="9" scale="85" r:id="rId1"/>
  <ignoredErrors>
    <ignoredError sqref="G78 G87 G93 G109 G116 G125 G154 G1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2016-04-26T11:41:12Z</cp:lastPrinted>
  <dcterms:created xsi:type="dcterms:W3CDTF">1996-10-14T23:33:28Z</dcterms:created>
  <dcterms:modified xsi:type="dcterms:W3CDTF">2016-06-29T11:31:35Z</dcterms:modified>
  <cp:category/>
  <cp:version/>
  <cp:contentType/>
  <cp:contentStatus/>
</cp:coreProperties>
</file>