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1700" windowHeight="6750" tabRatio="598" firstSheet="3" activeTab="9"/>
  </bookViews>
  <sheets>
    <sheet name="gare kan." sheetId="1" state="hidden" r:id="rId1"/>
    <sheet name="ხარჯთაღრიცხვა N1-1" sheetId="2" r:id="rId2"/>
    <sheet name="ხარჯთაღრიცხვა 1-2" sheetId="3" r:id="rId3"/>
    <sheet name="ხარჯთაღრიცხვა N1-3" sheetId="4" r:id="rId4"/>
    <sheet name="ხარჯთაღრიცხვა N1-4" sheetId="5" r:id="rId5"/>
    <sheet name="ხარჯთაღრიცხვა N2" sheetId="6" r:id="rId6"/>
    <sheet name="ხარჯთაღრიცხვა N3" sheetId="7" r:id="rId7"/>
    <sheet name="ხარჯთაღრიცხვა N4" sheetId="8" r:id="rId8"/>
    <sheet name="ხარჯთაღრიცხვა N5" sheetId="9" r:id="rId9"/>
    <sheet name="ნაკრები ხარჯთაღირცხვა" sheetId="10" r:id="rId10"/>
  </sheets>
  <definedNames>
    <definedName name="_xlnm.Print_Area" localSheetId="9">'ნაკრები ხარჯთაღირცხვა'!$A$1:$N$49</definedName>
    <definedName name="_xlnm.Print_Area" localSheetId="2">'ხარჯთაღრიცხვა 1-2'!$A$1:$G$64</definedName>
    <definedName name="_xlnm.Print_Area" localSheetId="1">'ხარჯთაღრიცხვა N1-1'!$A$1:$M$126</definedName>
    <definedName name="_xlnm.Print_Area" localSheetId="3">'ხარჯთაღრიცხვა N1-3'!$A$1:$H$50</definedName>
    <definedName name="_xlnm.Print_Area" localSheetId="4">'ხარჯთაღრიცხვა N1-4'!$A$1:$H$132</definedName>
    <definedName name="_xlnm.Print_Area" localSheetId="5">'ხარჯთაღრიცხვა N2'!$A$1:$H$42</definedName>
    <definedName name="_xlnm.Print_Area" localSheetId="6">'ხარჯთაღრიცხვა N3'!$A$1:$H$69</definedName>
    <definedName name="_xlnm.Print_Area" localSheetId="7">'ხარჯთაღრიცხვა N4'!$A$1:$I$68</definedName>
    <definedName name="_xlnm.Print_Area" localSheetId="8">'ხარჯთაღრიცხვა N5'!$A$1:$H$69</definedName>
  </definedNames>
  <calcPr fullCalcOnLoad="1"/>
</workbook>
</file>

<file path=xl/sharedStrings.xml><?xml version="1.0" encoding="utf-8"?>
<sst xmlns="http://schemas.openxmlformats.org/spreadsheetml/2006/main" count="1083" uniqueCount="450">
  <si>
    <t>forveqsis ventilis 33c da Slangebis(Stuceris)33c montaJi</t>
  </si>
  <si>
    <t>duS kabinis mowyoba SemreviT</t>
  </si>
  <si>
    <t>gruntis gaTxra xeliT sakanalizacio milis gasayvanad 68X0,8X0,3+10X0,8X0,3</t>
  </si>
  <si>
    <t>miwis damuSaveba xeliT TxrilisaTvis</t>
  </si>
  <si>
    <t xml:space="preserve">gruntis gaTxra xeliT sakanalizacio  Webisa mosawyobad </t>
  </si>
  <si>
    <t>betonis saniaRvre Webis mowyoba (1,0X1,0X1,5) luqiT 4c (adg.dazustebiT)</t>
  </si>
  <si>
    <t>gare wyalmomarageba, kanalizacia</t>
  </si>
  <si>
    <t>Siga wyalgayvaniloba, kanalizacia</t>
  </si>
  <si>
    <t>lari</t>
  </si>
  <si>
    <t>#</t>
  </si>
  <si>
    <t>xarjTaRricxvis nomeri</t>
  </si>
  <si>
    <t>saxarjTaRricxvo Rirebuleba</t>
  </si>
  <si>
    <t>samSeneblo samuSaoebi</t>
  </si>
  <si>
    <t>7</t>
  </si>
  <si>
    <t>8</t>
  </si>
  <si>
    <t>9</t>
  </si>
  <si>
    <t>10</t>
  </si>
  <si>
    <t>jami</t>
  </si>
  <si>
    <t>ganzomilebis erTeuli</t>
  </si>
  <si>
    <t>sul</t>
  </si>
  <si>
    <t>1</t>
  </si>
  <si>
    <t>2</t>
  </si>
  <si>
    <t>3</t>
  </si>
  <si>
    <t>4</t>
  </si>
  <si>
    <t>5</t>
  </si>
  <si>
    <t>6</t>
  </si>
  <si>
    <t>raodenoba</t>
  </si>
  <si>
    <t>ganzomilebis erTeulze</t>
  </si>
  <si>
    <t>saproeqto monacemebi</t>
  </si>
  <si>
    <t>safuZveli</t>
  </si>
  <si>
    <t>samuSaoTa dasaxeleba</t>
  </si>
  <si>
    <t>c</t>
  </si>
  <si>
    <t>grZ/m.</t>
  </si>
  <si>
    <t>12</t>
  </si>
  <si>
    <t>13</t>
  </si>
  <si>
    <t>14</t>
  </si>
  <si>
    <t xml:space="preserve">lokalur-resursuli jami </t>
  </si>
  <si>
    <t xml:space="preserve">SromiTi danaxarji </t>
  </si>
  <si>
    <t>16</t>
  </si>
  <si>
    <t>17</t>
  </si>
  <si>
    <t>18</t>
  </si>
  <si>
    <t>19</t>
  </si>
  <si>
    <t>20</t>
  </si>
  <si>
    <t>manqanebi da materialuri resursebi</t>
  </si>
  <si>
    <t xml:space="preserve">sul xarjTaRricxviT </t>
  </si>
  <si>
    <t xml:space="preserve">eleqtro farebisTvis kedlebSi niSebis mowyoba </t>
  </si>
  <si>
    <t xml:space="preserve">kedlebSi eleqtro sadenebisaTvis arxebis mowyoba </t>
  </si>
  <si>
    <t>s.n. da w. IV-2-82 t-8 cx. 46-18-3</t>
  </si>
  <si>
    <t xml:space="preserve">kedlebSi eleqtro sadenebisaTvis naxvretebis mowyoba </t>
  </si>
  <si>
    <t>eleqtro sadenebis gayvana daxuruli el. gayvanilobisaTvis</t>
  </si>
  <si>
    <t xml:space="preserve">mSeneblobis Rirebulebis nakrebi saxarjTaRricxvo angariSi </t>
  </si>
  <si>
    <t xml:space="preserve">obieqtis, samuSaos da xarjebis dasaxeleba </t>
  </si>
  <si>
    <t>damatebiTi Rirebulebis gadasaxadi 18 %</t>
  </si>
  <si>
    <t>kac/sT</t>
  </si>
  <si>
    <t>sxva masalebi</t>
  </si>
  <si>
    <t>g/m</t>
  </si>
  <si>
    <t>k-1,15</t>
  </si>
  <si>
    <t>man/sT</t>
  </si>
  <si>
    <t>g\m</t>
  </si>
  <si>
    <t>kompl</t>
  </si>
  <si>
    <t xml:space="preserve"> kv.m.</t>
  </si>
  <si>
    <t>SromiTi danaxarji 0,66X1,15</t>
  </si>
  <si>
    <t>manqanebi 0,4X1,15</t>
  </si>
  <si>
    <t xml:space="preserve">manqanebi </t>
  </si>
  <si>
    <t>11</t>
  </si>
  <si>
    <t>15</t>
  </si>
  <si>
    <t>manqanebi 0,02X1,15</t>
  </si>
  <si>
    <t>grZ/m</t>
  </si>
  <si>
    <t>kac\sT</t>
  </si>
  <si>
    <t>cali</t>
  </si>
  <si>
    <t>s.n. da w. IV-2-82t-3 cx. 16.6-1</t>
  </si>
  <si>
    <t>plastmasis sakanalizacio milis gayvana diametriT 50 mm</t>
  </si>
  <si>
    <t>SromiTi resursebi 0,609X1,15</t>
  </si>
  <si>
    <t>manqanebi 0,0021X1,15</t>
  </si>
  <si>
    <t>milgayvaniloba d-50</t>
  </si>
  <si>
    <t>fasonuri nawilebi d-50</t>
  </si>
  <si>
    <t>lokalur-resursuli xarjTaRricxva #1/3</t>
  </si>
  <si>
    <t xml:space="preserve">milgayvaniloba d-25 </t>
  </si>
  <si>
    <t>fitingi d-25 mm</t>
  </si>
  <si>
    <t>ventili pl d-25</t>
  </si>
  <si>
    <t>milgayvaniloba d-20</t>
  </si>
  <si>
    <t>fitingi d-20mm</t>
  </si>
  <si>
    <t>ventili pl d-20mm</t>
  </si>
  <si>
    <t>s.n. da w. IV-2-82t-3 cx. 16.22</t>
  </si>
  <si>
    <t>milsadenebis hidravlikuri gamocda</t>
  </si>
  <si>
    <t xml:space="preserve">kanalizacia </t>
  </si>
  <si>
    <t>s.n. da w. IV-2-82t-3 cx. 16.6-2</t>
  </si>
  <si>
    <t>plastmasis sakanalizacio milis gayvana diametriT 100 mm</t>
  </si>
  <si>
    <t>fasonuri nawilebi d-100</t>
  </si>
  <si>
    <t>kompl.</t>
  </si>
  <si>
    <t>Stuceri</t>
  </si>
  <si>
    <t>s.n. da w. IV-2-82t-3 cx.17-1-9</t>
  </si>
  <si>
    <t xml:space="preserve">kedlebSi  gayvanilobisaTvis naxvretebis mowyoba </t>
  </si>
  <si>
    <t xml:space="preserve">             Seadgina:                       /T. beriZe /</t>
  </si>
  <si>
    <t xml:space="preserve">saxarjTaRricxvo Rirebuleba    </t>
  </si>
  <si>
    <t xml:space="preserve">saxarjTaRricxvo xelfasi      </t>
  </si>
  <si>
    <t xml:space="preserve">                 normatiuli Sromatevadoba    </t>
  </si>
  <si>
    <t>SromiTi resursebi 0,583X1,15</t>
  </si>
  <si>
    <t>manqanebi 0,0046X1,15</t>
  </si>
  <si>
    <t>SromiTi resursebi0,46X1,15</t>
  </si>
  <si>
    <t>plasamasis wyalgayvanilobis milebis gayvana diametriT20 mm-mde</t>
  </si>
  <si>
    <t xml:space="preserve">onkani </t>
  </si>
  <si>
    <t>manqanebi</t>
  </si>
  <si>
    <t>fitingi d-32 mm</t>
  </si>
  <si>
    <t>ventili pl d-32</t>
  </si>
  <si>
    <t>SromiTi resursebi 0,0516X1,15</t>
  </si>
  <si>
    <t xml:space="preserve">SromiTi resursebi </t>
  </si>
  <si>
    <t>milgayvaniloba 100</t>
  </si>
  <si>
    <t>SromiTi resursebi 0,105X1,15</t>
  </si>
  <si>
    <t>s.n. da w. IV-2-82t-3 cx. 22-8-2</t>
  </si>
  <si>
    <t>manqanebi 0,0538X1,15</t>
  </si>
  <si>
    <t>s.n. da w. IV-2-82t-3 cx. 18.8-2</t>
  </si>
  <si>
    <t xml:space="preserve">SromiTi resursebi 16,6X1,15 </t>
  </si>
  <si>
    <t>manometri</t>
  </si>
  <si>
    <t>SromiTi resursebi 3,66X1,15</t>
  </si>
  <si>
    <t>manqanebi 0,28X1,15</t>
  </si>
  <si>
    <t>s.n. da w. IV-2-82t-3 cx.17.4-4</t>
  </si>
  <si>
    <t>s.n. da w. IV-2-82t-3 cx. 17-1-6</t>
  </si>
  <si>
    <t>SromiTi resursebi 6,86X1,15</t>
  </si>
  <si>
    <t>manqanebi 0,04X1,15</t>
  </si>
  <si>
    <t>trapebis montaJi d-50mm</t>
  </si>
  <si>
    <t>trapi 50mm</t>
  </si>
  <si>
    <t xml:space="preserve"> wyalgayvaniloba kanalizacia</t>
  </si>
  <si>
    <t>plasamasis armirebuli wyalgayvanilobis milebis gayvana diametriT 25 mm-mde</t>
  </si>
  <si>
    <t>zednadebi xarjebi 10,0 %</t>
  </si>
  <si>
    <t>gegmiuri dagroveba 8,0 %</t>
  </si>
  <si>
    <t>rezervi gauTvaliswinebel xarjebze 3%</t>
  </si>
  <si>
    <t>mili minaboWkovani d-32</t>
  </si>
  <si>
    <t>transportis xarji 2%</t>
  </si>
  <si>
    <t>unitazi</t>
  </si>
  <si>
    <t xml:space="preserve">titani </t>
  </si>
  <si>
    <t>el.titanis montaJi</t>
  </si>
  <si>
    <t>xulos municipalitetis sofel riyeTis sabavSvo baRisaTvis administraciuli  Senobis rekonstruqcia - remonti</t>
  </si>
  <si>
    <r>
      <t xml:space="preserve">Sedgenilia:  2013 wlis IV kvartlis doneze 1 a.S.S. </t>
    </r>
    <r>
      <rPr>
        <sz val="11"/>
        <rFont val="Times New Roman"/>
        <family val="1"/>
      </rPr>
      <t>$</t>
    </r>
    <r>
      <rPr>
        <sz val="11"/>
        <rFont val="LitNusx"/>
        <family val="2"/>
      </rPr>
      <t>=1,7 lari</t>
    </r>
  </si>
  <si>
    <t xml:space="preserve">poliqlorvinilis milis gayvana   </t>
  </si>
  <si>
    <t xml:space="preserve">plasamasis minaboWkovani wyalgayvanilobis milebis gayvana diametriT 32 mm-mde </t>
  </si>
  <si>
    <t>s.n. da w. IV-2-82t-3 cx. 20-8-4</t>
  </si>
  <si>
    <t>ukusarqveli d25mm</t>
  </si>
  <si>
    <t>ukusarqveli d-25mm</t>
  </si>
  <si>
    <t>wyalmzomi</t>
  </si>
  <si>
    <t>avzi plasmasis (SefuTviT)</t>
  </si>
  <si>
    <t>tivtiva</t>
  </si>
  <si>
    <r>
      <t xml:space="preserve">plasmasis wylis avzis da el.tivtivas (SefuTviT)mowyoba tevadobioT </t>
    </r>
    <r>
      <rPr>
        <b/>
        <sz val="11"/>
        <rFont val="Calibri"/>
        <family val="2"/>
      </rPr>
      <t xml:space="preserve">v-1.0 </t>
    </r>
    <r>
      <rPr>
        <b/>
        <sz val="11"/>
        <rFont val="Lit Nusx"/>
        <family val="2"/>
      </rPr>
      <t>m</t>
    </r>
    <r>
      <rPr>
        <b/>
        <vertAlign val="superscript"/>
        <sz val="11"/>
        <rFont val="Lit Nusx"/>
        <family val="2"/>
      </rPr>
      <t>3</t>
    </r>
  </si>
  <si>
    <t>sabavSvo unitazis mowyoba</t>
  </si>
  <si>
    <t>unitazi sabavSvo</t>
  </si>
  <si>
    <t xml:space="preserve">sabavSvo xelsabanis dayeneba </t>
  </si>
  <si>
    <t xml:space="preserve">sabavSvo xelsabanis mowyobiloba </t>
  </si>
  <si>
    <t xml:space="preserve"> unitazi didebisaTvis </t>
  </si>
  <si>
    <t xml:space="preserve"> xelsabani didebisaTvis</t>
  </si>
  <si>
    <t>sarecxelas montaJi</t>
  </si>
  <si>
    <t xml:space="preserve"> xelsabani</t>
  </si>
  <si>
    <t>Semrevi duSis</t>
  </si>
  <si>
    <t>SromiTi resursebi misad</t>
  </si>
  <si>
    <t>lokalur-resursuli xarjTaRricxva #2</t>
  </si>
  <si>
    <r>
      <t>m</t>
    </r>
    <r>
      <rPr>
        <b/>
        <vertAlign val="superscript"/>
        <sz val="10"/>
        <rFont val="AcadNusx"/>
        <family val="0"/>
      </rPr>
      <t>3</t>
    </r>
  </si>
  <si>
    <t xml:space="preserve"> orpolusa CamrTvelis dayeneba </t>
  </si>
  <si>
    <t xml:space="preserve"> erTpolusa CamrTvelis dayeneba </t>
  </si>
  <si>
    <t xml:space="preserve"> rozetis dayeneba  damiwebis kontaqtiT</t>
  </si>
  <si>
    <r>
      <t>100m</t>
    </r>
    <r>
      <rPr>
        <b/>
        <vertAlign val="superscript"/>
        <sz val="10"/>
        <rFont val="LitNusx"/>
        <family val="0"/>
      </rPr>
      <t>3</t>
    </r>
  </si>
  <si>
    <r>
      <t>m</t>
    </r>
    <r>
      <rPr>
        <b/>
        <vertAlign val="superscript"/>
        <sz val="10"/>
        <rFont val="LitNusx"/>
        <family val="0"/>
      </rPr>
      <t>3</t>
    </r>
  </si>
  <si>
    <t>26</t>
  </si>
  <si>
    <r>
      <t>m</t>
    </r>
    <r>
      <rPr>
        <b/>
        <vertAlign val="superscript"/>
        <sz val="10"/>
        <rFont val="LitNusx"/>
        <family val="0"/>
      </rPr>
      <t>2</t>
    </r>
  </si>
  <si>
    <t>30</t>
  </si>
  <si>
    <r>
      <t>100 m</t>
    </r>
    <r>
      <rPr>
        <b/>
        <vertAlign val="superscript"/>
        <sz val="10"/>
        <rFont val="LitNusx"/>
        <family val="0"/>
      </rPr>
      <t>2</t>
    </r>
  </si>
  <si>
    <t>29</t>
  </si>
  <si>
    <r>
      <t>100 m</t>
    </r>
    <r>
      <rPr>
        <b/>
        <vertAlign val="superscript"/>
        <sz val="10"/>
        <rFont val="LitNusx"/>
        <family val="0"/>
      </rPr>
      <t>2</t>
    </r>
    <r>
      <rPr>
        <b/>
        <sz val="10"/>
        <rFont val="LitNusx"/>
        <family val="2"/>
      </rPr>
      <t>.</t>
    </r>
  </si>
  <si>
    <t>100 grZ/m.</t>
  </si>
  <si>
    <t>ferdoebis mowyoba orive mxares (kari da fanjrebi)</t>
  </si>
  <si>
    <t>36</t>
  </si>
  <si>
    <r>
      <t>100m</t>
    </r>
    <r>
      <rPr>
        <b/>
        <vertAlign val="superscript"/>
        <sz val="10"/>
        <rFont val="LitNusx"/>
        <family val="0"/>
      </rPr>
      <t>2</t>
    </r>
  </si>
  <si>
    <t xml:space="preserve">Bgare kedlebis damuSaveba da SeRebva ferdoebis CaTvliT </t>
  </si>
  <si>
    <t>35</t>
  </si>
  <si>
    <r>
      <t>100 m</t>
    </r>
    <r>
      <rPr>
        <b/>
        <vertAlign val="superscript"/>
        <sz val="10"/>
        <rFont val="AcadNusx"/>
        <family val="0"/>
      </rPr>
      <t>2</t>
    </r>
  </si>
  <si>
    <t>33</t>
  </si>
  <si>
    <r>
      <t>100 m</t>
    </r>
    <r>
      <rPr>
        <b/>
        <vertAlign val="superscript"/>
        <sz val="10"/>
        <rFont val="AcadNusx"/>
        <family val="0"/>
      </rPr>
      <t>3</t>
    </r>
  </si>
  <si>
    <t>34</t>
  </si>
  <si>
    <t>100 kv.m.</t>
  </si>
  <si>
    <r>
      <t xml:space="preserve"> m</t>
    </r>
    <r>
      <rPr>
        <b/>
        <vertAlign val="superscript"/>
        <sz val="10"/>
        <rFont val="AcadNusx"/>
        <family val="0"/>
      </rPr>
      <t>3</t>
    </r>
  </si>
  <si>
    <r>
      <t xml:space="preserve"> m</t>
    </r>
    <r>
      <rPr>
        <b/>
        <vertAlign val="superscript"/>
        <sz val="10"/>
        <rFont val="AcadNusx"/>
        <family val="0"/>
      </rPr>
      <t>2</t>
    </r>
  </si>
  <si>
    <t>t</t>
  </si>
  <si>
    <t>r</t>
  </si>
  <si>
    <t xml:space="preserve">samSeneblo nagvis datvirTva avtomanqanaze </t>
  </si>
  <si>
    <t xml:space="preserve">avtoTviTmcleliT samSeneblo nagvis gatana 5 km manZilze </t>
  </si>
  <si>
    <t>21</t>
  </si>
  <si>
    <t>22</t>
  </si>
  <si>
    <t>24</t>
  </si>
  <si>
    <t>25</t>
  </si>
  <si>
    <t>27</t>
  </si>
  <si>
    <t>28</t>
  </si>
  <si>
    <t>31</t>
  </si>
  <si>
    <t>32</t>
  </si>
  <si>
    <t>brebis mowyoba</t>
  </si>
  <si>
    <t>plafonis mowyoba ekonomnaTuriT</t>
  </si>
  <si>
    <t>lok.xarj. #2</t>
  </si>
  <si>
    <t xml:space="preserve">samS. samuSaoebi </t>
  </si>
  <si>
    <t xml:space="preserve">miwis damuSaveba lenturi saZirkvlis mosawyobad </t>
  </si>
  <si>
    <t xml:space="preserve">laminirebuli parketis mowyoba kabinetebSi  </t>
  </si>
  <si>
    <t xml:space="preserve"> inventaruli xaraCos dayeneba da daSla simaRliT 7 metramde </t>
  </si>
  <si>
    <t>23</t>
  </si>
  <si>
    <t xml:space="preserve">Semyvan-gamanawilebeli faris dayeneba da momzadeba CarTvisaTvis </t>
  </si>
  <si>
    <t>Zveli kar-fanjrebis blokebis demontaJi I da II sarTulidan 144+107,5</t>
  </si>
  <si>
    <t>Weridan dsp panelebis demontaJi</t>
  </si>
  <si>
    <t>dazianebuli xis koWebis  demontaJi Werze</t>
  </si>
  <si>
    <t>betonis gare kedlis daSla 20sm</t>
  </si>
  <si>
    <t>samSeneblo nagvis Senobidan xeliT gamotana</t>
  </si>
  <si>
    <t>dazianebuli baTqaSis demontaJi Siga da gare kedlebze</t>
  </si>
  <si>
    <t>betonis iatakis demontaJi Casasvleli xveuli kibis mosawyobad 1,25kub.m</t>
  </si>
  <si>
    <t>betonis kibis nawilis demontaJi invalidTa pandusis mosawyobad</t>
  </si>
  <si>
    <t>nestgamZle TabaSirmuyaos filebiT Siga tixaris kedlebis mowyoba 10sm sisqiT  II sarTulze  penoplastiT</t>
  </si>
  <si>
    <t>48</t>
  </si>
  <si>
    <t>49</t>
  </si>
  <si>
    <t>50</t>
  </si>
  <si>
    <t>xorkliani zedapiris mqone mWimis mowyoba</t>
  </si>
  <si>
    <t>51</t>
  </si>
  <si>
    <t xml:space="preserve">liTonis moajirebis mowyoba  pandusze  </t>
  </si>
  <si>
    <t>tn</t>
  </si>
  <si>
    <t>52</t>
  </si>
  <si>
    <t>liTonis moajirebis SeRebva  antikoroziuli saRebaviT pandusze</t>
  </si>
  <si>
    <t xml:space="preserve"> kafelis filebis akvra kedelze  </t>
  </si>
  <si>
    <t>59</t>
  </si>
  <si>
    <t>milsadenebisaTvis xvrelebis gatexva</t>
  </si>
  <si>
    <t>100 cali</t>
  </si>
  <si>
    <r>
      <t xml:space="preserve">plasmasis aluminiT armirebuli wyalgayvanilobis milebis gayvana diametriT 25*4,2 mm </t>
    </r>
    <r>
      <rPr>
        <b/>
        <sz val="11"/>
        <rFont val="Times"/>
        <family val="1"/>
      </rPr>
      <t xml:space="preserve">PN25 </t>
    </r>
    <r>
      <rPr>
        <b/>
        <sz val="10"/>
        <rFont val="AcadNusx"/>
        <family val="0"/>
      </rPr>
      <t>polieT.TboizolaciiT</t>
    </r>
  </si>
  <si>
    <r>
      <t xml:space="preserve">plasmasis aluminiT armirebuli wyalgayvanilobis milebis gayvana diametriT 20*3,4 mm </t>
    </r>
    <r>
      <rPr>
        <b/>
        <sz val="11"/>
        <rFont val="Times"/>
        <family val="1"/>
      </rPr>
      <t xml:space="preserve">PN25 </t>
    </r>
    <r>
      <rPr>
        <b/>
        <sz val="10"/>
        <rFont val="AcadNusx"/>
        <family val="0"/>
      </rPr>
      <t>polieT.TboizolaciiT</t>
    </r>
  </si>
  <si>
    <r>
      <t xml:space="preserve">plasmasis aluminiT armirebuli wyalgayvanilobis milebis gayvana diametriT 32*5,4 mm </t>
    </r>
    <r>
      <rPr>
        <b/>
        <sz val="11"/>
        <rFont val="Times"/>
        <family val="1"/>
      </rPr>
      <t xml:space="preserve">PN25 </t>
    </r>
    <r>
      <rPr>
        <b/>
        <sz val="10"/>
        <rFont val="AcadNusx"/>
        <family val="0"/>
      </rPr>
      <t>polieT.TboizolaciiT</t>
    </r>
  </si>
  <si>
    <r>
      <t xml:space="preserve">plasmasis  wyalgayvanilobis milebis gayvana diametriT 25*4,2 mm </t>
    </r>
    <r>
      <rPr>
        <b/>
        <sz val="11"/>
        <rFont val="Times"/>
        <family val="1"/>
      </rPr>
      <t xml:space="preserve">PN25 </t>
    </r>
  </si>
  <si>
    <r>
      <t xml:space="preserve">plasmasis wyalgayvanilobis milebis gayvana diametriT 20*3,4 mm </t>
    </r>
    <r>
      <rPr>
        <b/>
        <sz val="11"/>
        <rFont val="Times"/>
        <family val="1"/>
      </rPr>
      <t xml:space="preserve">PN25 </t>
    </r>
  </si>
  <si>
    <r>
      <t xml:space="preserve">plasmasis  wyalgayvanilobis milebis gayvana diametriT 32*5,4 mm </t>
    </r>
    <r>
      <rPr>
        <b/>
        <sz val="11"/>
        <rFont val="Times"/>
        <family val="1"/>
      </rPr>
      <t xml:space="preserve">PN25 </t>
    </r>
  </si>
  <si>
    <t xml:space="preserve"> unitazis mowyoba avziT</t>
  </si>
  <si>
    <t>faifuris xelsabanis dayeneba fexiani onkaniT</t>
  </si>
  <si>
    <t>lokalur-resursuli xarjTaRricxva #1/4</t>
  </si>
  <si>
    <t>gaTbobis sistemis mowyoba</t>
  </si>
  <si>
    <t>paneluri radiatorebis dayeneba</t>
  </si>
  <si>
    <t>milsadenebze radiatoris kuTxis Camketi armaturis dayeneba</t>
  </si>
  <si>
    <r>
      <t>gazis dasakidi qvabi kombi 28</t>
    </r>
    <r>
      <rPr>
        <b/>
        <sz val="11"/>
        <rFont val="Times"/>
        <family val="1"/>
      </rPr>
      <t xml:space="preserve"> kw BOSCH smart fan </t>
    </r>
    <r>
      <rPr>
        <b/>
        <sz val="11"/>
        <rFont val="AcadNusx"/>
        <family val="0"/>
      </rPr>
      <t>Hhermetuli</t>
    </r>
  </si>
  <si>
    <t>sainstalacio masalebi</t>
  </si>
  <si>
    <t xml:space="preserve"> gare el.ganaTebis samuSaoebi</t>
  </si>
  <si>
    <r>
      <t>100 m</t>
    </r>
    <r>
      <rPr>
        <b/>
        <vertAlign val="superscript"/>
        <sz val="10"/>
        <rFont val="LitNusx"/>
        <family val="0"/>
      </rPr>
      <t>3</t>
    </r>
  </si>
  <si>
    <r>
      <t>sahaero sipkabelis montaJi 2X16mm</t>
    </r>
    <r>
      <rPr>
        <b/>
        <vertAlign val="superscript"/>
        <sz val="10"/>
        <rFont val="AcadNusx"/>
        <family val="0"/>
      </rPr>
      <t>2</t>
    </r>
    <r>
      <rPr>
        <b/>
        <sz val="10"/>
        <rFont val="AcadNusx"/>
        <family val="0"/>
      </rPr>
      <t xml:space="preserve">  </t>
    </r>
  </si>
  <si>
    <t>100 g/m</t>
  </si>
  <si>
    <t>damiwebis konturis mowyoba</t>
  </si>
  <si>
    <t xml:space="preserve">sayrdeni boZebis SeRebva antikoroziuli saRebaviT </t>
  </si>
  <si>
    <t>lokalur-resursuli xarjTaRricxva #4</t>
  </si>
  <si>
    <t>ezos keTilmowyoba</t>
  </si>
  <si>
    <t>arsebuli mavTulbadis Robis demontaJi</t>
  </si>
  <si>
    <t>100g/m</t>
  </si>
  <si>
    <t xml:space="preserve">masworebeli fenis mowyoba qviSisagan (sila) sisqe 5sm </t>
  </si>
  <si>
    <t>lokalur-resursuli xarjTaRricxva #3</t>
  </si>
  <si>
    <r>
      <t>10m</t>
    </r>
    <r>
      <rPr>
        <b/>
        <vertAlign val="superscript"/>
        <sz val="10"/>
        <rFont val="LitNusx"/>
        <family val="0"/>
      </rPr>
      <t>3</t>
    </r>
  </si>
  <si>
    <r>
      <t xml:space="preserve">gofrirebuli sakanalizacio milis gayvana diametriT 150 mm </t>
    </r>
    <r>
      <rPr>
        <b/>
        <sz val="11"/>
        <rFont val="Times"/>
        <family val="1"/>
      </rPr>
      <t>SN4</t>
    </r>
  </si>
  <si>
    <t>gruntis ukuCayra  xeliT</t>
  </si>
  <si>
    <t xml:space="preserve">zedmeti gruntis datvirTva avtomanqanaze </t>
  </si>
  <si>
    <t>zedmeti gruntis gatana</t>
  </si>
  <si>
    <r>
      <t xml:space="preserve">plasmasis wyalgayvanilobis milebis gayvana diametriT 25*4,2 mm </t>
    </r>
    <r>
      <rPr>
        <b/>
        <sz val="11"/>
        <rFont val="Times"/>
        <family val="1"/>
      </rPr>
      <t xml:space="preserve">PN25 </t>
    </r>
    <r>
      <rPr>
        <b/>
        <sz val="11"/>
        <rFont val="AcadNusx"/>
        <family val="0"/>
      </rPr>
      <t>c.wy.</t>
    </r>
  </si>
  <si>
    <t xml:space="preserve">Siga el. samuSaoebi </t>
  </si>
  <si>
    <r>
      <t xml:space="preserve">sacirkulacio tumbo </t>
    </r>
    <r>
      <rPr>
        <b/>
        <sz val="11"/>
        <rFont val="Times"/>
        <family val="1"/>
      </rPr>
      <t>GRUNDFOS UPS25-60</t>
    </r>
  </si>
  <si>
    <r>
      <t>gazis dasakidi qvabi kombi 35</t>
    </r>
    <r>
      <rPr>
        <b/>
        <sz val="11"/>
        <rFont val="Times"/>
        <family val="1"/>
      </rPr>
      <t xml:space="preserve"> kw BOSCH smart fan </t>
    </r>
    <r>
      <rPr>
        <b/>
        <sz val="11"/>
        <rFont val="AcadNusx"/>
        <family val="0"/>
      </rPr>
      <t>Hhermetuli</t>
    </r>
  </si>
  <si>
    <r>
      <t xml:space="preserve">plasmasis mina boWkovani wyalgayvanilobis milebis gayvana diametriT 40*6,7 mm </t>
    </r>
    <r>
      <rPr>
        <b/>
        <sz val="11"/>
        <rFont val="Times"/>
        <family val="1"/>
      </rPr>
      <t>PN20</t>
    </r>
    <r>
      <rPr>
        <b/>
        <sz val="10"/>
        <rFont val="AcadNusx"/>
        <family val="0"/>
      </rPr>
      <t>polieT.TboizolaciiT</t>
    </r>
  </si>
  <si>
    <r>
      <t xml:space="preserve">sacirkulacio tumbo </t>
    </r>
    <r>
      <rPr>
        <b/>
        <sz val="11"/>
        <rFont val="Times"/>
        <family val="1"/>
      </rPr>
      <t>GRUNDFOS UPS25-40</t>
    </r>
    <r>
      <rPr>
        <b/>
        <sz val="11"/>
        <rFont val="AcadNusx"/>
        <family val="0"/>
      </rPr>
      <t>H</t>
    </r>
  </si>
  <si>
    <t xml:space="preserve">dazianebuli kedlis moxvewa Siga da gare </t>
  </si>
  <si>
    <t>buto betonis Siga kedlis tixaris daSla (sakonf.darbazi yofili arqivi)</t>
  </si>
  <si>
    <t>betonis Riobebis demontaJi I  sarTulze</t>
  </si>
  <si>
    <t>xis iatakebis ayra II sarTulze</t>
  </si>
  <si>
    <t xml:space="preserve">arsebuli xis tixaris kedlebis demontaJi  II sarTulze </t>
  </si>
  <si>
    <t>sankvanZis miSeneba</t>
  </si>
  <si>
    <t xml:space="preserve"> qveS  RorRis safenis mowyoba</t>
  </si>
  <si>
    <r>
      <t>betonis saZirkvlis mowyoba    betoni m-250 (</t>
    </r>
    <r>
      <rPr>
        <b/>
        <sz val="11"/>
        <rFont val="Calibri"/>
        <family val="2"/>
      </rPr>
      <t>B</t>
    </r>
    <r>
      <rPr>
        <b/>
        <sz val="11"/>
        <rFont val="LitNusx"/>
        <family val="2"/>
      </rPr>
      <t xml:space="preserve">-18.5) </t>
    </r>
  </si>
  <si>
    <r>
      <t>betonis zeZirkvlis mowyoba    betoni m-250 (</t>
    </r>
    <r>
      <rPr>
        <b/>
        <sz val="11"/>
        <rFont val="Calibri"/>
        <family val="2"/>
      </rPr>
      <t>B</t>
    </r>
    <r>
      <rPr>
        <b/>
        <sz val="11"/>
        <rFont val="LitNusx"/>
        <family val="2"/>
      </rPr>
      <t xml:space="preserve">-18.5) </t>
    </r>
  </si>
  <si>
    <t xml:space="preserve"> zeZirkvelis Sevseba RorRiT</t>
  </si>
  <si>
    <t xml:space="preserve"> betonis iatakis mowyoba 10sm sisqis</t>
  </si>
  <si>
    <t xml:space="preserve">kedlebisa amoSeneba  wvrili sakedle blokebiT 20sm </t>
  </si>
  <si>
    <t xml:space="preserve">tixaris amoSeneba  wvrili sakedle blokebiT 10sm </t>
  </si>
  <si>
    <r>
      <t>r/betonis sartylis  mowyoba   betoni m-250 (</t>
    </r>
    <r>
      <rPr>
        <b/>
        <sz val="11"/>
        <rFont val="Calibri"/>
        <family val="2"/>
      </rPr>
      <t>B</t>
    </r>
    <r>
      <rPr>
        <b/>
        <sz val="11"/>
        <rFont val="LitNusx"/>
        <family val="2"/>
      </rPr>
      <t>-18.5)</t>
    </r>
  </si>
  <si>
    <t xml:space="preserve">baTqaSis mowyoba  Siga kedlebze </t>
  </si>
  <si>
    <t xml:space="preserve">baTqaSis mowyoba  gare kedlebze </t>
  </si>
  <si>
    <t xml:space="preserve">Sekiduli Weris mowyoba plastikaT sam kvanZSi </t>
  </si>
  <si>
    <t xml:space="preserve">xis sanivnive sistemis mowyoba </t>
  </si>
  <si>
    <t xml:space="preserve">saxuravis burulis mowyoba  profnastili 0.5mm sisqis  furclebiT </t>
  </si>
  <si>
    <t>I sarTuli</t>
  </si>
  <si>
    <t xml:space="preserve"> betonis iatakis mowyoba 7sm sisqis</t>
  </si>
  <si>
    <t>II sarTuli</t>
  </si>
  <si>
    <t>cementis mWimis mowyoba sisqe 5sm</t>
  </si>
  <si>
    <t xml:space="preserve"> xaoiani  zedapiris  meTlaxis (xelovnuri) mowyoba </t>
  </si>
  <si>
    <t xml:space="preserve"> teqnogranitis (xelovnuri) filis mowyoba holSi</t>
  </si>
  <si>
    <t xml:space="preserve"> xaoiani  zedapiris mqone meTlaxis filis mowyoba sankvanZebSi ,derefnebSi da aivanze</t>
  </si>
  <si>
    <t xml:space="preserve"> betonis iatakis mowyoba 7sm sisqis saevaukacio gasasvlelebisaTvis</t>
  </si>
  <si>
    <t xml:space="preserve"> xaoiani  zedapiris mqone meTlaxis filis mowyoba sankvanZebSi da derefnebSi </t>
  </si>
  <si>
    <t>kedlebi</t>
  </si>
  <si>
    <t xml:space="preserve">tixaris amoSeneba  wvrili sakedle blokebiT 20sm sankvanZsa </t>
  </si>
  <si>
    <t>tixaris amoSeneba  wvrili sakedle blokebiT 10sm sankvanZsa da sagrimioroSi</t>
  </si>
  <si>
    <t xml:space="preserve">nestgamZle TabaSirmuyaos filebis mowyoba II sarTulze  ferdoebis mowyobiT erT mxares TboizolaciiT (penoplasti)5sm </t>
  </si>
  <si>
    <t>37</t>
  </si>
  <si>
    <t>aluminis karis mowyoba (Termo sistema)</t>
  </si>
  <si>
    <t>aluminis vitraJis mowyoba Seminul (yru)</t>
  </si>
  <si>
    <t xml:space="preserve">gare kedlis amoSeneba II sarTulze  wvrili sakedle blokebiT 20sm sankvanZsa </t>
  </si>
  <si>
    <t xml:space="preserve">BbaTqaSis mowyoba Siga da gare kedlebze </t>
  </si>
  <si>
    <t xml:space="preserve"> kafelis filebis akvra kedelze  I da II sarT. sankvanZebSi 3m simaRliT</t>
  </si>
  <si>
    <t>Siga betonis kedlebisa da TabaSirmuyaos tixrebis  damuSaveba da SeRebva</t>
  </si>
  <si>
    <t>38</t>
  </si>
  <si>
    <t>39</t>
  </si>
  <si>
    <t>40</t>
  </si>
  <si>
    <t>41</t>
  </si>
  <si>
    <t>42</t>
  </si>
  <si>
    <t xml:space="preserve">mdf karebis mowyoba </t>
  </si>
  <si>
    <t xml:space="preserve">rkinis karebis mowyoba </t>
  </si>
  <si>
    <t>43</t>
  </si>
  <si>
    <t>44</t>
  </si>
  <si>
    <t>45</t>
  </si>
  <si>
    <t>46</t>
  </si>
  <si>
    <t>47</t>
  </si>
  <si>
    <t xml:space="preserve"> Weris  damuSaveba da  SeRebva I da II sarTulze</t>
  </si>
  <si>
    <t>saxuravze xis  koWebisa mowyoba, aRdgena</t>
  </si>
  <si>
    <t xml:space="preserve">BbaTqaSis aRdgena gare kedlebze </t>
  </si>
  <si>
    <t>53</t>
  </si>
  <si>
    <t>100 m2</t>
  </si>
  <si>
    <t>54</t>
  </si>
  <si>
    <t>liTonis saevukacio kibis mowyoba</t>
  </si>
  <si>
    <t>55</t>
  </si>
  <si>
    <t>56</t>
  </si>
  <si>
    <t>57</t>
  </si>
  <si>
    <t xml:space="preserve">liTonis moajirebis da safexurebis SeRebva  antikoroziuli saRebaviT </t>
  </si>
  <si>
    <t>xveuli kibis mowyoba SenobaSi</t>
  </si>
  <si>
    <t>58</t>
  </si>
  <si>
    <t>61</t>
  </si>
  <si>
    <t>62</t>
  </si>
  <si>
    <t>63</t>
  </si>
  <si>
    <r>
      <t>mosamzadebeli fenis mowyoba betoni m-75 (</t>
    </r>
    <r>
      <rPr>
        <b/>
        <sz val="11"/>
        <rFont val="Calibri"/>
        <family val="2"/>
      </rPr>
      <t>B</t>
    </r>
    <r>
      <rPr>
        <b/>
        <sz val="11"/>
        <rFont val="LitNusx"/>
        <family val="2"/>
      </rPr>
      <t>-7)</t>
    </r>
  </si>
  <si>
    <r>
      <t>betonis pandusis mowyoba    betoni m-250 (</t>
    </r>
    <r>
      <rPr>
        <b/>
        <sz val="11"/>
        <rFont val="Calibri"/>
        <family val="2"/>
      </rPr>
      <t>B</t>
    </r>
    <r>
      <rPr>
        <b/>
        <sz val="11"/>
        <rFont val="LitNusx"/>
        <family val="2"/>
      </rPr>
      <t>-18.5)</t>
    </r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</si>
  <si>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</si>
  <si>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</si>
  <si>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</si>
  <si>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</si>
  <si>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</si>
  <si>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</si>
  <si>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</si>
  <si>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</si>
  <si>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</si>
  <si>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</si>
  <si>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 xml:space="preserve">betonis sarineli sisqe 10sm Senobis gare perimetrze sigane 1m </t>
  </si>
  <si>
    <t>fanjrebze 30sm siganis sawveTurisa da rafebis mowyoba (86X1,25X0,3)</t>
  </si>
  <si>
    <t>74</t>
  </si>
  <si>
    <t>75</t>
  </si>
  <si>
    <t>76</t>
  </si>
  <si>
    <t>77</t>
  </si>
  <si>
    <t>78</t>
  </si>
  <si>
    <t>79</t>
  </si>
  <si>
    <t>80</t>
  </si>
  <si>
    <t>82</t>
  </si>
  <si>
    <t>83</t>
  </si>
  <si>
    <t xml:space="preserve">                                septiki</t>
  </si>
  <si>
    <t xml:space="preserve"> samuSaoebis da danaxarj. Ddasaxeleba, mowyobilob. Dasaxeleba</t>
  </si>
  <si>
    <t xml:space="preserve">I. konstruqciuli nawili </t>
  </si>
  <si>
    <t>me-III-e kategoriis gruntis             qvabulis amoReba</t>
  </si>
  <si>
    <r>
      <t>1000 m</t>
    </r>
    <r>
      <rPr>
        <b/>
        <vertAlign val="superscript"/>
        <sz val="12"/>
        <rFont val="AcadNusx"/>
        <family val="0"/>
      </rPr>
      <t>3</t>
    </r>
  </si>
  <si>
    <t>qvbulidan wylis amotumbva</t>
  </si>
  <si>
    <r>
      <t>100 m</t>
    </r>
    <r>
      <rPr>
        <b/>
        <vertAlign val="superscript"/>
        <sz val="12"/>
        <rFont val="AcadNusx"/>
        <family val="0"/>
      </rPr>
      <t>3</t>
    </r>
  </si>
  <si>
    <t>saZirkvlis mowyobis Semdeg gruntis ukuCayra</t>
  </si>
  <si>
    <t>zedmeti miwis gazidva              a/TviTmclelebiT 10 km manZilze</t>
  </si>
  <si>
    <t>ton</t>
  </si>
  <si>
    <t>xreSis Cayra TxrilSi da datkepvna</t>
  </si>
  <si>
    <r>
      <t>m</t>
    </r>
    <r>
      <rPr>
        <b/>
        <vertAlign val="superscript"/>
        <sz val="12"/>
        <rFont val="AcadNusx"/>
        <family val="0"/>
      </rPr>
      <t>3</t>
    </r>
  </si>
  <si>
    <t>saZirklvlis qveS betonis momzadeba 10 sm sisqis</t>
  </si>
  <si>
    <t xml:space="preserve">monoliTuri betonis,         saZirkvlebis,kedlis,gadaxurvis mowyoba betoni m-300, torkretirebiT </t>
  </si>
  <si>
    <t>Tujis lukis Tavebi</t>
  </si>
  <si>
    <t xml:space="preserve"> jami </t>
  </si>
  <si>
    <t>lokalur-resursuli xarjTaRricxva #1/1</t>
  </si>
  <si>
    <t>lokalur-resursuli xarjTaRricxva #1/2</t>
  </si>
  <si>
    <t>lok.xarj. #1/1</t>
  </si>
  <si>
    <t>lok.xarj. #1/2</t>
  </si>
  <si>
    <t>lok.xarj. #1/3</t>
  </si>
  <si>
    <t>lok.xarj. #1/4</t>
  </si>
  <si>
    <t>gaTboba</t>
  </si>
  <si>
    <t>gare el. samuSaoebi</t>
  </si>
  <si>
    <t>lok.xarj. #3</t>
  </si>
  <si>
    <t>lok.xarj. #4</t>
  </si>
  <si>
    <t>septiki</t>
  </si>
  <si>
    <t>sof. axalSenis musikaluri skolisa da kulturis saxlis rekonstruqcia</t>
  </si>
  <si>
    <t>ormoebis amoTxra xeliT sayrdeni boZebisaTvis 0.4X0.4X1.2X4</t>
  </si>
  <si>
    <t>sayrdeni boZis dabetoneba ankeriT
0.4X0.4X1.2X4</t>
  </si>
  <si>
    <t>liTonis sayrdeni boZis montaJi  Ф=127 sisqe 4mm sigrZe 6m da 102mm sigrZe 2m saerTo simaRle 8m</t>
  </si>
  <si>
    <t xml:space="preserve">sanaTis samagri kvanZis montaJi (liTonis boZebze) liTonis mili ф42mm sisqe 3mm
(1,6m sigrZis)X8)=12,8 grZ/m </t>
  </si>
  <si>
    <t xml:space="preserve"> gare ganaTebis boZebze sanaTebis montaJi</t>
  </si>
  <si>
    <t>100 c</t>
  </si>
  <si>
    <r>
      <t>kabelis boloebis daerTeba
2X2,5mm</t>
    </r>
    <r>
      <rPr>
        <b/>
        <vertAlign val="superscript"/>
        <sz val="10"/>
        <rFont val="AcadNusx"/>
        <family val="0"/>
      </rPr>
      <t xml:space="preserve">2    </t>
    </r>
    <r>
      <rPr>
        <b/>
        <sz val="10"/>
        <rFont val="AcadNusx"/>
        <family val="0"/>
      </rPr>
      <t>4X2=8</t>
    </r>
  </si>
  <si>
    <t>sip sahaero kabelis sanaTis samagri kvanZis montaJi sip damWeriT, Sualeduri damWeriT da saboloo damWeriT</t>
  </si>
  <si>
    <t>amwe meqanizmi</t>
  </si>
  <si>
    <t>musikaluri skola</t>
  </si>
  <si>
    <t>kult. saxlis administracia</t>
  </si>
  <si>
    <t>ventilatoris mowyoba sankvanZebSi d=20sm</t>
  </si>
  <si>
    <t>gamTiSveli(demkveTi) Camrazis 3faz. avt.amomrTveliT montaJi</t>
  </si>
  <si>
    <t>el.karadis (yuTis) montaJi, 2c avtomatiT, 3 faz.mrcxveliT da saketiT</t>
  </si>
  <si>
    <t xml:space="preserve">sahaero spilenZis kabelis izolaciiT montaJi SenobaSi Sesayvanad gare ganaTebis boZebze  3X25+16mm2  </t>
  </si>
  <si>
    <t>el.karadis (yuTis) montaJi, 2c avtomatiT,  mrcxveliT da saketiT</t>
  </si>
  <si>
    <t>gruntis damuSaveba xeliT betonis 
wertilovani saZirkvlis 
mosawyobad proeq.</t>
  </si>
  <si>
    <r>
      <t>betonis wertilovani saZirkvlis 
mowyoba proeq. m-200 (</t>
    </r>
    <r>
      <rPr>
        <b/>
        <sz val="10"/>
        <rFont val="Times"/>
        <family val="1"/>
      </rPr>
      <t>B</t>
    </r>
    <r>
      <rPr>
        <b/>
        <sz val="10"/>
        <rFont val="AcadNusx"/>
        <family val="0"/>
      </rPr>
      <t>-15)</t>
    </r>
  </si>
  <si>
    <t>betonis wertilovani saZirkvlis 
mowyoba proeq.</t>
  </si>
  <si>
    <t>liTonis erfTiani WiSkari 1,0 g/m</t>
  </si>
  <si>
    <r>
      <t xml:space="preserve"> m</t>
    </r>
    <r>
      <rPr>
        <b/>
        <vertAlign val="superscript"/>
        <sz val="10"/>
        <rFont val="LitNusx"/>
        <family val="0"/>
      </rPr>
      <t>3</t>
    </r>
  </si>
  <si>
    <t>liTonis seqciuri  Robis mowyoba badiT 50,4g/m proeq. (36seqcia da 36 dgari)</t>
  </si>
  <si>
    <t>Robeebisa da erfTiani WiSkris SeRebva orive 
mxridan 51,4X1,2X2</t>
  </si>
  <si>
    <t>arsebuli baliasinebisa da asasvlel kibeebTan dekoratiuli kedlis  damuSaveba da SeRebva wyalemulsiis saRebaviT</t>
  </si>
  <si>
    <t>miwis moWra bordiuris mosawyobad 140g/m    0,15X0,15X140</t>
  </si>
  <si>
    <t>betonis bordiureebis mowyoba  0,30X0,15X140</t>
  </si>
  <si>
    <t xml:space="preserve"> dekoratiuli feradi qvafenilis filebis dageba qviSaze (6sm sisqiT)</t>
  </si>
  <si>
    <t>masworebeli fenis mowyoba RorRisagan fraqcia 5-20 mm  (sisqe 5sm) 660X0,05</t>
  </si>
  <si>
    <t xml:space="preserve">masworebeli fenis mowyoba RorRisagan fraqcia 5-20 mm  (sisqe 5sm) </t>
  </si>
  <si>
    <t>biTumis emulsiis mosxma pirveli fena</t>
  </si>
  <si>
    <t>asfaltis safaris mowyoba meore fena</t>
  </si>
  <si>
    <r>
      <t>1000 m</t>
    </r>
    <r>
      <rPr>
        <b/>
        <vertAlign val="superscript"/>
        <sz val="10"/>
        <rFont val="LitNusx"/>
        <family val="0"/>
      </rPr>
      <t>2</t>
    </r>
  </si>
  <si>
    <t>miwis moWra wertilovani saZirkvlisaTvis skamebis mosawyobad 0,2X0,2X0,2X4X4</t>
  </si>
  <si>
    <t>betonis wertilovani saZirkvlisa mowyoba</t>
  </si>
  <si>
    <t xml:space="preserve"> skamis mowyoba sigrZiT 1,82g/mX4c</t>
  </si>
  <si>
    <r>
      <t xml:space="preserve"> m</t>
    </r>
    <r>
      <rPr>
        <b/>
        <vertAlign val="superscript"/>
        <sz val="10"/>
        <rFont val="LitNusx"/>
        <family val="0"/>
      </rPr>
      <t>2</t>
    </r>
  </si>
  <si>
    <t>4c xis skamebis galaqva</t>
  </si>
  <si>
    <r>
      <t xml:space="preserve"> 100m</t>
    </r>
    <r>
      <rPr>
        <b/>
        <vertAlign val="superscript"/>
        <sz val="10"/>
        <rFont val="LitNusx"/>
        <family val="0"/>
      </rPr>
      <t>2</t>
    </r>
  </si>
  <si>
    <t xml:space="preserve"> 4c skamis  SeRebva  antikoroziuli saRebaviT</t>
  </si>
  <si>
    <t>arsebuli dekoratuli qvafenilis demontaJi da dasawyobeba</t>
  </si>
  <si>
    <t xml:space="preserve"> mozaikis safexurebis filebis mowyoba</t>
  </si>
  <si>
    <t xml:space="preserve">moajirebis mowyoba betonis (rikulebiT) baliasinebiT </t>
  </si>
  <si>
    <t xml:space="preserve">r/betonis saxelurebis aRdgena baliasinebis Tavze </t>
  </si>
  <si>
    <t>lokalur-resursuli xarjTaRricxva #5</t>
  </si>
  <si>
    <t>lok.xarj. #5</t>
  </si>
  <si>
    <t>gare waylmomr. kanalizacia</t>
  </si>
  <si>
    <t>arsebuli mozaikis moxvewa SenobaSi Sesasvlel kibeebzeda baqanze</t>
  </si>
  <si>
    <t xml:space="preserve">zRudaris mowyoba wvrili sakedle blokebiT 20sm </t>
  </si>
  <si>
    <t>84</t>
  </si>
  <si>
    <t>85</t>
  </si>
  <si>
    <t xml:space="preserve">liTonis moajirebis SeRebva holis orive mxares arsebul kibeebisaTvis  antikoroziuli saRebaviT </t>
  </si>
  <si>
    <t>86</t>
  </si>
  <si>
    <t xml:space="preserve">minapaketiT Seminuli  metaloplastikis fanjrebis da framugis Casma TeTri 6sm I da II sarTulze </t>
  </si>
  <si>
    <t xml:space="preserve"> metaloplastikis  karisa  montaJi TeTri</t>
  </si>
  <si>
    <t xml:space="preserve">fasadis Semosva profnastilis feradi furclebiT 0,55mm sisqis </t>
  </si>
  <si>
    <r>
      <t xml:space="preserve">kondicioneris mowyoba </t>
    </r>
    <r>
      <rPr>
        <b/>
        <sz val="11"/>
        <rFont val="Times"/>
        <family val="1"/>
      </rPr>
      <t xml:space="preserve"> R 35 </t>
    </r>
  </si>
  <si>
    <r>
      <t xml:space="preserve">kondicioneris mowyoba </t>
    </r>
    <r>
      <rPr>
        <b/>
        <sz val="11"/>
        <rFont val="Times"/>
        <family val="1"/>
      </rPr>
      <t>R 60 da R 35</t>
    </r>
  </si>
  <si>
    <r>
      <t xml:space="preserve">plasmasis  wyalgayvanilobis milebis gayvana diametriT 50 mm*8,3 </t>
    </r>
    <r>
      <rPr>
        <b/>
        <sz val="11"/>
        <rFont val="Times"/>
        <family val="1"/>
      </rPr>
      <t xml:space="preserve">PN25 </t>
    </r>
  </si>
  <si>
    <t>plastmasis sakanalizacio milis gayvana diametriT 50 mm*3,2</t>
  </si>
  <si>
    <t>plastmasis sakanalizacio milis gayvana diametriT 100 mm*3,2</t>
  </si>
  <si>
    <r>
      <t xml:space="preserve">plasmasis  wyalgayvanilobis milebis gayvana diametriT 50 mm*33,2 </t>
    </r>
    <r>
      <rPr>
        <b/>
        <sz val="11"/>
        <rFont val="Times"/>
        <family val="1"/>
      </rPr>
      <t xml:space="preserve">PN25 </t>
    </r>
    <r>
      <rPr>
        <b/>
        <sz val="11"/>
        <rFont val="AcadNusx"/>
        <family val="0"/>
      </rPr>
      <t xml:space="preserve">ventiliT </t>
    </r>
  </si>
  <si>
    <t>plastmasis sakanalizacio milis gayvana diametriT 100 mm*3,2 septikidan gadamRvreli naxvretebis mowyobiT</t>
  </si>
  <si>
    <t>erTeulis fasi</t>
  </si>
  <si>
    <t>saerTo fasi</t>
  </si>
  <si>
    <t>პრეტენდენტის დასახელება -----------------------------</t>
  </si>
  <si>
    <t>ჯამი</t>
  </si>
  <si>
    <t>სულ ჯამი</t>
  </si>
  <si>
    <t>პრეტენდენტის ხელმოწერა ----------------------------</t>
  </si>
  <si>
    <t>პრეტენდენტის დასახელება ---------------------------</t>
  </si>
  <si>
    <t>პრეტენდენტის ხელმოწერა -------------------------------------</t>
  </si>
  <si>
    <t>პრეტენდენტის ხელმოწერა -----------------------------------------</t>
  </si>
  <si>
    <t>პრეტენდენტის დასახელება --------------------------</t>
  </si>
  <si>
    <t>პრეტენდენტის ხელმოწერა  ----------------------------------------</t>
  </si>
</sst>
</file>

<file path=xl/styles.xml><?xml version="1.0" encoding="utf-8"?>
<styleSheet xmlns="http://schemas.openxmlformats.org/spreadsheetml/2006/main">
  <numFmts count="36">
    <numFmt numFmtId="5" formatCode="#,##0\ &quot;Lari&quot;;\-#,##0\ &quot;Lari&quot;"/>
    <numFmt numFmtId="6" formatCode="#,##0\ &quot;Lari&quot;;[Red]\-#,##0\ &quot;Lari&quot;"/>
    <numFmt numFmtId="7" formatCode="#,##0.00\ &quot;Lari&quot;;\-#,##0.00\ &quot;Lari&quot;"/>
    <numFmt numFmtId="8" formatCode="#,##0.00\ &quot;Lari&quot;;[Red]\-#,##0.00\ &quot;Lari&quot;"/>
    <numFmt numFmtId="42" formatCode="_-* #,##0\ &quot;Lari&quot;_-;\-* #,##0\ &quot;Lari&quot;_-;_-* &quot;-&quot;\ &quot;Lari&quot;_-;_-@_-"/>
    <numFmt numFmtId="41" formatCode="_-* #,##0\ _L_a_r_i_-;\-* #,##0\ _L_a_r_i_-;_-* &quot;-&quot;\ _L_a_r_i_-;_-@_-"/>
    <numFmt numFmtId="44" formatCode="_-* #,##0.00\ &quot;Lari&quot;_-;\-* #,##0.00\ &quot;Lari&quot;_-;_-* &quot;-&quot;??\ &quot;Lari&quot;_-;_-@_-"/>
    <numFmt numFmtId="43" formatCode="_-* #,##0.00\ _L_a_r_i_-;\-* #,##0.00\ _L_a_r_i_-;_-* &quot;-&quot;??\ _L_a_r_i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0"/>
    <numFmt numFmtId="185" formatCode="0.000000"/>
    <numFmt numFmtId="186" formatCode="0.000%"/>
    <numFmt numFmtId="187" formatCode="#,##0.00000000"/>
    <numFmt numFmtId="188" formatCode="_-* #,##0.000_р_._-;\-* #,##0.000_р_._-;_-* &quot;-&quot;??_р_._-;_-@_-"/>
    <numFmt numFmtId="189" formatCode="_-* #,##0.0000_р_._-;\-* #,##0.0000_р_._-;_-* &quot;-&quot;??_р_._-;_-@_-"/>
    <numFmt numFmtId="190" formatCode="_-* #,##0.00000_р_._-;\-* #,##0.00000_р_._-;_-* &quot;-&quot;??_р_._-;_-@_-"/>
    <numFmt numFmtId="191" formatCode="#,##0.00_ ;\-#,##0.00\ "/>
  </numFmts>
  <fonts count="72">
    <font>
      <sz val="10"/>
      <name val="AKAD NUSX"/>
      <family val="0"/>
    </font>
    <font>
      <sz val="10"/>
      <name val="LitNusx"/>
      <family val="2"/>
    </font>
    <font>
      <sz val="11"/>
      <name val="LitNusx"/>
      <family val="2"/>
    </font>
    <font>
      <b/>
      <sz val="10"/>
      <name val="LitNusx"/>
      <family val="2"/>
    </font>
    <font>
      <b/>
      <sz val="11"/>
      <name val="LitNusx"/>
      <family val="2"/>
    </font>
    <font>
      <b/>
      <sz val="12"/>
      <name val="LitNusx"/>
      <family val="2"/>
    </font>
    <font>
      <b/>
      <i/>
      <sz val="12"/>
      <name val="LitNusx"/>
      <family val="2"/>
    </font>
    <font>
      <sz val="12"/>
      <name val="Acad Mt_n"/>
      <family val="2"/>
    </font>
    <font>
      <sz val="11"/>
      <name val="Times New Roman"/>
      <family val="1"/>
    </font>
    <font>
      <b/>
      <sz val="14"/>
      <name val="Acad Mt_n"/>
      <family val="2"/>
    </font>
    <font>
      <b/>
      <sz val="14"/>
      <name val="AcadMtavr"/>
      <family val="0"/>
    </font>
    <font>
      <sz val="12"/>
      <name val="AcadMtavr"/>
      <family val="0"/>
    </font>
    <font>
      <sz val="8"/>
      <name val="AKAD NUSX"/>
      <family val="0"/>
    </font>
    <font>
      <b/>
      <sz val="12"/>
      <name val="AcadMtavr"/>
      <family val="0"/>
    </font>
    <font>
      <b/>
      <sz val="10"/>
      <name val="AKAD NUSX"/>
      <family val="0"/>
    </font>
    <font>
      <sz val="10"/>
      <name val="AcadNusx"/>
      <family val="0"/>
    </font>
    <font>
      <b/>
      <sz val="10"/>
      <name val="AcadNusx"/>
      <family val="0"/>
    </font>
    <font>
      <b/>
      <sz val="10"/>
      <name val="Batang"/>
      <family val="1"/>
    </font>
    <font>
      <b/>
      <sz val="9"/>
      <name val="AcadNusx"/>
      <family val="0"/>
    </font>
    <font>
      <b/>
      <sz val="11"/>
      <name val="Calibri"/>
      <family val="2"/>
    </font>
    <font>
      <b/>
      <sz val="11"/>
      <name val="AcadNusx"/>
      <family val="0"/>
    </font>
    <font>
      <b/>
      <sz val="11"/>
      <name val="Lit Nusx"/>
      <family val="2"/>
    </font>
    <font>
      <b/>
      <vertAlign val="superscript"/>
      <sz val="11"/>
      <name val="Lit Nusx"/>
      <family val="2"/>
    </font>
    <font>
      <b/>
      <sz val="14"/>
      <name val="AcadNusx"/>
      <family val="0"/>
    </font>
    <font>
      <b/>
      <sz val="12"/>
      <name val="AcadNusx"/>
      <family val="0"/>
    </font>
    <font>
      <sz val="11"/>
      <name val="AcadNusx"/>
      <family val="0"/>
    </font>
    <font>
      <sz val="12"/>
      <name val="AcadNusx"/>
      <family val="0"/>
    </font>
    <font>
      <b/>
      <vertAlign val="superscript"/>
      <sz val="10"/>
      <name val="AcadNusx"/>
      <family val="0"/>
    </font>
    <font>
      <b/>
      <sz val="11"/>
      <name val="Times"/>
      <family val="1"/>
    </font>
    <font>
      <b/>
      <vertAlign val="superscript"/>
      <sz val="10"/>
      <name val="LitNusx"/>
      <family val="0"/>
    </font>
    <font>
      <b/>
      <sz val="9"/>
      <name val="LitNusx"/>
      <family val="2"/>
    </font>
    <font>
      <b/>
      <vertAlign val="superscript"/>
      <sz val="12"/>
      <name val="AcadNusx"/>
      <family val="0"/>
    </font>
    <font>
      <b/>
      <sz val="10"/>
      <name val="Times"/>
      <family val="1"/>
    </font>
    <font>
      <b/>
      <sz val="14"/>
      <name val="Lit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KAD NUSX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KAD NUSX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KAD NUSX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KAD NUSX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>
        <color indexed="63"/>
      </left>
      <right>
        <color indexed="63"/>
      </right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24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49" fontId="3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center" textRotation="90" wrapText="1"/>
    </xf>
    <xf numFmtId="0" fontId="1" fillId="0" borderId="10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14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2" fontId="15" fillId="0" borderId="10" xfId="0" applyNumberFormat="1" applyFont="1" applyBorder="1" applyAlignment="1">
      <alignment horizontal="center" vertical="center" wrapText="1"/>
    </xf>
    <xf numFmtId="0" fontId="15" fillId="0" borderId="0" xfId="0" applyFont="1" applyAlignment="1">
      <alignment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vertical="center" wrapText="1"/>
    </xf>
    <xf numFmtId="49" fontId="11" fillId="0" borderId="0" xfId="0" applyNumberFormat="1" applyFont="1" applyBorder="1" applyAlignment="1">
      <alignment vertical="center" wrapText="1"/>
    </xf>
    <xf numFmtId="1" fontId="14" fillId="0" borderId="0" xfId="0" applyNumberFormat="1" applyFont="1" applyAlignment="1">
      <alignment/>
    </xf>
    <xf numFmtId="0" fontId="5" fillId="0" borderId="0" xfId="0" applyFont="1" applyAlignment="1">
      <alignment/>
    </xf>
    <xf numFmtId="49" fontId="7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center"/>
    </xf>
    <xf numFmtId="49" fontId="13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49" fontId="1" fillId="0" borderId="10" xfId="0" applyNumberFormat="1" applyFont="1" applyBorder="1" applyAlignment="1">
      <alignment horizontal="left" vertical="center" wrapText="1"/>
    </xf>
    <xf numFmtId="0" fontId="17" fillId="0" borderId="0" xfId="0" applyFont="1" applyAlignment="1">
      <alignment/>
    </xf>
    <xf numFmtId="0" fontId="16" fillId="0" borderId="10" xfId="0" applyFont="1" applyBorder="1" applyAlignment="1">
      <alignment horizontal="center" vertical="center" wrapText="1"/>
    </xf>
    <xf numFmtId="180" fontId="3" fillId="0" borderId="10" xfId="0" applyNumberFormat="1" applyFont="1" applyFill="1" applyBorder="1" applyAlignment="1">
      <alignment horizontal="center" vertical="center" wrapText="1"/>
    </xf>
    <xf numFmtId="180" fontId="3" fillId="0" borderId="0" xfId="0" applyNumberFormat="1" applyFont="1" applyAlignment="1">
      <alignment horizontal="center"/>
    </xf>
    <xf numFmtId="180" fontId="14" fillId="0" borderId="0" xfId="0" applyNumberFormat="1" applyFont="1" applyAlignment="1">
      <alignment/>
    </xf>
    <xf numFmtId="2" fontId="15" fillId="33" borderId="10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0" applyFont="1" applyAlignment="1">
      <alignment/>
    </xf>
    <xf numFmtId="49" fontId="16" fillId="0" borderId="10" xfId="0" applyNumberFormat="1" applyFont="1" applyBorder="1" applyAlignment="1">
      <alignment horizontal="center" vertical="center" wrapText="1"/>
    </xf>
    <xf numFmtId="0" fontId="15" fillId="0" borderId="0" xfId="0" applyFont="1" applyFill="1" applyAlignment="1">
      <alignment/>
    </xf>
    <xf numFmtId="49" fontId="15" fillId="0" borderId="10" xfId="0" applyNumberFormat="1" applyFont="1" applyBorder="1" applyAlignment="1">
      <alignment horizontal="center" vertical="center" wrapText="1"/>
    </xf>
    <xf numFmtId="2" fontId="16" fillId="33" borderId="10" xfId="0" applyNumberFormat="1" applyFont="1" applyFill="1" applyBorder="1" applyAlignment="1">
      <alignment horizontal="center" vertical="center" wrapText="1"/>
    </xf>
    <xf numFmtId="180" fontId="16" fillId="33" borderId="10" xfId="0" applyNumberFormat="1" applyFont="1" applyFill="1" applyBorder="1" applyAlignment="1">
      <alignment horizontal="center" vertical="center" wrapText="1"/>
    </xf>
    <xf numFmtId="0" fontId="16" fillId="0" borderId="0" xfId="0" applyFont="1" applyAlignment="1">
      <alignment/>
    </xf>
    <xf numFmtId="0" fontId="16" fillId="0" borderId="10" xfId="0" applyNumberFormat="1" applyFont="1" applyBorder="1" applyAlignment="1">
      <alignment horizontal="center" vertical="center" wrapText="1"/>
    </xf>
    <xf numFmtId="49" fontId="24" fillId="0" borderId="10" xfId="0" applyNumberFormat="1" applyFont="1" applyBorder="1" applyAlignment="1">
      <alignment horizontal="center" vertical="center" wrapText="1"/>
    </xf>
    <xf numFmtId="180" fontId="16" fillId="0" borderId="10" xfId="0" applyNumberFormat="1" applyFont="1" applyBorder="1" applyAlignment="1">
      <alignment horizontal="center" vertical="center" wrapText="1"/>
    </xf>
    <xf numFmtId="2" fontId="16" fillId="0" borderId="10" xfId="0" applyNumberFormat="1" applyFont="1" applyBorder="1" applyAlignment="1">
      <alignment horizontal="center" vertical="center" wrapText="1"/>
    </xf>
    <xf numFmtId="49" fontId="20" fillId="0" borderId="10" xfId="0" applyNumberFormat="1" applyFont="1" applyBorder="1" applyAlignment="1">
      <alignment horizontal="center" vertical="center" wrapText="1"/>
    </xf>
    <xf numFmtId="1" fontId="15" fillId="0" borderId="0" xfId="0" applyNumberFormat="1" applyFont="1" applyAlignment="1">
      <alignment/>
    </xf>
    <xf numFmtId="181" fontId="16" fillId="0" borderId="10" xfId="0" applyNumberFormat="1" applyFont="1" applyBorder="1" applyAlignment="1">
      <alignment horizontal="center" vertical="center" wrapText="1"/>
    </xf>
    <xf numFmtId="180" fontId="16" fillId="0" borderId="0" xfId="0" applyNumberFormat="1" applyFont="1" applyAlignment="1">
      <alignment/>
    </xf>
    <xf numFmtId="0" fontId="20" fillId="0" borderId="10" xfId="0" applyNumberFormat="1" applyFont="1" applyBorder="1" applyAlignment="1">
      <alignment horizontal="center" vertical="center" wrapText="1"/>
    </xf>
    <xf numFmtId="1" fontId="16" fillId="0" borderId="0" xfId="0" applyNumberFormat="1" applyFont="1" applyAlignment="1">
      <alignment/>
    </xf>
    <xf numFmtId="49" fontId="26" fillId="0" borderId="0" xfId="0" applyNumberFormat="1" applyFont="1" applyBorder="1" applyAlignment="1">
      <alignment vertical="center" wrapText="1"/>
    </xf>
    <xf numFmtId="49" fontId="18" fillId="0" borderId="10" xfId="0" applyNumberFormat="1" applyFont="1" applyBorder="1" applyAlignment="1">
      <alignment horizontal="center" vertical="center" wrapText="1"/>
    </xf>
    <xf numFmtId="180" fontId="15" fillId="0" borderId="0" xfId="0" applyNumberFormat="1" applyFont="1" applyAlignment="1">
      <alignment/>
    </xf>
    <xf numFmtId="180" fontId="15" fillId="0" borderId="0" xfId="0" applyNumberFormat="1" applyFont="1" applyFill="1" applyBorder="1" applyAlignment="1">
      <alignment horizontal="center" vertical="center" wrapText="1"/>
    </xf>
    <xf numFmtId="180" fontId="15" fillId="0" borderId="0" xfId="0" applyNumberFormat="1" applyFont="1" applyBorder="1" applyAlignment="1">
      <alignment/>
    </xf>
    <xf numFmtId="2" fontId="16" fillId="0" borderId="0" xfId="0" applyNumberFormat="1" applyFont="1" applyAlignment="1">
      <alignment horizontal="center"/>
    </xf>
    <xf numFmtId="2" fontId="16" fillId="0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2" fontId="3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4" fillId="0" borderId="0" xfId="0" applyNumberFormat="1" applyFont="1" applyBorder="1" applyAlignment="1">
      <alignment horizontal="center" vertical="center" wrapText="1"/>
    </xf>
    <xf numFmtId="180" fontId="4" fillId="0" borderId="0" xfId="0" applyNumberFormat="1" applyFont="1" applyBorder="1" applyAlignment="1">
      <alignment horizontal="center" vertical="center" wrapText="1"/>
    </xf>
    <xf numFmtId="0" fontId="16" fillId="33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82" fontId="30" fillId="33" borderId="10" xfId="0" applyNumberFormat="1" applyFont="1" applyFill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0" fontId="3" fillId="33" borderId="10" xfId="0" applyNumberFormat="1" applyFont="1" applyFill="1" applyBorder="1" applyAlignment="1">
      <alignment horizontal="center" vertical="center" wrapText="1"/>
    </xf>
    <xf numFmtId="181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182" fontId="3" fillId="33" borderId="10" xfId="0" applyNumberFormat="1" applyFont="1" applyFill="1" applyBorder="1" applyAlignment="1">
      <alignment horizontal="center" vertical="center" wrapText="1"/>
    </xf>
    <xf numFmtId="0" fontId="20" fillId="0" borderId="0" xfId="0" applyFont="1" applyAlignment="1">
      <alignment horizontal="right"/>
    </xf>
    <xf numFmtId="49" fontId="4" fillId="33" borderId="10" xfId="0" applyNumberFormat="1" applyFont="1" applyFill="1" applyBorder="1" applyAlignment="1">
      <alignment horizontal="center" vertical="center" wrapText="1"/>
    </xf>
    <xf numFmtId="1" fontId="16" fillId="0" borderId="10" xfId="0" applyNumberFormat="1" applyFont="1" applyFill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 vertical="center" wrapText="1"/>
    </xf>
    <xf numFmtId="180" fontId="3" fillId="33" borderId="10" xfId="0" applyNumberFormat="1" applyFont="1" applyFill="1" applyBorder="1" applyAlignment="1">
      <alignment horizontal="center" vertical="center" wrapText="1"/>
    </xf>
    <xf numFmtId="181" fontId="30" fillId="33" borderId="10" xfId="0" applyNumberFormat="1" applyFont="1" applyFill="1" applyBorder="1" applyAlignment="1">
      <alignment horizontal="center" vertical="center" wrapText="1"/>
    </xf>
    <xf numFmtId="0" fontId="18" fillId="0" borderId="10" xfId="0" applyFont="1" applyBorder="1" applyAlignment="1">
      <alignment horizontal="center" vertical="center" wrapText="1"/>
    </xf>
    <xf numFmtId="0" fontId="16" fillId="0" borderId="10" xfId="0" applyFont="1" applyBorder="1" applyAlignment="1">
      <alignment horizontal="left" vertical="center" wrapText="1"/>
    </xf>
    <xf numFmtId="49" fontId="30" fillId="33" borderId="10" xfId="0" applyNumberFormat="1" applyFont="1" applyFill="1" applyBorder="1" applyAlignment="1">
      <alignment horizontal="center" vertical="center" wrapText="1"/>
    </xf>
    <xf numFmtId="182" fontId="3" fillId="0" borderId="10" xfId="0" applyNumberFormat="1" applyFont="1" applyBorder="1" applyAlignment="1">
      <alignment horizontal="center" vertical="center" wrapText="1"/>
    </xf>
    <xf numFmtId="183" fontId="3" fillId="0" borderId="10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2" fontId="18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9" fontId="15" fillId="0" borderId="0" xfId="0" applyNumberFormat="1" applyFont="1" applyBorder="1" applyAlignment="1">
      <alignment horizontal="center" vertical="center" wrapText="1"/>
    </xf>
    <xf numFmtId="49" fontId="16" fillId="0" borderId="0" xfId="0" applyNumberFormat="1" applyFont="1" applyBorder="1" applyAlignment="1">
      <alignment horizontal="center" vertical="center" wrapText="1"/>
    </xf>
    <xf numFmtId="0" fontId="15" fillId="0" borderId="0" xfId="0" applyNumberFormat="1" applyFont="1" applyBorder="1" applyAlignment="1">
      <alignment horizontal="center" vertical="center" wrapText="1"/>
    </xf>
    <xf numFmtId="1" fontId="15" fillId="0" borderId="0" xfId="0" applyNumberFormat="1" applyFont="1" applyBorder="1" applyAlignment="1">
      <alignment horizontal="center" vertical="center" wrapText="1"/>
    </xf>
    <xf numFmtId="2" fontId="16" fillId="0" borderId="0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horizontal="center" vertical="top"/>
    </xf>
    <xf numFmtId="0" fontId="26" fillId="0" borderId="0" xfId="0" applyFont="1" applyBorder="1" applyAlignment="1">
      <alignment horizontal="center" vertical="center"/>
    </xf>
    <xf numFmtId="0" fontId="26" fillId="0" borderId="0" xfId="0" applyFont="1" applyBorder="1" applyAlignment="1">
      <alignment horizontal="left" vertical="top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left"/>
    </xf>
    <xf numFmtId="180" fontId="26" fillId="0" borderId="0" xfId="0" applyNumberFormat="1" applyFont="1" applyAlignment="1">
      <alignment horizontal="left" vertical="center"/>
    </xf>
    <xf numFmtId="0" fontId="26" fillId="0" borderId="0" xfId="0" applyFont="1" applyBorder="1" applyAlignment="1">
      <alignment horizontal="left" vertical="center" indent="1"/>
    </xf>
    <xf numFmtId="0" fontId="2" fillId="0" borderId="12" xfId="0" applyFont="1" applyBorder="1" applyAlignment="1">
      <alignment/>
    </xf>
    <xf numFmtId="0" fontId="26" fillId="0" borderId="0" xfId="0" applyFont="1" applyAlignment="1">
      <alignment horizontal="left" vertical="center" indent="9"/>
    </xf>
    <xf numFmtId="0" fontId="26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wrapText="1"/>
    </xf>
    <xf numFmtId="0" fontId="24" fillId="33" borderId="10" xfId="0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right" wrapText="1"/>
    </xf>
    <xf numFmtId="2" fontId="24" fillId="33" borderId="10" xfId="0" applyNumberFormat="1" applyFont="1" applyFill="1" applyBorder="1" applyAlignment="1">
      <alignment horizontal="center" vertical="center" wrapText="1"/>
    </xf>
    <xf numFmtId="181" fontId="24" fillId="33" borderId="10" xfId="0" applyNumberFormat="1" applyFont="1" applyFill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right" vertical="center" wrapText="1"/>
    </xf>
    <xf numFmtId="2" fontId="24" fillId="0" borderId="14" xfId="0" applyNumberFormat="1" applyFont="1" applyBorder="1" applyAlignment="1">
      <alignment horizontal="center" vertical="center" wrapText="1"/>
    </xf>
    <xf numFmtId="183" fontId="3" fillId="33" borderId="10" xfId="0" applyNumberFormat="1" applyFont="1" applyFill="1" applyBorder="1" applyAlignment="1">
      <alignment horizontal="center" vertical="center" wrapText="1"/>
    </xf>
    <xf numFmtId="0" fontId="25" fillId="0" borderId="0" xfId="0" applyNumberFormat="1" applyFont="1" applyBorder="1" applyAlignment="1">
      <alignment horizontal="center" vertical="center" wrapText="1"/>
    </xf>
    <xf numFmtId="1" fontId="25" fillId="0" borderId="0" xfId="0" applyNumberFormat="1" applyFont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textRotation="90" wrapText="1"/>
    </xf>
    <xf numFmtId="0" fontId="24" fillId="0" borderId="0" xfId="0" applyFont="1" applyAlignment="1">
      <alignment horizontal="center" wrapText="1"/>
    </xf>
    <xf numFmtId="0" fontId="20" fillId="0" borderId="10" xfId="0" applyFont="1" applyBorder="1" applyAlignment="1">
      <alignment horizontal="center" vertical="center"/>
    </xf>
    <xf numFmtId="2" fontId="33" fillId="0" borderId="10" xfId="0" applyNumberFormat="1" applyFont="1" applyBorder="1" applyAlignment="1">
      <alignment horizontal="center" vertical="center" wrapText="1"/>
    </xf>
    <xf numFmtId="181" fontId="3" fillId="0" borderId="10" xfId="0" applyNumberFormat="1" applyFont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 wrapText="1"/>
    </xf>
    <xf numFmtId="183" fontId="3" fillId="33" borderId="10" xfId="0" applyNumberFormat="1" applyFont="1" applyFill="1" applyBorder="1" applyAlignment="1">
      <alignment horizontal="center" vertical="center" wrapText="1"/>
    </xf>
    <xf numFmtId="49" fontId="20" fillId="0" borderId="13" xfId="0" applyNumberFormat="1" applyFont="1" applyBorder="1" applyAlignment="1">
      <alignment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0" fontId="24" fillId="0" borderId="0" xfId="0" applyFont="1" applyAlignment="1">
      <alignment wrapText="1"/>
    </xf>
    <xf numFmtId="0" fontId="24" fillId="0" borderId="15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top"/>
    </xf>
    <xf numFmtId="0" fontId="24" fillId="0" borderId="16" xfId="0" applyFont="1" applyBorder="1" applyAlignment="1">
      <alignment vertical="center"/>
    </xf>
    <xf numFmtId="1" fontId="24" fillId="0" borderId="16" xfId="0" applyNumberFormat="1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" fontId="24" fillId="0" borderId="15" xfId="0" applyNumberFormat="1" applyFont="1" applyBorder="1" applyAlignment="1">
      <alignment horizontal="center" vertical="center"/>
    </xf>
    <xf numFmtId="1" fontId="16" fillId="33" borderId="10" xfId="0" applyNumberFormat="1" applyFont="1" applyFill="1" applyBorder="1" applyAlignment="1">
      <alignment horizontal="center" vertical="center" wrapText="1"/>
    </xf>
    <xf numFmtId="180" fontId="3" fillId="0" borderId="10" xfId="0" applyNumberFormat="1" applyFont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 wrapText="1"/>
    </xf>
    <xf numFmtId="2" fontId="30" fillId="33" borderId="10" xfId="0" applyNumberFormat="1" applyFont="1" applyFill="1" applyBorder="1" applyAlignment="1">
      <alignment horizontal="center" vertical="center" wrapText="1"/>
    </xf>
    <xf numFmtId="1" fontId="24" fillId="33" borderId="10" xfId="0" applyNumberFormat="1" applyFont="1" applyFill="1" applyBorder="1" applyAlignment="1">
      <alignment horizontal="center" vertical="center" wrapText="1"/>
    </xf>
    <xf numFmtId="1" fontId="3" fillId="33" borderId="10" xfId="0" applyNumberFormat="1" applyFont="1" applyFill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center" vertical="center" wrapText="1"/>
    </xf>
    <xf numFmtId="49" fontId="11" fillId="0" borderId="0" xfId="0" applyNumberFormat="1" applyFont="1" applyBorder="1" applyAlignment="1">
      <alignment horizontal="left" vertical="center" wrapText="1"/>
    </xf>
    <xf numFmtId="0" fontId="5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49" fontId="3" fillId="0" borderId="10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textRotation="90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textRotation="90" wrapText="1"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10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5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49" fontId="4" fillId="33" borderId="13" xfId="0" applyNumberFormat="1" applyFont="1" applyFill="1" applyBorder="1" applyAlignment="1">
      <alignment horizontal="center" vertical="center" wrapText="1"/>
    </xf>
    <xf numFmtId="49" fontId="4" fillId="33" borderId="17" xfId="0" applyNumberFormat="1" applyFont="1" applyFill="1" applyBorder="1" applyAlignment="1">
      <alignment horizontal="center" vertical="center" wrapText="1"/>
    </xf>
    <xf numFmtId="49" fontId="4" fillId="33" borderId="14" xfId="0" applyNumberFormat="1" applyFont="1" applyFill="1" applyBorder="1" applyAlignment="1">
      <alignment horizontal="center" vertical="center" wrapText="1"/>
    </xf>
    <xf numFmtId="0" fontId="16" fillId="0" borderId="13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0" fontId="16" fillId="0" borderId="14" xfId="0" applyFont="1" applyFill="1" applyBorder="1" applyAlignment="1">
      <alignment horizontal="center" vertical="center" wrapText="1"/>
    </xf>
    <xf numFmtId="49" fontId="16" fillId="33" borderId="13" xfId="0" applyNumberFormat="1" applyFont="1" applyFill="1" applyBorder="1" applyAlignment="1">
      <alignment horizontal="center" vertical="center" wrapText="1"/>
    </xf>
    <xf numFmtId="49" fontId="16" fillId="33" borderId="17" xfId="0" applyNumberFormat="1" applyFont="1" applyFill="1" applyBorder="1" applyAlignment="1">
      <alignment horizontal="center" vertical="center" wrapText="1"/>
    </xf>
    <xf numFmtId="49" fontId="16" fillId="33" borderId="14" xfId="0" applyNumberFormat="1" applyFont="1" applyFill="1" applyBorder="1" applyAlignment="1">
      <alignment horizontal="center" vertical="center" wrapText="1"/>
    </xf>
    <xf numFmtId="49" fontId="16" fillId="0" borderId="10" xfId="0" applyNumberFormat="1" applyFont="1" applyBorder="1" applyAlignment="1">
      <alignment horizontal="center" vertical="center" wrapText="1"/>
    </xf>
    <xf numFmtId="49" fontId="20" fillId="0" borderId="0" xfId="0" applyNumberFormat="1" applyFont="1" applyBorder="1" applyAlignment="1">
      <alignment horizontal="center" vertical="center" wrapText="1"/>
    </xf>
    <xf numFmtId="49" fontId="16" fillId="0" borderId="13" xfId="0" applyNumberFormat="1" applyFont="1" applyFill="1" applyBorder="1" applyAlignment="1">
      <alignment horizontal="center" vertical="center" wrapText="1"/>
    </xf>
    <xf numFmtId="49" fontId="16" fillId="0" borderId="17" xfId="0" applyNumberFormat="1" applyFont="1" applyFill="1" applyBorder="1" applyAlignment="1">
      <alignment horizontal="center" vertical="center" wrapText="1"/>
    </xf>
    <xf numFmtId="49" fontId="16" fillId="0" borderId="14" xfId="0" applyNumberFormat="1" applyFont="1" applyFill="1" applyBorder="1" applyAlignment="1">
      <alignment horizontal="center" vertical="center" wrapText="1"/>
    </xf>
    <xf numFmtId="49" fontId="4" fillId="0" borderId="13" xfId="0" applyNumberFormat="1" applyFont="1" applyFill="1" applyBorder="1" applyAlignment="1">
      <alignment horizontal="center" vertical="center" wrapText="1"/>
    </xf>
    <xf numFmtId="49" fontId="4" fillId="0" borderId="17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49" fontId="3" fillId="0" borderId="14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49" fontId="16" fillId="0" borderId="18" xfId="0" applyNumberFormat="1" applyFont="1" applyBorder="1" applyAlignment="1">
      <alignment horizontal="center" vertical="center" textRotation="90" wrapText="1"/>
    </xf>
    <xf numFmtId="49" fontId="16" fillId="0" borderId="19" xfId="0" applyNumberFormat="1" applyFont="1" applyBorder="1" applyAlignment="1">
      <alignment horizontal="center" vertical="center" textRotation="90" wrapText="1"/>
    </xf>
    <xf numFmtId="0" fontId="23" fillId="0" borderId="0" xfId="0" applyFont="1" applyAlignment="1">
      <alignment horizontal="center"/>
    </xf>
    <xf numFmtId="0" fontId="20" fillId="0" borderId="0" xfId="0" applyFont="1" applyAlignment="1">
      <alignment horizontal="center" wrapText="1"/>
    </xf>
    <xf numFmtId="0" fontId="24" fillId="0" borderId="0" xfId="0" applyFont="1" applyAlignment="1">
      <alignment horizontal="center"/>
    </xf>
    <xf numFmtId="49" fontId="25" fillId="0" borderId="0" xfId="0" applyNumberFormat="1" applyFont="1" applyBorder="1" applyAlignment="1">
      <alignment horizontal="left" vertical="center" wrapText="1"/>
    </xf>
    <xf numFmtId="0" fontId="15" fillId="0" borderId="0" xfId="0" applyFont="1" applyBorder="1" applyAlignment="1">
      <alignment horizontal="left"/>
    </xf>
    <xf numFmtId="49" fontId="16" fillId="0" borderId="15" xfId="0" applyNumberFormat="1" applyFont="1" applyBorder="1" applyAlignment="1">
      <alignment horizontal="center" vertical="center" wrapText="1"/>
    </xf>
    <xf numFmtId="49" fontId="16" fillId="0" borderId="20" xfId="0" applyNumberFormat="1" applyFont="1" applyBorder="1" applyAlignment="1">
      <alignment horizontal="center" vertical="center" wrapText="1"/>
    </xf>
    <xf numFmtId="49" fontId="24" fillId="0" borderId="15" xfId="0" applyNumberFormat="1" applyFont="1" applyBorder="1" applyAlignment="1">
      <alignment horizontal="center" vertical="center" wrapText="1"/>
    </xf>
    <xf numFmtId="49" fontId="24" fillId="0" borderId="20" xfId="0" applyNumberFormat="1" applyFont="1" applyBorder="1" applyAlignment="1">
      <alignment horizontal="center" vertical="center" wrapText="1"/>
    </xf>
    <xf numFmtId="49" fontId="16" fillId="0" borderId="15" xfId="0" applyNumberFormat="1" applyFont="1" applyBorder="1" applyAlignment="1">
      <alignment horizontal="center" vertical="center" textRotation="90" wrapText="1"/>
    </xf>
    <xf numFmtId="49" fontId="16" fillId="0" borderId="20" xfId="0" applyNumberFormat="1" applyFont="1" applyBorder="1" applyAlignment="1">
      <alignment horizontal="center" vertical="center" textRotation="90" wrapText="1"/>
    </xf>
    <xf numFmtId="2" fontId="16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49" fontId="26" fillId="0" borderId="0" xfId="0" applyNumberFormat="1" applyFont="1" applyBorder="1" applyAlignment="1">
      <alignment horizontal="left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7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0" fontId="24" fillId="0" borderId="0" xfId="0" applyFont="1" applyAlignment="1">
      <alignment horizontal="center" wrapText="1"/>
    </xf>
    <xf numFmtId="0" fontId="20" fillId="0" borderId="0" xfId="0" applyFont="1" applyAlignment="1">
      <alignment horizontal="right"/>
    </xf>
    <xf numFmtId="49" fontId="24" fillId="0" borderId="0" xfId="0" applyNumberFormat="1" applyFont="1" applyBorder="1" applyAlignment="1">
      <alignment horizontal="center" vertical="center" wrapText="1"/>
    </xf>
    <xf numFmtId="49" fontId="5" fillId="0" borderId="15" xfId="0" applyNumberFormat="1" applyFont="1" applyBorder="1" applyAlignment="1">
      <alignment horizontal="center" vertical="center" wrapText="1"/>
    </xf>
    <xf numFmtId="49" fontId="5" fillId="0" borderId="2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 horizontal="center" vertical="center"/>
    </xf>
    <xf numFmtId="49" fontId="26" fillId="0" borderId="0" xfId="0" applyNumberFormat="1" applyFont="1" applyBorder="1" applyAlignment="1">
      <alignment horizontal="center" vertical="center" wrapText="1"/>
    </xf>
    <xf numFmtId="49" fontId="16" fillId="0" borderId="21" xfId="0" applyNumberFormat="1" applyFont="1" applyBorder="1" applyAlignment="1">
      <alignment horizontal="center" vertical="center" textRotation="90" wrapText="1"/>
    </xf>
    <xf numFmtId="49" fontId="16" fillId="0" borderId="22" xfId="0" applyNumberFormat="1" applyFont="1" applyBorder="1" applyAlignment="1">
      <alignment horizontal="center" vertical="center" textRotation="90" wrapText="1"/>
    </xf>
    <xf numFmtId="0" fontId="24" fillId="0" borderId="0" xfId="0" applyFont="1" applyBorder="1" applyAlignment="1">
      <alignment vertical="center"/>
    </xf>
    <xf numFmtId="0" fontId="24" fillId="0" borderId="0" xfId="0" applyFont="1" applyAlignment="1">
      <alignment horizontal="center" vertical="top"/>
    </xf>
    <xf numFmtId="0" fontId="24" fillId="0" borderId="13" xfId="0" applyFont="1" applyBorder="1" applyAlignment="1">
      <alignment horizontal="center" vertical="top" wrapText="1"/>
    </xf>
    <xf numFmtId="0" fontId="24" fillId="0" borderId="17" xfId="0" applyFont="1" applyBorder="1" applyAlignment="1">
      <alignment horizontal="center" vertical="top" wrapText="1"/>
    </xf>
    <xf numFmtId="0" fontId="24" fillId="0" borderId="13" xfId="0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6" fillId="0" borderId="15" xfId="0" applyFont="1" applyBorder="1" applyAlignment="1">
      <alignment horizontal="center" vertical="center"/>
    </xf>
    <xf numFmtId="0" fontId="26" fillId="0" borderId="22" xfId="0" applyFont="1" applyBorder="1" applyAlignment="1">
      <alignment horizontal="center" vertical="center"/>
    </xf>
    <xf numFmtId="0" fontId="24" fillId="0" borderId="15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24" fillId="0" borderId="20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0" fontId="4" fillId="0" borderId="10" xfId="0" applyNumberFormat="1" applyFont="1" applyBorder="1" applyAlignment="1">
      <alignment horizontal="center" vertical="center" wrapText="1"/>
    </xf>
    <xf numFmtId="49" fontId="16" fillId="33" borderId="10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24" fillId="33" borderId="13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9"/>
  <sheetViews>
    <sheetView zoomScalePageLayoutView="0" workbookViewId="0" topLeftCell="A106">
      <selection activeCell="C121" sqref="C121"/>
    </sheetView>
  </sheetViews>
  <sheetFormatPr defaultColWidth="9.00390625" defaultRowHeight="12.75"/>
  <cols>
    <col min="1" max="1" width="5.875" style="0" customWidth="1"/>
    <col min="2" max="2" width="11.375" style="0" customWidth="1"/>
    <col min="3" max="3" width="41.375" style="0" customWidth="1"/>
    <col min="4" max="4" width="8.125" style="0" customWidth="1"/>
    <col min="5" max="5" width="8.875" style="0" customWidth="1"/>
    <col min="6" max="6" width="9.00390625" style="0" customWidth="1"/>
    <col min="8" max="8" width="8.25390625" style="0" customWidth="1"/>
  </cols>
  <sheetData>
    <row r="1" spans="1:8" ht="19.5">
      <c r="A1" s="171" t="s">
        <v>76</v>
      </c>
      <c r="B1" s="171"/>
      <c r="C1" s="171"/>
      <c r="D1" s="171"/>
      <c r="E1" s="171"/>
      <c r="F1" s="171"/>
      <c r="G1" s="171"/>
      <c r="H1" s="171"/>
    </row>
    <row r="2" spans="1:8" ht="6.75" customHeight="1">
      <c r="A2" s="13"/>
      <c r="B2" s="13"/>
      <c r="C2" s="13"/>
      <c r="D2" s="13"/>
      <c r="E2" s="13"/>
      <c r="F2" s="13"/>
      <c r="G2" s="13"/>
      <c r="H2" s="13"/>
    </row>
    <row r="3" spans="1:8" ht="35.25" customHeight="1">
      <c r="A3" s="172" t="s">
        <v>132</v>
      </c>
      <c r="B3" s="172"/>
      <c r="C3" s="172"/>
      <c r="D3" s="172"/>
      <c r="E3" s="172"/>
      <c r="F3" s="172"/>
      <c r="G3" s="172"/>
      <c r="H3" s="172"/>
    </row>
    <row r="4" spans="1:8" ht="17.25" customHeight="1">
      <c r="A4" s="173" t="s">
        <v>122</v>
      </c>
      <c r="B4" s="173"/>
      <c r="C4" s="173"/>
      <c r="D4" s="173"/>
      <c r="E4" s="173"/>
      <c r="F4" s="173"/>
      <c r="G4" s="173"/>
      <c r="H4" s="173"/>
    </row>
    <row r="5" spans="1:8" ht="16.5" hidden="1">
      <c r="A5" s="30"/>
      <c r="B5" s="30"/>
      <c r="C5" s="30"/>
      <c r="D5" s="30"/>
      <c r="E5" s="30"/>
      <c r="F5" s="30"/>
      <c r="G5" s="30"/>
      <c r="H5" s="30"/>
    </row>
    <row r="6" spans="1:8" ht="15" hidden="1">
      <c r="A6" s="174"/>
      <c r="B6" s="174"/>
      <c r="C6" s="174"/>
      <c r="D6" s="174"/>
      <c r="E6" s="174"/>
      <c r="F6" s="174"/>
      <c r="G6" s="174"/>
      <c r="H6" s="174"/>
    </row>
    <row r="7" spans="1:8" ht="16.5">
      <c r="A7" s="170" t="s">
        <v>94</v>
      </c>
      <c r="B7" s="170"/>
      <c r="C7" s="170"/>
      <c r="D7" s="170"/>
      <c r="E7" s="38" t="e">
        <f>H132</f>
        <v>#REF!</v>
      </c>
      <c r="F7" s="30" t="s">
        <v>8</v>
      </c>
      <c r="G7" s="28"/>
      <c r="H7" s="28"/>
    </row>
    <row r="8" spans="1:8" ht="16.5">
      <c r="A8" s="170" t="s">
        <v>95</v>
      </c>
      <c r="B8" s="170"/>
      <c r="C8" s="170"/>
      <c r="D8" s="170"/>
      <c r="E8" s="38" t="e">
        <f>H125</f>
        <v>#REF!</v>
      </c>
      <c r="F8" s="30" t="s">
        <v>8</v>
      </c>
      <c r="G8" s="28"/>
      <c r="H8" s="28"/>
    </row>
    <row r="9" spans="1:8" ht="16.5">
      <c r="A9" s="162" t="s">
        <v>96</v>
      </c>
      <c r="B9" s="162"/>
      <c r="C9" s="162"/>
      <c r="D9" s="162"/>
      <c r="E9" s="38" t="e">
        <f>E8/4.6</f>
        <v>#REF!</v>
      </c>
      <c r="F9" s="33" t="s">
        <v>53</v>
      </c>
      <c r="G9" s="32"/>
      <c r="H9" s="32"/>
    </row>
    <row r="10" spans="1:8" ht="15">
      <c r="A10" s="163" t="s">
        <v>133</v>
      </c>
      <c r="B10" s="163"/>
      <c r="C10" s="163"/>
      <c r="D10" s="163"/>
      <c r="E10" s="163"/>
      <c r="F10" s="163"/>
      <c r="G10" s="163"/>
      <c r="H10" s="163"/>
    </row>
    <row r="11" spans="1:8" ht="13.5" customHeight="1">
      <c r="A11" s="6"/>
      <c r="B11" s="6"/>
      <c r="C11" s="6"/>
      <c r="D11" s="6"/>
      <c r="E11" s="6"/>
      <c r="F11" s="2"/>
      <c r="G11" s="2"/>
      <c r="H11" s="1"/>
    </row>
    <row r="12" spans="1:8" ht="30" customHeight="1">
      <c r="A12" s="164" t="s">
        <v>9</v>
      </c>
      <c r="B12" s="165" t="s">
        <v>29</v>
      </c>
      <c r="C12" s="166" t="s">
        <v>30</v>
      </c>
      <c r="D12" s="167" t="s">
        <v>18</v>
      </c>
      <c r="E12" s="168" t="s">
        <v>26</v>
      </c>
      <c r="F12" s="168"/>
      <c r="G12" s="169" t="s">
        <v>11</v>
      </c>
      <c r="H12" s="169"/>
    </row>
    <row r="13" spans="1:8" ht="48">
      <c r="A13" s="164"/>
      <c r="B13" s="165"/>
      <c r="C13" s="166"/>
      <c r="D13" s="167"/>
      <c r="E13" s="7" t="s">
        <v>18</v>
      </c>
      <c r="F13" s="7" t="s">
        <v>28</v>
      </c>
      <c r="G13" s="7" t="s">
        <v>27</v>
      </c>
      <c r="H13" s="21" t="s">
        <v>19</v>
      </c>
    </row>
    <row r="14" spans="1:8" ht="13.5">
      <c r="A14" s="3" t="s">
        <v>20</v>
      </c>
      <c r="B14" s="3" t="s">
        <v>21</v>
      </c>
      <c r="C14" s="3" t="s">
        <v>22</v>
      </c>
      <c r="D14" s="3" t="s">
        <v>23</v>
      </c>
      <c r="E14" s="3" t="s">
        <v>24</v>
      </c>
      <c r="F14" s="17" t="s">
        <v>25</v>
      </c>
      <c r="G14" s="3" t="s">
        <v>13</v>
      </c>
      <c r="H14" s="22">
        <v>8</v>
      </c>
    </row>
    <row r="15" spans="1:8" s="14" customFormat="1" ht="49.5" customHeight="1">
      <c r="A15" s="3" t="s">
        <v>20</v>
      </c>
      <c r="B15" s="3" t="s">
        <v>109</v>
      </c>
      <c r="C15" s="5" t="s">
        <v>135</v>
      </c>
      <c r="D15" s="3" t="s">
        <v>67</v>
      </c>
      <c r="E15" s="12"/>
      <c r="F15" s="17">
        <v>30</v>
      </c>
      <c r="G15" s="12"/>
      <c r="H15" s="37">
        <f>H16+H17++H18++H19++H20++H21</f>
        <v>189.13044799999997</v>
      </c>
    </row>
    <row r="16" spans="1:8" ht="18.75" customHeight="1">
      <c r="A16" s="10">
        <f aca="true" t="shared" si="0" ref="A16:A21">A15+0.1</f>
        <v>1.1</v>
      </c>
      <c r="B16" s="4" t="s">
        <v>56</v>
      </c>
      <c r="C16" s="16" t="s">
        <v>108</v>
      </c>
      <c r="D16" s="4" t="s">
        <v>68</v>
      </c>
      <c r="E16" s="8">
        <v>0.12</v>
      </c>
      <c r="F16" s="10">
        <f>E16*F15</f>
        <v>3.5999999999999996</v>
      </c>
      <c r="G16" s="8">
        <v>4.6</v>
      </c>
      <c r="H16" s="24">
        <f aca="true" t="shared" si="1" ref="H16:H21">F16*G16</f>
        <v>16.56</v>
      </c>
    </row>
    <row r="17" spans="1:8" ht="15">
      <c r="A17" s="10">
        <f t="shared" si="0"/>
        <v>1.2000000000000002</v>
      </c>
      <c r="B17" s="4"/>
      <c r="C17" s="16" t="s">
        <v>110</v>
      </c>
      <c r="D17" s="4" t="s">
        <v>8</v>
      </c>
      <c r="E17" s="8">
        <v>0.06</v>
      </c>
      <c r="F17" s="10">
        <f>E17*F15</f>
        <v>1.7999999999999998</v>
      </c>
      <c r="G17" s="8">
        <v>3.2</v>
      </c>
      <c r="H17" s="24">
        <f t="shared" si="1"/>
        <v>5.76</v>
      </c>
    </row>
    <row r="18" spans="1:8" ht="17.25" customHeight="1">
      <c r="A18" s="10">
        <f t="shared" si="0"/>
        <v>1.3000000000000003</v>
      </c>
      <c r="B18" s="4"/>
      <c r="C18" s="16" t="s">
        <v>127</v>
      </c>
      <c r="D18" s="4" t="s">
        <v>67</v>
      </c>
      <c r="E18" s="9">
        <v>1.01</v>
      </c>
      <c r="F18" s="10">
        <f>E18*F15</f>
        <v>30.3</v>
      </c>
      <c r="G18" s="8">
        <v>4.1</v>
      </c>
      <c r="H18" s="24">
        <f t="shared" si="1"/>
        <v>124.22999999999999</v>
      </c>
    </row>
    <row r="19" spans="1:8" ht="15">
      <c r="A19" s="10">
        <f t="shared" si="0"/>
        <v>1.4000000000000004</v>
      </c>
      <c r="B19" s="4"/>
      <c r="C19" s="16" t="s">
        <v>103</v>
      </c>
      <c r="D19" s="4" t="s">
        <v>69</v>
      </c>
      <c r="E19" s="10"/>
      <c r="F19" s="10">
        <v>13</v>
      </c>
      <c r="G19" s="8">
        <v>0.8</v>
      </c>
      <c r="H19" s="24">
        <f t="shared" si="1"/>
        <v>10.4</v>
      </c>
    </row>
    <row r="20" spans="1:8" ht="15">
      <c r="A20" s="10">
        <f t="shared" si="0"/>
        <v>1.5000000000000004</v>
      </c>
      <c r="B20" s="4"/>
      <c r="C20" s="16" t="s">
        <v>104</v>
      </c>
      <c r="D20" s="4" t="s">
        <v>69</v>
      </c>
      <c r="E20" s="10"/>
      <c r="F20" s="10">
        <v>3</v>
      </c>
      <c r="G20" s="8">
        <v>10.2</v>
      </c>
      <c r="H20" s="24">
        <f t="shared" si="1"/>
        <v>30.599999999999998</v>
      </c>
    </row>
    <row r="21" spans="1:8" ht="15">
      <c r="A21" s="10">
        <f t="shared" si="0"/>
        <v>1.6000000000000005</v>
      </c>
      <c r="B21" s="4"/>
      <c r="C21" s="16" t="s">
        <v>54</v>
      </c>
      <c r="D21" s="4" t="s">
        <v>8</v>
      </c>
      <c r="E21" s="8">
        <v>0.0163</v>
      </c>
      <c r="F21" s="10">
        <f>E21*F18</f>
        <v>0.49388999999999994</v>
      </c>
      <c r="G21" s="8">
        <v>3.2</v>
      </c>
      <c r="H21" s="24">
        <f t="shared" si="1"/>
        <v>1.5804479999999999</v>
      </c>
    </row>
    <row r="22" spans="1:8" s="14" customFormat="1" ht="46.5" customHeight="1">
      <c r="A22" s="3" t="s">
        <v>21</v>
      </c>
      <c r="B22" s="3" t="s">
        <v>109</v>
      </c>
      <c r="C22" s="5" t="s">
        <v>123</v>
      </c>
      <c r="D22" s="3" t="s">
        <v>67</v>
      </c>
      <c r="E22" s="12"/>
      <c r="F22" s="17">
        <v>24</v>
      </c>
      <c r="G22" s="12"/>
      <c r="H22" s="37">
        <f>H23+H24++H25+H26++H27++H28</f>
        <v>120.92035840000001</v>
      </c>
    </row>
    <row r="23" spans="1:8" ht="15">
      <c r="A23" s="10">
        <f aca="true" t="shared" si="2" ref="A23:A28">A22+0.1</f>
        <v>2.1</v>
      </c>
      <c r="B23" s="4" t="s">
        <v>56</v>
      </c>
      <c r="C23" s="16" t="s">
        <v>108</v>
      </c>
      <c r="D23" s="4" t="s">
        <v>68</v>
      </c>
      <c r="E23" s="8">
        <v>0.12</v>
      </c>
      <c r="F23" s="10">
        <f>E23*F22</f>
        <v>2.88</v>
      </c>
      <c r="G23" s="8">
        <v>4.6</v>
      </c>
      <c r="H23" s="24">
        <f aca="true" t="shared" si="3" ref="H23:H28">F23*G23</f>
        <v>13.248</v>
      </c>
    </row>
    <row r="24" spans="1:8" ht="15">
      <c r="A24" s="10">
        <f t="shared" si="2"/>
        <v>2.2</v>
      </c>
      <c r="B24" s="4"/>
      <c r="C24" s="16" t="s">
        <v>110</v>
      </c>
      <c r="D24" s="4" t="s">
        <v>8</v>
      </c>
      <c r="E24" s="8">
        <v>0.06</v>
      </c>
      <c r="F24" s="10">
        <f>E24*F22</f>
        <v>1.44</v>
      </c>
      <c r="G24" s="8">
        <v>3.2</v>
      </c>
      <c r="H24" s="24">
        <f t="shared" si="3"/>
        <v>4.608</v>
      </c>
    </row>
    <row r="25" spans="1:8" ht="17.25" customHeight="1">
      <c r="A25" s="10">
        <f t="shared" si="2"/>
        <v>2.3000000000000003</v>
      </c>
      <c r="B25" s="4"/>
      <c r="C25" s="16" t="s">
        <v>77</v>
      </c>
      <c r="D25" s="4" t="s">
        <v>67</v>
      </c>
      <c r="E25" s="9">
        <v>1.01</v>
      </c>
      <c r="F25" s="10">
        <f>E25*F22</f>
        <v>24.240000000000002</v>
      </c>
      <c r="G25" s="8">
        <v>2.5</v>
      </c>
      <c r="H25" s="24">
        <f t="shared" si="3"/>
        <v>60.60000000000001</v>
      </c>
    </row>
    <row r="26" spans="1:8" ht="15">
      <c r="A26" s="10">
        <f t="shared" si="2"/>
        <v>2.4000000000000004</v>
      </c>
      <c r="B26" s="4"/>
      <c r="C26" s="16" t="s">
        <v>78</v>
      </c>
      <c r="D26" s="4" t="s">
        <v>69</v>
      </c>
      <c r="E26" s="10"/>
      <c r="F26" s="10">
        <v>12</v>
      </c>
      <c r="G26" s="8">
        <v>0.6</v>
      </c>
      <c r="H26" s="24">
        <f t="shared" si="3"/>
        <v>7.199999999999999</v>
      </c>
    </row>
    <row r="27" spans="1:8" ht="15">
      <c r="A27" s="10">
        <f t="shared" si="2"/>
        <v>2.5000000000000004</v>
      </c>
      <c r="B27" s="4"/>
      <c r="C27" s="16" t="s">
        <v>79</v>
      </c>
      <c r="D27" s="4" t="s">
        <v>69</v>
      </c>
      <c r="E27" s="10"/>
      <c r="F27" s="10">
        <v>4</v>
      </c>
      <c r="G27" s="8">
        <v>8.5</v>
      </c>
      <c r="H27" s="24">
        <f t="shared" si="3"/>
        <v>34</v>
      </c>
    </row>
    <row r="28" spans="1:8" ht="15">
      <c r="A28" s="10">
        <f t="shared" si="2"/>
        <v>2.6000000000000005</v>
      </c>
      <c r="B28" s="4"/>
      <c r="C28" s="16" t="s">
        <v>54</v>
      </c>
      <c r="D28" s="4" t="s">
        <v>8</v>
      </c>
      <c r="E28" s="8">
        <v>0.0163</v>
      </c>
      <c r="F28" s="10">
        <f>E28*F25</f>
        <v>0.395112</v>
      </c>
      <c r="G28" s="8">
        <v>3.2</v>
      </c>
      <c r="H28" s="24">
        <f t="shared" si="3"/>
        <v>1.2643584</v>
      </c>
    </row>
    <row r="29" spans="1:8" s="14" customFormat="1" ht="45" customHeight="1">
      <c r="A29" s="3" t="s">
        <v>22</v>
      </c>
      <c r="B29" s="3" t="s">
        <v>109</v>
      </c>
      <c r="C29" s="5" t="s">
        <v>100</v>
      </c>
      <c r="D29" s="3" t="s">
        <v>67</v>
      </c>
      <c r="E29" s="12"/>
      <c r="F29" s="17">
        <v>32</v>
      </c>
      <c r="G29" s="12"/>
      <c r="H29" s="37">
        <f>H30+H31++H32++H33++H34++H35</f>
        <v>106.03781120000001</v>
      </c>
    </row>
    <row r="30" spans="1:8" ht="15">
      <c r="A30" s="10">
        <f aca="true" t="shared" si="4" ref="A30:A35">A29+0.1</f>
        <v>3.1</v>
      </c>
      <c r="B30" s="4" t="s">
        <v>56</v>
      </c>
      <c r="C30" s="16" t="s">
        <v>108</v>
      </c>
      <c r="D30" s="4" t="s">
        <v>68</v>
      </c>
      <c r="E30" s="8">
        <v>0.12</v>
      </c>
      <c r="F30" s="10">
        <f>E30*F29</f>
        <v>3.84</v>
      </c>
      <c r="G30" s="8">
        <v>4.6</v>
      </c>
      <c r="H30" s="24">
        <f aca="true" t="shared" si="5" ref="H30:H35">F30*G30</f>
        <v>17.663999999999998</v>
      </c>
    </row>
    <row r="31" spans="1:8" ht="15">
      <c r="A31" s="10">
        <f t="shared" si="4"/>
        <v>3.2</v>
      </c>
      <c r="B31" s="4"/>
      <c r="C31" s="16" t="s">
        <v>110</v>
      </c>
      <c r="D31" s="4" t="s">
        <v>8</v>
      </c>
      <c r="E31" s="8">
        <v>0.06</v>
      </c>
      <c r="F31" s="10">
        <f>E31*F29</f>
        <v>1.92</v>
      </c>
      <c r="G31" s="8">
        <v>3.2</v>
      </c>
      <c r="H31" s="24">
        <f t="shared" si="5"/>
        <v>6.144</v>
      </c>
    </row>
    <row r="32" spans="1:8" ht="15">
      <c r="A32" s="10">
        <f t="shared" si="4"/>
        <v>3.3000000000000003</v>
      </c>
      <c r="B32" s="4"/>
      <c r="C32" s="16" t="s">
        <v>80</v>
      </c>
      <c r="D32" s="4" t="s">
        <v>67</v>
      </c>
      <c r="E32" s="9">
        <v>1.01</v>
      </c>
      <c r="F32" s="10">
        <f>E32*F29</f>
        <v>32.32</v>
      </c>
      <c r="G32" s="8">
        <v>1.7</v>
      </c>
      <c r="H32" s="24">
        <f t="shared" si="5"/>
        <v>54.943999999999996</v>
      </c>
    </row>
    <row r="33" spans="1:8" ht="15">
      <c r="A33" s="10">
        <f t="shared" si="4"/>
        <v>3.4000000000000004</v>
      </c>
      <c r="B33" s="4"/>
      <c r="C33" s="16" t="s">
        <v>81</v>
      </c>
      <c r="D33" s="4" t="s">
        <v>69</v>
      </c>
      <c r="E33" s="10"/>
      <c r="F33" s="10">
        <v>13</v>
      </c>
      <c r="G33" s="8">
        <v>0.4</v>
      </c>
      <c r="H33" s="24">
        <f t="shared" si="5"/>
        <v>5.2</v>
      </c>
    </row>
    <row r="34" spans="1:8" ht="15">
      <c r="A34" s="10">
        <f t="shared" si="4"/>
        <v>3.5000000000000004</v>
      </c>
      <c r="B34" s="4"/>
      <c r="C34" s="16" t="s">
        <v>82</v>
      </c>
      <c r="D34" s="4" t="s">
        <v>69</v>
      </c>
      <c r="E34" s="10"/>
      <c r="F34" s="10">
        <v>3</v>
      </c>
      <c r="G34" s="8">
        <v>6.8</v>
      </c>
      <c r="H34" s="24">
        <f t="shared" si="5"/>
        <v>20.4</v>
      </c>
    </row>
    <row r="35" spans="1:8" ht="15">
      <c r="A35" s="10">
        <f t="shared" si="4"/>
        <v>3.6000000000000005</v>
      </c>
      <c r="B35" s="4"/>
      <c r="C35" s="16" t="s">
        <v>54</v>
      </c>
      <c r="D35" s="4" t="s">
        <v>8</v>
      </c>
      <c r="E35" s="8">
        <v>0.0163</v>
      </c>
      <c r="F35" s="10">
        <f>E35*F32</f>
        <v>0.526816</v>
      </c>
      <c r="G35" s="8">
        <v>3.2</v>
      </c>
      <c r="H35" s="24">
        <f t="shared" si="5"/>
        <v>1.6858111999999998</v>
      </c>
    </row>
    <row r="36" spans="1:8" s="14" customFormat="1" ht="45" customHeight="1">
      <c r="A36" s="3" t="s">
        <v>23</v>
      </c>
      <c r="B36" s="3" t="s">
        <v>136</v>
      </c>
      <c r="C36" s="5" t="s">
        <v>138</v>
      </c>
      <c r="D36" s="3" t="s">
        <v>31</v>
      </c>
      <c r="E36" s="12"/>
      <c r="F36" s="17">
        <v>1</v>
      </c>
      <c r="G36" s="12"/>
      <c r="H36" s="37">
        <f>H37++H38++H39++H40</f>
        <v>20.748</v>
      </c>
    </row>
    <row r="37" spans="1:8" ht="15">
      <c r="A37" s="10">
        <f>A36+0.1</f>
        <v>4.1</v>
      </c>
      <c r="B37" s="4"/>
      <c r="C37" s="16" t="s">
        <v>106</v>
      </c>
      <c r="D37" s="4" t="s">
        <v>68</v>
      </c>
      <c r="E37" s="8">
        <v>1.54</v>
      </c>
      <c r="F37" s="10">
        <f>E37*F36</f>
        <v>1.54</v>
      </c>
      <c r="G37" s="8">
        <v>4.6</v>
      </c>
      <c r="H37" s="24">
        <f>F37*G37</f>
        <v>7.084</v>
      </c>
    </row>
    <row r="38" spans="1:8" ht="15">
      <c r="A38" s="10">
        <f>A37+0.1</f>
        <v>4.199999999999999</v>
      </c>
      <c r="B38" s="4"/>
      <c r="C38" s="16" t="s">
        <v>63</v>
      </c>
      <c r="D38" s="4" t="s">
        <v>57</v>
      </c>
      <c r="E38" s="8">
        <v>0.03</v>
      </c>
      <c r="F38" s="9">
        <f>E38*F36</f>
        <v>0.03</v>
      </c>
      <c r="G38" s="8">
        <v>3.2</v>
      </c>
      <c r="H38" s="41">
        <f>F38*G38</f>
        <v>0.096</v>
      </c>
    </row>
    <row r="39" spans="1:8" ht="15">
      <c r="A39" s="10">
        <f>A38+0.1</f>
        <v>4.299999999999999</v>
      </c>
      <c r="B39" s="4"/>
      <c r="C39" s="16" t="s">
        <v>137</v>
      </c>
      <c r="D39" s="4" t="s">
        <v>67</v>
      </c>
      <c r="E39" s="9">
        <v>1</v>
      </c>
      <c r="F39" s="10">
        <f>E39*F36</f>
        <v>1</v>
      </c>
      <c r="G39" s="8">
        <v>12</v>
      </c>
      <c r="H39" s="24">
        <f>F39*G39</f>
        <v>12</v>
      </c>
    </row>
    <row r="40" spans="1:8" ht="15">
      <c r="A40" s="10">
        <f>A39+0.1</f>
        <v>4.399999999999999</v>
      </c>
      <c r="B40" s="4"/>
      <c r="C40" s="16" t="s">
        <v>54</v>
      </c>
      <c r="D40" s="4" t="s">
        <v>8</v>
      </c>
      <c r="E40" s="8">
        <v>0.49</v>
      </c>
      <c r="F40" s="10">
        <f>E40*F39</f>
        <v>0.49</v>
      </c>
      <c r="G40" s="8">
        <v>3.2</v>
      </c>
      <c r="H40" s="24">
        <f>F40*G40</f>
        <v>1.568</v>
      </c>
    </row>
    <row r="41" spans="1:8" s="14" customFormat="1" ht="45" customHeight="1">
      <c r="A41" s="3" t="s">
        <v>24</v>
      </c>
      <c r="B41" s="3" t="s">
        <v>136</v>
      </c>
      <c r="C41" s="5" t="s">
        <v>139</v>
      </c>
      <c r="D41" s="3" t="s">
        <v>31</v>
      </c>
      <c r="E41" s="12"/>
      <c r="F41" s="17">
        <v>1</v>
      </c>
      <c r="G41" s="12"/>
      <c r="H41" s="37">
        <f>H42+H43+H44++H45</f>
        <v>38.748</v>
      </c>
    </row>
    <row r="42" spans="1:8" ht="15">
      <c r="A42" s="10">
        <f>A41+0.1</f>
        <v>5.1</v>
      </c>
      <c r="B42" s="4"/>
      <c r="C42" s="16" t="s">
        <v>106</v>
      </c>
      <c r="D42" s="4" t="s">
        <v>68</v>
      </c>
      <c r="E42" s="8">
        <v>1.54</v>
      </c>
      <c r="F42" s="10">
        <f>E42*F41</f>
        <v>1.54</v>
      </c>
      <c r="G42" s="8">
        <v>4.6</v>
      </c>
      <c r="H42" s="24">
        <f>F42*G42</f>
        <v>7.084</v>
      </c>
    </row>
    <row r="43" spans="1:8" ht="15">
      <c r="A43" s="10">
        <f>A42+0.1</f>
        <v>5.199999999999999</v>
      </c>
      <c r="B43" s="4"/>
      <c r="C43" s="16" t="s">
        <v>63</v>
      </c>
      <c r="D43" s="4" t="s">
        <v>57</v>
      </c>
      <c r="E43" s="8">
        <v>0.03</v>
      </c>
      <c r="F43" s="9">
        <f>E43*F41</f>
        <v>0.03</v>
      </c>
      <c r="G43" s="8">
        <v>3.2</v>
      </c>
      <c r="H43" s="41">
        <f>F43*G43</f>
        <v>0.096</v>
      </c>
    </row>
    <row r="44" spans="1:8" ht="15">
      <c r="A44" s="10">
        <f>A43+0.1</f>
        <v>5.299999999999999</v>
      </c>
      <c r="B44" s="4"/>
      <c r="C44" s="16" t="s">
        <v>139</v>
      </c>
      <c r="D44" s="4" t="s">
        <v>67</v>
      </c>
      <c r="E44" s="9">
        <v>1</v>
      </c>
      <c r="F44" s="10">
        <f>E44*F41</f>
        <v>1</v>
      </c>
      <c r="G44" s="8">
        <v>30</v>
      </c>
      <c r="H44" s="24">
        <f>F44*G44</f>
        <v>30</v>
      </c>
    </row>
    <row r="45" spans="1:8" ht="15">
      <c r="A45" s="10">
        <f>A44+0.1</f>
        <v>5.399999999999999</v>
      </c>
      <c r="B45" s="4"/>
      <c r="C45" s="16" t="s">
        <v>54</v>
      </c>
      <c r="D45" s="4" t="s">
        <v>8</v>
      </c>
      <c r="E45" s="8">
        <v>0.49</v>
      </c>
      <c r="F45" s="10">
        <f>E45*F44</f>
        <v>0.49</v>
      </c>
      <c r="G45" s="8">
        <v>3.2</v>
      </c>
      <c r="H45" s="24">
        <f>F45*G45</f>
        <v>1.568</v>
      </c>
    </row>
    <row r="46" spans="1:8" s="14" customFormat="1" ht="42" customHeight="1">
      <c r="A46" s="3" t="s">
        <v>25</v>
      </c>
      <c r="B46" s="3" t="s">
        <v>136</v>
      </c>
      <c r="C46" s="5" t="s">
        <v>113</v>
      </c>
      <c r="D46" s="3" t="s">
        <v>31</v>
      </c>
      <c r="E46" s="12"/>
      <c r="F46" s="17">
        <v>1</v>
      </c>
      <c r="G46" s="12"/>
      <c r="H46" s="37">
        <f>H47+H48++H49++H50</f>
        <v>20.748</v>
      </c>
    </row>
    <row r="47" spans="1:8" ht="15">
      <c r="A47" s="10">
        <f>A46+0.1</f>
        <v>6.1</v>
      </c>
      <c r="B47" s="4"/>
      <c r="C47" s="16" t="s">
        <v>106</v>
      </c>
      <c r="D47" s="4" t="s">
        <v>68</v>
      </c>
      <c r="E47" s="8">
        <v>1.54</v>
      </c>
      <c r="F47" s="10">
        <f>E47*F46</f>
        <v>1.54</v>
      </c>
      <c r="G47" s="8">
        <v>4.6</v>
      </c>
      <c r="H47" s="24">
        <f>F47*G47</f>
        <v>7.084</v>
      </c>
    </row>
    <row r="48" spans="1:8" ht="15">
      <c r="A48" s="10">
        <f>A47+0.1</f>
        <v>6.199999999999999</v>
      </c>
      <c r="B48" s="4"/>
      <c r="C48" s="16" t="s">
        <v>63</v>
      </c>
      <c r="D48" s="4" t="s">
        <v>57</v>
      </c>
      <c r="E48" s="8">
        <v>0.03</v>
      </c>
      <c r="F48" s="9">
        <f>E48*F46</f>
        <v>0.03</v>
      </c>
      <c r="G48" s="8">
        <v>3.2</v>
      </c>
      <c r="H48" s="41">
        <f>F48*G48</f>
        <v>0.096</v>
      </c>
    </row>
    <row r="49" spans="1:8" ht="15">
      <c r="A49" s="10">
        <f>A48+0.1</f>
        <v>6.299999999999999</v>
      </c>
      <c r="B49" s="4"/>
      <c r="C49" s="16" t="s">
        <v>113</v>
      </c>
      <c r="D49" s="4" t="s">
        <v>67</v>
      </c>
      <c r="E49" s="9">
        <v>1</v>
      </c>
      <c r="F49" s="10">
        <f>E49*F46</f>
        <v>1</v>
      </c>
      <c r="G49" s="8">
        <v>12</v>
      </c>
      <c r="H49" s="24">
        <f>F49*G49</f>
        <v>12</v>
      </c>
    </row>
    <row r="50" spans="1:8" ht="15">
      <c r="A50" s="10">
        <f>A49+0.1</f>
        <v>6.399999999999999</v>
      </c>
      <c r="B50" s="4"/>
      <c r="C50" s="16" t="s">
        <v>54</v>
      </c>
      <c r="D50" s="4" t="s">
        <v>8</v>
      </c>
      <c r="E50" s="8">
        <v>0.49</v>
      </c>
      <c r="F50" s="10">
        <f>E50*F49</f>
        <v>0.49</v>
      </c>
      <c r="G50" s="8">
        <v>3.2</v>
      </c>
      <c r="H50" s="24">
        <f>F50*G50</f>
        <v>1.568</v>
      </c>
    </row>
    <row r="51" spans="1:9" s="14" customFormat="1" ht="40.5">
      <c r="A51" s="3" t="s">
        <v>13</v>
      </c>
      <c r="B51" s="3" t="s">
        <v>83</v>
      </c>
      <c r="C51" s="5" t="s">
        <v>84</v>
      </c>
      <c r="D51" s="3" t="s">
        <v>67</v>
      </c>
      <c r="E51" s="12"/>
      <c r="F51" s="17">
        <v>86</v>
      </c>
      <c r="G51" s="12"/>
      <c r="H51" s="37">
        <f>H52+H53</f>
        <v>35.514559999999996</v>
      </c>
      <c r="I51" s="35"/>
    </row>
    <row r="52" spans="1:8" ht="18" customHeight="1">
      <c r="A52" s="10">
        <f>A51+0.1</f>
        <v>7.1</v>
      </c>
      <c r="B52" s="4"/>
      <c r="C52" s="16" t="s">
        <v>105</v>
      </c>
      <c r="D52" s="4" t="s">
        <v>68</v>
      </c>
      <c r="E52" s="8">
        <v>0.06</v>
      </c>
      <c r="F52" s="10">
        <f>E52*F51</f>
        <v>5.16</v>
      </c>
      <c r="G52" s="8">
        <v>4.6</v>
      </c>
      <c r="H52" s="24">
        <f>F52*G52</f>
        <v>23.735999999999997</v>
      </c>
    </row>
    <row r="53" spans="1:8" ht="13.5" customHeight="1">
      <c r="A53" s="10">
        <f>A52+0.1</f>
        <v>7.199999999999999</v>
      </c>
      <c r="B53" s="4"/>
      <c r="C53" s="16" t="s">
        <v>54</v>
      </c>
      <c r="D53" s="4" t="s">
        <v>8</v>
      </c>
      <c r="E53" s="8">
        <v>0.0428</v>
      </c>
      <c r="F53" s="10">
        <f>E53*F51</f>
        <v>3.6807999999999996</v>
      </c>
      <c r="G53" s="8">
        <v>3.2</v>
      </c>
      <c r="H53" s="24">
        <f>F53*G53</f>
        <v>11.778559999999999</v>
      </c>
    </row>
    <row r="54" spans="1:8" s="14" customFormat="1" ht="51.75" customHeight="1">
      <c r="A54" s="3" t="s">
        <v>14</v>
      </c>
      <c r="B54" s="3" t="s">
        <v>111</v>
      </c>
      <c r="C54" s="5" t="s">
        <v>142</v>
      </c>
      <c r="D54" s="3" t="s">
        <v>89</v>
      </c>
      <c r="E54" s="12"/>
      <c r="F54" s="17">
        <v>1</v>
      </c>
      <c r="G54" s="12"/>
      <c r="H54" s="37">
        <f>H55+H56++H57++H58++H59</f>
        <v>566.3100000000001</v>
      </c>
    </row>
    <row r="55" spans="1:8" ht="13.5">
      <c r="A55" s="10">
        <f>A54+0.1</f>
        <v>8.1</v>
      </c>
      <c r="B55" s="4"/>
      <c r="C55" s="34" t="s">
        <v>112</v>
      </c>
      <c r="D55" s="4" t="s">
        <v>68</v>
      </c>
      <c r="E55" s="8">
        <v>19.09</v>
      </c>
      <c r="F55" s="10">
        <f>E55*F54</f>
        <v>19.09</v>
      </c>
      <c r="G55" s="8">
        <v>4.6</v>
      </c>
      <c r="H55" s="24">
        <f>F55*G55</f>
        <v>87.814</v>
      </c>
    </row>
    <row r="56" spans="1:8" ht="15" customHeight="1">
      <c r="A56" s="10">
        <f>A55+0.1</f>
        <v>8.2</v>
      </c>
      <c r="B56" s="4"/>
      <c r="C56" s="34" t="s">
        <v>102</v>
      </c>
      <c r="D56" s="4" t="s">
        <v>8</v>
      </c>
      <c r="E56" s="8">
        <v>0.45</v>
      </c>
      <c r="F56" s="10">
        <f>E56*F54</f>
        <v>0.45</v>
      </c>
      <c r="G56" s="8">
        <v>3.2</v>
      </c>
      <c r="H56" s="24">
        <f>F56*G56</f>
        <v>1.4400000000000002</v>
      </c>
    </row>
    <row r="57" spans="1:8" ht="13.5">
      <c r="A57" s="10">
        <f>A56+0.1</f>
        <v>8.299999999999999</v>
      </c>
      <c r="B57" s="4"/>
      <c r="C57" s="25" t="s">
        <v>140</v>
      </c>
      <c r="D57" s="4" t="s">
        <v>59</v>
      </c>
      <c r="E57" s="10">
        <v>1</v>
      </c>
      <c r="F57" s="10">
        <f>E57*F54</f>
        <v>1</v>
      </c>
      <c r="G57" s="8">
        <v>430</v>
      </c>
      <c r="H57" s="24">
        <f>F57*G57</f>
        <v>430</v>
      </c>
    </row>
    <row r="58" spans="1:8" ht="13.5">
      <c r="A58" s="10">
        <f>A57+0.1</f>
        <v>8.399999999999999</v>
      </c>
      <c r="B58" s="4"/>
      <c r="C58" s="25" t="s">
        <v>141</v>
      </c>
      <c r="D58" s="4" t="s">
        <v>31</v>
      </c>
      <c r="E58" s="10"/>
      <c r="F58" s="10">
        <v>1</v>
      </c>
      <c r="G58" s="8">
        <v>42</v>
      </c>
      <c r="H58" s="24">
        <f>F58*G58</f>
        <v>42</v>
      </c>
    </row>
    <row r="59" spans="1:8" ht="15.75" customHeight="1">
      <c r="A59" s="10">
        <f>A58+0.1</f>
        <v>8.499999999999998</v>
      </c>
      <c r="B59" s="4"/>
      <c r="C59" s="34" t="s">
        <v>54</v>
      </c>
      <c r="D59" s="4" t="s">
        <v>8</v>
      </c>
      <c r="E59" s="9">
        <v>1.58</v>
      </c>
      <c r="F59" s="10">
        <f>E59*F54</f>
        <v>1.58</v>
      </c>
      <c r="G59" s="8">
        <v>3.2</v>
      </c>
      <c r="H59" s="24">
        <f>F59*G59</f>
        <v>5.056000000000001</v>
      </c>
    </row>
    <row r="60" spans="1:8" s="14" customFormat="1" ht="52.5" customHeight="1">
      <c r="A60" s="3" t="s">
        <v>15</v>
      </c>
      <c r="B60" s="3" t="s">
        <v>47</v>
      </c>
      <c r="C60" s="5" t="s">
        <v>92</v>
      </c>
      <c r="D60" s="3" t="s">
        <v>31</v>
      </c>
      <c r="E60" s="17"/>
      <c r="F60" s="17">
        <v>10</v>
      </c>
      <c r="G60" s="17"/>
      <c r="H60" s="37">
        <f>H61+H62</f>
        <v>49.67999999999999</v>
      </c>
    </row>
    <row r="61" spans="1:8" ht="14.25" customHeight="1">
      <c r="A61" s="10">
        <f>A60+0.1</f>
        <v>9.1</v>
      </c>
      <c r="B61" s="4"/>
      <c r="C61" s="16" t="s">
        <v>61</v>
      </c>
      <c r="D61" s="4" t="s">
        <v>53</v>
      </c>
      <c r="E61" s="9">
        <v>0.76</v>
      </c>
      <c r="F61" s="10">
        <f>E61*F60</f>
        <v>7.6</v>
      </c>
      <c r="G61" s="8">
        <v>4.6</v>
      </c>
      <c r="H61" s="24">
        <f>F61*G61</f>
        <v>34.959999999999994</v>
      </c>
    </row>
    <row r="62" spans="1:8" ht="14.25" customHeight="1">
      <c r="A62" s="10">
        <f>A61+0.1</f>
        <v>9.2</v>
      </c>
      <c r="B62" s="4"/>
      <c r="C62" s="16" t="s">
        <v>62</v>
      </c>
      <c r="D62" s="4" t="s">
        <v>8</v>
      </c>
      <c r="E62" s="9">
        <v>0.46</v>
      </c>
      <c r="F62" s="10">
        <f>E62*F60</f>
        <v>4.6000000000000005</v>
      </c>
      <c r="G62" s="10">
        <v>3.2</v>
      </c>
      <c r="H62" s="24">
        <f>F62*G62</f>
        <v>14.720000000000002</v>
      </c>
    </row>
    <row r="63" spans="1:8" ht="16.5" customHeight="1">
      <c r="A63" s="4"/>
      <c r="B63" s="4"/>
      <c r="C63" s="31" t="s">
        <v>85</v>
      </c>
      <c r="D63" s="4"/>
      <c r="E63" s="8"/>
      <c r="F63" s="10"/>
      <c r="G63" s="8"/>
      <c r="H63" s="24"/>
    </row>
    <row r="64" spans="1:8" s="14" customFormat="1" ht="45" customHeight="1">
      <c r="A64" s="3" t="s">
        <v>16</v>
      </c>
      <c r="B64" s="3" t="s">
        <v>86</v>
      </c>
      <c r="C64" s="5" t="s">
        <v>87</v>
      </c>
      <c r="D64" s="3" t="s">
        <v>67</v>
      </c>
      <c r="E64" s="12"/>
      <c r="F64" s="17">
        <v>22</v>
      </c>
      <c r="G64" s="12"/>
      <c r="H64" s="37">
        <f>H65+H66++H67++H68++H69</f>
        <v>264.7176</v>
      </c>
    </row>
    <row r="65" spans="1:8" ht="17.25" customHeight="1">
      <c r="A65" s="10">
        <f>A64+0.1</f>
        <v>10.1</v>
      </c>
      <c r="B65" s="4"/>
      <c r="C65" s="16" t="s">
        <v>97</v>
      </c>
      <c r="D65" s="4" t="s">
        <v>68</v>
      </c>
      <c r="E65" s="8">
        <v>0.67</v>
      </c>
      <c r="F65" s="10">
        <f>E65*F64</f>
        <v>14.74</v>
      </c>
      <c r="G65" s="8">
        <v>4.6</v>
      </c>
      <c r="H65" s="24">
        <f>F65*G65</f>
        <v>67.804</v>
      </c>
    </row>
    <row r="66" spans="1:8" ht="15">
      <c r="A66" s="10">
        <f>A65+0.1</f>
        <v>10.2</v>
      </c>
      <c r="B66" s="4"/>
      <c r="C66" s="16" t="s">
        <v>98</v>
      </c>
      <c r="D66" s="4" t="s">
        <v>8</v>
      </c>
      <c r="E66" s="8">
        <v>0.001</v>
      </c>
      <c r="F66" s="10">
        <f>E66*F64</f>
        <v>0.022</v>
      </c>
      <c r="G66" s="8">
        <v>3.2</v>
      </c>
      <c r="H66" s="24">
        <f>F66*G66</f>
        <v>0.0704</v>
      </c>
    </row>
    <row r="67" spans="1:8" ht="15">
      <c r="A67" s="10">
        <f>A66+0.1</f>
        <v>10.299999999999999</v>
      </c>
      <c r="B67" s="4"/>
      <c r="C67" s="16" t="s">
        <v>107</v>
      </c>
      <c r="D67" s="4" t="s">
        <v>58</v>
      </c>
      <c r="E67" s="10">
        <v>1</v>
      </c>
      <c r="F67" s="10">
        <f>E67*F64</f>
        <v>22</v>
      </c>
      <c r="G67" s="8">
        <v>5.1</v>
      </c>
      <c r="H67" s="24">
        <f>F67*G67</f>
        <v>112.19999999999999</v>
      </c>
    </row>
    <row r="68" spans="1:8" ht="15">
      <c r="A68" s="10">
        <f>A67+0.1</f>
        <v>10.399999999999999</v>
      </c>
      <c r="B68" s="4"/>
      <c r="C68" s="16" t="s">
        <v>88</v>
      </c>
      <c r="D68" s="4" t="s">
        <v>69</v>
      </c>
      <c r="E68" s="8"/>
      <c r="F68" s="10">
        <v>14</v>
      </c>
      <c r="G68" s="8">
        <v>5</v>
      </c>
      <c r="H68" s="24">
        <f>F68*G68</f>
        <v>70</v>
      </c>
    </row>
    <row r="69" spans="1:8" ht="15">
      <c r="A69" s="10">
        <f>A68+0.1</f>
        <v>10.499999999999998</v>
      </c>
      <c r="B69" s="3"/>
      <c r="C69" s="16" t="s">
        <v>54</v>
      </c>
      <c r="D69" s="4" t="s">
        <v>8</v>
      </c>
      <c r="E69" s="8">
        <v>0.208</v>
      </c>
      <c r="F69" s="10">
        <f>E69*F64</f>
        <v>4.576</v>
      </c>
      <c r="G69" s="8">
        <v>3.2</v>
      </c>
      <c r="H69" s="24">
        <f>F69*G69</f>
        <v>14.6432</v>
      </c>
    </row>
    <row r="70" spans="1:8" s="14" customFormat="1" ht="45" customHeight="1">
      <c r="A70" s="3" t="s">
        <v>64</v>
      </c>
      <c r="B70" s="3" t="s">
        <v>70</v>
      </c>
      <c r="C70" s="5" t="s">
        <v>71</v>
      </c>
      <c r="D70" s="3" t="s">
        <v>67</v>
      </c>
      <c r="E70" s="12"/>
      <c r="F70" s="17">
        <v>20</v>
      </c>
      <c r="G70" s="12"/>
      <c r="H70" s="37">
        <f>H71+H72++H73+H74+H75</f>
        <v>224.448</v>
      </c>
    </row>
    <row r="71" spans="1:8" ht="15">
      <c r="A71" s="10">
        <f>A70+0.1</f>
        <v>11.1</v>
      </c>
      <c r="B71" s="4"/>
      <c r="C71" s="16" t="s">
        <v>72</v>
      </c>
      <c r="D71" s="4" t="s">
        <v>68</v>
      </c>
      <c r="E71" s="8">
        <v>0.7</v>
      </c>
      <c r="F71" s="10">
        <f>E71*F70</f>
        <v>14</v>
      </c>
      <c r="G71" s="8">
        <v>4.6</v>
      </c>
      <c r="H71" s="24">
        <f>F71*G71</f>
        <v>64.39999999999999</v>
      </c>
    </row>
    <row r="72" spans="1:8" ht="15">
      <c r="A72" s="10">
        <f>A71+0.1</f>
        <v>11.2</v>
      </c>
      <c r="B72" s="4"/>
      <c r="C72" s="16" t="s">
        <v>73</v>
      </c>
      <c r="D72" s="4" t="s">
        <v>8</v>
      </c>
      <c r="E72" s="8">
        <v>0.001</v>
      </c>
      <c r="F72" s="10">
        <f>E72*F70</f>
        <v>0.02</v>
      </c>
      <c r="G72" s="8">
        <v>3.2</v>
      </c>
      <c r="H72" s="24">
        <f>F72*G72</f>
        <v>0.064</v>
      </c>
    </row>
    <row r="73" spans="1:8" ht="16.5" customHeight="1">
      <c r="A73" s="10">
        <f>A72+0.1</f>
        <v>11.299999999999999</v>
      </c>
      <c r="B73" s="4"/>
      <c r="C73" s="16" t="s">
        <v>74</v>
      </c>
      <c r="D73" s="4" t="s">
        <v>58</v>
      </c>
      <c r="E73" s="10">
        <v>1</v>
      </c>
      <c r="F73" s="10">
        <f>E73*F70</f>
        <v>20</v>
      </c>
      <c r="G73" s="8">
        <v>4</v>
      </c>
      <c r="H73" s="24">
        <f>F73*G73</f>
        <v>80</v>
      </c>
    </row>
    <row r="74" spans="1:8" ht="15">
      <c r="A74" s="10">
        <f>A73+0.1</f>
        <v>11.399999999999999</v>
      </c>
      <c r="B74" s="4"/>
      <c r="C74" s="16" t="s">
        <v>75</v>
      </c>
      <c r="D74" s="4" t="s">
        <v>69</v>
      </c>
      <c r="E74" s="8"/>
      <c r="F74" s="10">
        <v>20</v>
      </c>
      <c r="G74" s="8">
        <v>3.5</v>
      </c>
      <c r="H74" s="24">
        <f>F74*G74</f>
        <v>70</v>
      </c>
    </row>
    <row r="75" spans="1:8" ht="15">
      <c r="A75" s="10">
        <f>A74+0.1</f>
        <v>11.499999999999998</v>
      </c>
      <c r="B75" s="4"/>
      <c r="C75" s="16" t="s">
        <v>54</v>
      </c>
      <c r="D75" s="4" t="s">
        <v>8</v>
      </c>
      <c r="E75" s="8">
        <v>0.156</v>
      </c>
      <c r="F75" s="10">
        <f>E75*F70</f>
        <v>3.12</v>
      </c>
      <c r="G75" s="8">
        <v>3.2</v>
      </c>
      <c r="H75" s="24">
        <f>F75*G75</f>
        <v>9.984000000000002</v>
      </c>
    </row>
    <row r="76" spans="1:8" s="14" customFormat="1" ht="48" customHeight="1">
      <c r="A76" s="3" t="s">
        <v>33</v>
      </c>
      <c r="B76" s="3" t="s">
        <v>116</v>
      </c>
      <c r="C76" s="5" t="s">
        <v>143</v>
      </c>
      <c r="D76" s="3" t="s">
        <v>89</v>
      </c>
      <c r="E76" s="12"/>
      <c r="F76" s="17">
        <v>4</v>
      </c>
      <c r="G76" s="12"/>
      <c r="H76" s="37">
        <f>H77++H78++H79++H80</f>
        <v>537.2479999999999</v>
      </c>
    </row>
    <row r="77" spans="1:8" ht="15">
      <c r="A77" s="10">
        <f>A76+0.1</f>
        <v>12.1</v>
      </c>
      <c r="B77" s="4"/>
      <c r="C77" s="16" t="s">
        <v>114</v>
      </c>
      <c r="D77" s="4" t="s">
        <v>68</v>
      </c>
      <c r="E77" s="8">
        <v>4.2</v>
      </c>
      <c r="F77" s="10">
        <f>E77*F76</f>
        <v>16.8</v>
      </c>
      <c r="G77" s="8">
        <v>4.6</v>
      </c>
      <c r="H77" s="24">
        <f>F77*G77</f>
        <v>77.28</v>
      </c>
    </row>
    <row r="78" spans="1:8" ht="15">
      <c r="A78" s="10">
        <f>A77+0.1</f>
        <v>12.2</v>
      </c>
      <c r="B78" s="4"/>
      <c r="C78" s="16" t="s">
        <v>115</v>
      </c>
      <c r="D78" s="4" t="s">
        <v>8</v>
      </c>
      <c r="E78" s="8">
        <v>0.32</v>
      </c>
      <c r="F78" s="10">
        <f>E78*F76</f>
        <v>1.28</v>
      </c>
      <c r="G78" s="8">
        <v>3.2</v>
      </c>
      <c r="H78" s="24">
        <f>F78*G78</f>
        <v>4.096</v>
      </c>
    </row>
    <row r="79" spans="1:8" ht="15">
      <c r="A79" s="10">
        <f>A78+0.1</f>
        <v>12.299999999999999</v>
      </c>
      <c r="B79" s="4"/>
      <c r="C79" s="16" t="s">
        <v>144</v>
      </c>
      <c r="D79" s="4" t="s">
        <v>59</v>
      </c>
      <c r="E79" s="8">
        <v>1</v>
      </c>
      <c r="F79" s="10">
        <f>E79*F76</f>
        <v>4</v>
      </c>
      <c r="G79" s="10">
        <v>110</v>
      </c>
      <c r="H79" s="24">
        <f>F79*G79</f>
        <v>440</v>
      </c>
    </row>
    <row r="80" spans="1:8" ht="15">
      <c r="A80" s="10">
        <f>A79+0.1</f>
        <v>12.399999999999999</v>
      </c>
      <c r="B80" s="4"/>
      <c r="C80" s="16" t="s">
        <v>54</v>
      </c>
      <c r="D80" s="4" t="s">
        <v>8</v>
      </c>
      <c r="E80" s="8">
        <v>1.24</v>
      </c>
      <c r="F80" s="10">
        <f>E80*F76</f>
        <v>4.96</v>
      </c>
      <c r="G80" s="8">
        <v>3.2</v>
      </c>
      <c r="H80" s="24">
        <f>F80*G80</f>
        <v>15.872</v>
      </c>
    </row>
    <row r="81" spans="1:8" s="14" customFormat="1" ht="52.5" customHeight="1">
      <c r="A81" s="3" t="s">
        <v>34</v>
      </c>
      <c r="B81" s="3" t="s">
        <v>117</v>
      </c>
      <c r="C81" s="5" t="s">
        <v>145</v>
      </c>
      <c r="D81" s="3" t="s">
        <v>89</v>
      </c>
      <c r="E81" s="12"/>
      <c r="F81" s="17">
        <v>4</v>
      </c>
      <c r="G81" s="12"/>
      <c r="H81" s="37">
        <f>H82+H83+H84+H85++H86++H87</f>
        <v>762.24</v>
      </c>
    </row>
    <row r="82" spans="1:8" ht="15">
      <c r="A82" s="10">
        <f aca="true" t="shared" si="6" ref="A82:A87">A81+0.1</f>
        <v>13.1</v>
      </c>
      <c r="B82" s="4"/>
      <c r="C82" s="16" t="s">
        <v>118</v>
      </c>
      <c r="D82" s="4" t="s">
        <v>68</v>
      </c>
      <c r="E82" s="8">
        <v>7.88</v>
      </c>
      <c r="F82" s="10">
        <f>E82*F81</f>
        <v>31.52</v>
      </c>
      <c r="G82" s="8">
        <v>4.6</v>
      </c>
      <c r="H82" s="24">
        <f aca="true" t="shared" si="7" ref="H82:H87">F82*G82</f>
        <v>144.992</v>
      </c>
    </row>
    <row r="83" spans="1:8" ht="15.75" customHeight="1">
      <c r="A83" s="10">
        <f t="shared" si="6"/>
        <v>13.2</v>
      </c>
      <c r="B83" s="4"/>
      <c r="C83" s="16" t="s">
        <v>119</v>
      </c>
      <c r="D83" s="4" t="s">
        <v>8</v>
      </c>
      <c r="E83" s="8">
        <v>0.04</v>
      </c>
      <c r="F83" s="10">
        <f>E83*F81</f>
        <v>0.16</v>
      </c>
      <c r="G83" s="8">
        <v>3.2</v>
      </c>
      <c r="H83" s="24">
        <f t="shared" si="7"/>
        <v>0.512</v>
      </c>
    </row>
    <row r="84" spans="1:8" ht="15" customHeight="1">
      <c r="A84" s="10">
        <f t="shared" si="6"/>
        <v>13.299999999999999</v>
      </c>
      <c r="B84" s="4"/>
      <c r="C84" s="16" t="s">
        <v>146</v>
      </c>
      <c r="D84" s="4" t="s">
        <v>59</v>
      </c>
      <c r="E84" s="8">
        <v>1</v>
      </c>
      <c r="F84" s="10">
        <f>E84*F81</f>
        <v>4</v>
      </c>
      <c r="G84" s="8">
        <v>110</v>
      </c>
      <c r="H84" s="24">
        <f t="shared" si="7"/>
        <v>440</v>
      </c>
    </row>
    <row r="85" spans="1:8" ht="15" customHeight="1">
      <c r="A85" s="10">
        <f t="shared" si="6"/>
        <v>13.399999999999999</v>
      </c>
      <c r="B85" s="4"/>
      <c r="C85" s="16" t="s">
        <v>101</v>
      </c>
      <c r="D85" s="4" t="s">
        <v>31</v>
      </c>
      <c r="E85" s="8">
        <v>1</v>
      </c>
      <c r="F85" s="10">
        <f>E85*F81</f>
        <v>4</v>
      </c>
      <c r="G85" s="8">
        <v>25</v>
      </c>
      <c r="H85" s="24">
        <f>F85*G85</f>
        <v>100</v>
      </c>
    </row>
    <row r="86" spans="1:8" ht="15" customHeight="1">
      <c r="A86" s="10">
        <f t="shared" si="6"/>
        <v>13.499999999999998</v>
      </c>
      <c r="B86" s="4"/>
      <c r="C86" s="16" t="s">
        <v>90</v>
      </c>
      <c r="D86" s="4" t="s">
        <v>31</v>
      </c>
      <c r="E86" s="8">
        <v>2</v>
      </c>
      <c r="F86" s="10">
        <f>E86*F81</f>
        <v>8</v>
      </c>
      <c r="G86" s="8">
        <v>9</v>
      </c>
      <c r="H86" s="24">
        <f t="shared" si="7"/>
        <v>72</v>
      </c>
    </row>
    <row r="87" spans="1:8" ht="15">
      <c r="A87" s="10">
        <f t="shared" si="6"/>
        <v>13.599999999999998</v>
      </c>
      <c r="B87" s="4"/>
      <c r="C87" s="16" t="s">
        <v>54</v>
      </c>
      <c r="D87" s="4" t="s">
        <v>8</v>
      </c>
      <c r="E87" s="8">
        <v>0.37</v>
      </c>
      <c r="F87" s="10">
        <f>E87*F81</f>
        <v>1.48</v>
      </c>
      <c r="G87" s="8">
        <v>3.2</v>
      </c>
      <c r="H87" s="24">
        <f t="shared" si="7"/>
        <v>4.736</v>
      </c>
    </row>
    <row r="88" spans="1:8" s="14" customFormat="1" ht="45" customHeight="1">
      <c r="A88" s="3" t="s">
        <v>35</v>
      </c>
      <c r="B88" s="3" t="s">
        <v>116</v>
      </c>
      <c r="C88" s="5" t="s">
        <v>147</v>
      </c>
      <c r="D88" s="3" t="s">
        <v>89</v>
      </c>
      <c r="E88" s="12"/>
      <c r="F88" s="17">
        <v>1</v>
      </c>
      <c r="G88" s="12"/>
      <c r="H88" s="37">
        <f>H89++H90++H91++H92</f>
        <v>154.31199999999998</v>
      </c>
    </row>
    <row r="89" spans="1:8" ht="15">
      <c r="A89" s="10">
        <f>A88+0.1</f>
        <v>14.1</v>
      </c>
      <c r="B89" s="4"/>
      <c r="C89" s="16" t="s">
        <v>114</v>
      </c>
      <c r="D89" s="4" t="s">
        <v>68</v>
      </c>
      <c r="E89" s="8">
        <v>4.2</v>
      </c>
      <c r="F89" s="10">
        <f>E89*F88</f>
        <v>4.2</v>
      </c>
      <c r="G89" s="8">
        <v>4.6</v>
      </c>
      <c r="H89" s="24">
        <f>F89*G89</f>
        <v>19.32</v>
      </c>
    </row>
    <row r="90" spans="1:8" ht="15">
      <c r="A90" s="10">
        <f>A89+0.1</f>
        <v>14.2</v>
      </c>
      <c r="B90" s="4"/>
      <c r="C90" s="16" t="s">
        <v>115</v>
      </c>
      <c r="D90" s="4" t="s">
        <v>8</v>
      </c>
      <c r="E90" s="8">
        <v>0.32</v>
      </c>
      <c r="F90" s="10">
        <f>E90*F88</f>
        <v>0.32</v>
      </c>
      <c r="G90" s="8">
        <v>3.2</v>
      </c>
      <c r="H90" s="24">
        <f>F90*G90</f>
        <v>1.024</v>
      </c>
    </row>
    <row r="91" spans="1:8" ht="15">
      <c r="A91" s="10">
        <f>A90+0.1</f>
        <v>14.299999999999999</v>
      </c>
      <c r="B91" s="4"/>
      <c r="C91" s="16" t="s">
        <v>129</v>
      </c>
      <c r="D91" s="4" t="s">
        <v>59</v>
      </c>
      <c r="E91" s="8">
        <v>1</v>
      </c>
      <c r="F91" s="10">
        <f>E91*F88</f>
        <v>1</v>
      </c>
      <c r="G91" s="10">
        <v>130</v>
      </c>
      <c r="H91" s="24">
        <f>F91*G91</f>
        <v>130</v>
      </c>
    </row>
    <row r="92" spans="1:8" ht="15">
      <c r="A92" s="10">
        <f>A91+0.1</f>
        <v>14.399999999999999</v>
      </c>
      <c r="B92" s="4"/>
      <c r="C92" s="16" t="s">
        <v>54</v>
      </c>
      <c r="D92" s="4" t="s">
        <v>8</v>
      </c>
      <c r="E92" s="8">
        <v>1.24</v>
      </c>
      <c r="F92" s="10">
        <f>E92*F88</f>
        <v>1.24</v>
      </c>
      <c r="G92" s="8">
        <v>3.2</v>
      </c>
      <c r="H92" s="24">
        <f>F92*G92</f>
        <v>3.968</v>
      </c>
    </row>
    <row r="93" spans="1:8" s="14" customFormat="1" ht="45.75" customHeight="1">
      <c r="A93" s="3" t="s">
        <v>65</v>
      </c>
      <c r="B93" s="3" t="s">
        <v>117</v>
      </c>
      <c r="C93" s="5" t="s">
        <v>148</v>
      </c>
      <c r="D93" s="3" t="s">
        <v>89</v>
      </c>
      <c r="E93" s="12"/>
      <c r="F93" s="17">
        <v>2</v>
      </c>
      <c r="G93" s="12"/>
      <c r="H93" s="37">
        <f>H94+H95+H96+H97++H98++H99</f>
        <v>401.12</v>
      </c>
    </row>
    <row r="94" spans="1:8" ht="15">
      <c r="A94" s="10">
        <f aca="true" t="shared" si="8" ref="A94:A99">A93+0.1</f>
        <v>15.1</v>
      </c>
      <c r="B94" s="4"/>
      <c r="C94" s="16" t="s">
        <v>118</v>
      </c>
      <c r="D94" s="4" t="s">
        <v>68</v>
      </c>
      <c r="E94" s="8">
        <v>7.88</v>
      </c>
      <c r="F94" s="10">
        <f>E94*F93</f>
        <v>15.76</v>
      </c>
      <c r="G94" s="8">
        <v>4.6</v>
      </c>
      <c r="H94" s="24">
        <f aca="true" t="shared" si="9" ref="H94:H99">F94*G94</f>
        <v>72.496</v>
      </c>
    </row>
    <row r="95" spans="1:8" ht="15.75" customHeight="1">
      <c r="A95" s="10">
        <f t="shared" si="8"/>
        <v>15.2</v>
      </c>
      <c r="B95" s="4"/>
      <c r="C95" s="16" t="s">
        <v>119</v>
      </c>
      <c r="D95" s="4" t="s">
        <v>8</v>
      </c>
      <c r="E95" s="8">
        <v>0.04</v>
      </c>
      <c r="F95" s="10">
        <f>E95*F93</f>
        <v>0.08</v>
      </c>
      <c r="G95" s="8">
        <v>3.2</v>
      </c>
      <c r="H95" s="24">
        <f t="shared" si="9"/>
        <v>0.256</v>
      </c>
    </row>
    <row r="96" spans="1:8" ht="15" customHeight="1">
      <c r="A96" s="10">
        <f t="shared" si="8"/>
        <v>15.299999999999999</v>
      </c>
      <c r="B96" s="4"/>
      <c r="C96" s="16" t="s">
        <v>150</v>
      </c>
      <c r="D96" s="4" t="s">
        <v>59</v>
      </c>
      <c r="E96" s="8">
        <v>1</v>
      </c>
      <c r="F96" s="10">
        <f>E96*F93</f>
        <v>2</v>
      </c>
      <c r="G96" s="8">
        <v>120</v>
      </c>
      <c r="H96" s="24">
        <f t="shared" si="9"/>
        <v>240</v>
      </c>
    </row>
    <row r="97" spans="1:8" ht="15" customHeight="1">
      <c r="A97" s="10">
        <f t="shared" si="8"/>
        <v>15.399999999999999</v>
      </c>
      <c r="B97" s="4"/>
      <c r="C97" s="16" t="s">
        <v>101</v>
      </c>
      <c r="D97" s="4" t="s">
        <v>31</v>
      </c>
      <c r="E97" s="8">
        <v>1</v>
      </c>
      <c r="F97" s="10">
        <f>E97*F93</f>
        <v>2</v>
      </c>
      <c r="G97" s="8">
        <v>25</v>
      </c>
      <c r="H97" s="24">
        <f t="shared" si="9"/>
        <v>50</v>
      </c>
    </row>
    <row r="98" spans="1:8" ht="15" customHeight="1">
      <c r="A98" s="10">
        <f t="shared" si="8"/>
        <v>15.499999999999998</v>
      </c>
      <c r="B98" s="4"/>
      <c r="C98" s="16" t="s">
        <v>90</v>
      </c>
      <c r="D98" s="4" t="s">
        <v>31</v>
      </c>
      <c r="E98" s="8">
        <v>2</v>
      </c>
      <c r="F98" s="10">
        <f>E98*F93</f>
        <v>4</v>
      </c>
      <c r="G98" s="8">
        <v>9</v>
      </c>
      <c r="H98" s="24">
        <f t="shared" si="9"/>
        <v>36</v>
      </c>
    </row>
    <row r="99" spans="1:8" ht="15">
      <c r="A99" s="10">
        <f t="shared" si="8"/>
        <v>15.599999999999998</v>
      </c>
      <c r="B99" s="4"/>
      <c r="C99" s="16" t="s">
        <v>54</v>
      </c>
      <c r="D99" s="4" t="s">
        <v>8</v>
      </c>
      <c r="E99" s="8">
        <v>0.37</v>
      </c>
      <c r="F99" s="10">
        <f>E99*F93</f>
        <v>0.74</v>
      </c>
      <c r="G99" s="8">
        <v>3.2</v>
      </c>
      <c r="H99" s="24">
        <f t="shared" si="9"/>
        <v>2.368</v>
      </c>
    </row>
    <row r="100" spans="1:8" s="14" customFormat="1" ht="47.25" customHeight="1">
      <c r="A100" s="3" t="s">
        <v>38</v>
      </c>
      <c r="B100" s="3" t="s">
        <v>117</v>
      </c>
      <c r="C100" s="5" t="s">
        <v>149</v>
      </c>
      <c r="D100" s="3" t="s">
        <v>89</v>
      </c>
      <c r="E100" s="12"/>
      <c r="F100" s="17">
        <v>1</v>
      </c>
      <c r="G100" s="12"/>
      <c r="H100" s="37">
        <f>H101+H102++H103++H104++H105</f>
        <v>152.56</v>
      </c>
    </row>
    <row r="101" spans="1:8" ht="15">
      <c r="A101" s="10">
        <f>A100+0.1</f>
        <v>16.1</v>
      </c>
      <c r="B101" s="4"/>
      <c r="C101" s="16" t="s">
        <v>118</v>
      </c>
      <c r="D101" s="4" t="s">
        <v>68</v>
      </c>
      <c r="E101" s="8">
        <v>7.88</v>
      </c>
      <c r="F101" s="10">
        <f>E101*F100</f>
        <v>7.88</v>
      </c>
      <c r="G101" s="8">
        <v>4.6</v>
      </c>
      <c r="H101" s="24">
        <f>F101*G101</f>
        <v>36.248</v>
      </c>
    </row>
    <row r="102" spans="1:8" ht="15.75" customHeight="1">
      <c r="A102" s="10">
        <f>A101+0.1</f>
        <v>16.200000000000003</v>
      </c>
      <c r="B102" s="4"/>
      <c r="C102" s="16" t="s">
        <v>119</v>
      </c>
      <c r="D102" s="4" t="s">
        <v>8</v>
      </c>
      <c r="E102" s="8">
        <v>0.04</v>
      </c>
      <c r="F102" s="10">
        <f>E102*F100</f>
        <v>0.04</v>
      </c>
      <c r="G102" s="8">
        <v>3.2</v>
      </c>
      <c r="H102" s="24">
        <f>F102*G102</f>
        <v>0.128</v>
      </c>
    </row>
    <row r="103" spans="1:8" ht="15" customHeight="1">
      <c r="A103" s="10">
        <f>A102+0.1</f>
        <v>16.300000000000004</v>
      </c>
      <c r="B103" s="4"/>
      <c r="C103" s="16" t="s">
        <v>149</v>
      </c>
      <c r="D103" s="4" t="s">
        <v>59</v>
      </c>
      <c r="E103" s="8">
        <v>1</v>
      </c>
      <c r="F103" s="10">
        <f>E103*F100</f>
        <v>1</v>
      </c>
      <c r="G103" s="8">
        <v>90</v>
      </c>
      <c r="H103" s="24">
        <f>F103*G103</f>
        <v>90</v>
      </c>
    </row>
    <row r="104" spans="1:8" ht="15" customHeight="1">
      <c r="A104" s="10">
        <f>A103+0.1</f>
        <v>16.400000000000006</v>
      </c>
      <c r="B104" s="4"/>
      <c r="C104" s="16" t="s">
        <v>101</v>
      </c>
      <c r="D104" s="4" t="s">
        <v>31</v>
      </c>
      <c r="E104" s="8">
        <v>1</v>
      </c>
      <c r="F104" s="10">
        <f>E104*F100</f>
        <v>1</v>
      </c>
      <c r="G104" s="8">
        <v>25</v>
      </c>
      <c r="H104" s="24">
        <f>F104*G104</f>
        <v>25</v>
      </c>
    </row>
    <row r="105" spans="1:8" ht="15">
      <c r="A105" s="10">
        <f>A104+0.1</f>
        <v>16.500000000000007</v>
      </c>
      <c r="B105" s="4"/>
      <c r="C105" s="16" t="s">
        <v>54</v>
      </c>
      <c r="D105" s="4" t="s">
        <v>8</v>
      </c>
      <c r="E105" s="8">
        <v>0.37</v>
      </c>
      <c r="F105" s="10">
        <f>E105*F100</f>
        <v>0.37</v>
      </c>
      <c r="G105" s="8">
        <v>3.2</v>
      </c>
      <c r="H105" s="24">
        <f>F105*G105</f>
        <v>1.184</v>
      </c>
    </row>
    <row r="106" spans="1:8" s="14" customFormat="1" ht="48" customHeight="1">
      <c r="A106" s="3" t="s">
        <v>39</v>
      </c>
      <c r="B106" s="3" t="s">
        <v>91</v>
      </c>
      <c r="C106" s="5" t="s">
        <v>120</v>
      </c>
      <c r="D106" s="3" t="s">
        <v>69</v>
      </c>
      <c r="E106" s="12"/>
      <c r="F106" s="17">
        <v>7</v>
      </c>
      <c r="G106" s="12"/>
      <c r="H106" s="37">
        <f>H107+H108+H109+H110</f>
        <v>125.013</v>
      </c>
    </row>
    <row r="107" spans="1:8" ht="15">
      <c r="A107" s="10">
        <f>A106+0.1</f>
        <v>17.1</v>
      </c>
      <c r="B107" s="4"/>
      <c r="C107" s="16" t="s">
        <v>99</v>
      </c>
      <c r="D107" s="4" t="s">
        <v>68</v>
      </c>
      <c r="E107" s="8">
        <v>0.529</v>
      </c>
      <c r="F107" s="10">
        <f>E107*F106</f>
        <v>3.7030000000000003</v>
      </c>
      <c r="G107" s="8">
        <v>4.6</v>
      </c>
      <c r="H107" s="24">
        <f>F107*G107</f>
        <v>17.0338</v>
      </c>
    </row>
    <row r="108" spans="1:8" ht="15">
      <c r="A108" s="10">
        <f>A107+0.1</f>
        <v>17.200000000000003</v>
      </c>
      <c r="B108" s="4"/>
      <c r="C108" s="16" t="s">
        <v>66</v>
      </c>
      <c r="D108" s="4" t="s">
        <v>8</v>
      </c>
      <c r="E108" s="8">
        <v>0.023</v>
      </c>
      <c r="F108" s="10">
        <f>E108*F106</f>
        <v>0.161</v>
      </c>
      <c r="G108" s="8">
        <v>3.2</v>
      </c>
      <c r="H108" s="24">
        <f>F108*G108</f>
        <v>0.5152</v>
      </c>
    </row>
    <row r="109" spans="1:8" ht="15" customHeight="1">
      <c r="A109" s="10">
        <f>A108+0.1</f>
        <v>17.300000000000004</v>
      </c>
      <c r="B109" s="4"/>
      <c r="C109" s="16" t="s">
        <v>121</v>
      </c>
      <c r="D109" s="4" t="s">
        <v>69</v>
      </c>
      <c r="E109" s="8">
        <v>1</v>
      </c>
      <c r="F109" s="10">
        <f>E109*F106</f>
        <v>7</v>
      </c>
      <c r="G109" s="10">
        <v>15</v>
      </c>
      <c r="H109" s="24">
        <f>F109*G109</f>
        <v>105</v>
      </c>
    </row>
    <row r="110" spans="1:8" ht="15">
      <c r="A110" s="10">
        <f>A109+0.1</f>
        <v>17.400000000000006</v>
      </c>
      <c r="B110" s="4"/>
      <c r="C110" s="16" t="s">
        <v>54</v>
      </c>
      <c r="D110" s="4" t="s">
        <v>8</v>
      </c>
      <c r="E110" s="8">
        <v>0.11</v>
      </c>
      <c r="F110" s="10">
        <f>E110*F106</f>
        <v>0.77</v>
      </c>
      <c r="G110" s="8">
        <v>3.2</v>
      </c>
      <c r="H110" s="24">
        <f>F110*G110</f>
        <v>2.4640000000000004</v>
      </c>
    </row>
    <row r="111" spans="1:8" s="14" customFormat="1" ht="45" customHeight="1">
      <c r="A111" s="3" t="s">
        <v>40</v>
      </c>
      <c r="B111" s="3" t="s">
        <v>91</v>
      </c>
      <c r="C111" s="5" t="s">
        <v>151</v>
      </c>
      <c r="D111" s="3" t="s">
        <v>69</v>
      </c>
      <c r="E111" s="12"/>
      <c r="F111" s="17">
        <v>2</v>
      </c>
      <c r="G111" s="12"/>
      <c r="H111" s="37">
        <f>H112+H113+H114+H115</f>
        <v>154.65120000000002</v>
      </c>
    </row>
    <row r="112" spans="1:8" ht="15">
      <c r="A112" s="10">
        <f>A111+0.1</f>
        <v>18.1</v>
      </c>
      <c r="B112" s="4"/>
      <c r="C112" s="16" t="s">
        <v>152</v>
      </c>
      <c r="D112" s="4" t="s">
        <v>68</v>
      </c>
      <c r="E112" s="8">
        <v>1.5</v>
      </c>
      <c r="F112" s="10">
        <f>E112*F111</f>
        <v>3</v>
      </c>
      <c r="G112" s="8">
        <v>4.6</v>
      </c>
      <c r="H112" s="24">
        <f>F112*G112</f>
        <v>13.799999999999999</v>
      </c>
    </row>
    <row r="113" spans="1:8" ht="15">
      <c r="A113" s="10">
        <f>A112+0.1</f>
        <v>18.200000000000003</v>
      </c>
      <c r="B113" s="4"/>
      <c r="C113" s="16" t="s">
        <v>66</v>
      </c>
      <c r="D113" s="4" t="s">
        <v>8</v>
      </c>
      <c r="E113" s="8">
        <v>0.023</v>
      </c>
      <c r="F113" s="10">
        <f>E113*F111</f>
        <v>0.046</v>
      </c>
      <c r="G113" s="8">
        <v>3.2</v>
      </c>
      <c r="H113" s="24">
        <f>F113*G113</f>
        <v>0.1472</v>
      </c>
    </row>
    <row r="114" spans="1:8" ht="15" customHeight="1">
      <c r="A114" s="10">
        <f>A113+0.1</f>
        <v>18.300000000000004</v>
      </c>
      <c r="B114" s="4"/>
      <c r="C114" s="16" t="s">
        <v>151</v>
      </c>
      <c r="D114" s="4" t="s">
        <v>69</v>
      </c>
      <c r="E114" s="8">
        <v>1</v>
      </c>
      <c r="F114" s="10">
        <f>E114*F111</f>
        <v>2</v>
      </c>
      <c r="G114" s="10">
        <v>70</v>
      </c>
      <c r="H114" s="24">
        <f>F114*G114</f>
        <v>140</v>
      </c>
    </row>
    <row r="115" spans="1:8" ht="15">
      <c r="A115" s="10">
        <f>A114+0.1</f>
        <v>18.400000000000006</v>
      </c>
      <c r="B115" s="4"/>
      <c r="C115" s="16" t="s">
        <v>54</v>
      </c>
      <c r="D115" s="4" t="s">
        <v>8</v>
      </c>
      <c r="E115" s="8">
        <v>0.11</v>
      </c>
      <c r="F115" s="10">
        <f>E115*F111</f>
        <v>0.22</v>
      </c>
      <c r="G115" s="8">
        <v>3.2</v>
      </c>
      <c r="H115" s="24">
        <f>F115*G115</f>
        <v>0.7040000000000001</v>
      </c>
    </row>
    <row r="116" spans="1:8" s="14" customFormat="1" ht="45" customHeight="1">
      <c r="A116" s="3" t="s">
        <v>41</v>
      </c>
      <c r="B116" s="3" t="s">
        <v>91</v>
      </c>
      <c r="C116" s="5" t="s">
        <v>131</v>
      </c>
      <c r="D116" s="3" t="s">
        <v>69</v>
      </c>
      <c r="E116" s="12"/>
      <c r="F116" s="17">
        <v>3</v>
      </c>
      <c r="G116" s="12"/>
      <c r="H116" s="37">
        <f>H117+H118+H119+H120</f>
        <v>908.577</v>
      </c>
    </row>
    <row r="117" spans="1:8" ht="15">
      <c r="A117" s="10">
        <f>A116+0.1</f>
        <v>19.1</v>
      </c>
      <c r="B117" s="4"/>
      <c r="C117" s="16" t="s">
        <v>99</v>
      </c>
      <c r="D117" s="4" t="s">
        <v>68</v>
      </c>
      <c r="E117" s="8">
        <v>0.529</v>
      </c>
      <c r="F117" s="10">
        <f>E117*F116</f>
        <v>1.5870000000000002</v>
      </c>
      <c r="G117" s="8">
        <v>4.6</v>
      </c>
      <c r="H117" s="24">
        <f>F117*G117</f>
        <v>7.3002</v>
      </c>
    </row>
    <row r="118" spans="1:8" ht="15">
      <c r="A118" s="10">
        <f>A117+0.1</f>
        <v>19.200000000000003</v>
      </c>
      <c r="B118" s="4"/>
      <c r="C118" s="16" t="s">
        <v>66</v>
      </c>
      <c r="D118" s="4" t="s">
        <v>8</v>
      </c>
      <c r="E118" s="8">
        <v>0.023</v>
      </c>
      <c r="F118" s="10">
        <f>E118*F116</f>
        <v>0.069</v>
      </c>
      <c r="G118" s="8">
        <v>3.2</v>
      </c>
      <c r="H118" s="24">
        <f>F118*G118</f>
        <v>0.22080000000000002</v>
      </c>
    </row>
    <row r="119" spans="1:8" ht="15" customHeight="1">
      <c r="A119" s="10">
        <f>A118+0.1</f>
        <v>19.300000000000004</v>
      </c>
      <c r="B119" s="4"/>
      <c r="C119" s="16" t="s">
        <v>130</v>
      </c>
      <c r="D119" s="4" t="s">
        <v>69</v>
      </c>
      <c r="E119" s="8">
        <v>1</v>
      </c>
      <c r="F119" s="10">
        <f>E119*F116</f>
        <v>3</v>
      </c>
      <c r="G119" s="10">
        <v>300</v>
      </c>
      <c r="H119" s="24">
        <f>F119*G119</f>
        <v>900</v>
      </c>
    </row>
    <row r="120" spans="1:8" ht="15">
      <c r="A120" s="10">
        <f>A119+0.1</f>
        <v>19.400000000000006</v>
      </c>
      <c r="B120" s="4"/>
      <c r="C120" s="16" t="s">
        <v>54</v>
      </c>
      <c r="D120" s="4" t="s">
        <v>8</v>
      </c>
      <c r="E120" s="8">
        <v>0.11</v>
      </c>
      <c r="F120" s="10">
        <f>E120*F116</f>
        <v>0.33</v>
      </c>
      <c r="G120" s="8">
        <v>3.2</v>
      </c>
      <c r="H120" s="24">
        <f>F120*G120</f>
        <v>1.056</v>
      </c>
    </row>
    <row r="121" spans="1:8" s="14" customFormat="1" ht="52.5" customHeight="1">
      <c r="A121" s="3" t="s">
        <v>42</v>
      </c>
      <c r="B121" s="3" t="s">
        <v>47</v>
      </c>
      <c r="C121" s="5" t="s">
        <v>92</v>
      </c>
      <c r="D121" s="3" t="s">
        <v>31</v>
      </c>
      <c r="E121" s="17"/>
      <c r="F121" s="17">
        <v>8</v>
      </c>
      <c r="G121" s="17"/>
      <c r="H121" s="37">
        <f>H122+H123</f>
        <v>39.744</v>
      </c>
    </row>
    <row r="122" spans="1:8" ht="14.25" customHeight="1">
      <c r="A122" s="10">
        <f>A121+0.1</f>
        <v>20.1</v>
      </c>
      <c r="B122" s="4"/>
      <c r="C122" s="16" t="s">
        <v>61</v>
      </c>
      <c r="D122" s="4" t="s">
        <v>53</v>
      </c>
      <c r="E122" s="9">
        <v>0.76</v>
      </c>
      <c r="F122" s="10">
        <f>E122*F121</f>
        <v>6.08</v>
      </c>
      <c r="G122" s="8">
        <v>4.6</v>
      </c>
      <c r="H122" s="24">
        <f>F122*G122</f>
        <v>27.967999999999996</v>
      </c>
    </row>
    <row r="123" spans="1:8" ht="14.25" customHeight="1">
      <c r="A123" s="10">
        <f>A122+0.1</f>
        <v>20.200000000000003</v>
      </c>
      <c r="B123" s="4"/>
      <c r="C123" s="16" t="s">
        <v>62</v>
      </c>
      <c r="D123" s="4" t="s">
        <v>8</v>
      </c>
      <c r="E123" s="9">
        <v>0.46</v>
      </c>
      <c r="F123" s="10">
        <f>E123*F121</f>
        <v>3.68</v>
      </c>
      <c r="G123" s="10">
        <v>3.2</v>
      </c>
      <c r="H123" s="24">
        <f>F123*G123</f>
        <v>11.776000000000002</v>
      </c>
    </row>
    <row r="124" spans="1:10" ht="13.5">
      <c r="A124" s="3"/>
      <c r="B124" s="4"/>
      <c r="C124" s="3" t="s">
        <v>36</v>
      </c>
      <c r="D124" s="3" t="s">
        <v>8</v>
      </c>
      <c r="E124" s="12"/>
      <c r="F124" s="12"/>
      <c r="G124" s="15"/>
      <c r="H124" s="37" t="e">
        <f>H121++#REF!++#REF!+H116++H111+H106++H81++H76+#REF!+H70++H64++#REF!++H51++H29++H22++H15</f>
        <v>#REF!</v>
      </c>
      <c r="I124" s="27"/>
      <c r="J124" s="14"/>
    </row>
    <row r="125" spans="1:10" ht="16.5" customHeight="1">
      <c r="A125" s="3"/>
      <c r="B125" s="4"/>
      <c r="C125" s="3" t="s">
        <v>37</v>
      </c>
      <c r="D125" s="3" t="s">
        <v>8</v>
      </c>
      <c r="E125" s="12"/>
      <c r="F125" s="12"/>
      <c r="G125" s="12"/>
      <c r="H125" s="37" t="e">
        <f>H122+#REF!+#REF!+H117+H112+H107+H82+H77+#REF!+H71+H65+#REF!+#REF!+H52+H30+H23+H16</f>
        <v>#REF!</v>
      </c>
      <c r="I125" s="39"/>
      <c r="J125" s="14"/>
    </row>
    <row r="126" spans="1:10" ht="27.75" customHeight="1">
      <c r="A126" s="3"/>
      <c r="B126" s="4"/>
      <c r="C126" s="3" t="s">
        <v>43</v>
      </c>
      <c r="D126" s="3" t="s">
        <v>8</v>
      </c>
      <c r="E126" s="12"/>
      <c r="F126" s="12"/>
      <c r="G126" s="12"/>
      <c r="H126" s="37" t="e">
        <f>H124-H125</f>
        <v>#REF!</v>
      </c>
      <c r="I126" s="14"/>
      <c r="J126" s="14"/>
    </row>
    <row r="127" spans="1:10" ht="15">
      <c r="A127" s="3"/>
      <c r="B127" s="4"/>
      <c r="C127" s="5" t="s">
        <v>128</v>
      </c>
      <c r="D127" s="5"/>
      <c r="E127" s="11"/>
      <c r="F127" s="11"/>
      <c r="G127" s="11"/>
      <c r="H127" s="24" t="e">
        <f>H124*0.02</f>
        <v>#REF!</v>
      </c>
      <c r="I127" s="14"/>
      <c r="J127" s="14"/>
    </row>
    <row r="128" spans="1:10" ht="17.25" customHeight="1">
      <c r="A128" s="3"/>
      <c r="B128" s="4"/>
      <c r="C128" s="3" t="s">
        <v>17</v>
      </c>
      <c r="D128" s="3" t="s">
        <v>8</v>
      </c>
      <c r="E128" s="12"/>
      <c r="F128" s="12"/>
      <c r="G128" s="12"/>
      <c r="H128" s="37" t="e">
        <f>H127+H124</f>
        <v>#REF!</v>
      </c>
      <c r="I128" s="14"/>
      <c r="J128" s="14"/>
    </row>
    <row r="129" spans="1:10" ht="19.5" customHeight="1">
      <c r="A129" s="3"/>
      <c r="B129" s="4"/>
      <c r="C129" s="3" t="s">
        <v>124</v>
      </c>
      <c r="D129" s="3" t="s">
        <v>8</v>
      </c>
      <c r="E129" s="12"/>
      <c r="F129" s="12"/>
      <c r="G129" s="12"/>
      <c r="H129" s="37" t="e">
        <f>H128*0.1</f>
        <v>#REF!</v>
      </c>
      <c r="I129" s="14"/>
      <c r="J129" s="14"/>
    </row>
    <row r="130" spans="1:10" ht="15" customHeight="1">
      <c r="A130" s="3"/>
      <c r="B130" s="4"/>
      <c r="C130" s="3" t="s">
        <v>17</v>
      </c>
      <c r="D130" s="3" t="s">
        <v>8</v>
      </c>
      <c r="E130" s="12"/>
      <c r="F130" s="12"/>
      <c r="G130" s="12"/>
      <c r="H130" s="37" t="e">
        <f>H128+H129</f>
        <v>#REF!</v>
      </c>
      <c r="I130" s="14"/>
      <c r="J130" s="14"/>
    </row>
    <row r="131" spans="1:10" ht="19.5" customHeight="1">
      <c r="A131" s="3"/>
      <c r="B131" s="4"/>
      <c r="C131" s="3" t="s">
        <v>125</v>
      </c>
      <c r="D131" s="3" t="s">
        <v>8</v>
      </c>
      <c r="E131" s="12"/>
      <c r="F131" s="12"/>
      <c r="G131" s="12"/>
      <c r="H131" s="37" t="e">
        <f>H130*0.08</f>
        <v>#REF!</v>
      </c>
      <c r="I131" s="14"/>
      <c r="J131" s="14"/>
    </row>
    <row r="132" spans="1:8" ht="17.25" customHeight="1">
      <c r="A132" s="4"/>
      <c r="B132" s="4"/>
      <c r="C132" s="3" t="s">
        <v>44</v>
      </c>
      <c r="D132" s="3" t="s">
        <v>8</v>
      </c>
      <c r="E132" s="8"/>
      <c r="F132" s="8"/>
      <c r="G132" s="23"/>
      <c r="H132" s="37" t="e">
        <f>H130+H131</f>
        <v>#REF!</v>
      </c>
    </row>
    <row r="135" spans="1:7" ht="15">
      <c r="A135" s="29"/>
      <c r="B135" s="29"/>
      <c r="C135" s="29"/>
      <c r="D135" s="29"/>
      <c r="E135" s="29"/>
      <c r="F135" s="29"/>
      <c r="G135" s="29"/>
    </row>
    <row r="136" spans="1:9" ht="15" customHeight="1">
      <c r="A136" s="160" t="s">
        <v>93</v>
      </c>
      <c r="B136" s="160"/>
      <c r="C136" s="160"/>
      <c r="D136" s="160"/>
      <c r="E136" s="160"/>
      <c r="F136" s="160"/>
      <c r="G136" s="160"/>
      <c r="H136" s="160"/>
      <c r="I136" s="26"/>
    </row>
    <row r="139" spans="3:10" ht="15" customHeight="1">
      <c r="C139" s="161"/>
      <c r="D139" s="161"/>
      <c r="E139" s="161"/>
      <c r="F139" s="161"/>
      <c r="G139" s="161"/>
      <c r="H139" s="161"/>
      <c r="I139" s="161"/>
      <c r="J139" s="161"/>
    </row>
  </sheetData>
  <sheetProtection/>
  <mergeCells count="16">
    <mergeCell ref="A7:D7"/>
    <mergeCell ref="A8:D8"/>
    <mergeCell ref="A1:H1"/>
    <mergeCell ref="A3:H3"/>
    <mergeCell ref="A4:H4"/>
    <mergeCell ref="A6:H6"/>
    <mergeCell ref="A136:H136"/>
    <mergeCell ref="C139:J139"/>
    <mergeCell ref="A9:D9"/>
    <mergeCell ref="A10:H10"/>
    <mergeCell ref="A12:A13"/>
    <mergeCell ref="B12:B13"/>
    <mergeCell ref="C12:C13"/>
    <mergeCell ref="D12:D13"/>
    <mergeCell ref="E12:F12"/>
    <mergeCell ref="G12:H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61"/>
  <sheetViews>
    <sheetView tabSelected="1" view="pageBreakPreview" zoomScaleSheetLayoutView="100" zoomScalePageLayoutView="0" workbookViewId="0" topLeftCell="A1">
      <selection activeCell="H12" sqref="H12"/>
    </sheetView>
  </sheetViews>
  <sheetFormatPr defaultColWidth="9.00390625" defaultRowHeight="12.75"/>
  <cols>
    <col min="1" max="1" width="5.25390625" style="42" customWidth="1"/>
    <col min="2" max="2" width="20.375" style="42" customWidth="1"/>
    <col min="3" max="3" width="42.125" style="42" customWidth="1"/>
    <col min="4" max="4" width="13.875" style="42" customWidth="1"/>
    <col min="5" max="16384" width="9.125" style="42" customWidth="1"/>
  </cols>
  <sheetData>
    <row r="1" spans="1:4" ht="9" customHeight="1">
      <c r="A1" s="236"/>
      <c r="B1" s="236"/>
      <c r="C1" s="236"/>
      <c r="D1" s="236"/>
    </row>
    <row r="2" spans="1:4" ht="45" customHeight="1">
      <c r="A2" s="237" t="s">
        <v>50</v>
      </c>
      <c r="B2" s="237"/>
      <c r="C2" s="237"/>
      <c r="D2" s="237"/>
    </row>
    <row r="3" spans="1:4" ht="56.25" customHeight="1">
      <c r="A3" s="215" t="s">
        <v>376</v>
      </c>
      <c r="B3" s="215"/>
      <c r="C3" s="215"/>
      <c r="D3" s="215"/>
    </row>
    <row r="4" spans="1:4" ht="19.5" customHeight="1">
      <c r="A4" s="138"/>
      <c r="B4" s="138"/>
      <c r="C4" s="138"/>
      <c r="D4" s="138"/>
    </row>
    <row r="5" spans="1:4" ht="19.5" customHeight="1">
      <c r="A5" s="138"/>
      <c r="B5" s="215" t="s">
        <v>448</v>
      </c>
      <c r="C5" s="215"/>
      <c r="D5" s="215"/>
    </row>
    <row r="6" spans="1:4" ht="29.25" customHeight="1">
      <c r="A6" s="68"/>
      <c r="B6" s="68"/>
      <c r="C6" s="68"/>
      <c r="D6" s="68"/>
    </row>
    <row r="7" spans="1:4" ht="24" customHeight="1">
      <c r="A7" s="241" t="s">
        <v>9</v>
      </c>
      <c r="B7" s="238" t="s">
        <v>10</v>
      </c>
      <c r="C7" s="242" t="s">
        <v>51</v>
      </c>
      <c r="D7" s="238" t="s">
        <v>11</v>
      </c>
    </row>
    <row r="8" spans="1:4" ht="56.25" customHeight="1">
      <c r="A8" s="241"/>
      <c r="B8" s="238"/>
      <c r="C8" s="242"/>
      <c r="D8" s="238"/>
    </row>
    <row r="9" spans="1:4" ht="13.5">
      <c r="A9" s="12">
        <v>1</v>
      </c>
      <c r="B9" s="12">
        <v>2</v>
      </c>
      <c r="C9" s="12">
        <v>3</v>
      </c>
      <c r="D9" s="12">
        <v>4</v>
      </c>
    </row>
    <row r="10" spans="1:4" s="50" customFormat="1" ht="19.5" customHeight="1">
      <c r="A10" s="12">
        <v>1</v>
      </c>
      <c r="B10" s="69" t="s">
        <v>367</v>
      </c>
      <c r="C10" s="70" t="s">
        <v>194</v>
      </c>
      <c r="D10" s="69"/>
    </row>
    <row r="11" spans="1:4" s="50" customFormat="1" ht="19.5" customHeight="1">
      <c r="A11" s="12">
        <v>2</v>
      </c>
      <c r="B11" s="69" t="s">
        <v>368</v>
      </c>
      <c r="C11" s="70" t="s">
        <v>254</v>
      </c>
      <c r="D11" s="69"/>
    </row>
    <row r="12" spans="1:4" s="50" customFormat="1" ht="19.5" customHeight="1">
      <c r="A12" s="12">
        <v>3</v>
      </c>
      <c r="B12" s="69" t="s">
        <v>369</v>
      </c>
      <c r="C12" s="70" t="s">
        <v>7</v>
      </c>
      <c r="D12" s="69"/>
    </row>
    <row r="13" spans="1:4" s="50" customFormat="1" ht="19.5" customHeight="1">
      <c r="A13" s="12">
        <v>4</v>
      </c>
      <c r="B13" s="69" t="s">
        <v>370</v>
      </c>
      <c r="C13" s="70" t="s">
        <v>371</v>
      </c>
      <c r="D13" s="69"/>
    </row>
    <row r="14" spans="1:4" s="50" customFormat="1" ht="19.5" customHeight="1">
      <c r="A14" s="12">
        <v>5</v>
      </c>
      <c r="B14" s="69" t="s">
        <v>193</v>
      </c>
      <c r="C14" s="70" t="s">
        <v>372</v>
      </c>
      <c r="D14" s="69"/>
    </row>
    <row r="15" spans="1:4" s="50" customFormat="1" ht="19.5" customHeight="1">
      <c r="A15" s="12">
        <v>6</v>
      </c>
      <c r="B15" s="69" t="s">
        <v>373</v>
      </c>
      <c r="C15" s="70" t="s">
        <v>422</v>
      </c>
      <c r="D15" s="69"/>
    </row>
    <row r="16" spans="1:4" s="50" customFormat="1" ht="19.5" customHeight="1">
      <c r="A16" s="12">
        <v>7</v>
      </c>
      <c r="B16" s="69" t="s">
        <v>374</v>
      </c>
      <c r="C16" s="70" t="s">
        <v>375</v>
      </c>
      <c r="D16" s="69"/>
    </row>
    <row r="17" spans="1:4" s="50" customFormat="1" ht="19.5" customHeight="1">
      <c r="A17" s="12">
        <v>8</v>
      </c>
      <c r="B17" s="69" t="s">
        <v>421</v>
      </c>
      <c r="C17" s="70" t="s">
        <v>243</v>
      </c>
      <c r="D17" s="69"/>
    </row>
    <row r="18" spans="1:4" s="50" customFormat="1" ht="19.5" customHeight="1">
      <c r="A18" s="12"/>
      <c r="B18" s="69"/>
      <c r="C18" s="70" t="s">
        <v>442</v>
      </c>
      <c r="D18" s="69"/>
    </row>
    <row r="19" spans="1:4" ht="30">
      <c r="A19" s="12"/>
      <c r="B19" s="69"/>
      <c r="C19" s="71" t="s">
        <v>126</v>
      </c>
      <c r="D19" s="9"/>
    </row>
    <row r="20" spans="1:5" ht="24" customHeight="1">
      <c r="A20" s="12"/>
      <c r="B20" s="69"/>
      <c r="C20" s="71" t="s">
        <v>17</v>
      </c>
      <c r="D20" s="9"/>
      <c r="E20" s="63"/>
    </row>
    <row r="21" spans="1:5" ht="43.5" customHeight="1">
      <c r="A21" s="12"/>
      <c r="B21" s="69"/>
      <c r="C21" s="71" t="s">
        <v>52</v>
      </c>
      <c r="D21" s="9"/>
      <c r="E21" s="64"/>
    </row>
    <row r="22" spans="1:5" ht="28.5" customHeight="1">
      <c r="A22" s="8"/>
      <c r="B22" s="9"/>
      <c r="C22" s="71" t="s">
        <v>442</v>
      </c>
      <c r="D22" s="69"/>
      <c r="E22" s="65"/>
    </row>
    <row r="23" spans="1:5" ht="15" customHeight="1">
      <c r="A23" s="72"/>
      <c r="B23" s="73"/>
      <c r="C23" s="74"/>
      <c r="D23" s="75"/>
      <c r="E23" s="64"/>
    </row>
    <row r="24" spans="1:5" ht="21" customHeight="1">
      <c r="A24" s="239" t="s">
        <v>449</v>
      </c>
      <c r="B24" s="239"/>
      <c r="C24" s="239"/>
      <c r="D24" s="239"/>
      <c r="E24" s="63"/>
    </row>
    <row r="25" spans="1:4" ht="24" customHeight="1">
      <c r="A25" s="240"/>
      <c r="B25" s="240"/>
      <c r="C25" s="240"/>
      <c r="D25" s="240"/>
    </row>
    <row r="26" spans="1:4" ht="16.5" customHeight="1">
      <c r="A26"/>
      <c r="B26"/>
      <c r="C26"/>
      <c r="D26"/>
    </row>
    <row r="27" spans="1:4" ht="16.5" customHeight="1">
      <c r="A27"/>
      <c r="B27"/>
      <c r="C27"/>
      <c r="D27"/>
    </row>
    <row r="28" spans="1:4" ht="13.5">
      <c r="A28"/>
      <c r="B28"/>
      <c r="C28"/>
      <c r="D28"/>
    </row>
    <row r="29" spans="1:4" ht="13.5">
      <c r="A29"/>
      <c r="B29"/>
      <c r="C29"/>
      <c r="D29"/>
    </row>
    <row r="30" spans="1:4" ht="13.5">
      <c r="A30"/>
      <c r="B30"/>
      <c r="C30"/>
      <c r="D30"/>
    </row>
    <row r="31" spans="1:4" ht="13.5">
      <c r="A31"/>
      <c r="B31"/>
      <c r="C31"/>
      <c r="D31"/>
    </row>
    <row r="32" spans="1:4" ht="13.5">
      <c r="A32"/>
      <c r="B32"/>
      <c r="C32"/>
      <c r="D32"/>
    </row>
    <row r="33" spans="1:4" ht="13.5">
      <c r="A33"/>
      <c r="B33"/>
      <c r="C33"/>
      <c r="D33"/>
    </row>
    <row r="34" spans="1:4" ht="13.5">
      <c r="A34"/>
      <c r="B34"/>
      <c r="C34"/>
      <c r="D34"/>
    </row>
    <row r="35" spans="1:4" ht="13.5">
      <c r="A35"/>
      <c r="B35"/>
      <c r="C35"/>
      <c r="D35"/>
    </row>
    <row r="36" spans="1:4" ht="13.5">
      <c r="A36"/>
      <c r="B36"/>
      <c r="C36"/>
      <c r="D36"/>
    </row>
    <row r="37" spans="1:4" ht="13.5">
      <c r="A37"/>
      <c r="B37"/>
      <c r="C37"/>
      <c r="D37"/>
    </row>
    <row r="38" spans="1:4" ht="13.5">
      <c r="A38"/>
      <c r="B38"/>
      <c r="C38"/>
      <c r="D38"/>
    </row>
    <row r="39" spans="1:4" ht="13.5">
      <c r="A39"/>
      <c r="B39"/>
      <c r="C39"/>
      <c r="D39"/>
    </row>
    <row r="40" spans="1:4" ht="13.5">
      <c r="A40"/>
      <c r="B40"/>
      <c r="C40"/>
      <c r="D40"/>
    </row>
    <row r="41" spans="1:4" ht="13.5">
      <c r="A41"/>
      <c r="B41"/>
      <c r="C41"/>
      <c r="D41"/>
    </row>
    <row r="42" spans="1:4" ht="13.5">
      <c r="A42"/>
      <c r="B42"/>
      <c r="C42"/>
      <c r="D42"/>
    </row>
    <row r="43" spans="1:4" ht="13.5">
      <c r="A43"/>
      <c r="B43"/>
      <c r="C43"/>
      <c r="D43"/>
    </row>
    <row r="44" spans="1:4" ht="13.5">
      <c r="A44"/>
      <c r="B44"/>
      <c r="C44"/>
      <c r="D44"/>
    </row>
    <row r="45" spans="1:4" ht="13.5">
      <c r="A45"/>
      <c r="B45"/>
      <c r="C45"/>
      <c r="D45"/>
    </row>
    <row r="46" spans="1:4" ht="13.5">
      <c r="A46"/>
      <c r="B46"/>
      <c r="C46"/>
      <c r="D46"/>
    </row>
    <row r="47" spans="1:4" ht="13.5">
      <c r="A47"/>
      <c r="B47"/>
      <c r="C47"/>
      <c r="D47"/>
    </row>
    <row r="48" spans="1:4" ht="13.5">
      <c r="A48"/>
      <c r="B48"/>
      <c r="C48"/>
      <c r="D48"/>
    </row>
    <row r="49" spans="1:4" ht="13.5">
      <c r="A49"/>
      <c r="B49"/>
      <c r="C49"/>
      <c r="D49"/>
    </row>
    <row r="50" spans="1:4" ht="13.5">
      <c r="A50"/>
      <c r="B50"/>
      <c r="C50"/>
      <c r="D50"/>
    </row>
    <row r="51" spans="1:4" ht="13.5">
      <c r="A51"/>
      <c r="B51"/>
      <c r="C51"/>
      <c r="D51"/>
    </row>
    <row r="52" spans="1:4" ht="13.5">
      <c r="A52"/>
      <c r="B52"/>
      <c r="C52"/>
      <c r="D52"/>
    </row>
    <row r="53" spans="1:4" ht="13.5">
      <c r="A53"/>
      <c r="B53"/>
      <c r="C53"/>
      <c r="D53"/>
    </row>
    <row r="54" spans="1:4" ht="13.5">
      <c r="A54"/>
      <c r="B54"/>
      <c r="C54"/>
      <c r="D54"/>
    </row>
    <row r="55" spans="1:4" ht="13.5">
      <c r="A55"/>
      <c r="B55"/>
      <c r="C55"/>
      <c r="D55"/>
    </row>
    <row r="56" spans="1:4" ht="13.5">
      <c r="A56"/>
      <c r="B56"/>
      <c r="C56"/>
      <c r="D56"/>
    </row>
    <row r="57" spans="1:4" ht="13.5">
      <c r="A57"/>
      <c r="B57"/>
      <c r="C57"/>
      <c r="D57"/>
    </row>
    <row r="58" spans="1:4" ht="13.5">
      <c r="A58"/>
      <c r="B58"/>
      <c r="C58"/>
      <c r="D58"/>
    </row>
    <row r="59" spans="1:4" ht="13.5">
      <c r="A59"/>
      <c r="B59"/>
      <c r="C59"/>
      <c r="D59"/>
    </row>
    <row r="60" spans="1:4" ht="13.5">
      <c r="A60"/>
      <c r="B60"/>
      <c r="C60"/>
      <c r="D60"/>
    </row>
    <row r="61" spans="1:4" ht="13.5">
      <c r="A61"/>
      <c r="B61"/>
      <c r="C61"/>
      <c r="D61"/>
    </row>
  </sheetData>
  <sheetProtection/>
  <mergeCells count="10">
    <mergeCell ref="A1:D1"/>
    <mergeCell ref="A2:D2"/>
    <mergeCell ref="D7:D8"/>
    <mergeCell ref="B5:D5"/>
    <mergeCell ref="A24:D24"/>
    <mergeCell ref="A25:D25"/>
    <mergeCell ref="A3:D3"/>
    <mergeCell ref="A7:A8"/>
    <mergeCell ref="B7:B8"/>
    <mergeCell ref="C7:C8"/>
  </mergeCells>
  <printOptions/>
  <pageMargins left="0.3937007874015748" right="0.1968503937007874" top="0.3937007874015748" bottom="0.1968503937007874" header="0.5118110236220472" footer="0.5118110236220472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11"/>
  <sheetViews>
    <sheetView view="pageBreakPreview" zoomScaleSheetLayoutView="100" zoomScalePageLayoutView="0" workbookViewId="0" topLeftCell="A1">
      <selection activeCell="I23" sqref="I23"/>
    </sheetView>
  </sheetViews>
  <sheetFormatPr defaultColWidth="9.00390625" defaultRowHeight="12.75"/>
  <cols>
    <col min="1" max="1" width="6.00390625" style="42" customWidth="1"/>
    <col min="2" max="2" width="46.75390625" style="42" customWidth="1"/>
    <col min="3" max="3" width="9.875" style="42" customWidth="1"/>
    <col min="4" max="4" width="9.625" style="42" hidden="1" customWidth="1"/>
    <col min="5" max="6" width="9.375" style="42" customWidth="1"/>
    <col min="7" max="7" width="10.25390625" style="42" customWidth="1"/>
    <col min="8" max="8" width="15.25390625" style="42" bestFit="1" customWidth="1"/>
    <col min="9" max="16384" width="9.125" style="42" customWidth="1"/>
  </cols>
  <sheetData>
    <row r="1" spans="1:7" ht="21">
      <c r="A1" s="198" t="s">
        <v>365</v>
      </c>
      <c r="B1" s="198"/>
      <c r="C1" s="198"/>
      <c r="D1" s="198"/>
      <c r="E1" s="198"/>
      <c r="F1" s="198"/>
      <c r="G1" s="198"/>
    </row>
    <row r="2" spans="1:7" ht="19.5" customHeight="1">
      <c r="A2" s="199"/>
      <c r="B2" s="199"/>
      <c r="C2" s="199"/>
      <c r="D2" s="199"/>
      <c r="E2" s="199"/>
      <c r="F2" s="199"/>
      <c r="G2" s="199"/>
    </row>
    <row r="3" spans="1:7" ht="20.25" customHeight="1">
      <c r="A3" s="200" t="s">
        <v>12</v>
      </c>
      <c r="B3" s="200"/>
      <c r="C3" s="200"/>
      <c r="D3" s="200"/>
      <c r="E3" s="200"/>
      <c r="F3" s="200"/>
      <c r="G3" s="200"/>
    </row>
    <row r="4" spans="2:7" ht="19.5" customHeight="1">
      <c r="B4" s="195"/>
      <c r="C4" s="195"/>
      <c r="D4" s="66"/>
      <c r="E4" s="43"/>
      <c r="F4" s="43"/>
      <c r="G4" s="43"/>
    </row>
    <row r="5" spans="1:7" ht="19.5" customHeight="1">
      <c r="A5" s="44"/>
      <c r="B5" s="195" t="s">
        <v>441</v>
      </c>
      <c r="C5" s="195"/>
      <c r="D5" s="195"/>
      <c r="E5" s="195"/>
      <c r="F5" s="195"/>
      <c r="G5" s="44"/>
    </row>
    <row r="6" spans="1:7" ht="18" customHeight="1">
      <c r="A6" s="202"/>
      <c r="B6" s="202"/>
      <c r="C6" s="202"/>
      <c r="D6" s="202"/>
      <c r="E6" s="202"/>
      <c r="F6" s="202"/>
      <c r="G6" s="202"/>
    </row>
    <row r="7" spans="1:7" ht="32.25" customHeight="1">
      <c r="A7" s="203" t="s">
        <v>9</v>
      </c>
      <c r="B7" s="205" t="s">
        <v>30</v>
      </c>
      <c r="C7" s="207" t="s">
        <v>18</v>
      </c>
      <c r="D7" s="145" t="s">
        <v>26</v>
      </c>
      <c r="E7" s="196" t="s">
        <v>28</v>
      </c>
      <c r="F7" s="196" t="s">
        <v>439</v>
      </c>
      <c r="G7" s="196" t="s">
        <v>440</v>
      </c>
    </row>
    <row r="8" spans="1:7" ht="68.25" customHeight="1">
      <c r="A8" s="204"/>
      <c r="B8" s="206"/>
      <c r="C8" s="208"/>
      <c r="D8" s="137" t="s">
        <v>18</v>
      </c>
      <c r="E8" s="197"/>
      <c r="F8" s="197"/>
      <c r="G8" s="197"/>
    </row>
    <row r="9" spans="1:8" ht="13.5">
      <c r="A9" s="45" t="s">
        <v>20</v>
      </c>
      <c r="B9" s="45" t="s">
        <v>21</v>
      </c>
      <c r="C9" s="45" t="s">
        <v>22</v>
      </c>
      <c r="D9" s="45" t="s">
        <v>24</v>
      </c>
      <c r="E9" s="45" t="s">
        <v>23</v>
      </c>
      <c r="F9" s="45" t="s">
        <v>24</v>
      </c>
      <c r="G9" s="36">
        <v>6</v>
      </c>
      <c r="H9" s="46"/>
    </row>
    <row r="10" spans="1:8" ht="40.5">
      <c r="A10" s="45" t="s">
        <v>20</v>
      </c>
      <c r="B10" s="93" t="s">
        <v>200</v>
      </c>
      <c r="C10" s="45" t="s">
        <v>178</v>
      </c>
      <c r="D10" s="76"/>
      <c r="E10" s="53">
        <v>251.5</v>
      </c>
      <c r="F10" s="51"/>
      <c r="G10" s="67"/>
      <c r="H10" s="46"/>
    </row>
    <row r="11" spans="1:8" ht="39.75" customHeight="1">
      <c r="A11" s="45" t="s">
        <v>21</v>
      </c>
      <c r="B11" s="93" t="s">
        <v>202</v>
      </c>
      <c r="C11" s="45" t="s">
        <v>178</v>
      </c>
      <c r="D11" s="76"/>
      <c r="E11" s="77">
        <v>120</v>
      </c>
      <c r="F11" s="51"/>
      <c r="G11" s="67"/>
      <c r="H11" s="46"/>
    </row>
    <row r="12" spans="1:8" ht="28.5" customHeight="1">
      <c r="A12" s="45" t="s">
        <v>22</v>
      </c>
      <c r="B12" s="93" t="s">
        <v>201</v>
      </c>
      <c r="C12" s="45" t="s">
        <v>178</v>
      </c>
      <c r="D12" s="76"/>
      <c r="E12" s="77">
        <v>300</v>
      </c>
      <c r="F12" s="51"/>
      <c r="G12" s="67"/>
      <c r="H12" s="46"/>
    </row>
    <row r="13" spans="1:8" ht="42" customHeight="1">
      <c r="A13" s="45" t="s">
        <v>23</v>
      </c>
      <c r="B13" s="93" t="s">
        <v>205</v>
      </c>
      <c r="C13" s="45" t="s">
        <v>178</v>
      </c>
      <c r="D13" s="76"/>
      <c r="E13" s="77">
        <v>200</v>
      </c>
      <c r="F13" s="51"/>
      <c r="G13" s="67"/>
      <c r="H13" s="46"/>
    </row>
    <row r="14" spans="1:8" ht="27">
      <c r="A14" s="45" t="s">
        <v>24</v>
      </c>
      <c r="B14" s="93" t="s">
        <v>259</v>
      </c>
      <c r="C14" s="45" t="s">
        <v>178</v>
      </c>
      <c r="D14" s="76"/>
      <c r="E14" s="77">
        <v>800</v>
      </c>
      <c r="F14" s="51"/>
      <c r="G14" s="67"/>
      <c r="H14" s="46"/>
    </row>
    <row r="15" spans="1:8" ht="38.25" customHeight="1">
      <c r="A15" s="93" t="s">
        <v>25</v>
      </c>
      <c r="B15" s="93" t="s">
        <v>263</v>
      </c>
      <c r="C15" s="93" t="s">
        <v>177</v>
      </c>
      <c r="D15" s="76"/>
      <c r="E15" s="48">
        <v>8.56</v>
      </c>
      <c r="F15" s="76"/>
      <c r="G15" s="48"/>
      <c r="H15" s="46"/>
    </row>
    <row r="16" spans="1:8" ht="40.5">
      <c r="A16" s="93" t="s">
        <v>13</v>
      </c>
      <c r="B16" s="93" t="s">
        <v>206</v>
      </c>
      <c r="C16" s="93" t="s">
        <v>179</v>
      </c>
      <c r="D16" s="76"/>
      <c r="E16" s="49">
        <v>0.3</v>
      </c>
      <c r="F16" s="76"/>
      <c r="G16" s="48"/>
      <c r="H16" s="46"/>
    </row>
    <row r="17" spans="1:8" ht="24.75" customHeight="1">
      <c r="A17" s="45" t="s">
        <v>14</v>
      </c>
      <c r="B17" s="93" t="s">
        <v>203</v>
      </c>
      <c r="C17" s="45" t="s">
        <v>154</v>
      </c>
      <c r="D17" s="76"/>
      <c r="E17" s="54">
        <v>17.25</v>
      </c>
      <c r="F17" s="51"/>
      <c r="G17" s="67"/>
      <c r="H17" s="46"/>
    </row>
    <row r="18" spans="1:8" ht="39" customHeight="1">
      <c r="A18" s="45" t="s">
        <v>15</v>
      </c>
      <c r="B18" s="93" t="s">
        <v>207</v>
      </c>
      <c r="C18" s="45" t="s">
        <v>154</v>
      </c>
      <c r="D18" s="76"/>
      <c r="E18" s="53">
        <v>0.9</v>
      </c>
      <c r="F18" s="51"/>
      <c r="G18" s="67"/>
      <c r="H18" s="46"/>
    </row>
    <row r="19" spans="1:8" ht="40.5">
      <c r="A19" s="45" t="s">
        <v>16</v>
      </c>
      <c r="B19" s="93" t="s">
        <v>260</v>
      </c>
      <c r="C19" s="45" t="s">
        <v>154</v>
      </c>
      <c r="D19" s="76"/>
      <c r="E19" s="77">
        <v>12</v>
      </c>
      <c r="F19" s="51"/>
      <c r="G19" s="67"/>
      <c r="H19" s="46"/>
    </row>
    <row r="20" spans="1:8" ht="38.25" customHeight="1">
      <c r="A20" s="45" t="s">
        <v>64</v>
      </c>
      <c r="B20" s="93" t="s">
        <v>261</v>
      </c>
      <c r="C20" s="45" t="s">
        <v>154</v>
      </c>
      <c r="D20" s="76"/>
      <c r="E20" s="54">
        <v>2.64</v>
      </c>
      <c r="F20" s="51"/>
      <c r="G20" s="67"/>
      <c r="H20" s="46"/>
    </row>
    <row r="21" spans="1:8" ht="29.25" customHeight="1">
      <c r="A21" s="45" t="s">
        <v>33</v>
      </c>
      <c r="B21" s="93" t="s">
        <v>262</v>
      </c>
      <c r="C21" s="45" t="s">
        <v>172</v>
      </c>
      <c r="D21" s="76"/>
      <c r="E21" s="53">
        <v>3.5</v>
      </c>
      <c r="F21" s="51"/>
      <c r="G21" s="67"/>
      <c r="H21" s="46"/>
    </row>
    <row r="22" spans="1:8" ht="33" customHeight="1">
      <c r="A22" s="93" t="s">
        <v>34</v>
      </c>
      <c r="B22" s="93" t="s">
        <v>204</v>
      </c>
      <c r="C22" s="93" t="s">
        <v>154</v>
      </c>
      <c r="D22" s="94"/>
      <c r="E22" s="154">
        <v>60</v>
      </c>
      <c r="F22" s="49"/>
      <c r="G22" s="48"/>
      <c r="H22" s="46"/>
    </row>
    <row r="23" spans="1:8" ht="32.25" customHeight="1">
      <c r="A23" s="93" t="s">
        <v>35</v>
      </c>
      <c r="B23" s="93" t="s">
        <v>181</v>
      </c>
      <c r="C23" s="93" t="s">
        <v>154</v>
      </c>
      <c r="D23" s="94"/>
      <c r="E23" s="154">
        <v>60</v>
      </c>
      <c r="F23" s="49"/>
      <c r="G23" s="48"/>
      <c r="H23" s="46"/>
    </row>
    <row r="24" spans="1:8" ht="35.25" customHeight="1">
      <c r="A24" s="93" t="s">
        <v>65</v>
      </c>
      <c r="B24" s="93" t="s">
        <v>182</v>
      </c>
      <c r="C24" s="93" t="s">
        <v>180</v>
      </c>
      <c r="D24" s="94"/>
      <c r="E24" s="154">
        <v>8</v>
      </c>
      <c r="F24" s="40"/>
      <c r="G24" s="48"/>
      <c r="H24" s="46"/>
    </row>
    <row r="25" spans="1:8" ht="35.25" customHeight="1">
      <c r="A25" s="243" t="s">
        <v>442</v>
      </c>
      <c r="B25" s="244"/>
      <c r="C25" s="244"/>
      <c r="D25" s="244"/>
      <c r="E25" s="244"/>
      <c r="F25" s="244"/>
      <c r="G25" s="48"/>
      <c r="H25" s="46"/>
    </row>
    <row r="26" spans="1:8" ht="30" customHeight="1">
      <c r="A26" s="186" t="s">
        <v>264</v>
      </c>
      <c r="B26" s="187"/>
      <c r="C26" s="187"/>
      <c r="D26" s="187"/>
      <c r="E26" s="187"/>
      <c r="F26" s="187"/>
      <c r="G26" s="188"/>
      <c r="H26" s="46"/>
    </row>
    <row r="27" spans="1:7" s="50" customFormat="1" ht="33" customHeight="1">
      <c r="A27" s="93" t="s">
        <v>38</v>
      </c>
      <c r="B27" s="93" t="s">
        <v>195</v>
      </c>
      <c r="C27" s="45" t="s">
        <v>154</v>
      </c>
      <c r="D27" s="51"/>
      <c r="E27" s="53">
        <v>3.8</v>
      </c>
      <c r="F27" s="51"/>
      <c r="G27" s="67"/>
    </row>
    <row r="28" spans="1:7" s="50" customFormat="1" ht="29.25" customHeight="1">
      <c r="A28" s="45" t="s">
        <v>39</v>
      </c>
      <c r="B28" s="45" t="s">
        <v>265</v>
      </c>
      <c r="C28" s="45" t="s">
        <v>154</v>
      </c>
      <c r="D28" s="76"/>
      <c r="E28" s="53">
        <v>0.5</v>
      </c>
      <c r="F28" s="51"/>
      <c r="G28" s="67"/>
    </row>
    <row r="29" spans="1:9" ht="41.25" customHeight="1">
      <c r="A29" s="3" t="s">
        <v>40</v>
      </c>
      <c r="B29" s="5" t="s">
        <v>266</v>
      </c>
      <c r="C29" s="3" t="s">
        <v>158</v>
      </c>
      <c r="D29" s="12"/>
      <c r="E29" s="82">
        <v>0.0122</v>
      </c>
      <c r="F29" s="12"/>
      <c r="G29" s="81"/>
      <c r="H29" s="19"/>
      <c r="I29" s="19"/>
    </row>
    <row r="30" spans="1:9" ht="43.5" customHeight="1">
      <c r="A30" s="3" t="s">
        <v>41</v>
      </c>
      <c r="B30" s="5" t="s">
        <v>267</v>
      </c>
      <c r="C30" s="3" t="s">
        <v>158</v>
      </c>
      <c r="D30" s="12"/>
      <c r="E30" s="101">
        <v>0.007</v>
      </c>
      <c r="F30" s="12"/>
      <c r="G30" s="81"/>
      <c r="H30" s="19"/>
      <c r="I30" s="19"/>
    </row>
    <row r="31" spans="1:9" ht="30.75" customHeight="1">
      <c r="A31" s="45" t="s">
        <v>42</v>
      </c>
      <c r="B31" s="45" t="s">
        <v>268</v>
      </c>
      <c r="C31" s="45" t="s">
        <v>154</v>
      </c>
      <c r="D31" s="76"/>
      <c r="E31" s="53">
        <v>2.3</v>
      </c>
      <c r="F31" s="51"/>
      <c r="G31" s="67"/>
      <c r="H31" s="19"/>
      <c r="I31" s="19"/>
    </row>
    <row r="32" spans="1:9" ht="39" customHeight="1">
      <c r="A32" s="3" t="s">
        <v>183</v>
      </c>
      <c r="B32" s="5" t="s">
        <v>269</v>
      </c>
      <c r="C32" s="3" t="s">
        <v>158</v>
      </c>
      <c r="D32" s="12"/>
      <c r="E32" s="82">
        <v>0.0143</v>
      </c>
      <c r="F32" s="12"/>
      <c r="G32" s="81"/>
      <c r="H32" s="19"/>
      <c r="I32" s="19"/>
    </row>
    <row r="33" spans="1:9" ht="44.25" customHeight="1">
      <c r="A33" s="3" t="s">
        <v>184</v>
      </c>
      <c r="B33" s="84" t="s">
        <v>270</v>
      </c>
      <c r="C33" s="3" t="s">
        <v>159</v>
      </c>
      <c r="D33" s="12"/>
      <c r="E33" s="17">
        <v>4.1</v>
      </c>
      <c r="F33" s="17"/>
      <c r="G33" s="81"/>
      <c r="H33" s="19"/>
      <c r="I33" s="19"/>
    </row>
    <row r="34" spans="1:9" ht="39" customHeight="1">
      <c r="A34" s="3" t="s">
        <v>198</v>
      </c>
      <c r="B34" s="84" t="s">
        <v>271</v>
      </c>
      <c r="C34" s="3" t="s">
        <v>159</v>
      </c>
      <c r="D34" s="12"/>
      <c r="E34" s="69">
        <v>1.34</v>
      </c>
      <c r="F34" s="17"/>
      <c r="G34" s="81"/>
      <c r="H34" s="19"/>
      <c r="I34" s="19"/>
    </row>
    <row r="35" spans="1:9" ht="39.75" customHeight="1">
      <c r="A35" s="3" t="s">
        <v>185</v>
      </c>
      <c r="B35" s="5" t="s">
        <v>272</v>
      </c>
      <c r="C35" s="3" t="s">
        <v>158</v>
      </c>
      <c r="D35" s="12"/>
      <c r="E35" s="101">
        <v>0.003</v>
      </c>
      <c r="F35" s="12"/>
      <c r="G35" s="81"/>
      <c r="H35" s="19"/>
      <c r="I35" s="19"/>
    </row>
    <row r="36" spans="1:9" ht="37.5" customHeight="1">
      <c r="A36" s="52" t="s">
        <v>186</v>
      </c>
      <c r="B36" s="36" t="s">
        <v>273</v>
      </c>
      <c r="C36" s="110" t="s">
        <v>163</v>
      </c>
      <c r="D36" s="36"/>
      <c r="E36" s="36">
        <v>0.54</v>
      </c>
      <c r="F36" s="36"/>
      <c r="G36" s="67"/>
      <c r="H36" s="19"/>
      <c r="I36" s="19"/>
    </row>
    <row r="37" spans="1:9" ht="36" customHeight="1">
      <c r="A37" s="52" t="s">
        <v>160</v>
      </c>
      <c r="B37" s="36" t="s">
        <v>274</v>
      </c>
      <c r="C37" s="110" t="s">
        <v>163</v>
      </c>
      <c r="D37" s="36"/>
      <c r="E37" s="53">
        <v>0.2</v>
      </c>
      <c r="F37" s="36"/>
      <c r="G37" s="67"/>
      <c r="H37" s="19"/>
      <c r="I37" s="19"/>
    </row>
    <row r="38" spans="1:9" ht="43.5" customHeight="1">
      <c r="A38" s="85" t="s">
        <v>187</v>
      </c>
      <c r="B38" s="84" t="s">
        <v>275</v>
      </c>
      <c r="C38" s="3" t="s">
        <v>169</v>
      </c>
      <c r="D38" s="12"/>
      <c r="E38" s="69">
        <v>0.12</v>
      </c>
      <c r="F38" s="12"/>
      <c r="G38" s="81"/>
      <c r="H38" s="19"/>
      <c r="I38" s="19"/>
    </row>
    <row r="39" spans="1:9" ht="51" customHeight="1">
      <c r="A39" s="3" t="s">
        <v>188</v>
      </c>
      <c r="B39" s="84" t="s">
        <v>282</v>
      </c>
      <c r="C39" s="3" t="s">
        <v>163</v>
      </c>
      <c r="D39" s="12"/>
      <c r="E39" s="69">
        <v>0.12</v>
      </c>
      <c r="F39" s="12"/>
      <c r="G39" s="81"/>
      <c r="H39" s="19"/>
      <c r="I39" s="19"/>
    </row>
    <row r="40" spans="1:9" ht="38.25" customHeight="1">
      <c r="A40" s="3" t="s">
        <v>164</v>
      </c>
      <c r="B40" s="5" t="s">
        <v>218</v>
      </c>
      <c r="C40" s="3" t="s">
        <v>165</v>
      </c>
      <c r="D40" s="12"/>
      <c r="E40" s="69">
        <v>0.52</v>
      </c>
      <c r="F40" s="17"/>
      <c r="G40" s="81"/>
      <c r="H40" s="19"/>
      <c r="I40" s="19"/>
    </row>
    <row r="41" spans="1:9" ht="42" customHeight="1">
      <c r="A41" s="3" t="s">
        <v>162</v>
      </c>
      <c r="B41" s="5" t="s">
        <v>281</v>
      </c>
      <c r="C41" s="3" t="s">
        <v>163</v>
      </c>
      <c r="D41" s="12"/>
      <c r="E41" s="69">
        <v>0.12</v>
      </c>
      <c r="F41" s="17"/>
      <c r="G41" s="81"/>
      <c r="H41" s="19"/>
      <c r="I41" s="19"/>
    </row>
    <row r="42" spans="1:9" ht="42" customHeight="1">
      <c r="A42" s="3" t="s">
        <v>189</v>
      </c>
      <c r="B42" s="5" t="s">
        <v>276</v>
      </c>
      <c r="C42" s="3" t="s">
        <v>159</v>
      </c>
      <c r="D42" s="12"/>
      <c r="E42" s="69">
        <v>0.75</v>
      </c>
      <c r="F42" s="12"/>
      <c r="G42" s="81"/>
      <c r="H42" s="19"/>
      <c r="I42" s="19"/>
    </row>
    <row r="43" spans="1:9" ht="53.25" customHeight="1">
      <c r="A43" s="3" t="s">
        <v>190</v>
      </c>
      <c r="B43" s="5" t="s">
        <v>277</v>
      </c>
      <c r="C43" s="3" t="s">
        <v>165</v>
      </c>
      <c r="D43" s="12"/>
      <c r="E43" s="83">
        <v>0.135</v>
      </c>
      <c r="F43" s="12"/>
      <c r="G43" s="81"/>
      <c r="H43" s="19"/>
      <c r="I43" s="19"/>
    </row>
    <row r="44" spans="1:9" ht="29.25" customHeight="1">
      <c r="A44" s="164" t="s">
        <v>442</v>
      </c>
      <c r="B44" s="164"/>
      <c r="C44" s="164"/>
      <c r="D44" s="164"/>
      <c r="E44" s="164"/>
      <c r="F44" s="164"/>
      <c r="G44" s="146"/>
      <c r="H44" s="19"/>
      <c r="I44" s="19"/>
    </row>
    <row r="45" spans="1:9" ht="36.75" customHeight="1">
      <c r="A45" s="189" t="s">
        <v>280</v>
      </c>
      <c r="B45" s="190"/>
      <c r="C45" s="190"/>
      <c r="D45" s="190"/>
      <c r="E45" s="190"/>
      <c r="F45" s="190"/>
      <c r="G45" s="191"/>
      <c r="H45" s="19"/>
      <c r="I45" s="19"/>
    </row>
    <row r="46" spans="1:9" ht="38.25" customHeight="1">
      <c r="A46" s="3" t="s">
        <v>173</v>
      </c>
      <c r="B46" s="5" t="s">
        <v>279</v>
      </c>
      <c r="C46" s="3" t="s">
        <v>158</v>
      </c>
      <c r="D46" s="12"/>
      <c r="E46" s="101">
        <v>0.245</v>
      </c>
      <c r="F46" s="12"/>
      <c r="G46" s="81"/>
      <c r="H46" s="19"/>
      <c r="I46" s="19"/>
    </row>
    <row r="47" spans="1:9" ht="43.5" customHeight="1">
      <c r="A47" s="3" t="s">
        <v>175</v>
      </c>
      <c r="B47" s="5" t="s">
        <v>281</v>
      </c>
      <c r="C47" s="3" t="s">
        <v>163</v>
      </c>
      <c r="D47" s="12"/>
      <c r="E47" s="15">
        <v>6</v>
      </c>
      <c r="F47" s="17"/>
      <c r="G47" s="81"/>
      <c r="H47" s="19"/>
      <c r="I47" s="19"/>
    </row>
    <row r="48" spans="1:9" ht="45" customHeight="1">
      <c r="A48" s="3" t="s">
        <v>171</v>
      </c>
      <c r="B48" s="84" t="s">
        <v>283</v>
      </c>
      <c r="C48" s="3" t="s">
        <v>163</v>
      </c>
      <c r="D48" s="12"/>
      <c r="E48" s="17">
        <v>1.1</v>
      </c>
      <c r="F48" s="12"/>
      <c r="G48" s="81"/>
      <c r="H48" s="19"/>
      <c r="I48" s="19"/>
    </row>
    <row r="49" spans="1:9" ht="69" customHeight="1">
      <c r="A49" s="3" t="s">
        <v>168</v>
      </c>
      <c r="B49" s="84" t="s">
        <v>284</v>
      </c>
      <c r="C49" s="3" t="s">
        <v>163</v>
      </c>
      <c r="D49" s="12"/>
      <c r="E49" s="17">
        <v>1.8</v>
      </c>
      <c r="F49" s="12"/>
      <c r="G49" s="81"/>
      <c r="H49" s="19"/>
      <c r="I49" s="19"/>
    </row>
    <row r="50" spans="1:9" ht="42.75" customHeight="1">
      <c r="A50" s="3" t="s">
        <v>291</v>
      </c>
      <c r="B50" s="84" t="s">
        <v>196</v>
      </c>
      <c r="C50" s="3" t="s">
        <v>161</v>
      </c>
      <c r="D50" s="12"/>
      <c r="E50" s="15">
        <v>190</v>
      </c>
      <c r="F50" s="17"/>
      <c r="G50" s="81"/>
      <c r="H50" s="19"/>
      <c r="I50" s="19"/>
    </row>
    <row r="51" spans="1:9" ht="42.75" customHeight="1">
      <c r="A51" s="192" t="s">
        <v>442</v>
      </c>
      <c r="B51" s="193"/>
      <c r="C51" s="193"/>
      <c r="D51" s="193"/>
      <c r="E51" s="193"/>
      <c r="F51" s="194"/>
      <c r="G51" s="81"/>
      <c r="H51" s="19"/>
      <c r="I51" s="19"/>
    </row>
    <row r="52" spans="1:9" ht="36.75" customHeight="1">
      <c r="A52" s="189" t="s">
        <v>278</v>
      </c>
      <c r="B52" s="190"/>
      <c r="C52" s="190"/>
      <c r="D52" s="190"/>
      <c r="E52" s="190"/>
      <c r="F52" s="190"/>
      <c r="G52" s="191"/>
      <c r="H52" s="19"/>
      <c r="I52" s="19"/>
    </row>
    <row r="53" spans="1:9" ht="45" customHeight="1">
      <c r="A53" s="3" t="s">
        <v>298</v>
      </c>
      <c r="B53" s="5" t="s">
        <v>285</v>
      </c>
      <c r="C53" s="3" t="s">
        <v>158</v>
      </c>
      <c r="D53" s="12"/>
      <c r="E53" s="101">
        <v>0.021</v>
      </c>
      <c r="F53" s="12"/>
      <c r="G53" s="81"/>
      <c r="H53" s="19"/>
      <c r="I53" s="19"/>
    </row>
    <row r="54" spans="1:9" ht="40.5" customHeight="1">
      <c r="A54" s="3" t="s">
        <v>299</v>
      </c>
      <c r="B54" s="5" t="s">
        <v>281</v>
      </c>
      <c r="C54" s="3" t="s">
        <v>163</v>
      </c>
      <c r="D54" s="12"/>
      <c r="E54" s="69">
        <v>5.36</v>
      </c>
      <c r="F54" s="17"/>
      <c r="G54" s="81"/>
      <c r="H54" s="19"/>
      <c r="I54" s="19"/>
    </row>
    <row r="55" spans="1:9" ht="37.5" customHeight="1">
      <c r="A55" s="3" t="s">
        <v>300</v>
      </c>
      <c r="B55" s="84" t="s">
        <v>283</v>
      </c>
      <c r="C55" s="3" t="s">
        <v>163</v>
      </c>
      <c r="D55" s="12"/>
      <c r="E55" s="69">
        <v>1.65</v>
      </c>
      <c r="F55" s="12"/>
      <c r="G55" s="81"/>
      <c r="H55" s="19"/>
      <c r="I55" s="19"/>
    </row>
    <row r="56" spans="1:9" ht="60.75" customHeight="1">
      <c r="A56" s="3" t="s">
        <v>301</v>
      </c>
      <c r="B56" s="84" t="s">
        <v>286</v>
      </c>
      <c r="C56" s="3" t="s">
        <v>163</v>
      </c>
      <c r="D56" s="12"/>
      <c r="E56" s="17">
        <v>2.6</v>
      </c>
      <c r="F56" s="12"/>
      <c r="G56" s="81"/>
      <c r="H56" s="19"/>
      <c r="I56" s="19"/>
    </row>
    <row r="57" spans="1:9" ht="44.25" customHeight="1">
      <c r="A57" s="3" t="s">
        <v>302</v>
      </c>
      <c r="B57" s="84" t="s">
        <v>196</v>
      </c>
      <c r="C57" s="3" t="s">
        <v>161</v>
      </c>
      <c r="D57" s="12"/>
      <c r="E57" s="15">
        <v>150</v>
      </c>
      <c r="F57" s="17"/>
      <c r="G57" s="81"/>
      <c r="H57" s="19"/>
      <c r="I57" s="19"/>
    </row>
    <row r="58" spans="1:9" ht="44.25" customHeight="1">
      <c r="A58" s="3"/>
      <c r="B58" s="175" t="s">
        <v>442</v>
      </c>
      <c r="C58" s="176"/>
      <c r="D58" s="176"/>
      <c r="E58" s="176"/>
      <c r="F58" s="177"/>
      <c r="G58" s="81"/>
      <c r="H58" s="19"/>
      <c r="I58" s="19"/>
    </row>
    <row r="59" spans="1:9" ht="41.25" customHeight="1">
      <c r="A59" s="178" t="s">
        <v>287</v>
      </c>
      <c r="B59" s="179"/>
      <c r="C59" s="179"/>
      <c r="D59" s="179"/>
      <c r="E59" s="179"/>
      <c r="F59" s="179"/>
      <c r="G59" s="180"/>
      <c r="H59" s="19"/>
      <c r="I59" s="19"/>
    </row>
    <row r="60" spans="1:9" ht="46.5" customHeight="1">
      <c r="A60" s="3" t="s">
        <v>305</v>
      </c>
      <c r="B60" s="84" t="s">
        <v>288</v>
      </c>
      <c r="C60" s="3" t="s">
        <v>159</v>
      </c>
      <c r="D60" s="12"/>
      <c r="E60" s="15">
        <v>3</v>
      </c>
      <c r="F60" s="17"/>
      <c r="G60" s="81"/>
      <c r="H60" s="19"/>
      <c r="I60" s="19"/>
    </row>
    <row r="61" spans="1:9" ht="55.5" customHeight="1">
      <c r="A61" s="3" t="s">
        <v>306</v>
      </c>
      <c r="B61" s="84" t="s">
        <v>289</v>
      </c>
      <c r="C61" s="3" t="s">
        <v>159</v>
      </c>
      <c r="D61" s="12"/>
      <c r="E61" s="15">
        <v>15</v>
      </c>
      <c r="F61" s="17"/>
      <c r="G61" s="81"/>
      <c r="H61" s="19"/>
      <c r="I61" s="19"/>
    </row>
    <row r="62" spans="1:9" ht="71.25" customHeight="1">
      <c r="A62" s="88" t="s">
        <v>307</v>
      </c>
      <c r="B62" s="97" t="s">
        <v>290</v>
      </c>
      <c r="C62" s="88" t="s">
        <v>169</v>
      </c>
      <c r="D62" s="89"/>
      <c r="E62" s="90">
        <v>1.82</v>
      </c>
      <c r="F62" s="89"/>
      <c r="G62" s="91"/>
      <c r="H62" s="19"/>
      <c r="I62" s="19"/>
    </row>
    <row r="63" spans="1:9" ht="73.5" customHeight="1">
      <c r="A63" s="88" t="s">
        <v>308</v>
      </c>
      <c r="B63" s="97" t="s">
        <v>208</v>
      </c>
      <c r="C63" s="88" t="s">
        <v>169</v>
      </c>
      <c r="D63" s="89"/>
      <c r="E63" s="156">
        <v>3</v>
      </c>
      <c r="F63" s="89"/>
      <c r="G63" s="91"/>
      <c r="H63" s="19"/>
      <c r="I63" s="19"/>
    </row>
    <row r="64" spans="1:9" ht="37.5" customHeight="1">
      <c r="A64" s="3" t="s">
        <v>309</v>
      </c>
      <c r="B64" s="84" t="s">
        <v>293</v>
      </c>
      <c r="C64" s="88" t="s">
        <v>169</v>
      </c>
      <c r="D64" s="86"/>
      <c r="E64" s="80">
        <v>0.34</v>
      </c>
      <c r="F64" s="86"/>
      <c r="G64" s="80"/>
      <c r="H64" s="19"/>
      <c r="I64" s="19"/>
    </row>
    <row r="65" spans="1:9" ht="30" customHeight="1">
      <c r="A65" s="3" t="s">
        <v>209</v>
      </c>
      <c r="B65" s="84" t="s">
        <v>292</v>
      </c>
      <c r="C65" s="88" t="s">
        <v>169</v>
      </c>
      <c r="D65" s="86"/>
      <c r="E65" s="87">
        <v>0.149</v>
      </c>
      <c r="F65" s="86"/>
      <c r="G65" s="80"/>
      <c r="H65" s="19"/>
      <c r="I65" s="19"/>
    </row>
    <row r="66" spans="1:9" ht="54" customHeight="1">
      <c r="A66" s="3" t="s">
        <v>210</v>
      </c>
      <c r="B66" s="84" t="s">
        <v>294</v>
      </c>
      <c r="C66" s="3" t="s">
        <v>159</v>
      </c>
      <c r="D66" s="12"/>
      <c r="E66" s="15">
        <v>23</v>
      </c>
      <c r="F66" s="17"/>
      <c r="G66" s="81"/>
      <c r="H66" s="19"/>
      <c r="I66" s="19"/>
    </row>
    <row r="67" spans="1:9" ht="34.5" customHeight="1">
      <c r="A67" s="3" t="s">
        <v>211</v>
      </c>
      <c r="B67" s="84" t="s">
        <v>295</v>
      </c>
      <c r="C67" s="3" t="s">
        <v>165</v>
      </c>
      <c r="D67" s="12"/>
      <c r="E67" s="17">
        <v>3.3</v>
      </c>
      <c r="F67" s="12"/>
      <c r="G67" s="81"/>
      <c r="H67" s="19"/>
      <c r="I67" s="19"/>
    </row>
    <row r="68" spans="1:9" ht="53.25" customHeight="1">
      <c r="A68" s="3" t="s">
        <v>213</v>
      </c>
      <c r="B68" s="5" t="s">
        <v>296</v>
      </c>
      <c r="C68" s="3" t="s">
        <v>165</v>
      </c>
      <c r="D68" s="12"/>
      <c r="E68" s="69">
        <v>1.01</v>
      </c>
      <c r="F68" s="17"/>
      <c r="G68" s="81"/>
      <c r="H68" s="19"/>
      <c r="I68" s="19"/>
    </row>
    <row r="69" spans="1:9" ht="67.5" customHeight="1">
      <c r="A69" s="3" t="s">
        <v>216</v>
      </c>
      <c r="B69" s="84" t="s">
        <v>297</v>
      </c>
      <c r="C69" s="3" t="s">
        <v>165</v>
      </c>
      <c r="D69" s="12"/>
      <c r="E69" s="15">
        <v>16</v>
      </c>
      <c r="F69" s="17"/>
      <c r="G69" s="81"/>
      <c r="H69" s="19"/>
      <c r="I69" s="19"/>
    </row>
    <row r="70" spans="1:9" ht="54" customHeight="1">
      <c r="A70" s="3" t="s">
        <v>313</v>
      </c>
      <c r="B70" s="93" t="s">
        <v>429</v>
      </c>
      <c r="C70" s="3" t="s">
        <v>161</v>
      </c>
      <c r="D70" s="12"/>
      <c r="E70" s="80">
        <v>162.67</v>
      </c>
      <c r="F70" s="12"/>
      <c r="G70" s="81"/>
      <c r="H70" s="19"/>
      <c r="I70" s="19"/>
    </row>
    <row r="71" spans="1:9" ht="36" customHeight="1">
      <c r="A71" s="3" t="s">
        <v>315</v>
      </c>
      <c r="B71" s="84" t="s">
        <v>430</v>
      </c>
      <c r="C71" s="3" t="s">
        <v>161</v>
      </c>
      <c r="D71" s="12"/>
      <c r="E71" s="15">
        <v>54</v>
      </c>
      <c r="F71" s="12"/>
      <c r="G71" s="81"/>
      <c r="H71" s="19"/>
      <c r="I71" s="19"/>
    </row>
    <row r="72" spans="1:9" ht="37.5" customHeight="1">
      <c r="A72" s="3" t="s">
        <v>317</v>
      </c>
      <c r="B72" s="84" t="s">
        <v>304</v>
      </c>
      <c r="C72" s="3" t="s">
        <v>161</v>
      </c>
      <c r="D72" s="12"/>
      <c r="E72" s="15">
        <v>26</v>
      </c>
      <c r="F72" s="69"/>
      <c r="G72" s="81"/>
      <c r="H72" s="19"/>
      <c r="I72" s="19"/>
    </row>
    <row r="73" spans="1:9" ht="31.5" customHeight="1">
      <c r="A73" s="3" t="s">
        <v>318</v>
      </c>
      <c r="B73" s="84" t="s">
        <v>303</v>
      </c>
      <c r="C73" s="3" t="s">
        <v>161</v>
      </c>
      <c r="D73" s="12"/>
      <c r="E73" s="17">
        <v>81.5</v>
      </c>
      <c r="F73" s="69"/>
      <c r="G73" s="81"/>
      <c r="H73" s="19"/>
      <c r="I73" s="19"/>
    </row>
    <row r="74" spans="1:9" ht="36" customHeight="1">
      <c r="A74" s="3" t="s">
        <v>319</v>
      </c>
      <c r="B74" s="84" t="s">
        <v>167</v>
      </c>
      <c r="C74" s="85" t="s">
        <v>166</v>
      </c>
      <c r="D74" s="86"/>
      <c r="E74" s="80">
        <v>3.33</v>
      </c>
      <c r="F74" s="86"/>
      <c r="G74" s="80"/>
      <c r="H74" s="19"/>
      <c r="I74" s="19"/>
    </row>
    <row r="75" spans="1:9" ht="51" customHeight="1">
      <c r="A75" s="3" t="s">
        <v>322</v>
      </c>
      <c r="B75" s="84" t="s">
        <v>310</v>
      </c>
      <c r="C75" s="3" t="s">
        <v>165</v>
      </c>
      <c r="D75" s="12"/>
      <c r="E75" s="17">
        <v>13.3</v>
      </c>
      <c r="F75" s="17"/>
      <c r="G75" s="81"/>
      <c r="H75" s="19"/>
      <c r="I75" s="19"/>
    </row>
    <row r="76" spans="1:9" ht="48" customHeight="1">
      <c r="A76" s="85" t="s">
        <v>219</v>
      </c>
      <c r="B76" s="84" t="s">
        <v>275</v>
      </c>
      <c r="C76" s="3" t="s">
        <v>169</v>
      </c>
      <c r="D76" s="12"/>
      <c r="E76" s="83">
        <v>0.585</v>
      </c>
      <c r="F76" s="12"/>
      <c r="G76" s="81"/>
      <c r="H76" s="19"/>
      <c r="I76" s="19"/>
    </row>
    <row r="77" spans="1:9" ht="45" customHeight="1">
      <c r="A77" s="98">
        <v>60</v>
      </c>
      <c r="B77" s="20" t="s">
        <v>311</v>
      </c>
      <c r="C77" s="3" t="s">
        <v>159</v>
      </c>
      <c r="D77" s="20"/>
      <c r="E77" s="49">
        <v>1.5</v>
      </c>
      <c r="F77" s="99"/>
      <c r="G77" s="48"/>
      <c r="H77" s="19"/>
      <c r="I77" s="19"/>
    </row>
    <row r="78" spans="1:9" ht="38.25" customHeight="1">
      <c r="A78" s="3" t="s">
        <v>323</v>
      </c>
      <c r="B78" s="84" t="s">
        <v>312</v>
      </c>
      <c r="C78" s="3" t="s">
        <v>165</v>
      </c>
      <c r="D78" s="12"/>
      <c r="E78" s="17">
        <v>2.5</v>
      </c>
      <c r="F78" s="12"/>
      <c r="G78" s="81"/>
      <c r="H78" s="19"/>
      <c r="I78" s="19"/>
    </row>
    <row r="79" spans="1:9" ht="67.5" customHeight="1">
      <c r="A79" s="3" t="s">
        <v>324</v>
      </c>
      <c r="B79" s="84" t="s">
        <v>170</v>
      </c>
      <c r="C79" s="3" t="s">
        <v>165</v>
      </c>
      <c r="D79" s="12"/>
      <c r="E79" s="69">
        <v>15.35</v>
      </c>
      <c r="F79" s="17"/>
      <c r="G79" s="81"/>
      <c r="H79" s="19"/>
      <c r="I79" s="19"/>
    </row>
    <row r="80" spans="1:9" ht="51.75" customHeight="1">
      <c r="A80" s="93" t="s">
        <v>325</v>
      </c>
      <c r="B80" s="93" t="s">
        <v>431</v>
      </c>
      <c r="C80" s="93" t="s">
        <v>314</v>
      </c>
      <c r="D80" s="76"/>
      <c r="E80" s="92">
        <v>2.475</v>
      </c>
      <c r="F80" s="76"/>
      <c r="G80" s="48"/>
      <c r="H80" s="19"/>
      <c r="I80" s="19"/>
    </row>
    <row r="81" spans="1:9" ht="46.5" customHeight="1">
      <c r="A81" s="3" t="s">
        <v>328</v>
      </c>
      <c r="B81" s="97" t="s">
        <v>316</v>
      </c>
      <c r="C81" s="3" t="s">
        <v>55</v>
      </c>
      <c r="D81" s="12"/>
      <c r="E81" s="15">
        <v>12</v>
      </c>
      <c r="F81" s="12"/>
      <c r="G81" s="81"/>
      <c r="H81" s="19"/>
      <c r="I81" s="19"/>
    </row>
    <row r="82" spans="1:9" ht="36.75" customHeight="1">
      <c r="A82" s="93" t="s">
        <v>329</v>
      </c>
      <c r="B82" s="93" t="s">
        <v>195</v>
      </c>
      <c r="C82" s="45" t="s">
        <v>154</v>
      </c>
      <c r="D82" s="51"/>
      <c r="E82" s="53">
        <v>1.6</v>
      </c>
      <c r="F82" s="51"/>
      <c r="G82" s="67"/>
      <c r="H82" s="19"/>
      <c r="I82" s="19"/>
    </row>
    <row r="83" spans="1:9" ht="33" customHeight="1">
      <c r="A83" s="45" t="s">
        <v>330</v>
      </c>
      <c r="B83" s="45" t="s">
        <v>265</v>
      </c>
      <c r="C83" s="45" t="s">
        <v>154</v>
      </c>
      <c r="D83" s="76"/>
      <c r="E83" s="57">
        <v>0.064</v>
      </c>
      <c r="F83" s="51"/>
      <c r="G83" s="67"/>
      <c r="H83" s="19"/>
      <c r="I83" s="19"/>
    </row>
    <row r="84" spans="1:9" ht="35.25" customHeight="1">
      <c r="A84" s="3" t="s">
        <v>331</v>
      </c>
      <c r="B84" s="5" t="s">
        <v>266</v>
      </c>
      <c r="C84" s="3" t="s">
        <v>158</v>
      </c>
      <c r="D84" s="12"/>
      <c r="E84" s="82">
        <v>0.0086</v>
      </c>
      <c r="F84" s="12"/>
      <c r="G84" s="81"/>
      <c r="H84" s="19"/>
      <c r="I84" s="19"/>
    </row>
    <row r="85" spans="1:9" ht="48.75" customHeight="1">
      <c r="A85" s="45" t="s">
        <v>332</v>
      </c>
      <c r="B85" s="93" t="s">
        <v>320</v>
      </c>
      <c r="C85" s="45" t="s">
        <v>172</v>
      </c>
      <c r="D85" s="59"/>
      <c r="E85" s="92">
        <v>0.432</v>
      </c>
      <c r="F85" s="54"/>
      <c r="G85" s="67"/>
      <c r="H85" s="19"/>
      <c r="I85" s="19"/>
    </row>
    <row r="86" spans="1:9" ht="45" customHeight="1">
      <c r="A86" s="3" t="s">
        <v>333</v>
      </c>
      <c r="B86" s="97" t="s">
        <v>321</v>
      </c>
      <c r="C86" s="3" t="s">
        <v>55</v>
      </c>
      <c r="D86" s="12"/>
      <c r="E86" s="15">
        <v>12</v>
      </c>
      <c r="F86" s="12"/>
      <c r="G86" s="81"/>
      <c r="H86" s="19"/>
      <c r="I86" s="19"/>
    </row>
    <row r="87" spans="1:9" ht="36.75" customHeight="1">
      <c r="A87" s="93" t="s">
        <v>334</v>
      </c>
      <c r="B87" s="93" t="s">
        <v>195</v>
      </c>
      <c r="C87" s="45" t="s">
        <v>154</v>
      </c>
      <c r="D87" s="51"/>
      <c r="E87" s="53">
        <v>0.2</v>
      </c>
      <c r="F87" s="51"/>
      <c r="G87" s="67"/>
      <c r="H87" s="19"/>
      <c r="I87" s="19"/>
    </row>
    <row r="88" spans="1:9" ht="28.5" customHeight="1">
      <c r="A88" s="45" t="s">
        <v>335</v>
      </c>
      <c r="B88" s="45" t="s">
        <v>265</v>
      </c>
      <c r="C88" s="45" t="s">
        <v>154</v>
      </c>
      <c r="D88" s="76"/>
      <c r="E88" s="54">
        <v>0.03</v>
      </c>
      <c r="F88" s="51"/>
      <c r="G88" s="67"/>
      <c r="H88" s="19"/>
      <c r="I88" s="19"/>
    </row>
    <row r="89" spans="1:9" ht="36" customHeight="1">
      <c r="A89" s="3" t="s">
        <v>336</v>
      </c>
      <c r="B89" s="5" t="s">
        <v>266</v>
      </c>
      <c r="C89" s="3" t="s">
        <v>158</v>
      </c>
      <c r="D89" s="12"/>
      <c r="E89" s="82">
        <v>0.0017</v>
      </c>
      <c r="F89" s="12"/>
      <c r="G89" s="81"/>
      <c r="H89" s="19"/>
      <c r="I89" s="19"/>
    </row>
    <row r="90" spans="1:9" ht="45" customHeight="1">
      <c r="A90" s="45" t="s">
        <v>337</v>
      </c>
      <c r="B90" s="93" t="s">
        <v>320</v>
      </c>
      <c r="C90" s="45" t="s">
        <v>172</v>
      </c>
      <c r="D90" s="59"/>
      <c r="E90" s="92">
        <v>0.455</v>
      </c>
      <c r="F90" s="54"/>
      <c r="G90" s="67"/>
      <c r="H90" s="19"/>
      <c r="I90" s="19"/>
    </row>
    <row r="91" spans="1:9" ht="39" customHeight="1">
      <c r="A91" s="93" t="s">
        <v>340</v>
      </c>
      <c r="B91" s="93" t="s">
        <v>195</v>
      </c>
      <c r="C91" s="45" t="s">
        <v>154</v>
      </c>
      <c r="D91" s="51"/>
      <c r="E91" s="53">
        <v>0.2</v>
      </c>
      <c r="F91" s="51"/>
      <c r="G91" s="67"/>
      <c r="H91" s="19"/>
      <c r="I91" s="19"/>
    </row>
    <row r="92" spans="1:9" ht="24" customHeight="1">
      <c r="A92" s="45" t="s">
        <v>341</v>
      </c>
      <c r="B92" s="45" t="s">
        <v>265</v>
      </c>
      <c r="C92" s="45" t="s">
        <v>154</v>
      </c>
      <c r="D92" s="76"/>
      <c r="E92" s="54">
        <v>0.03</v>
      </c>
      <c r="F92" s="51"/>
      <c r="G92" s="67"/>
      <c r="H92" s="19"/>
      <c r="I92" s="19"/>
    </row>
    <row r="93" spans="1:9" ht="40.5" customHeight="1">
      <c r="A93" s="3" t="s">
        <v>342</v>
      </c>
      <c r="B93" s="84" t="s">
        <v>326</v>
      </c>
      <c r="C93" s="85" t="s">
        <v>158</v>
      </c>
      <c r="D93" s="86"/>
      <c r="E93" s="101">
        <v>0.011</v>
      </c>
      <c r="F93" s="86"/>
      <c r="G93" s="80"/>
      <c r="H93" s="19"/>
      <c r="I93" s="19"/>
    </row>
    <row r="94" spans="1:9" ht="43.5" customHeight="1">
      <c r="A94" s="3" t="s">
        <v>343</v>
      </c>
      <c r="B94" s="84" t="s">
        <v>327</v>
      </c>
      <c r="C94" s="85" t="s">
        <v>158</v>
      </c>
      <c r="D94" s="86"/>
      <c r="E94" s="157">
        <v>0.03</v>
      </c>
      <c r="F94" s="86"/>
      <c r="G94" s="80"/>
      <c r="H94" s="19"/>
      <c r="I94" s="19"/>
    </row>
    <row r="95" spans="1:9" ht="38.25" customHeight="1">
      <c r="A95" s="3" t="s">
        <v>344</v>
      </c>
      <c r="B95" s="85" t="s">
        <v>212</v>
      </c>
      <c r="C95" s="85" t="s">
        <v>163</v>
      </c>
      <c r="D95" s="86"/>
      <c r="E95" s="87">
        <v>0.096</v>
      </c>
      <c r="F95" s="100"/>
      <c r="G95" s="80"/>
      <c r="H95" s="19"/>
      <c r="I95" s="19"/>
    </row>
    <row r="96" spans="1:9" ht="42.75" customHeight="1">
      <c r="A96" s="3" t="s">
        <v>345</v>
      </c>
      <c r="B96" s="97" t="s">
        <v>214</v>
      </c>
      <c r="C96" s="85" t="s">
        <v>215</v>
      </c>
      <c r="D96" s="86"/>
      <c r="E96" s="95">
        <v>0.1335</v>
      </c>
      <c r="F96" s="86"/>
      <c r="G96" s="80"/>
      <c r="H96" s="19"/>
      <c r="I96" s="19"/>
    </row>
    <row r="97" spans="1:9" ht="54.75" customHeight="1">
      <c r="A97" s="3" t="s">
        <v>346</v>
      </c>
      <c r="B97" s="84" t="s">
        <v>217</v>
      </c>
      <c r="C97" s="85" t="s">
        <v>163</v>
      </c>
      <c r="D97" s="86"/>
      <c r="E97" s="80">
        <v>0.11</v>
      </c>
      <c r="F97" s="86"/>
      <c r="G97" s="80"/>
      <c r="H97" s="19"/>
      <c r="I97" s="19"/>
    </row>
    <row r="98" spans="1:9" ht="42.75" customHeight="1">
      <c r="A98" s="15">
        <v>81</v>
      </c>
      <c r="B98" s="36" t="s">
        <v>423</v>
      </c>
      <c r="C98" s="3" t="s">
        <v>412</v>
      </c>
      <c r="D98" s="18"/>
      <c r="E98" s="77">
        <v>55</v>
      </c>
      <c r="F98" s="54"/>
      <c r="G98" s="67"/>
      <c r="H98" s="19"/>
      <c r="I98" s="19"/>
    </row>
    <row r="99" spans="1:9" ht="50.25" customHeight="1">
      <c r="A99" s="3" t="s">
        <v>347</v>
      </c>
      <c r="B99" s="5" t="s">
        <v>424</v>
      </c>
      <c r="C99" s="3" t="s">
        <v>159</v>
      </c>
      <c r="D99" s="12"/>
      <c r="E99" s="15">
        <v>4</v>
      </c>
      <c r="F99" s="17"/>
      <c r="G99" s="81"/>
      <c r="H99" s="19"/>
      <c r="I99" s="19"/>
    </row>
    <row r="100" spans="1:9" ht="66.75" customHeight="1">
      <c r="A100" s="3" t="s">
        <v>348</v>
      </c>
      <c r="B100" s="84" t="s">
        <v>427</v>
      </c>
      <c r="C100" s="85" t="s">
        <v>163</v>
      </c>
      <c r="D100" s="86"/>
      <c r="E100" s="100">
        <v>0.3</v>
      </c>
      <c r="F100" s="86"/>
      <c r="G100" s="80"/>
      <c r="H100" s="19"/>
      <c r="I100" s="19"/>
    </row>
    <row r="101" spans="1:9" ht="52.5" customHeight="1">
      <c r="A101" s="3" t="s">
        <v>425</v>
      </c>
      <c r="B101" s="84" t="s">
        <v>339</v>
      </c>
      <c r="C101" s="3" t="s">
        <v>176</v>
      </c>
      <c r="D101" s="12"/>
      <c r="E101" s="79">
        <v>0.3225</v>
      </c>
      <c r="F101" s="12"/>
      <c r="G101" s="81"/>
      <c r="H101" s="19"/>
      <c r="I101" s="19"/>
    </row>
    <row r="102" spans="1:9" ht="50.25" customHeight="1">
      <c r="A102" s="93" t="s">
        <v>426</v>
      </c>
      <c r="B102" s="93" t="s">
        <v>338</v>
      </c>
      <c r="C102" s="45" t="s">
        <v>174</v>
      </c>
      <c r="D102" s="94"/>
      <c r="E102" s="92">
        <v>0.148</v>
      </c>
      <c r="F102" s="76"/>
      <c r="G102" s="48"/>
      <c r="H102" s="19"/>
      <c r="I102" s="19"/>
    </row>
    <row r="103" spans="1:9" ht="48" customHeight="1">
      <c r="A103" s="45" t="s">
        <v>428</v>
      </c>
      <c r="B103" s="93" t="s">
        <v>197</v>
      </c>
      <c r="C103" s="45" t="s">
        <v>176</v>
      </c>
      <c r="D103" s="59"/>
      <c r="E103" s="54">
        <v>10.36</v>
      </c>
      <c r="F103" s="57"/>
      <c r="G103" s="67"/>
      <c r="H103" s="19"/>
      <c r="I103" s="19"/>
    </row>
    <row r="104" spans="1:9" ht="27" customHeight="1">
      <c r="A104" s="45"/>
      <c r="B104" s="181" t="s">
        <v>17</v>
      </c>
      <c r="C104" s="182"/>
      <c r="D104" s="182"/>
      <c r="E104" s="182"/>
      <c r="F104" s="183"/>
      <c r="G104" s="67"/>
      <c r="H104" s="58"/>
      <c r="I104" s="50"/>
    </row>
    <row r="105" spans="1:8" ht="30" customHeight="1">
      <c r="A105" s="47"/>
      <c r="B105" s="184" t="s">
        <v>443</v>
      </c>
      <c r="C105" s="184"/>
      <c r="D105" s="184"/>
      <c r="E105" s="184"/>
      <c r="F105" s="184"/>
      <c r="G105" s="67"/>
      <c r="H105" s="56"/>
    </row>
    <row r="106" spans="1:8" ht="18.75" customHeight="1">
      <c r="A106" s="111"/>
      <c r="B106" s="112"/>
      <c r="C106" s="112"/>
      <c r="D106" s="113"/>
      <c r="E106" s="113"/>
      <c r="F106" s="114"/>
      <c r="G106" s="115"/>
      <c r="H106" s="56"/>
    </row>
    <row r="107" spans="1:8" ht="18.75" customHeight="1">
      <c r="A107" s="111"/>
      <c r="B107" s="112"/>
      <c r="C107" s="112"/>
      <c r="D107" s="113"/>
      <c r="E107" s="113"/>
      <c r="F107" s="114"/>
      <c r="G107" s="115"/>
      <c r="H107" s="56"/>
    </row>
    <row r="108" spans="1:8" ht="18.75" customHeight="1">
      <c r="A108" s="111"/>
      <c r="B108" s="185" t="s">
        <v>444</v>
      </c>
      <c r="C108" s="185"/>
      <c r="D108" s="185"/>
      <c r="E108" s="185"/>
      <c r="F108" s="185"/>
      <c r="G108" s="115"/>
      <c r="H108" s="56"/>
    </row>
    <row r="109" spans="2:9" ht="16.5">
      <c r="B109" s="78"/>
      <c r="C109" s="78"/>
      <c r="D109" s="78"/>
      <c r="E109" s="78"/>
      <c r="F109" s="78"/>
      <c r="G109" s="78"/>
      <c r="H109" s="61"/>
      <c r="I109" s="61"/>
    </row>
    <row r="111" spans="1:9" ht="15" customHeight="1">
      <c r="A111" s="201"/>
      <c r="B111" s="201"/>
      <c r="C111" s="201"/>
      <c r="D111" s="201"/>
      <c r="E111" s="201"/>
      <c r="F111" s="201"/>
      <c r="G111" s="201"/>
      <c r="H111" s="61"/>
      <c r="I111" s="61"/>
    </row>
  </sheetData>
  <sheetProtection/>
  <mergeCells count="24">
    <mergeCell ref="A1:G1"/>
    <mergeCell ref="A2:G2"/>
    <mergeCell ref="A3:G3"/>
    <mergeCell ref="A111:G111"/>
    <mergeCell ref="A6:G6"/>
    <mergeCell ref="A7:A8"/>
    <mergeCell ref="B7:B8"/>
    <mergeCell ref="C7:C8"/>
    <mergeCell ref="A25:F25"/>
    <mergeCell ref="B4:C4"/>
    <mergeCell ref="B5:F5"/>
    <mergeCell ref="E7:E8"/>
    <mergeCell ref="F7:F8"/>
    <mergeCell ref="G7:G8"/>
    <mergeCell ref="B58:F58"/>
    <mergeCell ref="A59:G59"/>
    <mergeCell ref="B104:F104"/>
    <mergeCell ref="B105:F105"/>
    <mergeCell ref="B108:F108"/>
    <mergeCell ref="A26:G26"/>
    <mergeCell ref="A45:G45"/>
    <mergeCell ref="A44:F44"/>
    <mergeCell ref="A51:F51"/>
    <mergeCell ref="A52:G52"/>
  </mergeCells>
  <printOptions/>
  <pageMargins left="0.3937007874015748" right="0.1968503937007874" top="0.1968503937007874" bottom="0.1968503937007874" header="0.5118110236220472" footer="0.5118110236220472"/>
  <pageSetup horizontalDpi="300" verticalDpi="300" orientation="portrait" paperSize="9" scale="99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44"/>
  <sheetViews>
    <sheetView view="pageBreakPreview" zoomScaleSheetLayoutView="100" zoomScalePageLayoutView="0" workbookViewId="0" topLeftCell="A1">
      <selection activeCell="A6" sqref="A6:IV6"/>
    </sheetView>
  </sheetViews>
  <sheetFormatPr defaultColWidth="9.00390625" defaultRowHeight="12.75"/>
  <cols>
    <col min="1" max="1" width="5.125" style="42" customWidth="1"/>
    <col min="2" max="2" width="50.375" style="42" customWidth="1"/>
    <col min="3" max="3" width="10.375" style="42" customWidth="1"/>
    <col min="4" max="4" width="10.125" style="42" customWidth="1"/>
    <col min="5" max="5" width="10.625" style="42" customWidth="1"/>
    <col min="6" max="6" width="11.375" style="42" customWidth="1"/>
    <col min="7" max="7" width="11.625" style="42" bestFit="1" customWidth="1"/>
    <col min="8" max="16384" width="9.125" style="42" customWidth="1"/>
  </cols>
  <sheetData>
    <row r="1" spans="1:6" ht="21">
      <c r="A1" s="198" t="s">
        <v>366</v>
      </c>
      <c r="B1" s="198"/>
      <c r="C1" s="198"/>
      <c r="D1" s="198"/>
      <c r="E1" s="198"/>
      <c r="F1" s="198"/>
    </row>
    <row r="2" spans="1:6" ht="19.5" customHeight="1">
      <c r="A2" s="199"/>
      <c r="B2" s="199"/>
      <c r="C2" s="199"/>
      <c r="D2" s="199"/>
      <c r="E2" s="199"/>
      <c r="F2" s="199"/>
    </row>
    <row r="3" spans="1:6" ht="16.5">
      <c r="A3" s="200" t="s">
        <v>254</v>
      </c>
      <c r="B3" s="200"/>
      <c r="C3" s="200"/>
      <c r="D3" s="200"/>
      <c r="E3" s="200"/>
      <c r="F3" s="200"/>
    </row>
    <row r="4" spans="1:6" ht="16.5" hidden="1">
      <c r="A4" s="200"/>
      <c r="B4" s="200"/>
      <c r="C4" s="200"/>
      <c r="D4" s="200"/>
      <c r="E4" s="200"/>
      <c r="F4" s="200"/>
    </row>
    <row r="5" spans="1:6" ht="16.5">
      <c r="A5" s="210"/>
      <c r="B5" s="210"/>
      <c r="C5" s="210"/>
      <c r="D5" s="66"/>
      <c r="E5" s="43"/>
      <c r="F5" s="43"/>
    </row>
    <row r="6" spans="1:6" ht="15.75" customHeight="1">
      <c r="A6" s="44"/>
      <c r="B6" s="195" t="s">
        <v>445</v>
      </c>
      <c r="C6" s="195"/>
      <c r="D6" s="195"/>
      <c r="E6" s="195"/>
      <c r="F6" s="44"/>
    </row>
    <row r="7" spans="1:6" ht="15.75" customHeight="1">
      <c r="A7" s="96"/>
      <c r="B7" s="96"/>
      <c r="C7" s="96"/>
      <c r="D7" s="66"/>
      <c r="E7" s="44"/>
      <c r="F7" s="44"/>
    </row>
    <row r="8" spans="1:6" ht="30" customHeight="1">
      <c r="A8" s="184" t="s">
        <v>9</v>
      </c>
      <c r="B8" s="205" t="s">
        <v>30</v>
      </c>
      <c r="C8" s="207" t="s">
        <v>18</v>
      </c>
      <c r="D8" s="196" t="s">
        <v>28</v>
      </c>
      <c r="E8" s="196" t="s">
        <v>439</v>
      </c>
      <c r="F8" s="196" t="s">
        <v>440</v>
      </c>
    </row>
    <row r="9" spans="1:6" ht="87.75" customHeight="1">
      <c r="A9" s="184"/>
      <c r="B9" s="206"/>
      <c r="C9" s="208"/>
      <c r="D9" s="197"/>
      <c r="E9" s="197"/>
      <c r="F9" s="197"/>
    </row>
    <row r="10" spans="1:6" ht="19.5" customHeight="1">
      <c r="A10" s="45" t="s">
        <v>20</v>
      </c>
      <c r="B10" s="45" t="s">
        <v>21</v>
      </c>
      <c r="C10" s="45" t="s">
        <v>22</v>
      </c>
      <c r="D10" s="45" t="s">
        <v>23</v>
      </c>
      <c r="E10" s="45" t="s">
        <v>24</v>
      </c>
      <c r="F10" s="36">
        <v>6</v>
      </c>
    </row>
    <row r="11" spans="1:6" s="50" customFormat="1" ht="50.25" customHeight="1">
      <c r="A11" s="45" t="s">
        <v>20</v>
      </c>
      <c r="B11" s="55" t="s">
        <v>199</v>
      </c>
      <c r="C11" s="45" t="s">
        <v>31</v>
      </c>
      <c r="D11" s="77">
        <v>5</v>
      </c>
      <c r="E11" s="53"/>
      <c r="F11" s="67"/>
    </row>
    <row r="12" spans="1:6" ht="27" customHeight="1">
      <c r="A12" s="212" t="s">
        <v>386</v>
      </c>
      <c r="B12" s="213"/>
      <c r="C12" s="213"/>
      <c r="D12" s="213"/>
      <c r="E12" s="213"/>
      <c r="F12" s="214"/>
    </row>
    <row r="13" spans="1:6" s="50" customFormat="1" ht="50.25" customHeight="1">
      <c r="A13" s="45" t="s">
        <v>21</v>
      </c>
      <c r="B13" s="55" t="s">
        <v>45</v>
      </c>
      <c r="C13" s="45" t="s">
        <v>60</v>
      </c>
      <c r="D13" s="53">
        <v>0.8</v>
      </c>
      <c r="E13" s="53"/>
      <c r="F13" s="67"/>
    </row>
    <row r="14" spans="1:6" s="50" customFormat="1" ht="48" customHeight="1">
      <c r="A14" s="45" t="s">
        <v>22</v>
      </c>
      <c r="B14" s="55" t="s">
        <v>46</v>
      </c>
      <c r="C14" s="45" t="s">
        <v>55</v>
      </c>
      <c r="D14" s="77">
        <v>75</v>
      </c>
      <c r="E14" s="54"/>
      <c r="F14" s="67"/>
    </row>
    <row r="15" spans="1:6" s="50" customFormat="1" ht="50.25" customHeight="1">
      <c r="A15" s="45" t="s">
        <v>23</v>
      </c>
      <c r="B15" s="55" t="s">
        <v>48</v>
      </c>
      <c r="C15" s="45" t="s">
        <v>31</v>
      </c>
      <c r="D15" s="77">
        <v>10</v>
      </c>
      <c r="E15" s="54"/>
      <c r="F15" s="67"/>
    </row>
    <row r="16" spans="1:6" s="50" customFormat="1" ht="44.25" customHeight="1">
      <c r="A16" s="45" t="s">
        <v>24</v>
      </c>
      <c r="B16" s="55" t="s">
        <v>134</v>
      </c>
      <c r="C16" s="45" t="s">
        <v>32</v>
      </c>
      <c r="D16" s="77">
        <v>527</v>
      </c>
      <c r="E16" s="54"/>
      <c r="F16" s="67"/>
    </row>
    <row r="17" spans="1:6" s="50" customFormat="1" ht="51.75" customHeight="1">
      <c r="A17" s="45" t="s">
        <v>25</v>
      </c>
      <c r="B17" s="55" t="s">
        <v>49</v>
      </c>
      <c r="C17" s="45" t="s">
        <v>32</v>
      </c>
      <c r="D17" s="77">
        <v>567</v>
      </c>
      <c r="E17" s="54"/>
      <c r="F17" s="67"/>
    </row>
    <row r="18" spans="1:6" s="50" customFormat="1" ht="52.5" customHeight="1">
      <c r="A18" s="45" t="s">
        <v>13</v>
      </c>
      <c r="B18" s="55" t="s">
        <v>156</v>
      </c>
      <c r="C18" s="45" t="s">
        <v>31</v>
      </c>
      <c r="D18" s="77">
        <v>13</v>
      </c>
      <c r="E18" s="53"/>
      <c r="F18" s="67"/>
    </row>
    <row r="19" spans="1:6" s="50" customFormat="1" ht="45.75" customHeight="1">
      <c r="A19" s="45" t="s">
        <v>14</v>
      </c>
      <c r="B19" s="55" t="s">
        <v>155</v>
      </c>
      <c r="C19" s="45" t="s">
        <v>31</v>
      </c>
      <c r="D19" s="77">
        <v>3</v>
      </c>
      <c r="E19" s="53"/>
      <c r="F19" s="67"/>
    </row>
    <row r="20" spans="1:6" s="50" customFormat="1" ht="51.75" customHeight="1">
      <c r="A20" s="45" t="s">
        <v>15</v>
      </c>
      <c r="B20" s="55" t="s">
        <v>157</v>
      </c>
      <c r="C20" s="45" t="s">
        <v>31</v>
      </c>
      <c r="D20" s="77">
        <v>22</v>
      </c>
      <c r="E20" s="53"/>
      <c r="F20" s="67"/>
    </row>
    <row r="21" spans="1:6" s="50" customFormat="1" ht="42" customHeight="1">
      <c r="A21" s="45" t="s">
        <v>16</v>
      </c>
      <c r="B21" s="55" t="s">
        <v>191</v>
      </c>
      <c r="C21" s="45" t="s">
        <v>31</v>
      </c>
      <c r="D21" s="77">
        <v>6</v>
      </c>
      <c r="E21" s="53"/>
      <c r="F21" s="67"/>
    </row>
    <row r="22" spans="1:6" s="50" customFormat="1" ht="55.5" customHeight="1">
      <c r="A22" s="45" t="s">
        <v>64</v>
      </c>
      <c r="B22" s="55" t="s">
        <v>192</v>
      </c>
      <c r="C22" s="45" t="s">
        <v>31</v>
      </c>
      <c r="D22" s="77">
        <v>40</v>
      </c>
      <c r="E22" s="53"/>
      <c r="F22" s="67"/>
    </row>
    <row r="23" spans="1:6" ht="48" customHeight="1">
      <c r="A23" s="45" t="s">
        <v>33</v>
      </c>
      <c r="B23" s="55" t="s">
        <v>388</v>
      </c>
      <c r="C23" s="45" t="s">
        <v>31</v>
      </c>
      <c r="D23" s="77">
        <v>2</v>
      </c>
      <c r="E23" s="53"/>
      <c r="F23" s="67"/>
    </row>
    <row r="24" spans="1:6" s="50" customFormat="1" ht="51.75" customHeight="1">
      <c r="A24" s="45" t="s">
        <v>34</v>
      </c>
      <c r="B24" s="55" t="s">
        <v>433</v>
      </c>
      <c r="C24" s="45" t="s">
        <v>31</v>
      </c>
      <c r="D24" s="77">
        <v>2</v>
      </c>
      <c r="E24" s="53"/>
      <c r="F24" s="67"/>
    </row>
    <row r="25" spans="1:6" ht="18.75" customHeight="1">
      <c r="A25" s="212" t="s">
        <v>387</v>
      </c>
      <c r="B25" s="213"/>
      <c r="C25" s="213"/>
      <c r="D25" s="213"/>
      <c r="E25" s="213"/>
      <c r="F25" s="214"/>
    </row>
    <row r="26" spans="1:6" ht="44.25" customHeight="1">
      <c r="A26" s="45" t="s">
        <v>35</v>
      </c>
      <c r="B26" s="55" t="s">
        <v>45</v>
      </c>
      <c r="C26" s="45" t="s">
        <v>60</v>
      </c>
      <c r="D26" s="53">
        <v>1.8</v>
      </c>
      <c r="E26" s="53"/>
      <c r="F26" s="67"/>
    </row>
    <row r="27" spans="1:6" ht="48.75" customHeight="1">
      <c r="A27" s="45" t="s">
        <v>65</v>
      </c>
      <c r="B27" s="55" t="s">
        <v>46</v>
      </c>
      <c r="C27" s="45" t="s">
        <v>55</v>
      </c>
      <c r="D27" s="77">
        <v>225</v>
      </c>
      <c r="E27" s="54"/>
      <c r="F27" s="67"/>
    </row>
    <row r="28" spans="1:6" ht="45" customHeight="1">
      <c r="A28" s="45" t="s">
        <v>38</v>
      </c>
      <c r="B28" s="55" t="s">
        <v>48</v>
      </c>
      <c r="C28" s="45" t="s">
        <v>31</v>
      </c>
      <c r="D28" s="77">
        <v>35</v>
      </c>
      <c r="E28" s="54"/>
      <c r="F28" s="67"/>
    </row>
    <row r="29" spans="1:6" ht="48" customHeight="1">
      <c r="A29" s="45" t="s">
        <v>39</v>
      </c>
      <c r="B29" s="55" t="s">
        <v>134</v>
      </c>
      <c r="C29" s="45" t="s">
        <v>32</v>
      </c>
      <c r="D29" s="77">
        <v>450</v>
      </c>
      <c r="E29" s="54"/>
      <c r="F29" s="67"/>
    </row>
    <row r="30" spans="1:6" ht="57.75" customHeight="1">
      <c r="A30" s="45" t="s">
        <v>40</v>
      </c>
      <c r="B30" s="55" t="s">
        <v>49</v>
      </c>
      <c r="C30" s="45" t="s">
        <v>32</v>
      </c>
      <c r="D30" s="77">
        <v>1170</v>
      </c>
      <c r="E30" s="54"/>
      <c r="F30" s="67"/>
    </row>
    <row r="31" spans="1:6" ht="45.75" customHeight="1">
      <c r="A31" s="45" t="s">
        <v>41</v>
      </c>
      <c r="B31" s="55" t="s">
        <v>156</v>
      </c>
      <c r="C31" s="45" t="s">
        <v>31</v>
      </c>
      <c r="D31" s="77">
        <v>30</v>
      </c>
      <c r="E31" s="53"/>
      <c r="F31" s="67"/>
    </row>
    <row r="32" spans="1:6" ht="44.25" customHeight="1">
      <c r="A32" s="45" t="s">
        <v>42</v>
      </c>
      <c r="B32" s="55" t="s">
        <v>155</v>
      </c>
      <c r="C32" s="45" t="s">
        <v>31</v>
      </c>
      <c r="D32" s="77">
        <v>5</v>
      </c>
      <c r="E32" s="53"/>
      <c r="F32" s="67"/>
    </row>
    <row r="33" spans="1:6" ht="37.5" customHeight="1">
      <c r="A33" s="45" t="s">
        <v>183</v>
      </c>
      <c r="B33" s="55" t="s">
        <v>157</v>
      </c>
      <c r="C33" s="45" t="s">
        <v>31</v>
      </c>
      <c r="D33" s="77">
        <v>70</v>
      </c>
      <c r="E33" s="53"/>
      <c r="F33" s="67"/>
    </row>
    <row r="34" spans="1:6" ht="34.5" customHeight="1">
      <c r="A34" s="45" t="s">
        <v>184</v>
      </c>
      <c r="B34" s="55" t="s">
        <v>191</v>
      </c>
      <c r="C34" s="45" t="s">
        <v>31</v>
      </c>
      <c r="D34" s="77">
        <v>22</v>
      </c>
      <c r="E34" s="53"/>
      <c r="F34" s="67"/>
    </row>
    <row r="35" spans="1:6" ht="41.25" customHeight="1">
      <c r="A35" s="45" t="s">
        <v>198</v>
      </c>
      <c r="B35" s="55" t="s">
        <v>192</v>
      </c>
      <c r="C35" s="45" t="s">
        <v>31</v>
      </c>
      <c r="D35" s="77">
        <v>100</v>
      </c>
      <c r="E35" s="53"/>
      <c r="F35" s="67"/>
    </row>
    <row r="36" spans="1:6" ht="47.25" customHeight="1">
      <c r="A36" s="45" t="s">
        <v>185</v>
      </c>
      <c r="B36" s="55" t="s">
        <v>388</v>
      </c>
      <c r="C36" s="45" t="s">
        <v>31</v>
      </c>
      <c r="D36" s="77">
        <v>8</v>
      </c>
      <c r="E36" s="53"/>
      <c r="F36" s="67"/>
    </row>
    <row r="37" spans="1:6" ht="42" customHeight="1">
      <c r="A37" s="45" t="s">
        <v>186</v>
      </c>
      <c r="B37" s="55" t="s">
        <v>432</v>
      </c>
      <c r="C37" s="45" t="s">
        <v>31</v>
      </c>
      <c r="D37" s="77">
        <v>11</v>
      </c>
      <c r="E37" s="53"/>
      <c r="F37" s="67"/>
    </row>
    <row r="38" spans="1:8" ht="30.75" customHeight="1">
      <c r="A38" s="45"/>
      <c r="B38" s="212" t="s">
        <v>442</v>
      </c>
      <c r="C38" s="213"/>
      <c r="D38" s="213"/>
      <c r="E38" s="214"/>
      <c r="F38" s="67"/>
      <c r="G38" s="58"/>
      <c r="H38" s="50"/>
    </row>
    <row r="39" spans="1:7" ht="20.25" customHeight="1">
      <c r="A39" s="111"/>
      <c r="B39" s="112"/>
      <c r="C39" s="112"/>
      <c r="D39" s="135"/>
      <c r="E39" s="136"/>
      <c r="F39" s="115"/>
      <c r="G39" s="56"/>
    </row>
    <row r="42" spans="1:6" ht="15" customHeight="1">
      <c r="A42" s="61"/>
      <c r="B42" s="185" t="s">
        <v>446</v>
      </c>
      <c r="C42" s="185"/>
      <c r="D42" s="185"/>
      <c r="E42" s="185"/>
      <c r="F42" s="185"/>
    </row>
    <row r="43" spans="1:6" ht="16.5">
      <c r="A43" s="211"/>
      <c r="B43" s="211"/>
      <c r="C43" s="211"/>
      <c r="D43" s="211"/>
      <c r="E43" s="211"/>
      <c r="F43" s="211"/>
    </row>
    <row r="44" spans="2:8" ht="15" customHeight="1">
      <c r="B44" s="211"/>
      <c r="C44" s="211"/>
      <c r="D44" s="211"/>
      <c r="E44" s="211"/>
      <c r="F44" s="211"/>
      <c r="G44" s="211"/>
      <c r="H44" s="211"/>
    </row>
  </sheetData>
  <sheetProtection/>
  <mergeCells count="18">
    <mergeCell ref="B8:B9"/>
    <mergeCell ref="C8:C9"/>
    <mergeCell ref="A5:C5"/>
    <mergeCell ref="B42:F42"/>
    <mergeCell ref="B44:H44"/>
    <mergeCell ref="A43:F43"/>
    <mergeCell ref="A8:A9"/>
    <mergeCell ref="A12:F12"/>
    <mergeCell ref="A25:F25"/>
    <mergeCell ref="B38:E38"/>
    <mergeCell ref="A1:F1"/>
    <mergeCell ref="A2:F2"/>
    <mergeCell ref="A3:F3"/>
    <mergeCell ref="A4:F4"/>
    <mergeCell ref="B6:E6"/>
    <mergeCell ref="D8:D9"/>
    <mergeCell ref="E8:E9"/>
    <mergeCell ref="F8:F9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28"/>
  <sheetViews>
    <sheetView view="pageBreakPreview" zoomScaleSheetLayoutView="100" zoomScalePageLayoutView="0" workbookViewId="0" topLeftCell="A4">
      <selection activeCell="G12" sqref="G12"/>
    </sheetView>
  </sheetViews>
  <sheetFormatPr defaultColWidth="9.00390625" defaultRowHeight="12.75"/>
  <cols>
    <col min="1" max="1" width="5.125" style="42" customWidth="1"/>
    <col min="2" max="2" width="48.25390625" style="42" customWidth="1"/>
    <col min="3" max="3" width="11.125" style="42" customWidth="1"/>
    <col min="4" max="4" width="11.125" style="42" hidden="1" customWidth="1"/>
    <col min="5" max="5" width="11.125" style="42" customWidth="1"/>
    <col min="6" max="6" width="10.125" style="42" customWidth="1"/>
    <col min="7" max="7" width="10.875" style="42" customWidth="1"/>
    <col min="8" max="8" width="11.625" style="42" bestFit="1" customWidth="1"/>
    <col min="9" max="16384" width="9.125" style="42" customWidth="1"/>
  </cols>
  <sheetData>
    <row r="1" spans="1:7" ht="21">
      <c r="A1" s="198" t="s">
        <v>76</v>
      </c>
      <c r="B1" s="198"/>
      <c r="C1" s="198"/>
      <c r="D1" s="198"/>
      <c r="E1" s="198"/>
      <c r="F1" s="198"/>
      <c r="G1" s="198"/>
    </row>
    <row r="2" spans="1:7" ht="15.75" customHeight="1">
      <c r="A2" s="215"/>
      <c r="B2" s="215"/>
      <c r="C2" s="215"/>
      <c r="D2" s="215"/>
      <c r="E2" s="215"/>
      <c r="F2" s="215"/>
      <c r="G2" s="215"/>
    </row>
    <row r="3" spans="1:7" ht="16.5">
      <c r="A3" s="200" t="s">
        <v>7</v>
      </c>
      <c r="B3" s="200"/>
      <c r="C3" s="200"/>
      <c r="D3" s="200"/>
      <c r="E3" s="200"/>
      <c r="F3" s="200"/>
      <c r="G3" s="200"/>
    </row>
    <row r="4" spans="1:7" ht="15.75" customHeight="1">
      <c r="A4" s="200"/>
      <c r="B4" s="200"/>
      <c r="C4" s="200"/>
      <c r="D4" s="200"/>
      <c r="E4" s="200"/>
      <c r="F4" s="200"/>
      <c r="G4" s="200"/>
    </row>
    <row r="5" spans="1:7" ht="18" customHeight="1">
      <c r="A5" s="43"/>
      <c r="B5" s="200" t="s">
        <v>445</v>
      </c>
      <c r="C5" s="200"/>
      <c r="D5" s="200"/>
      <c r="E5" s="200"/>
      <c r="F5" s="200"/>
      <c r="G5" s="200"/>
    </row>
    <row r="6" spans="1:7" ht="15.75" customHeight="1">
      <c r="A6" s="216"/>
      <c r="B6" s="216"/>
      <c r="C6" s="216"/>
      <c r="D6" s="209"/>
      <c r="E6" s="209"/>
      <c r="F6" s="44"/>
      <c r="G6" s="44"/>
    </row>
    <row r="7" spans="1:7" ht="11.25" customHeight="1">
      <c r="A7" s="164" t="s">
        <v>9</v>
      </c>
      <c r="B7" s="166" t="s">
        <v>30</v>
      </c>
      <c r="C7" s="207" t="s">
        <v>18</v>
      </c>
      <c r="D7" s="145" t="s">
        <v>26</v>
      </c>
      <c r="E7" s="196" t="s">
        <v>28</v>
      </c>
      <c r="F7" s="196" t="s">
        <v>439</v>
      </c>
      <c r="G7" s="196" t="s">
        <v>440</v>
      </c>
    </row>
    <row r="8" spans="1:7" ht="103.5" customHeight="1">
      <c r="A8" s="164"/>
      <c r="B8" s="166"/>
      <c r="C8" s="208"/>
      <c r="D8" s="137" t="s">
        <v>18</v>
      </c>
      <c r="E8" s="197"/>
      <c r="F8" s="197"/>
      <c r="G8" s="197"/>
    </row>
    <row r="9" spans="1:7" ht="13.5" customHeight="1">
      <c r="A9" s="3" t="s">
        <v>20</v>
      </c>
      <c r="B9" s="3" t="s">
        <v>21</v>
      </c>
      <c r="C9" s="3" t="s">
        <v>22</v>
      </c>
      <c r="D9" s="3" t="s">
        <v>24</v>
      </c>
      <c r="E9" s="15">
        <v>4</v>
      </c>
      <c r="F9" s="3" t="s">
        <v>24</v>
      </c>
      <c r="G9" s="22">
        <v>6</v>
      </c>
    </row>
    <row r="10" spans="1:7" ht="45.75" customHeight="1">
      <c r="A10" s="3" t="s">
        <v>20</v>
      </c>
      <c r="B10" s="5" t="s">
        <v>220</v>
      </c>
      <c r="C10" s="3" t="s">
        <v>221</v>
      </c>
      <c r="D10" s="12"/>
      <c r="E10" s="69">
        <v>0.35</v>
      </c>
      <c r="F10" s="12"/>
      <c r="G10" s="81"/>
    </row>
    <row r="11" spans="1:7" s="50" customFormat="1" ht="52.5" customHeight="1">
      <c r="A11" s="3" t="s">
        <v>21</v>
      </c>
      <c r="B11" s="5" t="s">
        <v>225</v>
      </c>
      <c r="C11" s="3" t="s">
        <v>67</v>
      </c>
      <c r="D11" s="12"/>
      <c r="E11" s="15">
        <v>106</v>
      </c>
      <c r="F11" s="12"/>
      <c r="G11" s="81"/>
    </row>
    <row r="12" spans="1:7" ht="48.75" customHeight="1">
      <c r="A12" s="3" t="s">
        <v>22</v>
      </c>
      <c r="B12" s="5" t="s">
        <v>226</v>
      </c>
      <c r="C12" s="3" t="s">
        <v>67</v>
      </c>
      <c r="D12" s="12"/>
      <c r="E12" s="15">
        <v>74</v>
      </c>
      <c r="F12" s="12"/>
      <c r="G12" s="81"/>
    </row>
    <row r="13" spans="1:7" ht="50.25" customHeight="1">
      <c r="A13" s="3" t="s">
        <v>23</v>
      </c>
      <c r="B13" s="5" t="s">
        <v>227</v>
      </c>
      <c r="C13" s="3" t="s">
        <v>67</v>
      </c>
      <c r="D13" s="12"/>
      <c r="E13" s="15">
        <v>25</v>
      </c>
      <c r="F13" s="12"/>
      <c r="G13" s="81"/>
    </row>
    <row r="14" spans="1:9" ht="47.25" customHeight="1">
      <c r="A14" s="3" t="s">
        <v>24</v>
      </c>
      <c r="B14" s="5" t="s">
        <v>434</v>
      </c>
      <c r="C14" s="3" t="s">
        <v>67</v>
      </c>
      <c r="D14" s="12"/>
      <c r="E14" s="15">
        <v>25</v>
      </c>
      <c r="F14" s="12"/>
      <c r="G14" s="81"/>
      <c r="H14" s="58"/>
      <c r="I14" s="50"/>
    </row>
    <row r="15" spans="1:7" ht="39" customHeight="1">
      <c r="A15" s="3" t="s">
        <v>25</v>
      </c>
      <c r="B15" s="5" t="s">
        <v>436</v>
      </c>
      <c r="C15" s="3" t="s">
        <v>67</v>
      </c>
      <c r="D15" s="12"/>
      <c r="E15" s="15">
        <v>60</v>
      </c>
      <c r="F15" s="69"/>
      <c r="G15" s="81"/>
    </row>
    <row r="16" spans="1:7" ht="41.25" customHeight="1">
      <c r="A16" s="3" t="s">
        <v>13</v>
      </c>
      <c r="B16" s="5" t="s">
        <v>435</v>
      </c>
      <c r="C16" s="3" t="s">
        <v>67</v>
      </c>
      <c r="D16" s="12"/>
      <c r="E16" s="15">
        <v>74</v>
      </c>
      <c r="F16" s="69"/>
      <c r="G16" s="81"/>
    </row>
    <row r="17" spans="1:7" ht="26.25" customHeight="1">
      <c r="A17" s="3" t="s">
        <v>14</v>
      </c>
      <c r="B17" s="5" t="s">
        <v>228</v>
      </c>
      <c r="C17" s="3" t="s">
        <v>89</v>
      </c>
      <c r="D17" s="12"/>
      <c r="E17" s="15">
        <v>15</v>
      </c>
      <c r="F17" s="69"/>
      <c r="G17" s="81"/>
    </row>
    <row r="18" spans="1:7" ht="37.5" customHeight="1">
      <c r="A18" s="3" t="s">
        <v>15</v>
      </c>
      <c r="B18" s="5" t="s">
        <v>229</v>
      </c>
      <c r="C18" s="3" t="s">
        <v>89</v>
      </c>
      <c r="D18" s="12"/>
      <c r="E18" s="15">
        <v>16</v>
      </c>
      <c r="F18" s="69"/>
      <c r="G18" s="80"/>
    </row>
    <row r="19" spans="1:7" ht="39" customHeight="1">
      <c r="A19" s="3" t="s">
        <v>16</v>
      </c>
      <c r="B19" s="5" t="s">
        <v>0</v>
      </c>
      <c r="C19" s="3" t="s">
        <v>31</v>
      </c>
      <c r="D19" s="12"/>
      <c r="E19" s="15">
        <v>33</v>
      </c>
      <c r="F19" s="69"/>
      <c r="G19" s="81"/>
    </row>
    <row r="20" spans="1:7" ht="26.25" customHeight="1">
      <c r="A20" s="3" t="s">
        <v>64</v>
      </c>
      <c r="B20" s="5" t="s">
        <v>120</v>
      </c>
      <c r="C20" s="3" t="s">
        <v>69</v>
      </c>
      <c r="D20" s="12"/>
      <c r="E20" s="15">
        <v>8</v>
      </c>
      <c r="F20" s="69"/>
      <c r="G20" s="81"/>
    </row>
    <row r="21" spans="1:7" ht="43.5" customHeight="1">
      <c r="A21" s="3" t="s">
        <v>33</v>
      </c>
      <c r="B21" s="5" t="s">
        <v>1</v>
      </c>
      <c r="C21" s="3" t="s">
        <v>89</v>
      </c>
      <c r="D21" s="12"/>
      <c r="E21" s="15">
        <v>2</v>
      </c>
      <c r="F21" s="69"/>
      <c r="G21" s="81"/>
    </row>
    <row r="22" spans="1:7" ht="42" customHeight="1">
      <c r="A22" s="3" t="s">
        <v>34</v>
      </c>
      <c r="B22" s="5" t="s">
        <v>92</v>
      </c>
      <c r="C22" s="3" t="s">
        <v>31</v>
      </c>
      <c r="D22" s="17"/>
      <c r="E22" s="15">
        <v>8</v>
      </c>
      <c r="F22" s="69"/>
      <c r="G22" s="81"/>
    </row>
    <row r="23" spans="1:7" ht="27" customHeight="1">
      <c r="A23" s="45"/>
      <c r="B23" s="212" t="s">
        <v>442</v>
      </c>
      <c r="C23" s="213"/>
      <c r="D23" s="213"/>
      <c r="E23" s="213"/>
      <c r="F23" s="214"/>
      <c r="G23" s="67"/>
    </row>
    <row r="26" spans="2:7" ht="15.75">
      <c r="B26" s="195" t="s">
        <v>447</v>
      </c>
      <c r="C26" s="195"/>
      <c r="D26" s="195"/>
      <c r="E26" s="195"/>
      <c r="F26" s="195"/>
      <c r="G26" s="195"/>
    </row>
    <row r="28" spans="2:9" ht="15.75">
      <c r="B28" s="201"/>
      <c r="C28" s="201"/>
      <c r="D28" s="201"/>
      <c r="E28" s="201"/>
      <c r="F28" s="201"/>
      <c r="G28" s="201"/>
      <c r="H28" s="201"/>
      <c r="I28" s="201"/>
    </row>
  </sheetData>
  <sheetProtection/>
  <mergeCells count="16">
    <mergeCell ref="B28:I28"/>
    <mergeCell ref="A1:G1"/>
    <mergeCell ref="A2:G2"/>
    <mergeCell ref="A3:G3"/>
    <mergeCell ref="A4:G4"/>
    <mergeCell ref="A6:C6"/>
    <mergeCell ref="G7:G8"/>
    <mergeCell ref="B5:G5"/>
    <mergeCell ref="B23:F23"/>
    <mergeCell ref="B26:G26"/>
    <mergeCell ref="D6:E6"/>
    <mergeCell ref="B7:B8"/>
    <mergeCell ref="C7:C8"/>
    <mergeCell ref="A7:A8"/>
    <mergeCell ref="E7:E8"/>
    <mergeCell ref="F7:F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8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7"/>
  <sheetViews>
    <sheetView view="pageBreakPreview" zoomScaleSheetLayoutView="100" zoomScalePageLayoutView="0" workbookViewId="0" topLeftCell="A28">
      <selection activeCell="B17" sqref="B17"/>
    </sheetView>
  </sheetViews>
  <sheetFormatPr defaultColWidth="9.00390625" defaultRowHeight="12.75"/>
  <cols>
    <col min="1" max="1" width="5.125" style="42" customWidth="1"/>
    <col min="2" max="2" width="53.25390625" style="42" customWidth="1"/>
    <col min="3" max="3" width="10.375" style="42" customWidth="1"/>
    <col min="4" max="4" width="11.125" style="42" hidden="1" customWidth="1"/>
    <col min="5" max="6" width="11.125" style="42" customWidth="1"/>
    <col min="7" max="7" width="12.25390625" style="42" customWidth="1"/>
    <col min="8" max="8" width="11.625" style="42" bestFit="1" customWidth="1"/>
    <col min="9" max="16384" width="9.125" style="42" customWidth="1"/>
  </cols>
  <sheetData>
    <row r="1" spans="1:7" ht="21">
      <c r="A1" s="198" t="s">
        <v>230</v>
      </c>
      <c r="B1" s="198"/>
      <c r="C1" s="198"/>
      <c r="D1" s="198"/>
      <c r="E1" s="198"/>
      <c r="F1" s="198"/>
      <c r="G1" s="198"/>
    </row>
    <row r="2" spans="1:7" ht="15.75" customHeight="1">
      <c r="A2" s="215"/>
      <c r="B2" s="215"/>
      <c r="C2" s="215"/>
      <c r="D2" s="215"/>
      <c r="E2" s="215"/>
      <c r="F2" s="215"/>
      <c r="G2" s="215"/>
    </row>
    <row r="3" spans="1:7" ht="16.5">
      <c r="A3" s="200" t="s">
        <v>231</v>
      </c>
      <c r="B3" s="200"/>
      <c r="C3" s="200"/>
      <c r="D3" s="200"/>
      <c r="E3" s="200"/>
      <c r="F3" s="200"/>
      <c r="G3" s="200"/>
    </row>
    <row r="4" spans="1:7" ht="15.75" customHeight="1">
      <c r="A4" s="200"/>
      <c r="B4" s="200"/>
      <c r="C4" s="200"/>
      <c r="D4" s="200"/>
      <c r="E4" s="200"/>
      <c r="F4" s="200"/>
      <c r="G4" s="200"/>
    </row>
    <row r="5" spans="1:7" ht="18" customHeight="1">
      <c r="A5" s="43"/>
      <c r="B5" s="195" t="s">
        <v>445</v>
      </c>
      <c r="C5" s="195"/>
      <c r="D5" s="195"/>
      <c r="E5" s="195"/>
      <c r="F5" s="195"/>
      <c r="G5" s="195"/>
    </row>
    <row r="6" spans="1:7" ht="19.5" customHeight="1">
      <c r="A6" s="202"/>
      <c r="B6" s="202"/>
      <c r="C6" s="202"/>
      <c r="D6" s="202"/>
      <c r="E6" s="202"/>
      <c r="F6" s="202"/>
      <c r="G6" s="202"/>
    </row>
    <row r="7" spans="1:7" ht="11.25" customHeight="1">
      <c r="A7" s="164" t="s">
        <v>9</v>
      </c>
      <c r="B7" s="166" t="s">
        <v>30</v>
      </c>
      <c r="C7" s="207" t="s">
        <v>18</v>
      </c>
      <c r="D7" s="145" t="s">
        <v>26</v>
      </c>
      <c r="E7" s="196" t="s">
        <v>28</v>
      </c>
      <c r="F7" s="196" t="s">
        <v>439</v>
      </c>
      <c r="G7" s="196" t="s">
        <v>440</v>
      </c>
    </row>
    <row r="8" spans="1:7" ht="113.25" customHeight="1">
      <c r="A8" s="164"/>
      <c r="B8" s="166"/>
      <c r="C8" s="208"/>
      <c r="D8" s="137" t="s">
        <v>18</v>
      </c>
      <c r="E8" s="197"/>
      <c r="F8" s="197"/>
      <c r="G8" s="197"/>
    </row>
    <row r="9" spans="1:7" ht="13.5" customHeight="1">
      <c r="A9" s="3" t="s">
        <v>20</v>
      </c>
      <c r="B9" s="3" t="s">
        <v>21</v>
      </c>
      <c r="C9" s="3" t="s">
        <v>22</v>
      </c>
      <c r="D9" s="3" t="s">
        <v>24</v>
      </c>
      <c r="E9" s="15">
        <v>4</v>
      </c>
      <c r="F9" s="3" t="s">
        <v>24</v>
      </c>
      <c r="G9" s="22">
        <v>6</v>
      </c>
    </row>
    <row r="10" spans="1:7" ht="45.75" customHeight="1">
      <c r="A10" s="3" t="s">
        <v>20</v>
      </c>
      <c r="B10" s="5" t="s">
        <v>220</v>
      </c>
      <c r="C10" s="3" t="s">
        <v>221</v>
      </c>
      <c r="D10" s="12"/>
      <c r="E10" s="69">
        <v>0.16</v>
      </c>
      <c r="F10" s="12"/>
      <c r="G10" s="81"/>
    </row>
    <row r="11" spans="1:7" ht="63.75" customHeight="1">
      <c r="A11" s="3" t="s">
        <v>21</v>
      </c>
      <c r="B11" s="5" t="s">
        <v>222</v>
      </c>
      <c r="C11" s="3" t="s">
        <v>67</v>
      </c>
      <c r="D11" s="12"/>
      <c r="E11" s="15">
        <v>52</v>
      </c>
      <c r="F11" s="12"/>
      <c r="G11" s="81"/>
    </row>
    <row r="12" spans="1:7" ht="45">
      <c r="A12" s="3" t="s">
        <v>22</v>
      </c>
      <c r="B12" s="5" t="s">
        <v>223</v>
      </c>
      <c r="C12" s="3" t="s">
        <v>67</v>
      </c>
      <c r="D12" s="12"/>
      <c r="E12" s="15">
        <v>112</v>
      </c>
      <c r="F12" s="12"/>
      <c r="G12" s="81"/>
    </row>
    <row r="13" spans="1:7" ht="73.5" customHeight="1">
      <c r="A13" s="3" t="s">
        <v>23</v>
      </c>
      <c r="B13" s="5" t="s">
        <v>224</v>
      </c>
      <c r="C13" s="3" t="s">
        <v>67</v>
      </c>
      <c r="D13" s="12"/>
      <c r="E13" s="15">
        <v>72</v>
      </c>
      <c r="F13" s="12"/>
      <c r="G13" s="81"/>
    </row>
    <row r="14" spans="1:9" ht="48.75" customHeight="1">
      <c r="A14" s="3" t="s">
        <v>24</v>
      </c>
      <c r="B14" s="5" t="s">
        <v>253</v>
      </c>
      <c r="C14" s="3" t="s">
        <v>67</v>
      </c>
      <c r="D14" s="12"/>
      <c r="E14" s="15">
        <v>22</v>
      </c>
      <c r="F14" s="12"/>
      <c r="G14" s="81"/>
      <c r="H14" s="50"/>
      <c r="I14" s="50"/>
    </row>
    <row r="15" spans="1:9" ht="51" customHeight="1">
      <c r="A15" s="3" t="s">
        <v>25</v>
      </c>
      <c r="B15" s="5" t="s">
        <v>232</v>
      </c>
      <c r="C15" s="3" t="s">
        <v>69</v>
      </c>
      <c r="D15" s="12"/>
      <c r="E15" s="15">
        <v>13</v>
      </c>
      <c r="F15" s="12"/>
      <c r="G15" s="81"/>
      <c r="H15" s="60"/>
      <c r="I15" s="50"/>
    </row>
    <row r="16" spans="1:7" ht="39.75" customHeight="1">
      <c r="A16" s="3" t="s">
        <v>13</v>
      </c>
      <c r="B16" s="5" t="s">
        <v>233</v>
      </c>
      <c r="C16" s="3" t="s">
        <v>69</v>
      </c>
      <c r="D16" s="12"/>
      <c r="E16" s="15">
        <v>32</v>
      </c>
      <c r="F16" s="12"/>
      <c r="G16" s="81"/>
    </row>
    <row r="17" spans="1:7" ht="43.5" customHeight="1">
      <c r="A17" s="3" t="s">
        <v>14</v>
      </c>
      <c r="B17" s="245" t="s">
        <v>234</v>
      </c>
      <c r="C17" s="88" t="s">
        <v>59</v>
      </c>
      <c r="D17" s="8"/>
      <c r="E17" s="156">
        <v>1</v>
      </c>
      <c r="F17" s="9"/>
      <c r="G17" s="91"/>
    </row>
    <row r="18" spans="1:7" ht="29.25" customHeight="1">
      <c r="A18" s="3" t="s">
        <v>15</v>
      </c>
      <c r="B18" s="245" t="s">
        <v>258</v>
      </c>
      <c r="C18" s="88" t="s">
        <v>59</v>
      </c>
      <c r="D18" s="8"/>
      <c r="E18" s="156">
        <v>1</v>
      </c>
      <c r="F18" s="9"/>
      <c r="G18" s="91"/>
    </row>
    <row r="19" spans="1:7" ht="37.5" customHeight="1">
      <c r="A19" s="3" t="s">
        <v>16</v>
      </c>
      <c r="B19" s="245" t="s">
        <v>235</v>
      </c>
      <c r="C19" s="88" t="s">
        <v>59</v>
      </c>
      <c r="D19" s="8"/>
      <c r="E19" s="156">
        <v>1</v>
      </c>
      <c r="F19" s="9"/>
      <c r="G19" s="91"/>
    </row>
    <row r="20" spans="1:7" ht="41.25" customHeight="1">
      <c r="A20" s="3" t="s">
        <v>64</v>
      </c>
      <c r="B20" s="5" t="s">
        <v>84</v>
      </c>
      <c r="C20" s="3" t="s">
        <v>67</v>
      </c>
      <c r="D20" s="12"/>
      <c r="E20" s="15">
        <v>258</v>
      </c>
      <c r="F20" s="12"/>
      <c r="G20" s="81"/>
    </row>
    <row r="21" spans="1:7" ht="25.5" customHeight="1">
      <c r="A21" s="3" t="s">
        <v>33</v>
      </c>
      <c r="B21" s="5" t="s">
        <v>220</v>
      </c>
      <c r="C21" s="3" t="s">
        <v>221</v>
      </c>
      <c r="D21" s="12"/>
      <c r="E21" s="69">
        <v>0.16</v>
      </c>
      <c r="F21" s="12"/>
      <c r="G21" s="81"/>
    </row>
    <row r="22" spans="1:7" ht="55.5" customHeight="1">
      <c r="A22" s="3" t="s">
        <v>34</v>
      </c>
      <c r="B22" s="5" t="s">
        <v>222</v>
      </c>
      <c r="C22" s="3" t="s">
        <v>67</v>
      </c>
      <c r="D22" s="12"/>
      <c r="E22" s="15">
        <v>92</v>
      </c>
      <c r="F22" s="12"/>
      <c r="G22" s="81"/>
    </row>
    <row r="23" spans="1:7" ht="61.5" customHeight="1">
      <c r="A23" s="3" t="s">
        <v>35</v>
      </c>
      <c r="B23" s="5" t="s">
        <v>223</v>
      </c>
      <c r="C23" s="3" t="s">
        <v>67</v>
      </c>
      <c r="D23" s="12"/>
      <c r="E23" s="15">
        <v>140</v>
      </c>
      <c r="F23" s="12"/>
      <c r="G23" s="81"/>
    </row>
    <row r="24" spans="1:7" ht="54" customHeight="1">
      <c r="A24" s="3" t="s">
        <v>65</v>
      </c>
      <c r="B24" s="5" t="s">
        <v>224</v>
      </c>
      <c r="C24" s="3" t="s">
        <v>67</v>
      </c>
      <c r="D24" s="12"/>
      <c r="E24" s="15">
        <v>76</v>
      </c>
      <c r="F24" s="12"/>
      <c r="G24" s="81"/>
    </row>
    <row r="25" spans="1:7" ht="51.75" customHeight="1">
      <c r="A25" s="3" t="s">
        <v>38</v>
      </c>
      <c r="B25" s="5" t="s">
        <v>257</v>
      </c>
      <c r="C25" s="3" t="s">
        <v>67</v>
      </c>
      <c r="D25" s="12"/>
      <c r="E25" s="15">
        <v>2</v>
      </c>
      <c r="F25" s="12"/>
      <c r="G25" s="81"/>
    </row>
    <row r="26" spans="1:7" ht="42.75" customHeight="1">
      <c r="A26" s="3" t="s">
        <v>39</v>
      </c>
      <c r="B26" s="5" t="s">
        <v>226</v>
      </c>
      <c r="C26" s="3" t="s">
        <v>67</v>
      </c>
      <c r="D26" s="12"/>
      <c r="E26" s="15">
        <v>8</v>
      </c>
      <c r="F26" s="12"/>
      <c r="G26" s="81"/>
    </row>
    <row r="27" spans="1:7" ht="42.75" customHeight="1">
      <c r="A27" s="3" t="s">
        <v>40</v>
      </c>
      <c r="B27" s="5" t="s">
        <v>232</v>
      </c>
      <c r="C27" s="3" t="s">
        <v>69</v>
      </c>
      <c r="D27" s="12"/>
      <c r="E27" s="15">
        <v>17</v>
      </c>
      <c r="F27" s="12"/>
      <c r="G27" s="81"/>
    </row>
    <row r="28" spans="1:7" ht="38.25" customHeight="1">
      <c r="A28" s="3" t="s">
        <v>41</v>
      </c>
      <c r="B28" s="5" t="s">
        <v>233</v>
      </c>
      <c r="C28" s="3" t="s">
        <v>69</v>
      </c>
      <c r="D28" s="12"/>
      <c r="E28" s="15">
        <v>34</v>
      </c>
      <c r="F28" s="12"/>
      <c r="G28" s="81"/>
    </row>
    <row r="29" spans="1:7" ht="40.5" customHeight="1">
      <c r="A29" s="3" t="s">
        <v>42</v>
      </c>
      <c r="B29" s="245" t="s">
        <v>256</v>
      </c>
      <c r="C29" s="88" t="s">
        <v>59</v>
      </c>
      <c r="D29" s="8"/>
      <c r="E29" s="156">
        <v>1</v>
      </c>
      <c r="F29" s="9"/>
      <c r="G29" s="91"/>
    </row>
    <row r="30" spans="1:7" ht="26.25" customHeight="1">
      <c r="A30" s="3" t="s">
        <v>183</v>
      </c>
      <c r="B30" s="245" t="s">
        <v>255</v>
      </c>
      <c r="C30" s="88" t="s">
        <v>59</v>
      </c>
      <c r="D30" s="8"/>
      <c r="E30" s="156">
        <v>1</v>
      </c>
      <c r="F30" s="9"/>
      <c r="G30" s="91"/>
    </row>
    <row r="31" spans="1:7" ht="35.25" customHeight="1">
      <c r="A31" s="3" t="s">
        <v>184</v>
      </c>
      <c r="B31" s="245" t="s">
        <v>235</v>
      </c>
      <c r="C31" s="88" t="s">
        <v>59</v>
      </c>
      <c r="D31" s="8"/>
      <c r="E31" s="156">
        <v>1</v>
      </c>
      <c r="F31" s="9"/>
      <c r="G31" s="91"/>
    </row>
    <row r="32" spans="1:7" ht="41.25" customHeight="1">
      <c r="A32" s="3" t="s">
        <v>198</v>
      </c>
      <c r="B32" s="5" t="s">
        <v>84</v>
      </c>
      <c r="C32" s="3" t="s">
        <v>67</v>
      </c>
      <c r="D32" s="12"/>
      <c r="E32" s="15">
        <v>318</v>
      </c>
      <c r="F32" s="12"/>
      <c r="G32" s="81"/>
    </row>
    <row r="33" spans="1:7" ht="29.25" customHeight="1">
      <c r="A33" s="45"/>
      <c r="B33" s="212" t="s">
        <v>442</v>
      </c>
      <c r="C33" s="213"/>
      <c r="D33" s="213"/>
      <c r="E33" s="213"/>
      <c r="F33" s="214"/>
      <c r="G33" s="67"/>
    </row>
    <row r="37" spans="2:6" ht="16.5">
      <c r="B37" s="217" t="s">
        <v>447</v>
      </c>
      <c r="C37" s="217"/>
      <c r="D37" s="217"/>
      <c r="E37" s="217"/>
      <c r="F37" s="217"/>
    </row>
  </sheetData>
  <sheetProtection/>
  <mergeCells count="14">
    <mergeCell ref="B37:F37"/>
    <mergeCell ref="A1:G1"/>
    <mergeCell ref="A2:G2"/>
    <mergeCell ref="A3:G3"/>
    <mergeCell ref="A4:G4"/>
    <mergeCell ref="G7:G8"/>
    <mergeCell ref="B5:G5"/>
    <mergeCell ref="B33:F33"/>
    <mergeCell ref="A7:A8"/>
    <mergeCell ref="A6:G6"/>
    <mergeCell ref="B7:B8"/>
    <mergeCell ref="C7:C8"/>
    <mergeCell ref="E7:E8"/>
    <mergeCell ref="F7:F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84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31"/>
  <sheetViews>
    <sheetView view="pageBreakPreview" zoomScaleSheetLayoutView="100" zoomScalePageLayoutView="0" workbookViewId="0" topLeftCell="A25">
      <selection activeCell="E7" sqref="E7:E8"/>
    </sheetView>
  </sheetViews>
  <sheetFormatPr defaultColWidth="9.00390625" defaultRowHeight="12.75"/>
  <cols>
    <col min="1" max="1" width="5.125" style="42" customWidth="1"/>
    <col min="2" max="2" width="52.75390625" style="42" customWidth="1"/>
    <col min="3" max="3" width="11.625" style="42" customWidth="1"/>
    <col min="4" max="4" width="11.125" style="42" hidden="1" customWidth="1"/>
    <col min="5" max="6" width="11.125" style="42" customWidth="1"/>
    <col min="7" max="7" width="12.25390625" style="42" customWidth="1"/>
    <col min="8" max="8" width="11.625" style="42" bestFit="1" customWidth="1"/>
    <col min="9" max="16384" width="9.125" style="42" customWidth="1"/>
  </cols>
  <sheetData>
    <row r="1" spans="1:7" ht="21">
      <c r="A1" s="198" t="s">
        <v>153</v>
      </c>
      <c r="B1" s="198"/>
      <c r="C1" s="198"/>
      <c r="D1" s="198"/>
      <c r="E1" s="198"/>
      <c r="F1" s="198"/>
      <c r="G1" s="198"/>
    </row>
    <row r="2" spans="1:7" ht="16.5" customHeight="1">
      <c r="A2" s="215"/>
      <c r="B2" s="215"/>
      <c r="C2" s="215"/>
      <c r="D2" s="215"/>
      <c r="E2" s="215"/>
      <c r="F2" s="215"/>
      <c r="G2" s="215"/>
    </row>
    <row r="3" spans="1:7" ht="16.5">
      <c r="A3" s="173" t="s">
        <v>236</v>
      </c>
      <c r="B3" s="173"/>
      <c r="C3" s="173"/>
      <c r="D3" s="173"/>
      <c r="E3" s="173"/>
      <c r="F3" s="173"/>
      <c r="G3" s="173"/>
    </row>
    <row r="4" spans="1:7" ht="15.75" customHeight="1">
      <c r="A4" s="200"/>
      <c r="B4" s="200"/>
      <c r="C4" s="200"/>
      <c r="D4" s="200"/>
      <c r="E4" s="200"/>
      <c r="F4" s="200"/>
      <c r="G4" s="200"/>
    </row>
    <row r="5" spans="1:7" ht="15.75" customHeight="1">
      <c r="A5" s="44"/>
      <c r="B5" s="195" t="s">
        <v>445</v>
      </c>
      <c r="C5" s="195"/>
      <c r="D5" s="195"/>
      <c r="E5" s="195"/>
      <c r="F5" s="195"/>
      <c r="G5" s="195"/>
    </row>
    <row r="6" spans="1:7" ht="19.5" customHeight="1">
      <c r="A6" s="96"/>
      <c r="B6" s="96"/>
      <c r="C6" s="96"/>
      <c r="D6" s="66"/>
      <c r="E6" s="66"/>
      <c r="F6" s="44"/>
      <c r="G6" s="44"/>
    </row>
    <row r="7" spans="1:7" ht="30" customHeight="1">
      <c r="A7" s="164" t="s">
        <v>9</v>
      </c>
      <c r="B7" s="218" t="s">
        <v>30</v>
      </c>
      <c r="C7" s="207" t="s">
        <v>18</v>
      </c>
      <c r="D7" s="145" t="s">
        <v>26</v>
      </c>
      <c r="E7" s="196" t="s">
        <v>28</v>
      </c>
      <c r="F7" s="196" t="s">
        <v>439</v>
      </c>
      <c r="G7" s="196" t="s">
        <v>440</v>
      </c>
    </row>
    <row r="8" spans="1:7" ht="94.5" customHeight="1">
      <c r="A8" s="164"/>
      <c r="B8" s="219"/>
      <c r="C8" s="208"/>
      <c r="D8" s="137" t="s">
        <v>18</v>
      </c>
      <c r="E8" s="197"/>
      <c r="F8" s="197"/>
      <c r="G8" s="197"/>
    </row>
    <row r="9" spans="1:7" ht="16.5" customHeight="1">
      <c r="A9" s="3" t="s">
        <v>20</v>
      </c>
      <c r="B9" s="3" t="s">
        <v>21</v>
      </c>
      <c r="C9" s="3" t="s">
        <v>22</v>
      </c>
      <c r="D9" s="3" t="s">
        <v>24</v>
      </c>
      <c r="E9" s="15">
        <v>4</v>
      </c>
      <c r="F9" s="3" t="s">
        <v>24</v>
      </c>
      <c r="G9" s="22">
        <v>6</v>
      </c>
    </row>
    <row r="10" spans="1:7" s="50" customFormat="1" ht="39.75" customHeight="1">
      <c r="A10" s="88" t="s">
        <v>20</v>
      </c>
      <c r="B10" s="5" t="s">
        <v>377</v>
      </c>
      <c r="C10" s="3" t="s">
        <v>237</v>
      </c>
      <c r="D10" s="12"/>
      <c r="E10" s="134">
        <v>0.00768</v>
      </c>
      <c r="F10" s="12"/>
      <c r="G10" s="81"/>
    </row>
    <row r="11" spans="1:7" ht="37.5" customHeight="1">
      <c r="A11" s="45" t="s">
        <v>21</v>
      </c>
      <c r="B11" s="36" t="s">
        <v>378</v>
      </c>
      <c r="C11" s="36" t="s">
        <v>154</v>
      </c>
      <c r="D11" s="36"/>
      <c r="E11" s="36">
        <v>0.768</v>
      </c>
      <c r="F11" s="36"/>
      <c r="G11" s="54"/>
    </row>
    <row r="12" spans="1:7" s="50" customFormat="1" ht="45.75" customHeight="1">
      <c r="A12" s="36">
        <v>3</v>
      </c>
      <c r="B12" s="36" t="s">
        <v>379</v>
      </c>
      <c r="C12" s="36" t="s">
        <v>31</v>
      </c>
      <c r="D12" s="36"/>
      <c r="E12" s="36">
        <v>4</v>
      </c>
      <c r="F12" s="36"/>
      <c r="G12" s="54"/>
    </row>
    <row r="13" spans="1:7" s="50" customFormat="1" ht="54" customHeight="1">
      <c r="A13" s="45" t="s">
        <v>23</v>
      </c>
      <c r="B13" s="102" t="s">
        <v>380</v>
      </c>
      <c r="C13" s="36" t="s">
        <v>89</v>
      </c>
      <c r="D13" s="36"/>
      <c r="E13" s="77">
        <v>4</v>
      </c>
      <c r="F13" s="36"/>
      <c r="G13" s="54"/>
    </row>
    <row r="14" spans="1:7" ht="32.25" customHeight="1">
      <c r="A14" s="36">
        <v>5</v>
      </c>
      <c r="B14" s="36" t="s">
        <v>381</v>
      </c>
      <c r="C14" s="36" t="s">
        <v>382</v>
      </c>
      <c r="D14" s="36"/>
      <c r="E14" s="54">
        <v>0.04</v>
      </c>
      <c r="F14" s="36"/>
      <c r="G14" s="54"/>
    </row>
    <row r="15" spans="1:7" s="50" customFormat="1" ht="27.75" customHeight="1">
      <c r="A15" s="36">
        <v>6</v>
      </c>
      <c r="B15" s="36" t="s">
        <v>238</v>
      </c>
      <c r="C15" s="36" t="s">
        <v>239</v>
      </c>
      <c r="D15" s="36"/>
      <c r="E15" s="49">
        <v>0.8</v>
      </c>
      <c r="F15" s="36"/>
      <c r="G15" s="54"/>
    </row>
    <row r="16" spans="1:7" ht="32.25" customHeight="1">
      <c r="A16" s="36">
        <v>7</v>
      </c>
      <c r="B16" s="36" t="s">
        <v>383</v>
      </c>
      <c r="C16" s="36" t="s">
        <v>239</v>
      </c>
      <c r="D16" s="36"/>
      <c r="E16" s="54">
        <v>0.08</v>
      </c>
      <c r="F16" s="36"/>
      <c r="G16" s="54"/>
    </row>
    <row r="17" spans="1:7" ht="63" customHeight="1">
      <c r="A17" s="36">
        <v>8</v>
      </c>
      <c r="B17" s="36" t="s">
        <v>384</v>
      </c>
      <c r="C17" s="36" t="s">
        <v>89</v>
      </c>
      <c r="D17" s="36"/>
      <c r="E17" s="77">
        <v>4</v>
      </c>
      <c r="F17" s="36"/>
      <c r="G17" s="54"/>
    </row>
    <row r="18" spans="1:7" s="50" customFormat="1" ht="28.5" customHeight="1">
      <c r="A18" s="36">
        <v>9</v>
      </c>
      <c r="B18" s="36" t="s">
        <v>240</v>
      </c>
      <c r="C18" s="36" t="s">
        <v>31</v>
      </c>
      <c r="D18" s="36"/>
      <c r="E18" s="77">
        <v>4</v>
      </c>
      <c r="F18" s="54"/>
      <c r="G18" s="54"/>
    </row>
    <row r="19" spans="1:7" ht="30.75" customHeight="1">
      <c r="A19" s="77">
        <v>10</v>
      </c>
      <c r="B19" s="36" t="s">
        <v>385</v>
      </c>
      <c r="C19" s="36" t="s">
        <v>53</v>
      </c>
      <c r="D19" s="36"/>
      <c r="E19" s="77">
        <v>4</v>
      </c>
      <c r="F19" s="54"/>
      <c r="G19" s="54"/>
    </row>
    <row r="20" spans="1:7" s="50" customFormat="1" ht="41.25" customHeight="1">
      <c r="A20" s="36">
        <v>11</v>
      </c>
      <c r="B20" s="36" t="s">
        <v>241</v>
      </c>
      <c r="C20" s="36" t="s">
        <v>172</v>
      </c>
      <c r="D20" s="36"/>
      <c r="E20" s="54">
        <v>0.13</v>
      </c>
      <c r="F20" s="36"/>
      <c r="G20" s="54"/>
    </row>
    <row r="21" spans="1:9" ht="40.5" customHeight="1">
      <c r="A21" s="36">
        <v>12</v>
      </c>
      <c r="B21" s="36" t="s">
        <v>389</v>
      </c>
      <c r="C21" s="36" t="s">
        <v>89</v>
      </c>
      <c r="D21" s="36"/>
      <c r="E21" s="77">
        <v>1</v>
      </c>
      <c r="F21" s="36"/>
      <c r="G21" s="54"/>
      <c r="H21" s="58"/>
      <c r="I21" s="50"/>
    </row>
    <row r="22" spans="1:9" ht="48" customHeight="1">
      <c r="A22" s="36">
        <v>13</v>
      </c>
      <c r="B22" s="36" t="s">
        <v>390</v>
      </c>
      <c r="C22" s="36" t="s">
        <v>89</v>
      </c>
      <c r="D22" s="36"/>
      <c r="E22" s="77">
        <v>1</v>
      </c>
      <c r="F22" s="36"/>
      <c r="G22" s="54"/>
      <c r="H22" s="58"/>
      <c r="I22" s="50"/>
    </row>
    <row r="23" spans="1:9" ht="48.75" customHeight="1">
      <c r="A23" s="36">
        <v>14</v>
      </c>
      <c r="B23" s="36" t="s">
        <v>392</v>
      </c>
      <c r="C23" s="36" t="s">
        <v>89</v>
      </c>
      <c r="D23" s="36"/>
      <c r="E23" s="77">
        <v>1</v>
      </c>
      <c r="F23" s="36"/>
      <c r="G23" s="54"/>
      <c r="H23" s="58"/>
      <c r="I23" s="50"/>
    </row>
    <row r="24" spans="1:9" ht="59.25" customHeight="1">
      <c r="A24" s="36">
        <v>15</v>
      </c>
      <c r="B24" s="36" t="s">
        <v>391</v>
      </c>
      <c r="C24" s="36" t="s">
        <v>239</v>
      </c>
      <c r="D24" s="36"/>
      <c r="E24" s="48">
        <v>0.45</v>
      </c>
      <c r="F24" s="36"/>
      <c r="G24" s="54"/>
      <c r="H24" s="58"/>
      <c r="I24" s="50"/>
    </row>
    <row r="25" spans="1:9" ht="64.5" customHeight="1">
      <c r="A25" s="36">
        <v>16</v>
      </c>
      <c r="B25" s="36" t="s">
        <v>384</v>
      </c>
      <c r="C25" s="36" t="s">
        <v>89</v>
      </c>
      <c r="D25" s="36"/>
      <c r="E25" s="77">
        <v>3</v>
      </c>
      <c r="F25" s="36"/>
      <c r="G25" s="54"/>
      <c r="H25" s="50"/>
      <c r="I25" s="50"/>
    </row>
    <row r="26" spans="1:9" ht="33.75" customHeight="1">
      <c r="A26" s="45"/>
      <c r="B26" s="212" t="s">
        <v>442</v>
      </c>
      <c r="C26" s="213"/>
      <c r="D26" s="213"/>
      <c r="E26" s="213"/>
      <c r="F26" s="214"/>
      <c r="G26" s="67"/>
      <c r="H26" s="50"/>
      <c r="I26" s="50"/>
    </row>
    <row r="31" spans="2:6" ht="16.5">
      <c r="B31" s="217" t="s">
        <v>447</v>
      </c>
      <c r="C31" s="217"/>
      <c r="D31" s="217"/>
      <c r="E31" s="217"/>
      <c r="F31" s="217"/>
    </row>
  </sheetData>
  <sheetProtection/>
  <mergeCells count="15">
    <mergeCell ref="B31:F31"/>
    <mergeCell ref="A1:G1"/>
    <mergeCell ref="A2:G2"/>
    <mergeCell ref="A3:G3"/>
    <mergeCell ref="A4:G4"/>
    <mergeCell ref="A7:A8"/>
    <mergeCell ref="G7:G8"/>
    <mergeCell ref="B5:G5"/>
    <mergeCell ref="B26:F26"/>
    <mergeCell ref="B7:B8"/>
    <mergeCell ref="E7:E8"/>
    <mergeCell ref="C7:C8"/>
    <mergeCell ref="F7:F8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8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9"/>
  </sheetPr>
  <dimension ref="A1:I27"/>
  <sheetViews>
    <sheetView view="pageBreakPreview" zoomScaleSheetLayoutView="100" zoomScalePageLayoutView="0" workbookViewId="0" topLeftCell="A13">
      <selection activeCell="B7" sqref="B7:B8"/>
    </sheetView>
  </sheetViews>
  <sheetFormatPr defaultColWidth="9.00390625" defaultRowHeight="12.75"/>
  <cols>
    <col min="1" max="1" width="5.125" style="42" customWidth="1"/>
    <col min="2" max="2" width="59.75390625" style="42" customWidth="1"/>
    <col min="3" max="3" width="8.625" style="42" customWidth="1"/>
    <col min="4" max="4" width="11.125" style="42" hidden="1" customWidth="1"/>
    <col min="5" max="6" width="11.125" style="42" customWidth="1"/>
    <col min="7" max="7" width="12.25390625" style="42" customWidth="1"/>
    <col min="8" max="8" width="11.625" style="42" bestFit="1" customWidth="1"/>
    <col min="9" max="16384" width="9.125" style="42" customWidth="1"/>
  </cols>
  <sheetData>
    <row r="1" spans="1:7" ht="21">
      <c r="A1" s="198" t="s">
        <v>247</v>
      </c>
      <c r="B1" s="198"/>
      <c r="C1" s="198"/>
      <c r="D1" s="198"/>
      <c r="E1" s="198"/>
      <c r="F1" s="198"/>
      <c r="G1" s="198"/>
    </row>
    <row r="2" spans="1:7" ht="18.75" customHeight="1">
      <c r="A2" s="215"/>
      <c r="B2" s="215"/>
      <c r="C2" s="215"/>
      <c r="D2" s="215"/>
      <c r="E2" s="215"/>
      <c r="F2" s="215"/>
      <c r="G2" s="215"/>
    </row>
    <row r="3" spans="1:7" ht="16.5">
      <c r="A3" s="173" t="s">
        <v>6</v>
      </c>
      <c r="B3" s="173"/>
      <c r="C3" s="173"/>
      <c r="D3" s="173"/>
      <c r="E3" s="173"/>
      <c r="F3" s="173"/>
      <c r="G3" s="173"/>
    </row>
    <row r="4" spans="1:7" ht="15.75" customHeight="1">
      <c r="A4" s="200"/>
      <c r="B4" s="200"/>
      <c r="C4" s="200"/>
      <c r="D4" s="200"/>
      <c r="E4" s="200"/>
      <c r="F4" s="200"/>
      <c r="G4" s="200"/>
    </row>
    <row r="5" spans="1:7" ht="18" customHeight="1">
      <c r="A5" s="147"/>
      <c r="B5" s="215" t="s">
        <v>445</v>
      </c>
      <c r="C5" s="215"/>
      <c r="D5" s="215"/>
      <c r="E5" s="215"/>
      <c r="F5" s="215"/>
      <c r="G5" s="215"/>
    </row>
    <row r="6" spans="1:7" ht="17.25" customHeight="1">
      <c r="A6" s="202"/>
      <c r="B6" s="202"/>
      <c r="C6" s="202"/>
      <c r="D6" s="202"/>
      <c r="E6" s="202"/>
      <c r="F6" s="202"/>
      <c r="G6" s="202"/>
    </row>
    <row r="7" spans="1:7" ht="30" customHeight="1">
      <c r="A7" s="164" t="s">
        <v>9</v>
      </c>
      <c r="B7" s="166" t="s">
        <v>30</v>
      </c>
      <c r="C7" s="207" t="s">
        <v>18</v>
      </c>
      <c r="D7" s="145" t="s">
        <v>26</v>
      </c>
      <c r="E7" s="196" t="s">
        <v>28</v>
      </c>
      <c r="F7" s="196" t="s">
        <v>439</v>
      </c>
      <c r="G7" s="196" t="s">
        <v>440</v>
      </c>
    </row>
    <row r="8" spans="1:7" ht="91.5" customHeight="1">
      <c r="A8" s="164"/>
      <c r="B8" s="166"/>
      <c r="C8" s="208"/>
      <c r="D8" s="137" t="s">
        <v>18</v>
      </c>
      <c r="E8" s="197"/>
      <c r="F8" s="197"/>
      <c r="G8" s="197"/>
    </row>
    <row r="9" spans="1:7" ht="23.25" customHeight="1">
      <c r="A9" s="3" t="s">
        <v>20</v>
      </c>
      <c r="B9" s="3" t="s">
        <v>21</v>
      </c>
      <c r="C9" s="3" t="s">
        <v>22</v>
      </c>
      <c r="D9" s="3" t="s">
        <v>24</v>
      </c>
      <c r="E9" s="15">
        <v>4</v>
      </c>
      <c r="F9" s="3" t="s">
        <v>24</v>
      </c>
      <c r="G9" s="22">
        <v>6</v>
      </c>
    </row>
    <row r="10" spans="1:7" s="50" customFormat="1" ht="50.25" customHeight="1">
      <c r="A10" s="3" t="s">
        <v>20</v>
      </c>
      <c r="B10" s="5" t="s">
        <v>4</v>
      </c>
      <c r="C10" s="3" t="s">
        <v>159</v>
      </c>
      <c r="D10" s="12"/>
      <c r="E10" s="15">
        <v>4</v>
      </c>
      <c r="F10" s="69"/>
      <c r="G10" s="81"/>
    </row>
    <row r="11" spans="1:7" ht="49.5" customHeight="1">
      <c r="A11" s="3" t="s">
        <v>21</v>
      </c>
      <c r="B11" s="5" t="s">
        <v>5</v>
      </c>
      <c r="C11" s="3" t="s">
        <v>248</v>
      </c>
      <c r="D11" s="12"/>
      <c r="E11" s="83">
        <v>0.354</v>
      </c>
      <c r="F11" s="12"/>
      <c r="G11" s="81"/>
    </row>
    <row r="12" spans="1:7" ht="48.75" customHeight="1">
      <c r="A12" s="3" t="s">
        <v>22</v>
      </c>
      <c r="B12" s="5" t="s">
        <v>2</v>
      </c>
      <c r="C12" s="3" t="s">
        <v>159</v>
      </c>
      <c r="D12" s="12"/>
      <c r="E12" s="69">
        <v>18.72</v>
      </c>
      <c r="F12" s="69"/>
      <c r="G12" s="81"/>
    </row>
    <row r="13" spans="1:7" ht="45" customHeight="1">
      <c r="A13" s="3" t="s">
        <v>23</v>
      </c>
      <c r="B13" s="5" t="s">
        <v>249</v>
      </c>
      <c r="C13" s="3" t="s">
        <v>67</v>
      </c>
      <c r="D13" s="12"/>
      <c r="E13" s="15">
        <v>68</v>
      </c>
      <c r="F13" s="69"/>
      <c r="G13" s="81"/>
    </row>
    <row r="14" spans="1:7" ht="59.25" customHeight="1">
      <c r="A14" s="3" t="s">
        <v>24</v>
      </c>
      <c r="B14" s="5" t="s">
        <v>438</v>
      </c>
      <c r="C14" s="3" t="s">
        <v>67</v>
      </c>
      <c r="D14" s="12"/>
      <c r="E14" s="15">
        <v>10</v>
      </c>
      <c r="F14" s="69"/>
      <c r="G14" s="81"/>
    </row>
    <row r="15" spans="1:7" ht="35.25" customHeight="1">
      <c r="A15" s="3" t="s">
        <v>25</v>
      </c>
      <c r="B15" s="5" t="s">
        <v>250</v>
      </c>
      <c r="C15" s="3" t="s">
        <v>159</v>
      </c>
      <c r="D15" s="12"/>
      <c r="E15" s="15">
        <v>15</v>
      </c>
      <c r="F15" s="12"/>
      <c r="G15" s="81"/>
    </row>
    <row r="16" spans="1:7" ht="40.5" customHeight="1">
      <c r="A16" s="93" t="s">
        <v>13</v>
      </c>
      <c r="B16" s="93" t="s">
        <v>251</v>
      </c>
      <c r="C16" s="93" t="s">
        <v>154</v>
      </c>
      <c r="D16" s="94"/>
      <c r="E16" s="48">
        <v>3.72</v>
      </c>
      <c r="F16" s="49"/>
      <c r="G16" s="48"/>
    </row>
    <row r="17" spans="1:7" ht="23.25" customHeight="1">
      <c r="A17" s="3" t="s">
        <v>14</v>
      </c>
      <c r="B17" s="5" t="s">
        <v>252</v>
      </c>
      <c r="C17" s="3" t="s">
        <v>180</v>
      </c>
      <c r="D17" s="12"/>
      <c r="E17" s="15">
        <v>1</v>
      </c>
      <c r="F17" s="69"/>
      <c r="G17" s="81"/>
    </row>
    <row r="18" spans="1:9" ht="43.5" customHeight="1">
      <c r="A18" s="88" t="s">
        <v>15</v>
      </c>
      <c r="B18" s="103" t="s">
        <v>3</v>
      </c>
      <c r="C18" s="110" t="s">
        <v>237</v>
      </c>
      <c r="D18" s="110"/>
      <c r="E18" s="90">
        <v>0.05</v>
      </c>
      <c r="F18" s="110"/>
      <c r="G18" s="91"/>
      <c r="H18" s="58"/>
      <c r="I18" s="50"/>
    </row>
    <row r="19" spans="1:9" ht="45.75" customHeight="1">
      <c r="A19" s="3" t="s">
        <v>16</v>
      </c>
      <c r="B19" s="5" t="s">
        <v>437</v>
      </c>
      <c r="C19" s="3" t="s">
        <v>67</v>
      </c>
      <c r="D19" s="12"/>
      <c r="E19" s="15">
        <v>50</v>
      </c>
      <c r="F19" s="12"/>
      <c r="G19" s="81"/>
      <c r="H19" s="58"/>
      <c r="I19" s="50"/>
    </row>
    <row r="20" spans="1:8" ht="39" customHeight="1">
      <c r="A20" s="3" t="s">
        <v>64</v>
      </c>
      <c r="B20" s="5" t="s">
        <v>250</v>
      </c>
      <c r="C20" s="3" t="s">
        <v>159</v>
      </c>
      <c r="D20" s="12"/>
      <c r="E20" s="17">
        <v>4.5</v>
      </c>
      <c r="F20" s="12"/>
      <c r="G20" s="81"/>
      <c r="H20" s="56"/>
    </row>
    <row r="21" spans="1:7" ht="28.5" customHeight="1">
      <c r="A21" s="45"/>
      <c r="B21" s="212" t="s">
        <v>442</v>
      </c>
      <c r="C21" s="213"/>
      <c r="D21" s="213"/>
      <c r="E21" s="213"/>
      <c r="F21" s="214"/>
      <c r="G21" s="67"/>
    </row>
    <row r="25" spans="2:6" ht="23.25" customHeight="1">
      <c r="B25" s="220" t="s">
        <v>447</v>
      </c>
      <c r="C25" s="220"/>
      <c r="D25" s="220"/>
      <c r="E25" s="220"/>
      <c r="F25" s="220"/>
    </row>
    <row r="27" spans="2:6" ht="16.5">
      <c r="B27" s="221"/>
      <c r="C27" s="221"/>
      <c r="D27" s="221"/>
      <c r="E27" s="221"/>
      <c r="F27" s="221"/>
    </row>
  </sheetData>
  <sheetProtection/>
  <mergeCells count="15">
    <mergeCell ref="B27:F27"/>
    <mergeCell ref="A7:A8"/>
    <mergeCell ref="B7:B8"/>
    <mergeCell ref="C7:C8"/>
    <mergeCell ref="A6:G6"/>
    <mergeCell ref="E7:E8"/>
    <mergeCell ref="F7:F8"/>
    <mergeCell ref="G7:G8"/>
    <mergeCell ref="B21:F21"/>
    <mergeCell ref="B25:F25"/>
    <mergeCell ref="A1:G1"/>
    <mergeCell ref="A2:G2"/>
    <mergeCell ref="A3:G3"/>
    <mergeCell ref="A4:G4"/>
    <mergeCell ref="B5:G5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8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G27"/>
  <sheetViews>
    <sheetView view="pageBreakPreview" zoomScale="90" zoomScaleSheetLayoutView="90" zoomScalePageLayoutView="0" workbookViewId="0" topLeftCell="A1">
      <selection activeCell="I13" sqref="I13"/>
    </sheetView>
  </sheetViews>
  <sheetFormatPr defaultColWidth="9.00390625" defaultRowHeight="12.75"/>
  <cols>
    <col min="1" max="1" width="5.125" style="42" customWidth="1"/>
    <col min="2" max="2" width="49.00390625" style="42" customWidth="1"/>
    <col min="3" max="3" width="8.625" style="42" customWidth="1"/>
    <col min="4" max="4" width="5.625" style="42" hidden="1" customWidth="1"/>
    <col min="5" max="5" width="11.125" style="42" customWidth="1"/>
    <col min="6" max="6" width="10.75390625" style="42" customWidth="1"/>
    <col min="7" max="7" width="11.75390625" style="42" customWidth="1"/>
    <col min="8" max="16384" width="9.125" style="42" customWidth="1"/>
  </cols>
  <sheetData>
    <row r="1" spans="1:7" ht="21">
      <c r="A1" s="116"/>
      <c r="B1" s="198" t="s">
        <v>242</v>
      </c>
      <c r="C1" s="198"/>
      <c r="D1" s="198"/>
      <c r="E1" s="198"/>
      <c r="F1" s="198"/>
      <c r="G1" s="116"/>
    </row>
    <row r="2" spans="1:7" ht="16.5">
      <c r="A2" s="116"/>
      <c r="B2" s="116"/>
      <c r="C2" s="116"/>
      <c r="D2" s="116"/>
      <c r="E2" s="116"/>
      <c r="F2" s="116"/>
      <c r="G2" s="116"/>
    </row>
    <row r="3" spans="1:7" ht="15.75" customHeight="1">
      <c r="A3" s="224" t="s">
        <v>349</v>
      </c>
      <c r="B3" s="224"/>
      <c r="C3" s="224"/>
      <c r="D3" s="224"/>
      <c r="E3" s="224"/>
      <c r="F3" s="224"/>
      <c r="G3" s="224"/>
    </row>
    <row r="4" spans="1:7" ht="16.5">
      <c r="A4" s="117"/>
      <c r="B4" s="118"/>
      <c r="C4" s="119"/>
      <c r="D4" s="120"/>
      <c r="E4" s="119"/>
      <c r="F4" s="121"/>
      <c r="G4" s="122"/>
    </row>
    <row r="5" spans="1:7" ht="19.5" customHeight="1">
      <c r="A5" s="123"/>
      <c r="B5" s="225" t="s">
        <v>445</v>
      </c>
      <c r="C5" s="225"/>
      <c r="D5" s="225"/>
      <c r="E5" s="225"/>
      <c r="F5" s="225"/>
      <c r="G5" s="225"/>
    </row>
    <row r="6" spans="1:7" ht="17.25" customHeight="1">
      <c r="A6" s="124"/>
      <c r="B6" s="124"/>
      <c r="C6" s="124"/>
      <c r="D6" s="124"/>
      <c r="E6" s="119"/>
      <c r="F6" s="125"/>
      <c r="G6" s="121"/>
    </row>
    <row r="7" spans="1:7" ht="20.25" customHeight="1">
      <c r="A7" s="231" t="s">
        <v>9</v>
      </c>
      <c r="B7" s="233" t="s">
        <v>350</v>
      </c>
      <c r="C7" s="207" t="s">
        <v>18</v>
      </c>
      <c r="D7" s="145" t="s">
        <v>26</v>
      </c>
      <c r="E7" s="196" t="s">
        <v>28</v>
      </c>
      <c r="F7" s="207" t="s">
        <v>439</v>
      </c>
      <c r="G7" s="207" t="s">
        <v>440</v>
      </c>
    </row>
    <row r="8" spans="1:7" ht="29.25" customHeight="1">
      <c r="A8" s="232"/>
      <c r="B8" s="234"/>
      <c r="C8" s="223"/>
      <c r="D8" s="137" t="s">
        <v>18</v>
      </c>
      <c r="E8" s="222"/>
      <c r="F8" s="223"/>
      <c r="G8" s="223"/>
    </row>
    <row r="9" spans="1:7" ht="23.25" customHeight="1">
      <c r="A9" s="232"/>
      <c r="B9" s="234"/>
      <c r="C9" s="223"/>
      <c r="D9" s="145"/>
      <c r="E9" s="222"/>
      <c r="F9" s="223"/>
      <c r="G9" s="223"/>
    </row>
    <row r="10" spans="1:7" s="50" customFormat="1" ht="21.75" customHeight="1">
      <c r="A10" s="232"/>
      <c r="B10" s="235"/>
      <c r="C10" s="208"/>
      <c r="D10" s="137"/>
      <c r="E10" s="197"/>
      <c r="F10" s="208"/>
      <c r="G10" s="208"/>
    </row>
    <row r="11" spans="1:7" ht="16.5" customHeight="1">
      <c r="A11" s="148">
        <v>1</v>
      </c>
      <c r="B11" s="149">
        <v>2</v>
      </c>
      <c r="C11" s="148">
        <v>3</v>
      </c>
      <c r="D11" s="150">
        <v>5</v>
      </c>
      <c r="E11" s="151">
        <v>4</v>
      </c>
      <c r="F11" s="152">
        <v>5</v>
      </c>
      <c r="G11" s="153">
        <v>6</v>
      </c>
    </row>
    <row r="12" spans="1:7" ht="37.5" customHeight="1">
      <c r="A12" s="126"/>
      <c r="B12" s="228" t="s">
        <v>351</v>
      </c>
      <c r="C12" s="229"/>
      <c r="D12" s="229"/>
      <c r="E12" s="229"/>
      <c r="F12" s="230"/>
      <c r="G12" s="127"/>
    </row>
    <row r="13" spans="1:7" ht="39" customHeight="1">
      <c r="A13" s="128">
        <v>1</v>
      </c>
      <c r="B13" s="128" t="s">
        <v>352</v>
      </c>
      <c r="C13" s="128" t="s">
        <v>353</v>
      </c>
      <c r="D13" s="246"/>
      <c r="E13" s="131">
        <v>0.107</v>
      </c>
      <c r="F13" s="129"/>
      <c r="G13" s="130"/>
    </row>
    <row r="14" spans="1:7" ht="39" customHeight="1">
      <c r="A14" s="128">
        <v>2</v>
      </c>
      <c r="B14" s="128" t="s">
        <v>354</v>
      </c>
      <c r="C14" s="128" t="s">
        <v>355</v>
      </c>
      <c r="D14" s="246"/>
      <c r="E14" s="130">
        <v>1.07</v>
      </c>
      <c r="F14" s="129"/>
      <c r="G14" s="130"/>
    </row>
    <row r="15" spans="1:7" ht="40.5" customHeight="1">
      <c r="A15" s="128">
        <v>3</v>
      </c>
      <c r="B15" s="128" t="s">
        <v>356</v>
      </c>
      <c r="C15" s="128" t="s">
        <v>353</v>
      </c>
      <c r="D15" s="246"/>
      <c r="E15" s="131">
        <v>0.026</v>
      </c>
      <c r="F15" s="129"/>
      <c r="G15" s="130"/>
    </row>
    <row r="16" spans="1:7" ht="52.5" customHeight="1">
      <c r="A16" s="128">
        <v>4</v>
      </c>
      <c r="B16" s="128" t="s">
        <v>357</v>
      </c>
      <c r="C16" s="128" t="s">
        <v>358</v>
      </c>
      <c r="D16" s="246"/>
      <c r="E16" s="128">
        <v>17</v>
      </c>
      <c r="F16" s="132"/>
      <c r="G16" s="130"/>
    </row>
    <row r="17" spans="1:7" s="50" customFormat="1" ht="35.25" customHeight="1">
      <c r="A17" s="128">
        <v>5</v>
      </c>
      <c r="B17" s="128" t="s">
        <v>359</v>
      </c>
      <c r="C17" s="128" t="s">
        <v>360</v>
      </c>
      <c r="D17" s="246"/>
      <c r="E17" s="128">
        <v>6</v>
      </c>
      <c r="F17" s="129"/>
      <c r="G17" s="130"/>
    </row>
    <row r="18" spans="1:7" s="50" customFormat="1" ht="41.25" customHeight="1">
      <c r="A18" s="128">
        <v>6</v>
      </c>
      <c r="B18" s="128" t="s">
        <v>361</v>
      </c>
      <c r="C18" s="128" t="s">
        <v>355</v>
      </c>
      <c r="D18" s="246"/>
      <c r="E18" s="130">
        <v>0.03</v>
      </c>
      <c r="F18" s="129"/>
      <c r="G18" s="130"/>
    </row>
    <row r="19" spans="1:7" s="50" customFormat="1" ht="72" customHeight="1">
      <c r="A19" s="128">
        <v>7</v>
      </c>
      <c r="B19" s="128" t="s">
        <v>362</v>
      </c>
      <c r="C19" s="128" t="s">
        <v>355</v>
      </c>
      <c r="D19" s="246"/>
      <c r="E19" s="130">
        <v>0.25</v>
      </c>
      <c r="F19" s="129"/>
      <c r="G19" s="130"/>
    </row>
    <row r="20" spans="1:7" ht="36.75" customHeight="1">
      <c r="A20" s="128">
        <v>8</v>
      </c>
      <c r="B20" s="128" t="s">
        <v>363</v>
      </c>
      <c r="C20" s="128" t="s">
        <v>31</v>
      </c>
      <c r="D20" s="246"/>
      <c r="E20" s="158">
        <v>3</v>
      </c>
      <c r="F20" s="129"/>
      <c r="G20" s="130"/>
    </row>
    <row r="21" spans="1:7" s="50" customFormat="1" ht="35.25" customHeight="1">
      <c r="A21" s="126"/>
      <c r="B21" s="226" t="s">
        <v>364</v>
      </c>
      <c r="C21" s="227"/>
      <c r="D21" s="227"/>
      <c r="E21" s="227"/>
      <c r="F21" s="227"/>
      <c r="G21" s="133"/>
    </row>
    <row r="24" spans="2:7" ht="20.25" customHeight="1">
      <c r="B24" s="220" t="s">
        <v>447</v>
      </c>
      <c r="C24" s="220"/>
      <c r="D24" s="220"/>
      <c r="E24" s="220"/>
      <c r="F24" s="220"/>
      <c r="G24" s="220"/>
    </row>
    <row r="27" spans="2:5" ht="16.5">
      <c r="B27" s="221"/>
      <c r="C27" s="221"/>
      <c r="D27" s="221"/>
      <c r="E27" s="221"/>
    </row>
  </sheetData>
  <sheetProtection/>
  <mergeCells count="13">
    <mergeCell ref="A7:A10"/>
    <mergeCell ref="B7:B10"/>
    <mergeCell ref="C7:C10"/>
    <mergeCell ref="E7:E10"/>
    <mergeCell ref="G7:G10"/>
    <mergeCell ref="F7:F10"/>
    <mergeCell ref="B27:E27"/>
    <mergeCell ref="B1:F1"/>
    <mergeCell ref="A3:G3"/>
    <mergeCell ref="B5:G5"/>
    <mergeCell ref="B21:F21"/>
    <mergeCell ref="B24:G24"/>
    <mergeCell ref="B12:F12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84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44"/>
  <sheetViews>
    <sheetView view="pageBreakPreview" zoomScaleSheetLayoutView="100" zoomScalePageLayoutView="0" workbookViewId="0" topLeftCell="A22">
      <selection activeCell="A34" sqref="A34:IV34"/>
    </sheetView>
  </sheetViews>
  <sheetFormatPr defaultColWidth="9.00390625" defaultRowHeight="12.75"/>
  <cols>
    <col min="1" max="1" width="5.125" style="42" customWidth="1"/>
    <col min="2" max="2" width="59.25390625" style="42" customWidth="1"/>
    <col min="3" max="3" width="12.625" style="42" customWidth="1"/>
    <col min="4" max="4" width="11.125" style="42" hidden="1" customWidth="1"/>
    <col min="5" max="6" width="11.125" style="42" customWidth="1"/>
    <col min="7" max="7" width="12.25390625" style="42" customWidth="1"/>
    <col min="8" max="8" width="11.625" style="42" bestFit="1" customWidth="1"/>
    <col min="9" max="16384" width="9.125" style="42" customWidth="1"/>
  </cols>
  <sheetData>
    <row r="1" spans="1:7" ht="21">
      <c r="A1" s="198" t="s">
        <v>420</v>
      </c>
      <c r="B1" s="198"/>
      <c r="C1" s="198"/>
      <c r="D1" s="198"/>
      <c r="E1" s="198"/>
      <c r="F1" s="198"/>
      <c r="G1" s="198"/>
    </row>
    <row r="2" spans="1:7" ht="9" customHeight="1">
      <c r="A2" s="215"/>
      <c r="B2" s="215"/>
      <c r="C2" s="215"/>
      <c r="D2" s="215"/>
      <c r="E2" s="215"/>
      <c r="F2" s="215"/>
      <c r="G2" s="215"/>
    </row>
    <row r="3" spans="1:7" ht="16.5">
      <c r="A3" s="173" t="s">
        <v>243</v>
      </c>
      <c r="B3" s="173"/>
      <c r="C3" s="173"/>
      <c r="D3" s="173"/>
      <c r="E3" s="173"/>
      <c r="F3" s="173"/>
      <c r="G3" s="173"/>
    </row>
    <row r="4" spans="1:7" ht="15.75" customHeight="1">
      <c r="A4" s="200"/>
      <c r="B4" s="200"/>
      <c r="C4" s="200"/>
      <c r="D4" s="200"/>
      <c r="E4" s="200"/>
      <c r="F4" s="200"/>
      <c r="G4" s="200"/>
    </row>
    <row r="5" spans="1:7" ht="16.5">
      <c r="A5" s="210"/>
      <c r="B5" s="210"/>
      <c r="C5" s="210"/>
      <c r="D5" s="209"/>
      <c r="E5" s="209"/>
      <c r="F5" s="43"/>
      <c r="G5" s="43"/>
    </row>
    <row r="6" spans="1:7" ht="15.75" customHeight="1">
      <c r="A6" s="44"/>
      <c r="B6" s="195" t="s">
        <v>445</v>
      </c>
      <c r="C6" s="195"/>
      <c r="D6" s="195"/>
      <c r="E6" s="195"/>
      <c r="F6" s="195"/>
      <c r="G6" s="195"/>
    </row>
    <row r="7" spans="1:7" ht="19.5" customHeight="1">
      <c r="A7" s="96"/>
      <c r="B7" s="96"/>
      <c r="C7" s="96"/>
      <c r="D7" s="66"/>
      <c r="E7" s="66"/>
      <c r="F7" s="44"/>
      <c r="G7" s="44"/>
    </row>
    <row r="8" spans="1:7" ht="17.25" customHeight="1">
      <c r="A8" s="202"/>
      <c r="B8" s="202"/>
      <c r="C8" s="202"/>
      <c r="D8" s="202"/>
      <c r="E8" s="202"/>
      <c r="F8" s="202"/>
      <c r="G8" s="202"/>
    </row>
    <row r="9" spans="1:7" ht="30" customHeight="1">
      <c r="A9" s="164" t="s">
        <v>9</v>
      </c>
      <c r="B9" s="166" t="s">
        <v>30</v>
      </c>
      <c r="C9" s="207" t="s">
        <v>18</v>
      </c>
      <c r="D9" s="145" t="s">
        <v>26</v>
      </c>
      <c r="E9" s="196" t="s">
        <v>28</v>
      </c>
      <c r="F9" s="196" t="s">
        <v>439</v>
      </c>
      <c r="G9" s="196" t="s">
        <v>440</v>
      </c>
    </row>
    <row r="10" spans="1:7" ht="69.75" customHeight="1">
      <c r="A10" s="164"/>
      <c r="B10" s="166"/>
      <c r="C10" s="208"/>
      <c r="D10" s="137" t="s">
        <v>18</v>
      </c>
      <c r="E10" s="197"/>
      <c r="F10" s="197"/>
      <c r="G10" s="197"/>
    </row>
    <row r="11" spans="1:7" ht="23.25" customHeight="1">
      <c r="A11" s="3" t="s">
        <v>20</v>
      </c>
      <c r="B11" s="3" t="s">
        <v>21</v>
      </c>
      <c r="C11" s="3" t="s">
        <v>22</v>
      </c>
      <c r="D11" s="3" t="s">
        <v>24</v>
      </c>
      <c r="E11" s="15">
        <v>4</v>
      </c>
      <c r="F11" s="3" t="s">
        <v>24</v>
      </c>
      <c r="G11" s="22">
        <v>6</v>
      </c>
    </row>
    <row r="12" spans="1:7" s="50" customFormat="1" ht="35.25" customHeight="1">
      <c r="A12" s="104" t="s">
        <v>20</v>
      </c>
      <c r="B12" s="88" t="s">
        <v>244</v>
      </c>
      <c r="C12" s="88" t="s">
        <v>55</v>
      </c>
      <c r="D12" s="9"/>
      <c r="E12" s="155">
        <v>50.4</v>
      </c>
      <c r="F12" s="9"/>
      <c r="G12" s="91"/>
    </row>
    <row r="13" spans="1:7" ht="54.75" customHeight="1">
      <c r="A13" s="85" t="s">
        <v>21</v>
      </c>
      <c r="B13" s="36" t="s">
        <v>393</v>
      </c>
      <c r="C13" s="85" t="s">
        <v>237</v>
      </c>
      <c r="D13" s="86"/>
      <c r="E13" s="139">
        <v>0.0135</v>
      </c>
      <c r="F13" s="86"/>
      <c r="G13" s="80"/>
    </row>
    <row r="14" spans="1:7" ht="33.75" customHeight="1">
      <c r="A14" s="3" t="s">
        <v>22</v>
      </c>
      <c r="B14" s="36" t="s">
        <v>394</v>
      </c>
      <c r="C14" s="3" t="s">
        <v>397</v>
      </c>
      <c r="D14" s="12"/>
      <c r="E14" s="139">
        <v>1.35</v>
      </c>
      <c r="F14" s="12"/>
      <c r="G14" s="81"/>
    </row>
    <row r="15" spans="1:7" ht="52.5" customHeight="1">
      <c r="A15" s="88" t="s">
        <v>23</v>
      </c>
      <c r="B15" s="88" t="s">
        <v>398</v>
      </c>
      <c r="C15" s="3" t="s">
        <v>239</v>
      </c>
      <c r="D15" s="12"/>
      <c r="E15" s="83">
        <v>0.504</v>
      </c>
      <c r="F15" s="12"/>
      <c r="G15" s="81"/>
    </row>
    <row r="16" spans="1:7" ht="46.5" customHeight="1">
      <c r="A16" s="85" t="s">
        <v>24</v>
      </c>
      <c r="B16" s="36" t="s">
        <v>393</v>
      </c>
      <c r="C16" s="85" t="s">
        <v>237</v>
      </c>
      <c r="D16" s="86"/>
      <c r="E16" s="139">
        <v>0.0075</v>
      </c>
      <c r="F16" s="86"/>
      <c r="G16" s="80"/>
    </row>
    <row r="17" spans="1:7" ht="27">
      <c r="A17" s="3" t="s">
        <v>25</v>
      </c>
      <c r="B17" s="36" t="s">
        <v>395</v>
      </c>
      <c r="C17" s="3" t="s">
        <v>159</v>
      </c>
      <c r="D17" s="12"/>
      <c r="E17" s="139">
        <v>0.075</v>
      </c>
      <c r="F17" s="12"/>
      <c r="G17" s="81"/>
    </row>
    <row r="18" spans="1:7" s="50" customFormat="1" ht="44.25" customHeight="1">
      <c r="A18" s="15">
        <v>7</v>
      </c>
      <c r="B18" s="88" t="s">
        <v>396</v>
      </c>
      <c r="C18" s="3" t="s">
        <v>239</v>
      </c>
      <c r="D18" s="140"/>
      <c r="E18" s="80">
        <v>0.01</v>
      </c>
      <c r="F18" s="69"/>
      <c r="G18" s="81"/>
    </row>
    <row r="19" spans="1:7" ht="51.75" customHeight="1">
      <c r="A19" s="88" t="s">
        <v>14</v>
      </c>
      <c r="B19" s="36" t="s">
        <v>399</v>
      </c>
      <c r="C19" s="3" t="s">
        <v>163</v>
      </c>
      <c r="D19" s="12"/>
      <c r="E19" s="79">
        <v>1.2336</v>
      </c>
      <c r="F19" s="12"/>
      <c r="G19" s="81"/>
    </row>
    <row r="20" spans="1:7" s="50" customFormat="1" ht="36" customHeight="1">
      <c r="A20" s="3" t="s">
        <v>15</v>
      </c>
      <c r="B20" s="5" t="s">
        <v>418</v>
      </c>
      <c r="C20" s="3" t="s">
        <v>31</v>
      </c>
      <c r="D20" s="12"/>
      <c r="E20" s="159">
        <v>8</v>
      </c>
      <c r="F20" s="12"/>
      <c r="G20" s="81"/>
    </row>
    <row r="21" spans="1:7" s="50" customFormat="1" ht="45.75" customHeight="1">
      <c r="A21" s="3" t="s">
        <v>16</v>
      </c>
      <c r="B21" s="5" t="s">
        <v>419</v>
      </c>
      <c r="C21" s="3" t="s">
        <v>237</v>
      </c>
      <c r="D21" s="12"/>
      <c r="E21" s="83">
        <v>0.004</v>
      </c>
      <c r="F21" s="17"/>
      <c r="G21" s="81"/>
    </row>
    <row r="22" spans="1:7" s="50" customFormat="1" ht="61.5" customHeight="1">
      <c r="A22" s="3" t="s">
        <v>64</v>
      </c>
      <c r="B22" s="5" t="s">
        <v>400</v>
      </c>
      <c r="C22" s="3" t="s">
        <v>165</v>
      </c>
      <c r="D22" s="12"/>
      <c r="E22" s="17">
        <v>4.5</v>
      </c>
      <c r="F22" s="17"/>
      <c r="G22" s="81"/>
    </row>
    <row r="23" spans="1:7" s="50" customFormat="1" ht="44.25" customHeight="1">
      <c r="A23" s="3" t="s">
        <v>33</v>
      </c>
      <c r="B23" s="84" t="s">
        <v>417</v>
      </c>
      <c r="C23" s="3" t="s">
        <v>163</v>
      </c>
      <c r="D23" s="12"/>
      <c r="E23" s="17">
        <v>1.5</v>
      </c>
      <c r="F23" s="12"/>
      <c r="G23" s="81"/>
    </row>
    <row r="24" spans="1:7" s="50" customFormat="1" ht="39" customHeight="1">
      <c r="A24" s="104" t="s">
        <v>34</v>
      </c>
      <c r="B24" s="88" t="s">
        <v>416</v>
      </c>
      <c r="C24" s="88" t="s">
        <v>55</v>
      </c>
      <c r="D24" s="9"/>
      <c r="E24" s="156">
        <v>240</v>
      </c>
      <c r="F24" s="9"/>
      <c r="G24" s="91"/>
    </row>
    <row r="25" spans="1:7" ht="39.75" customHeight="1">
      <c r="A25" s="104" t="s">
        <v>35</v>
      </c>
      <c r="B25" s="88" t="s">
        <v>401</v>
      </c>
      <c r="C25" s="88" t="s">
        <v>237</v>
      </c>
      <c r="D25" s="9"/>
      <c r="E25" s="105">
        <v>0.0315</v>
      </c>
      <c r="F25" s="9"/>
      <c r="G25" s="91"/>
    </row>
    <row r="26" spans="1:7" ht="33.75" customHeight="1">
      <c r="A26" s="107" t="s">
        <v>65</v>
      </c>
      <c r="B26" s="45" t="s">
        <v>402</v>
      </c>
      <c r="C26" s="62" t="s">
        <v>245</v>
      </c>
      <c r="D26" s="108"/>
      <c r="E26" s="57">
        <v>0.063</v>
      </c>
      <c r="F26" s="18"/>
      <c r="G26" s="67"/>
    </row>
    <row r="27" spans="1:7" ht="30.75" customHeight="1">
      <c r="A27" s="88" t="s">
        <v>38</v>
      </c>
      <c r="B27" s="45" t="s">
        <v>404</v>
      </c>
      <c r="C27" s="88" t="s">
        <v>237</v>
      </c>
      <c r="D27" s="89"/>
      <c r="E27" s="90">
        <v>0.33</v>
      </c>
      <c r="F27" s="89"/>
      <c r="G27" s="91"/>
    </row>
    <row r="28" spans="1:7" ht="27">
      <c r="A28" s="88" t="s">
        <v>39</v>
      </c>
      <c r="B28" s="45" t="s">
        <v>246</v>
      </c>
      <c r="C28" s="88" t="s">
        <v>237</v>
      </c>
      <c r="D28" s="89"/>
      <c r="E28" s="90">
        <v>0.33</v>
      </c>
      <c r="F28" s="89"/>
      <c r="G28" s="91"/>
    </row>
    <row r="29" spans="1:7" ht="40.5" customHeight="1">
      <c r="A29" s="88" t="s">
        <v>40</v>
      </c>
      <c r="B29" s="109" t="s">
        <v>403</v>
      </c>
      <c r="C29" s="3" t="s">
        <v>163</v>
      </c>
      <c r="D29" s="69"/>
      <c r="E29" s="17">
        <v>6.6</v>
      </c>
      <c r="F29" s="69"/>
      <c r="G29" s="81"/>
    </row>
    <row r="30" spans="1:7" ht="48.75" customHeight="1">
      <c r="A30" s="88" t="s">
        <v>41</v>
      </c>
      <c r="B30" s="45" t="s">
        <v>405</v>
      </c>
      <c r="C30" s="88" t="s">
        <v>237</v>
      </c>
      <c r="D30" s="89"/>
      <c r="E30" s="141">
        <v>0.125</v>
      </c>
      <c r="F30" s="89"/>
      <c r="G30" s="91"/>
    </row>
    <row r="31" spans="1:7" ht="23.25" customHeight="1">
      <c r="A31" s="107" t="s">
        <v>42</v>
      </c>
      <c r="B31" s="45" t="s">
        <v>406</v>
      </c>
      <c r="C31" s="88" t="s">
        <v>163</v>
      </c>
      <c r="D31" s="108"/>
      <c r="E31" s="53">
        <v>2.5</v>
      </c>
      <c r="F31" s="18"/>
      <c r="G31" s="67"/>
    </row>
    <row r="32" spans="1:7" ht="28.5" customHeight="1">
      <c r="A32" s="107" t="s">
        <v>183</v>
      </c>
      <c r="B32" s="45" t="s">
        <v>407</v>
      </c>
      <c r="C32" s="88" t="s">
        <v>408</v>
      </c>
      <c r="D32" s="108"/>
      <c r="E32" s="53">
        <v>2.5</v>
      </c>
      <c r="F32" s="18"/>
      <c r="G32" s="67"/>
    </row>
    <row r="33" spans="1:7" ht="36" customHeight="1">
      <c r="A33" s="104" t="s">
        <v>184</v>
      </c>
      <c r="B33" s="88" t="s">
        <v>409</v>
      </c>
      <c r="C33" s="88" t="s">
        <v>237</v>
      </c>
      <c r="D33" s="9"/>
      <c r="E33" s="106">
        <v>0.00128</v>
      </c>
      <c r="F33" s="9"/>
      <c r="G33" s="91"/>
    </row>
    <row r="34" spans="1:7" ht="24.75" customHeight="1">
      <c r="A34" s="104" t="s">
        <v>198</v>
      </c>
      <c r="B34" s="142" t="s">
        <v>410</v>
      </c>
      <c r="C34" s="142" t="s">
        <v>158</v>
      </c>
      <c r="D34" s="143"/>
      <c r="E34" s="144">
        <v>0.00128</v>
      </c>
      <c r="F34" s="143"/>
      <c r="G34" s="143"/>
    </row>
    <row r="35" spans="1:7" ht="20.25" customHeight="1">
      <c r="A35" s="3" t="s">
        <v>185</v>
      </c>
      <c r="B35" s="5" t="s">
        <v>411</v>
      </c>
      <c r="C35" s="3" t="s">
        <v>412</v>
      </c>
      <c r="D35" s="86"/>
      <c r="E35" s="17">
        <v>4.4</v>
      </c>
      <c r="F35" s="12"/>
      <c r="G35" s="81"/>
    </row>
    <row r="36" spans="1:7" ht="24.75" customHeight="1">
      <c r="A36" s="3" t="s">
        <v>186</v>
      </c>
      <c r="B36" s="5" t="s">
        <v>413</v>
      </c>
      <c r="C36" s="3" t="s">
        <v>414</v>
      </c>
      <c r="D36" s="86"/>
      <c r="E36" s="69">
        <v>0.16</v>
      </c>
      <c r="F36" s="12"/>
      <c r="G36" s="81"/>
    </row>
    <row r="37" spans="1:7" ht="30" customHeight="1">
      <c r="A37" s="3" t="s">
        <v>160</v>
      </c>
      <c r="B37" s="5" t="s">
        <v>415</v>
      </c>
      <c r="C37" s="3" t="s">
        <v>163</v>
      </c>
      <c r="D37" s="86"/>
      <c r="E37" s="87">
        <v>0.095</v>
      </c>
      <c r="F37" s="12"/>
      <c r="G37" s="81"/>
    </row>
    <row r="38" spans="1:7" ht="15.75" customHeight="1">
      <c r="A38" s="45"/>
      <c r="B38" s="212" t="s">
        <v>442</v>
      </c>
      <c r="C38" s="213"/>
      <c r="D38" s="213"/>
      <c r="E38" s="213"/>
      <c r="F38" s="214"/>
      <c r="G38" s="67"/>
    </row>
    <row r="39" spans="1:7" ht="13.5">
      <c r="A39"/>
      <c r="B39"/>
      <c r="C39"/>
      <c r="D39"/>
      <c r="E39"/>
      <c r="F39"/>
      <c r="G39"/>
    </row>
    <row r="40" spans="1:7" ht="13.5">
      <c r="A40"/>
      <c r="B40"/>
      <c r="C40"/>
      <c r="D40"/>
      <c r="E40"/>
      <c r="F40"/>
      <c r="G40"/>
    </row>
    <row r="41" spans="1:7" ht="13.5">
      <c r="A41"/>
      <c r="B41"/>
      <c r="C41"/>
      <c r="D41"/>
      <c r="E41"/>
      <c r="F41"/>
      <c r="G41"/>
    </row>
    <row r="42" spans="1:7" ht="13.5">
      <c r="A42"/>
      <c r="B42"/>
      <c r="C42"/>
      <c r="D42"/>
      <c r="E42"/>
      <c r="F42"/>
      <c r="G42"/>
    </row>
    <row r="43" spans="1:7" ht="13.5">
      <c r="A43"/>
      <c r="B43"/>
      <c r="C43"/>
      <c r="D43"/>
      <c r="E43"/>
      <c r="F43"/>
      <c r="G43"/>
    </row>
    <row r="44" spans="1:7" ht="16.5">
      <c r="A44"/>
      <c r="B44" s="221"/>
      <c r="C44" s="221"/>
      <c r="D44" s="221"/>
      <c r="E44" s="221"/>
      <c r="F44" s="221"/>
      <c r="G44" s="61"/>
    </row>
  </sheetData>
  <sheetProtection/>
  <mergeCells count="16">
    <mergeCell ref="B44:F44"/>
    <mergeCell ref="A5:C5"/>
    <mergeCell ref="A1:G1"/>
    <mergeCell ref="A2:G2"/>
    <mergeCell ref="A3:G3"/>
    <mergeCell ref="A4:G4"/>
    <mergeCell ref="D5:E5"/>
    <mergeCell ref="A8:G8"/>
    <mergeCell ref="G9:G10"/>
    <mergeCell ref="B38:F38"/>
    <mergeCell ref="B6:G6"/>
    <mergeCell ref="A9:A10"/>
    <mergeCell ref="B9:B10"/>
    <mergeCell ref="C9:C10"/>
    <mergeCell ref="E9:E10"/>
    <mergeCell ref="F9:F10"/>
  </mergeCells>
  <printOptions/>
  <pageMargins left="0.1968503937007874" right="0.1968503937007874" top="0.3937007874015748" bottom="0.1968503937007874" header="0.5118110236220472" footer="0.5118110236220472"/>
  <pageSetup horizontalDpi="300" verticalDpi="3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MIKE</dc:creator>
  <cp:keywords/>
  <dc:description/>
  <cp:lastModifiedBy>kaxa</cp:lastModifiedBy>
  <cp:lastPrinted>2015-12-22T10:31:02Z</cp:lastPrinted>
  <dcterms:created xsi:type="dcterms:W3CDTF">2005-10-04T05:52:32Z</dcterms:created>
  <dcterms:modified xsi:type="dcterms:W3CDTF">2016-06-16T10:58:21Z</dcterms:modified>
  <cp:category/>
  <cp:version/>
  <cp:contentType/>
  <cp:contentStatus/>
</cp:coreProperties>
</file>