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dministration\Sales\შესყიდვები 2016\ტენდერები\სპარტაკი - დ.უ.შ -04.05.2016 - SPA160013378\SYSTEM\"/>
    </mc:Choice>
  </mc:AlternateContent>
  <bookViews>
    <workbookView xWindow="480" yWindow="555" windowWidth="16605" windowHeight="7530" tabRatio="965"/>
  </bookViews>
  <sheets>
    <sheet name="localuri" sheetId="3" r:id="rId1"/>
    <sheet name="jamuri" sheetId="4" r:id="rId2"/>
  </sheets>
  <definedNames>
    <definedName name="_xlnm._FilterDatabase" localSheetId="0" hidden="1">localuri!$A$10:$I$233</definedName>
    <definedName name="_xlnm.Print_Area" localSheetId="0">localuri!$A$1:$I$233</definedName>
  </definedNames>
  <calcPr calcId="152511"/>
</workbook>
</file>

<file path=xl/calcChain.xml><?xml version="1.0" encoding="utf-8"?>
<calcChain xmlns="http://schemas.openxmlformats.org/spreadsheetml/2006/main">
  <c r="A48" i="3" l="1"/>
  <c r="A49" i="3" s="1"/>
  <c r="A50" i="3" s="1"/>
  <c r="A51" i="3" s="1"/>
  <c r="A52" i="3" s="1"/>
  <c r="A53" i="3" l="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c r="A96" i="3" s="1"/>
  <c r="A97" i="3" s="1"/>
  <c r="A98" i="3" s="1"/>
  <c r="A99" i="3" s="1"/>
  <c r="A100" i="3" s="1"/>
  <c r="A101" i="3" s="1"/>
  <c r="B14" i="4"/>
  <c r="A102" i="3" l="1"/>
  <c r="A103" i="3" s="1"/>
  <c r="A104" i="3" s="1"/>
  <c r="A105" i="3" s="1"/>
  <c r="A106" i="3" s="1"/>
  <c r="A107" i="3" s="1"/>
  <c r="A108" i="3"/>
  <c r="A109" i="3" s="1"/>
  <c r="A110" i="3" s="1"/>
  <c r="A111" i="3" s="1"/>
  <c r="A112" i="3" s="1"/>
  <c r="A113" i="3" s="1"/>
  <c r="A114" i="3" s="1"/>
  <c r="H206" i="3"/>
  <c r="F206" i="3"/>
  <c r="A115" i="3" l="1"/>
  <c r="A116" i="3" s="1"/>
  <c r="A117" i="3" s="1"/>
  <c r="A118" i="3" s="1"/>
  <c r="A119" i="3" s="1"/>
  <c r="A120" i="3" s="1"/>
  <c r="A121" i="3" s="1"/>
  <c r="A122" i="3" s="1"/>
  <c r="A123" i="3" s="1"/>
  <c r="A124" i="3" s="1"/>
  <c r="A125" i="3" s="1"/>
  <c r="A126" i="3" s="1"/>
  <c r="A127" i="3"/>
  <c r="A128" i="3" s="1"/>
  <c r="A129" i="3" s="1"/>
  <c r="A130" i="3" s="1"/>
  <c r="A131" i="3" s="1"/>
  <c r="A132" i="3" s="1"/>
  <c r="I206" i="3"/>
  <c r="I207" i="3" s="1"/>
  <c r="I208" i="3" s="1"/>
  <c r="I209" i="3" s="1"/>
  <c r="I210" i="3" s="1"/>
  <c r="A133" i="3" l="1"/>
  <c r="A134" i="3" s="1"/>
  <c r="A135" i="3" s="1"/>
  <c r="A136" i="3" s="1"/>
  <c r="A137" i="3" s="1"/>
  <c r="A138" i="3" s="1"/>
  <c r="A139" i="3" s="1"/>
  <c r="A140" i="3"/>
  <c r="A141" i="3" s="1"/>
  <c r="A142" i="3" s="1"/>
  <c r="A143" i="3" s="1"/>
  <c r="A144" i="3" s="1"/>
  <c r="A145" i="3" s="1"/>
  <c r="A146" i="3" s="1"/>
  <c r="C14" i="4"/>
  <c r="A206" i="3" l="1"/>
  <c r="A207" i="3" s="1"/>
  <c r="A208" i="3" s="1"/>
  <c r="A209" i="3" s="1"/>
  <c r="A210" i="3" s="1"/>
  <c r="A211" i="3" s="1"/>
  <c r="A147" i="3"/>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B15" i="4"/>
  <c r="B13" i="4"/>
  <c r="B12" i="4"/>
  <c r="B11" i="4"/>
  <c r="B10" i="4"/>
  <c r="B9" i="4"/>
  <c r="A228" i="3" l="1"/>
  <c r="A229" i="3" s="1"/>
  <c r="A230" i="3" s="1"/>
  <c r="A231" i="3" s="1"/>
  <c r="A232" i="3" s="1"/>
  <c r="A233" i="3" s="1"/>
  <c r="A212" i="3"/>
  <c r="A213" i="3" s="1"/>
  <c r="A214" i="3" s="1"/>
  <c r="A215" i="3" s="1"/>
  <c r="A216" i="3" s="1"/>
  <c r="A217" i="3" s="1"/>
  <c r="A218" i="3" s="1"/>
  <c r="A219" i="3" s="1"/>
  <c r="A220" i="3" s="1"/>
  <c r="A221" i="3" s="1"/>
  <c r="A222" i="3" s="1"/>
  <c r="A223" i="3" s="1"/>
  <c r="A224" i="3" s="1"/>
  <c r="A225" i="3" s="1"/>
  <c r="A226" i="3" s="1"/>
  <c r="A227" i="3" s="1"/>
  <c r="H228" i="3"/>
  <c r="I229" i="3" s="1"/>
  <c r="I230" i="3" s="1"/>
  <c r="I231" i="3" s="1"/>
  <c r="I232" i="3" s="1"/>
  <c r="F228" i="3"/>
  <c r="I228" i="3" l="1"/>
  <c r="I233" i="3"/>
  <c r="C15" i="4" s="1"/>
  <c r="F127" i="3" l="1"/>
  <c r="H127" i="3"/>
  <c r="F108" i="3"/>
  <c r="H108" i="3"/>
  <c r="I109" i="3" s="1"/>
  <c r="I127" i="3" l="1"/>
  <c r="I128" i="3" s="1"/>
  <c r="I129" i="3" s="1"/>
  <c r="I130" i="3" s="1"/>
  <c r="I131" i="3" s="1"/>
  <c r="C12" i="4" s="1"/>
  <c r="F140" i="3"/>
  <c r="H140" i="3"/>
  <c r="I141" i="3" s="1"/>
  <c r="I142" i="3" s="1"/>
  <c r="I143" i="3" s="1"/>
  <c r="I144" i="3" s="1"/>
  <c r="F47" i="3"/>
  <c r="H47" i="3"/>
  <c r="I110" i="3"/>
  <c r="I111" i="3" s="1"/>
  <c r="I112" i="3" s="1"/>
  <c r="I108" i="3"/>
  <c r="I113" i="3" l="1"/>
  <c r="C11" i="4" s="1"/>
  <c r="C10" i="4"/>
  <c r="I145" i="3"/>
  <c r="C13" i="4" s="1"/>
  <c r="I140" i="3"/>
  <c r="I47" i="3"/>
  <c r="I48" i="3" l="1"/>
  <c r="I49" i="3" s="1"/>
  <c r="I50" i="3" l="1"/>
  <c r="I51" i="3" s="1"/>
  <c r="I52" i="3" l="1"/>
  <c r="C9" i="4" s="1"/>
  <c r="C18" i="4" l="1"/>
  <c r="C19" i="4" s="1"/>
  <c r="C20" i="4" l="1"/>
  <c r="C21" i="4" s="1"/>
  <c r="C22" i="4" l="1"/>
</calcChain>
</file>

<file path=xl/sharedStrings.xml><?xml version="1.0" encoding="utf-8"?>
<sst xmlns="http://schemas.openxmlformats.org/spreadsheetml/2006/main" count="464" uniqueCount="224">
  <si>
    <t>მიკროფონების პარკი</t>
  </si>
  <si>
    <t>გახმოვანების მართვის სისტემა</t>
  </si>
  <si>
    <t>ტელევიზორის კედლის სამაგრი</t>
  </si>
  <si>
    <t>განათების სისტემა - დამატებითი კომპონენტები</t>
  </si>
  <si>
    <t>პროექტორის ჭერის საკიდი აქსესუარი</t>
  </si>
  <si>
    <t>კომპლექტი</t>
  </si>
  <si>
    <t>თეატრალური შემავსებელი/სფერული სანათის შუქის მიმმართველი აქსესუარი</t>
  </si>
  <si>
    <t>მიმყოლი პროფილური/მიმართული სანათის ნათურის ბაზა</t>
  </si>
  <si>
    <r>
      <rPr>
        <b/>
        <sz val="10"/>
        <rFont val="Arial"/>
        <family val="2"/>
      </rPr>
      <t>თეატრალური შემავსებელი/სფერული სანათი („ვოში“ / Wash):</t>
    </r>
    <r>
      <rPr>
        <sz val="10"/>
        <rFont val="Arial"/>
        <family val="2"/>
      </rPr>
      <t xml:space="preserve"> სხივის გაშლის კუთხის დიაპაზონის ქვედა ზღვარი არაუმეტეს 5 გრადუსი, ზედა ზღვარი არანაკლებ 60 გრადუსი. ობიექტივის დიამეტრი არანაკლებ 150მმ. ნათურის ბუდის ვარიანტები: GX 9.5 1200/1000 ვატის სიმძლავრისთვის ან G22. ფერის ჩარჩოს ფორმა არანაკლებ 186მმ x 190მმ.</t>
    </r>
  </si>
  <si>
    <r>
      <rPr>
        <b/>
        <sz val="10"/>
        <rFont val="Arial"/>
        <family val="2"/>
      </rPr>
      <t>თეატრალური პროფილური/მიმართული სანათი (სპოტი):</t>
    </r>
    <r>
      <rPr>
        <sz val="10"/>
        <rFont val="Arial"/>
        <family val="2"/>
      </rPr>
      <t xml:space="preserve"> სხივის გაშლის კუთხის დიაპაზონის ქვედა ზღვარი არაუმეტეს 25 გრადუსი, ზედა ზღვარი არანაკლებ 50 გრადუსი.</t>
    </r>
  </si>
  <si>
    <r>
      <rPr>
        <b/>
        <sz val="10"/>
        <rFont val="Arial"/>
        <family val="2"/>
      </rPr>
      <t>თეატრალური შემავსებელი/სფერული სანათის ნათურა:</t>
    </r>
    <r>
      <rPr>
        <sz val="10"/>
        <rFont val="Arial"/>
        <family val="2"/>
      </rPr>
      <t xml:space="preserve"> 240V/1200W GX-9.5. სამუშაო რესურსი არანაკლებ 400 საათი. ნათება 3050 კელვინი.</t>
    </r>
  </si>
  <si>
    <r>
      <rPr>
        <b/>
        <sz val="10"/>
        <rFont val="Arial"/>
        <family val="2"/>
      </rPr>
      <t>მიმყოლი პროფილური/მიმართული სანათი (სპოტი):</t>
    </r>
    <r>
      <rPr>
        <sz val="10"/>
        <rFont val="Arial"/>
        <family val="2"/>
      </rPr>
      <t xml:space="preserve"> სხივის გაშლის კუთხის დიაპაზონის ქვედა ზღვარი არაუმეტეს 7.5 გრადუსი, ზედა ზღვარი არანაკლებ 19 გრადუსი. ეფექტური ნათება 1000 ვატიანი ნათურის შემთხვევაში არანაკლებ 1000 lux 20 მეტრზე.</t>
    </r>
  </si>
  <si>
    <t>მიმყოლი პროფილური/მიმართული სანათის ნათურის მოდული 1000 ვატიანი ნათურისთვის</t>
  </si>
  <si>
    <r>
      <rPr>
        <b/>
        <sz val="10"/>
        <rFont val="Arial"/>
        <family val="2"/>
      </rPr>
      <t>მიმყოლი პროფილური/მიმართული სანათის ნათურა:</t>
    </r>
    <r>
      <rPr>
        <sz val="10"/>
        <rFont val="Arial"/>
        <family val="2"/>
      </rPr>
      <t xml:space="preserve"> 240V/1000W GY9.5. ნათება 3200 კელვინი. სამუშაო რესურსი არანაკლებ 250 საათი.</t>
    </r>
  </si>
  <si>
    <t>მიმყოლი პროფილური/მიმართული სანათის სადგამი</t>
  </si>
  <si>
    <r>
      <rPr>
        <b/>
        <sz val="10"/>
        <rFont val="Arial"/>
        <family val="2"/>
      </rPr>
      <t xml:space="preserve">თეატრალური პროფილური/მიმართული სანათის ნათურა: </t>
    </r>
    <r>
      <rPr>
        <sz val="10"/>
        <rFont val="Arial"/>
        <family val="2"/>
      </rPr>
      <t xml:space="preserve"> 240V/600W G-9.5. სამუშაო რესურსი არანაკლებ 250 საათი. ნათება 3200 კელვინი</t>
    </r>
  </si>
  <si>
    <r>
      <rPr>
        <b/>
        <sz val="10"/>
        <rFont val="Arial"/>
        <family val="2"/>
      </rPr>
      <t>განათების თეატრალური სამართავი პულტი:</t>
    </r>
    <r>
      <rPr>
        <sz val="10"/>
        <rFont val="Arial"/>
        <family val="2"/>
      </rPr>
      <t xml:space="preserve"> არანაკლებ 12 გამომავალი არხი (DMX512), მათ შორის 4 შიდა და 8  Ethernet პორტის მეშვეობით. აქტიური სცენის რეჟიმი არანაკლებ 200. არანაკლებ 20 100მმ-იანი თეატრალური სტილის ფეიდერი. გობოს, ფერის და მედია გრაფიკული ამკრეფი. მატრიცული პროგრამირების ფუნქცია. SMPTE, MIDI /MSC მხარდაჭერა. სისტემის კონტროლი: 7"-იანი TFT სენსორული ეკრანი, სანათების X-Y ნავიგაცია. კომუნიკაცია: 4 x DMX-512 გამომავალი ხარი, 1 x DMX-512 შემავალი ხარხი, 2 x Ethernet პორტი, 6 x USB პორტი, DVD / CD-RW / USB არქივაცია, Midi In / Out / Thru, SMPTE LTC XLR Combi აუდიო შემავალი არხი, აუდიო In / Out / Mic. ინტეგრირებული 15.4"-იანი TFT სენსორული მონიტორი. დამატებითი VGA პორტი.</t>
    </r>
  </si>
  <si>
    <r>
      <rPr>
        <b/>
        <sz val="10"/>
        <rFont val="Arial"/>
        <family val="2"/>
      </rPr>
      <t>ნისლის ეფექტის აპარატი სამართავი პულტით:</t>
    </r>
    <r>
      <rPr>
        <sz val="10"/>
        <rFont val="Arial"/>
        <family val="2"/>
      </rPr>
      <t xml:space="preserve"> არანაკლებ 2.5 ლიტრის მოცულობის ავზით, გამომავალი სიმძლავრე არანაკლებ 28 მეტრკუბი/წუთი. კომპლექტაციაში სამართავი პულტით.</t>
    </r>
  </si>
  <si>
    <t>ნისლის ეფექტის აპარატის სითხე, 5 ლიტრიანი ავზით</t>
  </si>
  <si>
    <t>კვამლის ეფექტის აპარატის სითხე, 5 ლიტრიანი ავზით</t>
  </si>
  <si>
    <t>თოვლის ეფექტის აპარატის სითხე, 5 ლიტრიანი ავზით</t>
  </si>
  <si>
    <t>საპნის ბუშტის ეფექტის აპარატის სითხე, 5 ლიტრიანი ავზით (კონცენტრატი)</t>
  </si>
  <si>
    <r>
      <rPr>
        <b/>
        <sz val="10"/>
        <rFont val="Arial"/>
        <family val="2"/>
      </rPr>
      <t>კვამლის ეფექტის აპარატი:</t>
    </r>
    <r>
      <rPr>
        <sz val="10"/>
        <rFont val="Arial"/>
        <family val="2"/>
      </rPr>
      <t xml:space="preserve"> არანაკლებ 3 ლიტრის მოცულობის ავზით, გამომავალი სიმძლავრე არანაკლებ 400 მეტრკუბი/წუთი. აპარატის გახურების დრო არაუმეტეს 4.5 წუთი. კომპლექტაციაში სამართავი პულტით.</t>
    </r>
  </si>
  <si>
    <r>
      <rPr>
        <b/>
        <sz val="10"/>
        <rFont val="Arial"/>
        <family val="2"/>
      </rPr>
      <t>თოვლის ეფექტის აპარატი:</t>
    </r>
    <r>
      <rPr>
        <sz val="10"/>
        <rFont val="Arial"/>
        <family val="2"/>
      </rPr>
      <t xml:space="preserve"> არანაკლებ 5 ლიტრის მოცულობის ავზით, გამომავალი სიმძლავრე არანაკლებ 90 მილილიტრი/წუთი. რეგულირებადი გამომავალი დისტანციით 0-2 მეტრი. კომპლექტაციაში სამართავი პულტით.</t>
    </r>
  </si>
  <si>
    <r>
      <rPr>
        <b/>
        <sz val="10"/>
        <rFont val="Arial"/>
        <family val="2"/>
      </rPr>
      <t>საპნის ბუშტის ეფექტის აპარატი:</t>
    </r>
    <r>
      <rPr>
        <sz val="10"/>
        <rFont val="Arial"/>
        <family val="2"/>
      </rPr>
      <t xml:space="preserve"> არანაკლებ 1.8 ლიტრის მოცულობის ავზით, კომპლექტაციაში სამართავი პულტით.</t>
    </r>
  </si>
  <si>
    <r>
      <rPr>
        <b/>
        <sz val="10"/>
        <rFont val="Arial"/>
        <family val="2"/>
      </rPr>
      <t>პროექტორი:</t>
    </r>
    <r>
      <rPr>
        <sz val="10"/>
        <rFont val="Arial"/>
        <family val="2"/>
      </rPr>
      <t xml:space="preserve"> ჩვენების ტექნოლოგია 3LCD+One სისტემა. სიკაშკაშე არანაკლებ 7000 ლუმენი. რეზოლუცია 1080p (1920x1080). aspect ratio 16:9. შემავალი ვიდე სიგნალი 1080p. კონტრასტი არანაკლებ 2700:1. ობიექტივის დახრის შესაძლებლობა ზევით/ქვევით არანაკლებ 50%; მარცხნივ/მარჯვნივ არანაკლებ 10%. შემავალი კონექტორები: Dsub15 x 1; DVI-D (w/ HDCP) x 1; HDMI® x 1; BNC x 5; RCA x 3; S-Video x 1; ინტეგრირებული RJ45 კონექტორი ქსელური მონიტორინგისა და მართვისთვის. გამომავალი კონექტორი: Dsub15 x 1. ნათურის სამუშაო რესურსი არანაკლებ 3000 საათი. ქულერის ხმაური არაუმეტეს 38 დეციბელი.</t>
    </r>
  </si>
  <si>
    <r>
      <rPr>
        <b/>
        <sz val="10"/>
        <rFont val="Arial"/>
        <family val="2"/>
      </rPr>
      <t>ტელევიზორი საგრიმიოროში ტრანსლირებისთვის:</t>
    </r>
    <r>
      <rPr>
        <sz val="10"/>
        <rFont val="Arial"/>
        <family val="2"/>
      </rPr>
      <t xml:space="preserve"> ეკრანის ზომა არანაკლებ 18.5". რეზოლუცია არანაკლებ 1366 x 768. HDTV თავსებადობა 720 p. TV Tuner, ინტეგრირებული სტერეო დინამიკები არანაკლებ 6 ვატის სიმძლავრის. კონექტორები: 2x HDMI Audio/Video In, 1x RCA Component Video In, 1x RCA Composite Video In, 1x RCA Stereo (L/R) Audio In, 1x USB 2.0 Audio/Video/Photo In, 1x 3.5 mm Out. </t>
    </r>
  </si>
  <si>
    <t>მუსიკალური ინსტრუმენტები</t>
  </si>
  <si>
    <t>მიმყოლი პროფილური/მიმართული სანათის, ნათურის ბაზის, ნათურის მოდელის, ნათურის და სადგამის მონტაჟი</t>
  </si>
  <si>
    <t>პროექტორის, ჭერის საკიდი აქსესუარის, ლინზის და ნოუთბუკთან დამაკავშირებელი კაბელის მონტაჟი</t>
  </si>
  <si>
    <t>საგრიმიოროებში აუდიო/ვიდეო ტრანსლაციის სისტემის მონტაჟი</t>
  </si>
  <si>
    <t>მოტრიალე თავის (სპოტის) მონტაჟი 2 ცალი სამაგრით</t>
  </si>
  <si>
    <t>მოტრიალე თავის (ვოშის) მონტაჟი 2 ცალი სამაგრით</t>
  </si>
  <si>
    <t>თეატრალური შემავსებელი/სფერული სანათის, შუქის მიმმართველი აქსესუარის და ნათურის და სამაგრის დამონტაჟება</t>
  </si>
  <si>
    <t>თეატრალური პროფილური/მიმართული სანათის, ნათურის და სამაგრის მონტაჟი</t>
  </si>
  <si>
    <t>მხატვრული შემავსებელი/სფერული სანათის და სამაგრის მონტაჟი</t>
  </si>
  <si>
    <t>ციფრული განათების სამართავი პულტის მონტაჟი, კონფიგურირება, სრული განათების სისტემასთან ინტეგრაცია</t>
  </si>
  <si>
    <t>მ</t>
  </si>
  <si>
    <t>ანკერი 12 მმ-იანი</t>
  </si>
  <si>
    <t>კგ</t>
  </si>
  <si>
    <t>ბოლტ-გაიკა 12 მმ-იანი</t>
  </si>
  <si>
    <t>ელ.ჩანგალი რეზინის 1x16 დედალი</t>
  </si>
  <si>
    <t>ელ.ჩანგალი რეზინის 1x16 მამალი</t>
  </si>
  <si>
    <t>საკაბელო არხი იატაკის (100-40)</t>
  </si>
  <si>
    <t>ავტომატის ყუთი 6-იანი</t>
  </si>
  <si>
    <t>ცლ</t>
  </si>
  <si>
    <t>#</t>
  </si>
  <si>
    <t>ხარჯთაღრიცხვა</t>
  </si>
  <si>
    <t>სამუშაოების ჩამონათვალი</t>
  </si>
  <si>
    <t>განზ.</t>
  </si>
  <si>
    <t>რაოდ</t>
  </si>
  <si>
    <t>მასალა</t>
  </si>
  <si>
    <t>ერთ. ფასი</t>
  </si>
  <si>
    <t>ჯამი</t>
  </si>
  <si>
    <t>ხელფასი</t>
  </si>
  <si>
    <t>სულ ლარი'</t>
  </si>
  <si>
    <r>
      <rPr>
        <b/>
        <sz val="10"/>
        <rFont val="Arial"/>
        <family val="2"/>
      </rPr>
      <t>ციფრული ფორტეპიანო აწყობით:</t>
    </r>
    <r>
      <rPr>
        <sz val="10"/>
        <rFont val="Arial"/>
        <family val="2"/>
      </rPr>
      <t xml:space="preserve"> მძიმე დინამიური 88 კლავიში, მგრძნობელობის 3 დონე. პოლიფონია არანაკლებ 256. ხმების რაოდენობა არანაკლებ 245. თავსებადი General MIDI სისტემასთან. რითმები/ავტო აკომპანიმენტი არანაკლებ 175. ეფექტები: რევერბი არანაკლებ 4 ტიპის, ქორუსი არანაკლებ 4 ტიპის. კლავიატურის გაყოფის ფუნქცია. დუეტის ფუნქცია. ინტეგრირებული მეტრონომი. ტრანსფორმაციის არანაკლებ 25 ნაბიჯი (-12 ნახევარტონი ~ 0 ~ +12 მთლიანი ტონი). წყობის კონტროლი A4 = 415.5Hz ~ 440.0Hz ~ 465.9Hz. ინტეგრირებული ჩამწერით არანაკლებ 15 არხი / 4 კომპოზიცია. USB პორტის მეშვეობით კომპიუტერთან კავშირი. ინტეგრირებული 2 დინამიკი სიმძლავრით არანაკლებ 28 ვატი. კომპლექტაციაში: სადგამი, 3-იანი ფუნქციონალური პედალი, კვების ბლოკი, რეგულირებადი სკამი, ნოტების დასადები. </t>
    </r>
  </si>
  <si>
    <r>
      <rPr>
        <b/>
        <sz val="10"/>
        <rFont val="Arial"/>
        <family val="2"/>
      </rPr>
      <t>მოტრიალე თავი შემავსებელი/სფერული ნათებით („ვოში“ / Wash) მონტაჟით</t>
    </r>
    <r>
      <rPr>
        <sz val="10"/>
        <rFont val="Arial"/>
        <family val="2"/>
      </rPr>
      <t>: არანაკლებ 190 ვატის სიმძლავრის შუქ-დიოდი (მინიმუმ 19 ცალი 10 ვატის სიმძლავრის RGBW სისტემა), მოტორიზირებული ზუმის ქვედა ზღვარი არაუმეტეს 10 გრადუსი, ზედა ზღვარი არანაკლებ 60 გრადუსი. 14 DMX არხი. პანორამული და დახრილი მოძრაობის რეჟიმი. პანორამული მოძრაობის დიაპაზონი არანაკლებ 540 გრადუსი. დახრილი მოძრაობის დიაპაზონი არანაკლებ 200 გრადუსი. დახრილი და პანორამული მოძრაობის რეზოლუცია არანაკლებ 16 ბიტი.</t>
    </r>
  </si>
  <si>
    <r>
      <rPr>
        <b/>
        <sz val="10"/>
        <rFont val="Arial"/>
        <family val="2"/>
      </rPr>
      <t xml:space="preserve">მხატვრული შემავსებელი/სფერული სანათი შუქ-დიოდზე (LED RGB) </t>
    </r>
    <r>
      <rPr>
        <sz val="10"/>
        <rFont val="Arial"/>
        <family val="2"/>
      </rPr>
      <t>მონტაჟით</t>
    </r>
    <r>
      <rPr>
        <b/>
        <sz val="10"/>
        <rFont val="Arial"/>
        <family val="2"/>
      </rPr>
      <t>:</t>
    </r>
    <r>
      <rPr>
        <sz val="10"/>
        <rFont val="Arial"/>
        <family val="2"/>
      </rPr>
      <t xml:space="preserve"> არანაკლებ 36 ცალი 3 ვატის სიმძლავრის შუქ-დიოდი. ფერთა სისტემა RGB ან RGBW</t>
    </r>
  </si>
  <si>
    <r>
      <rPr>
        <b/>
        <sz val="10"/>
        <rFont val="Arial"/>
        <family val="2"/>
      </rPr>
      <t>თეატრალური რამპის ნათება (LED Warm White) მონტაჟით:</t>
    </r>
    <r>
      <rPr>
        <sz val="10"/>
        <rFont val="Arial"/>
        <family val="2"/>
      </rPr>
      <t xml:space="preserve"> შუქ-დიოდის სისტემა ჯამური სიმძლავრით არანაკლებ 12 ვატი. სხივის გაშლის კუთხე არანაკლებ 15 გრადუსი, არაუმეტეს 18 გრადუსი. ნათება 3200 კელვინი. ინტეგრირებული DMX512. სანათის პირველად და მეორად რეჟიმზე დაყენების ფუნქცია.</t>
    </r>
  </si>
  <si>
    <r>
      <rPr>
        <b/>
        <sz val="10"/>
        <rFont val="Arial"/>
        <family val="2"/>
      </rPr>
      <t>განათების აპარატების სიგნალის გამყოფი მონტაჟით:</t>
    </r>
    <r>
      <rPr>
        <sz val="10"/>
        <rFont val="Arial"/>
        <family val="2"/>
      </rPr>
      <t xml:space="preserve"> DMX სპლიტერი ერთი შემავალი DMX სიგნალის 6 გამომავალ DMX სიგნალად. გამომავალი არხები 3 პინიანი და 5 პინიანი XLR კონექტორები.</t>
    </r>
  </si>
  <si>
    <r>
      <rPr>
        <b/>
        <sz val="10"/>
        <rFont val="Arial"/>
        <family val="2"/>
      </rPr>
      <t>DMX კაბელი მონტაჟით:</t>
    </r>
    <r>
      <rPr>
        <sz val="10"/>
        <rFont val="Arial"/>
        <family val="2"/>
      </rPr>
      <t xml:space="preserve"> 3 წვერიანი, კაბელის წინაღობა არაუმეტეს 115 ომი.</t>
    </r>
  </si>
  <si>
    <r>
      <rPr>
        <b/>
        <sz val="10"/>
        <rFont val="Arial"/>
        <family val="2"/>
      </rPr>
      <t>კონექტორი</t>
    </r>
    <r>
      <rPr>
        <sz val="10"/>
        <rFont val="Arial"/>
        <family val="2"/>
      </rPr>
      <t xml:space="preserve"> - დედალი ქენონი. 3 პინიანი, მონტაჟით</t>
    </r>
  </si>
  <si>
    <r>
      <rPr>
        <b/>
        <sz val="10"/>
        <rFont val="Arial"/>
        <family val="2"/>
      </rPr>
      <t>კონექტორი</t>
    </r>
    <r>
      <rPr>
        <sz val="10"/>
        <rFont val="Arial"/>
        <family val="2"/>
      </rPr>
      <t xml:space="preserve"> - მამალი ქენონი. 3 პინიანი, მონტაჟით</t>
    </r>
  </si>
  <si>
    <t>ტელევიზორისა და კედლის სამაგრის მონტაჟი</t>
  </si>
  <si>
    <t xml:space="preserve">ჯამი </t>
  </si>
  <si>
    <t>ლარი</t>
  </si>
  <si>
    <t>სამაყურებლო დარბაზის აივნის გახმოვანების სისტემის სტერეო გამაძლიერებელი მონტაჟით:
1. სტერეო ციფრული გამაძლიერებელი: 1.1) 4 ohms რეჟიმში არანაკლებ 1700 ვატი არხზე. 8 ohms რეჟიმში არანაკლებ 1000 ვატი არხზე. 1.2) სიხშირეთა დიაპაზონი 20-20000 ჰერცი, ± 0.5 dB რეჟიმში. 1.3) სიგნალის დადაბლების ფაქტორი არანაკლებ 250. 1.4) სიგნალისა და ხმაურის შეფარდება არანაკლებ 95 დეციბელი.</t>
  </si>
  <si>
    <t>სამაყურებლო დარბაზის ზურგიდან გახმოვანების პასიური სისტემის სტერეო გამაძლიერებელი მონტაჟით:
1. სტერეო ციფრული გამაძლიერებელი: 1.1) 4 ohms რეჟიმში არანაკლებ 1700 ვატი არხზე. 8 ohms რეჟიმში არანაკლებ 1000 ვატი არხზე. 1.2) სიხშირეთა დიაპაზონი 20-20000 ჰერცი, ± 0.5 dB რეჟიმში. 1.3) სიგნალის დადაბლების ფაქტორი არანაკლებ 250. 1.4) სიგნალისა და ხმაურის შეფარდება არანაკლებ 95 დეციბელი.</t>
  </si>
  <si>
    <t>ციფრული ხმის სამართავი პულტი:
32 მიკროფონის/ინსტრუმენტის შემავალი არხი (XLR). 3 სტერეო შემავალი არხი. 8 ჯგუფური გამომავალი არხი (Group Out) (XLR). 12 გამომავალი არხი (Mix Out) (XLR). 4 FX ბლოკი. 32×32 USB აუდიო ინტერფეისი. 7”-იანი ეკრანი. თითოეულ შემავალ არხზე: 4 პარამეტრიანი ეკვალაიზერი, მაღალი სიხშირის ფილტრი, კომპრესია და დილეის ფუნქცია. თითოეულ დამიქსულ გამომავალ არხზე: 4 პარამეტრიანი ეკვალაიზერი, 1/3 გრაფიკული ეკვალაიზერი, კომპრესია და დილეი ფუნქცია. ავტომატიზირებული ფეიდერები, iPAD აპლიკაციით მართვის სისტემის დისტანციურად მართვის შესაძლებლობა. სცენის საკომუტაციო ყუთისთვის ციფრული Cat5 გამომავალი სიგნალი.</t>
  </si>
  <si>
    <t>სცენის საკომუტაციო ყუთი: Cat5 კაბელით ციფრულ ხმის სამართავ პულტთან კავშირით, 24 შემავალი არხი (XLR), 12 გამომავალი არხი (XLR).</t>
  </si>
  <si>
    <t>ციფრული ხმის სამართავი პულტისა და სცენის საკომუტაციო ყუთის დამაკავშირებელი ქსელის კაბელის RJ45 კონექტორით მონტაჟით. სიგრძე არანაკლებ 50 მეტრისა. კაბელი თავსებადი უნდა იყოს როგორც აუდიო სიგნალის გადაცემისთვის, ასევე სისტემის მართვისთვის</t>
  </si>
  <si>
    <t>სტერეო გრაფიკული ეკვალაიზერი მონტაჟით: არანაკლებ 45მმ-იანი ფეიდერით, არანაკლებ 30 სიხშირე 1/3 ოქტავაში, სიხშირეთა დიაპაზონი 20-20000 ჰერცი, ± 0.5 dB რეჟიმში. დინამიური დიაპაზონი არანაკლებ 112 დეციბელი +/-12dB დიაპაზონში. 2 შემავალი არხი (XLR), 2 გამომავალი არხი (XLR). 6 წვერიანი Phoenix შემავალი არხი. 6 წვერიანი Phoenix გამომავალი არხი.</t>
  </si>
  <si>
    <t>კონექტორი - დედალი ქენონი. 3 პინიანი. სიმეტრიულ კაბელზე მირჩილვით</t>
  </si>
  <si>
    <t>კონექტორი - მამალი ქენონი. 3 პინიანი. სიმეტრიულ კაბელზე მირჩილვით</t>
  </si>
  <si>
    <t>სიმეტრიული აუდიო კაბელი მონტაჟით: ძირითადი 2 წვერი არანაკლებ 0,22 mm² კვეთის, გარე დიამეტრი არანაკლებ 6მმ, დამუშავება PVC მასალით.</t>
  </si>
  <si>
    <t>კონექტორი - მამალი სპიკონი. 4 პინიანი. (კაბელი 3/2.5-ზე მიმაგრებით)</t>
  </si>
  <si>
    <t>აუდიო წამკითხველი მონტაჟით: CD, MiniDisc. თავსებადი დისკები: MiniDisc Format, CD-DA (8/12cm), CD-ROM (8/12cm), CD/CD-R/CD-RW. არხების რაოდენობა: სტერეო არხი. აუდიო ფორმატი: Magnetic Field Modulation Overwrite, Audio CD (CD-DA), MPEG Audio Layer III (MP3), WAV. ჩაწერის ფორმატი: სტერეო, მონო. აუდიო ხარისხი 44.1 კილოჰერცი/16 ბიტი. კონექტორები: 1 x სტერეო RCA MD შემავალი, 1 x სტერეო RCA MD გამომავალი, 1 x სტერეო RCA CD გამომავალი, 1 x სტერეო RCA ძირითადი გამომავალი, 1 x ოპტიკური S/PDIF MD შემავალი, 1 x კოაქსიალური S/PDIF MD შემავალი, 1 x ოპტიკური S/PDIF MD გამომავალი, 1 x კოაქსიალური S/PDIF MD გამომავალი, 1 x ოპტიკური S/PDIF CD გამომავალი, 1 x კოაქსიალური S/PDIF CD გამომავალი, 1 x 1/4" ყურსასმენებისთვის გამომავალი. სიხშირეთა დიაპაზონი 20 ჰერცი - 20 კილოჰერცი ±0.5dB რეჟიმში. სიგნალისა და ხმაურის შეფარდება არაუმეტეს 100 დეციბელი.</t>
  </si>
  <si>
    <t>სიგნალის გარდამქმნელი პასიური ინტერფეისი (DI-BOX): ფუნქციონალი: შემავალი სიგნალის გაძლიერება, დამიწებაზე გადამრთველი, ფაზის კორექცია, ფილტრი. სიხშირეთა დიაპაზონი: ქვედა ზღვარი არაუმეტეს 15 ჰერცი, ზედა ზღვარი არანაკლებ 45 კილოჰერცი +/-0.5dB რეჟიმში. შემავალი არხი 1 x 1/4" TRS ბალანსირებული კონექტორი (დედალი), გამომავალი არხები 1 x XLR, 1 x 1/4" TRS ბალანსირებული კონექტორი (დედალი). შემავალი სიგნალის დონე 0, +24 and +44dBu.</t>
  </si>
  <si>
    <t>2 არხიანი რადიო მიმღები სისტემა მონტაჟით (UHF): არანაკლებ 16 პროგრამირებადი UHF სიხშირე. ავტომატური სკანირების ფუნქცია. PLL სინთეზირების ტექნოლოგია. ინტეგრირებული ანტენის სიგნალის გამყოფი. ანტენის გამომავალი არხი კვებით +8 V. 2 აუდიო გამომავალი არხი 3 პინიანი ბალანსირებული (XLR), 1 არაბალანსირებული გამომავალი არხი 6,35მმ-იანი კონექტორის ბუდით.</t>
  </si>
  <si>
    <t>UHF ხელის მიკროფონი ინტეგრირებული გადამცემით: მიკროფონის კატეგორია: dynamic, Supercardiod. სიხშირეთა დიაპაზონის ქვედა ზღვარი არაუმეტეს 65 ჰერცი, ზედა ზღვარი არანაკლებ 16 კილოჰერცი. სიგნალისა და ხმაურის შეფარდება არანაკლებ 110 დეციბელი, რადიო სიგნალის გადაცემის დიაპაზონი არანაკლებ 100 მეტრი.</t>
  </si>
  <si>
    <t>UHF მინი გადამცემი (თავზე სამაგრი მიკროფონისთვის): სიხშირის ავტომატური იდენტიფიცირების ფუნქცია, ხმის გათიშვის ღილაკი, მოდიფიცირების ღილაკი გადამცემის პარამეტრების მოდიფიცირებისთვის. სიგნალის მგრძნობელობის რეგულირება. 4 პინიანი მინი მამალი XLR კონექტორი. FM მოდულაცია, სიგნალისა და ხმაურის შეფარდება არანაკლებ 110 დეციბელი, სიხშირეთა დიაპაზონის ქვედა ზღვარი არაუმეტეს 50 ჰერცი, ზედა ზღვარი არანაკლებ 18 კილოჰერცი.</t>
  </si>
  <si>
    <t>UHF ანტენისთვის ფართეზოლიანი სიგნალის გამყოფი მონტაჟით: სიხშირეთა დიაპაზონის ქვედა ზღვარი არაუმეტეს 480 მეგაჰერცი, ზედა ზღვარი არანაკლებ 800 მეგაჰერცი. 4 არხიანი.</t>
  </si>
  <si>
    <t>UHF ფართე ზოლიანი ანტენა დამიწებით (მონტაჟით): სამუშაო დიაპაზონის ქვედა ზღვარი არაუმეტეს 470 მეგაჰერცი, ზედა ზღვარი არანაკლებ 1000 მეგაჰერცი. ინტეგრირებული ანტენის გამაძლიერებელი. აქტიური და პასიური კონექტორები (TNC). გაძლიერების კოეფიციენტი არანაკლებ  2 - 4 dBi.</t>
  </si>
  <si>
    <t>ანტენის სიგნალის გამყოფისა და ანტენის დამაკავშირებელი კაბელი მონტაჟით: კონექტორები TNC male - TNC male. სიგრძე არანაკლებ 25 მეტრი.</t>
  </si>
  <si>
    <t>მიკროფონის სადგამი: სიმაღლე არანაკლებ 1020-1580 მმ დიაპაზონში. სამფეხა სადგამით</t>
  </si>
  <si>
    <t>განათების აპარატის სამაგრი: სამაგრის დიამეტრი ადაპტირებული უნდა იყოს განათების ფერმისთვის, რომლის მილის დიამეტრი არის 35მმ-იანი.</t>
  </si>
  <si>
    <t>წყვ</t>
  </si>
  <si>
    <t>ძირითადი გახმოვანების სისტემის კედლის მზა სამაგრი მონტაჟით</t>
  </si>
  <si>
    <t>ძირითადი სასცენო სივრცის აქტიური გახმოვანების სისტემის მზა კედლის სამაგრი მონტაჟით</t>
  </si>
  <si>
    <t>სამაყურებლო დარბაზის აივნის გახმოვანების სისტემის კედლის მზა სამაგრი მონტაჟით</t>
  </si>
  <si>
    <t>სამაყურებლო დარბაზის ზურგიდან გახმოვანების პასიური სისტემის კედლის მზა სამაგრი მონტაჟით</t>
  </si>
  <si>
    <r>
      <rPr>
        <b/>
        <sz val="10"/>
        <rFont val="Arial"/>
        <family val="2"/>
      </rPr>
      <t>განათების საკიდი მზა ფერმა მონტაჟით ძირითად სასცენო სივრცეში (6ცლ) და მაყურებლის დარბაზში (2ცლ) (მონტაჟით):</t>
    </r>
    <r>
      <rPr>
        <sz val="10"/>
        <rFont val="Arial"/>
        <family val="2"/>
      </rPr>
      <t xml:space="preserve"> 35მმ-იანი მილებით, ოთხხაზოვანი ჯვადერინი სისტემით. სიგრძე 200სმ.</t>
    </r>
  </si>
  <si>
    <r>
      <rPr>
        <b/>
        <sz val="10"/>
        <rFont val="Arial"/>
        <family val="2"/>
      </rPr>
      <t>განათების საკიდი მზა ფერმა მაყურებლის დარბაზში აივნის ქვეშ :</t>
    </r>
    <r>
      <rPr>
        <sz val="10"/>
        <rFont val="Arial"/>
        <family val="2"/>
      </rPr>
      <t xml:space="preserve"> 35მმ-იანი მილებით, ოთხხაზოვანი ჯვადერინი სისტემით. სიგრძე 200სმ.</t>
    </r>
  </si>
  <si>
    <t>რეზბა 12 მმ-იანი</t>
  </si>
  <si>
    <t>განათების საკიდი ფერმის მონტაჟი (მაყურებლის დარბაზში აივნის ქვეშ)</t>
  </si>
  <si>
    <t>სამუშაოების ჯამური ჩამონათვალი</t>
  </si>
  <si>
    <t>ფორმა N4-1 ლოკალური ხარჯთაღრიცხვა რესურსული მეთოდით</t>
  </si>
  <si>
    <t>ფორმა N3 საობიექტო ხარჯთაღრიცხვა</t>
  </si>
  <si>
    <t>ხარჯთაღრიცხვა შედგენილია საქართველოს მთავრობის დადგენილება № 55, 2014 წლის 14 იანვრის ტექნიკური რეგლამენტის - ,,სამშენებლო სამუშაოების სახელმწიფო შესყიდვისას ზედნადები ხარჯებისა და გეგმური მოგების განსაზღვრის წესის“ მიხედვით</t>
  </si>
  <si>
    <t>გახმოვანების სისტემის მოწყობილობების ღირებულების და სამუშაოების ჯამი</t>
  </si>
  <si>
    <t>განათების სისტემის მოწყობილობების ღირებულების და სამუშაოების ჯამი</t>
  </si>
  <si>
    <t>საგრიმიოროებში აუდიო/ვიდეო ტრანსლაციის მოწყობილობების ღირებულების და სამუშაოების ჯამი</t>
  </si>
  <si>
    <t xml:space="preserve">ადაპტერი Micro-HDMI Male / HDMI Female Adapter (D to A) </t>
  </si>
  <si>
    <t>კაბელ არხების ხუფები</t>
  </si>
  <si>
    <t>ავტომატური ამომრთველი 16 ამპერიანი - გახმოვანებისთვის</t>
  </si>
  <si>
    <t>ავტომატური ამომრთველი 250 ამპერიანი - გახმოვანებისთვის</t>
  </si>
  <si>
    <t>ავტომატური ამომრთველი 16 ამპერიანი - განათებისთვის</t>
  </si>
  <si>
    <t>ავტომატური ამომრთველი 250 ამპერიანი - განათებისთვის</t>
  </si>
  <si>
    <t>ავტომატური ამომრთველი 630 ამპერიანი - განათებისთვის</t>
  </si>
  <si>
    <t>ავტომატური ამომრთველი 16 ამპერიანი - სცენისთვის</t>
  </si>
  <si>
    <t>როზეტი 5-იანი რეზინის</t>
  </si>
  <si>
    <t>ავტომატის ყუთი 24-იანი</t>
  </si>
  <si>
    <t>ელექტრო-სამონტაჟო მოწყობილობების ღირებულების და სამუშაოების ჯამი</t>
  </si>
  <si>
    <t>სულ ჯამი</t>
  </si>
  <si>
    <t>ხარჯთაღრიცხვა შესრულებულია სამშენებლო რესურსების ფასების კატალოგისა და საბაზრო ფასების გათვალისწინებით</t>
  </si>
  <si>
    <t>განათების, გახმოვანების, სასცენო მექანიზმების და ფარდების, საგრიმიორო სივრცის აუდიო-ვიდეო ტრანსლირების სამუშაოების</t>
  </si>
  <si>
    <t>ციფრული ხმის სამართავი პულტის მონტაჟი, კონფიგურირებით, სრულ გახმოვანების სისტემასთან ინეგრაციით</t>
  </si>
  <si>
    <t>ნოუთბუქი: არანაკლებ 15.6''-იანი ეკრანი, რეზოლუცია არანაკლებ 1366 x 768, პროცესორი არანაკლებ Intel Core i5, პროცესორის ბირთვის რაოდენობა არანაკლებ 2, პროცესორის სიჩქარე არანაკლებ 1700, ოპერატიული მექსიერება არანაკლებ 4096/DDR3/1600. მყარი დისკი არანაკლებ 500 გბ. სიჩქარით არანაკლებ 5400rpm. ინტერფეისი: HDMI, D-SUB, USB 2.0, USB 3.0, RJ-45. ოპტიკური წამკითხველი DVD-RW. დაკავშირება: Bluetooth 4.0, Wi-Fi 802.11 b/g/n.</t>
  </si>
  <si>
    <t>კონექტორი - ბალანსირებული სტერეო მამალი კონექტორი 6,3mm ზომის, სიმეტრიულ კაბელზე მირჩილვით.</t>
  </si>
  <si>
    <t>კონექტორი ბალანსირებული სტერეო მამალი კონექტორი 3,5mm ზომის, სიმეტრიულ კაბელზე მირჩილვით.</t>
  </si>
  <si>
    <t>მინიატურული კონდენსატორული მიკროფონი თავზე სამაგრი სისტემით (გარნიტურა): სიხშირეთა დიაპაზონის ქვედა ზღვარი არაუმეტეს 20 ჰერცი, ზედა ზღვარი არანაკლებ 20 კილოჰერცი. მომინალური წინაღობა 1 kΩ. სიგნალისა და ხმაურის შეფარდება არაუმეტეს 48 დეციბელი. მაქსიმალური სიმძლავრე არანაკლებ 126 დეციბელი. 4 პინიანი მინი დედალი XLR კონექტორით.</t>
  </si>
  <si>
    <t>კონდენსატორული მიკროფონი სადგამით (საგუნდო გახმოვანებისთვის) და ბაზით (ელექტრეტული) (მონტაჟით): სიხშირეთა დიაპაზონის ქვედა ზღვარი არაუმეტეს 50 ჰერცი, ზედა ზღვარი არანაკლებ 18 კილოჰერცი. პოლარობის დიაგრამა: Cardioid, Supercardioid, Omni-directional. მგრძნობელობა 1000 ჰერცზე: არანაკლებ -56±3dB. წინაღობა არაუმეტეს 220Ω. სიმძლავრე არანაკლებ 125 dB. 3 პინიანი მინი XLR მამალი კონექტორი. ინტეგრირებული კაბელით არანაკლებ 7 მეტრი. მიკროფონის სადგამის სიმაღლე არანაკლებ 60სმ.</t>
  </si>
  <si>
    <t>კაბელი 3x2.5m2</t>
  </si>
  <si>
    <t>კაბელი 2x2.5m2</t>
  </si>
  <si>
    <t>შლეიფი 1.5m2x24+1 (დენის მულტიკაბელი)</t>
  </si>
  <si>
    <r>
      <t xml:space="preserve">პროექტორის კაბელი: </t>
    </r>
    <r>
      <rPr>
        <sz val="10"/>
        <rFont val="Arial"/>
        <family val="2"/>
      </rPr>
      <t>HDMI კაბელი HDMI კონექტორებით. 4K, 1440p, 1080p, 720p რეზოლუციის მხარდაჭერით. სიგრძე არანაკლებ 10 მეტრი. აუცილებელია კაბელის გამტარი იყოს 28 AWG Oxygen-Free სტანდარტით. აუდიო სტანდარტი DTS-HD Master Audio &amp; Dolby TrueHD.</t>
    </r>
  </si>
  <si>
    <r>
      <rPr>
        <b/>
        <sz val="10"/>
        <rFont val="Arial"/>
        <family val="2"/>
      </rPr>
      <t>პორტატული აუდიო-ვიდეო ჩამწერი კამერა მონტაჟით:</t>
    </r>
    <r>
      <rPr>
        <sz val="10"/>
        <rFont val="Arial"/>
        <family val="2"/>
      </rPr>
      <t xml:space="preserve"> არანაკლებ 16 მეგაპიქსელი, ვიდეო ფორმატი: მაღალი გარჩევადობის 1920 x 1080p / 30 fps. მიკროფონის ჩაწერის კუთხე არანაკლებ 120 გრადუსი. გამომავალი კონექტორები: 1x HDMI D (Micro), 1x Multi-Terminal USB. მიკროფონის შემავალი არხი, ყურსასმენის გამომავალი არხი. </t>
    </r>
  </si>
  <si>
    <t>HDMI კაბელი კონექტორებით</t>
  </si>
  <si>
    <t>ლოკალური ხარჯთაღრიცხვა N1 გახმოვანების სისტემა</t>
  </si>
  <si>
    <t>ლოკალური ხარჯთაღრიცხვა N2 განათების სისტემა</t>
  </si>
  <si>
    <t>ლოკალური ხარჯთაღრიცხვა N4 ლითონკონსტრუქციები</t>
  </si>
  <si>
    <t>ლოკალური ხარჯთაღრიცხვა N5 საგრიმიორო სივრცეში აუდიო-ვიდეო ტრანსლაცია</t>
  </si>
  <si>
    <t>ლოკალური ხარჯთაღრიცხვა #</t>
  </si>
  <si>
    <t>ლოკალური ხარჯთაღრიცხვა N7 ელექტრო-სამონტაჟო სამუშაოები</t>
  </si>
  <si>
    <r>
      <rPr>
        <b/>
        <sz val="10"/>
        <rFont val="Arial"/>
        <family val="2"/>
      </rPr>
      <t>პროექტორის ლინზა:</t>
    </r>
    <r>
      <rPr>
        <sz val="10"/>
        <rFont val="Arial"/>
        <family val="2"/>
      </rPr>
      <t xml:space="preserve"> მექანიკური ზუმით &amp; ფოკუსით. ზუმის ქვედა ზღვარი არაუმეტეს 63.5მმ, ზედა ზღვარი არანაკლებ 111.5მმ. დიაფრაგმა არაუმეტეს f:2.9.</t>
    </r>
  </si>
  <si>
    <t>სულ სამუშაოების ჯამი</t>
  </si>
  <si>
    <r>
      <t>პროექტორის მოტორიზირებული ეკრანი სამართავი პულტით.</t>
    </r>
    <r>
      <rPr>
        <sz val="10"/>
        <rFont val="Arial"/>
        <family val="2"/>
      </rPr>
      <t xml:space="preserve"> ზომა: სიგანე 400 სმ, სიმაღლე 270 სმ. ფორმატი 16:9. ხედვის კუთხე არანაკლებ 120 გრადუსი. გაძლიერების კოეფიციენტი არანაკლებ 1.2.</t>
    </r>
  </si>
  <si>
    <r>
      <t>მოტრიალე თავი პროფილური/მიმართული ნათებით (სპოტი):</t>
    </r>
    <r>
      <rPr>
        <sz val="10"/>
        <rFont val="Arial"/>
        <family val="2"/>
      </rPr>
      <t xml:space="preserve"> ნათების სიმძლავრე არანაკლებ 90,000 lx 5 მეტრის დისტანციაზე. ნათურასთან ინტეგრირებული შუშის რეფლექტორი. ზუმის დიაპაზონის ქვედა ზღვარი არაუმეტეს 5 გრადუსი, ხოლო ზედა ზღვარი არანაკლებ 20 გრადუსი (აპარატს უნდა გააჩნდეს როგორც სპოტის ეფექტი, ისე ვოშის და ბიმის ეფექტი). ფერის ცვლის არანაკლებ 13 ფილტრი + თეთრი ფერის ფილტრი. არანაკლებ 9 მოძრავი გობო, არანაკლებ 14 სტატიკური გობო. პრიზმები: ექვსკუთხა ხაზოვანი პრიზმა უწყვეტი მოძრაობით ორივე მიმართულებით. რვაკუთხოვანი წრიული პრიზმა უწყვეტი მოძრაობით ორივე მიმართულებით. სრული დიაპაზონის ინტეგრირებული დიმერი და ცვლადი სტრობის ეფექტი. ხაზოვანი მოტორიზირებული ზუმი და ფოკუსი. პროტოკოლის სისტემა: USITT DMX-512, RDM, ArtNet, MA Net, MA Net2. პროტოკოლის 3 რეჟიმი (24,16, 30 საკონტროლო არხები). მოძრაობის კონტროლი: ვექტორული და ხაზოვანი. ფერის ცვლის პოზიციონირება არანაკლებ 8 ბიტი. მოძრავი გობოს პოზიციონირება არანაკლებ 8 ბიტი. სტატიკური გობოს პოზიციონირება არანაკლებ 8 ბიტი. პრიზმის ინდექსირება და როტაცია არანაკლებ 8 ბიტი. ინტეგრირებული ანალიზატორი დეფექტების მარტივი იდენტიფიცირებისთვის. პანორამული მოძრაობის დიაპაზონი არანაკლებ 540 გრადუსი. დახრილი მოძრაობის დიაპაზონი არანაკლებ 270 გრადუსი. მოძრაობის რეზოლუცია არანაკლებ 16 ბიტი. პანორამული და დახრილი მოძრაობის ავტომატური კორექციის ფუნქცია. რეკომენდირებული ნათურის სიმძლავრე არანაკლებ 280 ვატი.</t>
    </r>
  </si>
  <si>
    <r>
      <t xml:space="preserve">სიგნალის მრავალარხიანი ციფრული გამანაწილებელი და შუქის სიმკვეთრის მარეგულირებელი (დიმერი): </t>
    </r>
    <r>
      <rPr>
        <sz val="10"/>
        <rFont val="Arial"/>
        <family val="2"/>
      </rPr>
      <t>არანაკლებ 12 დამოუკიდებელი არხი, თითოეულ არხზე არნაკლებ 10 ამპერი. მართვა DMX512 ან/და ანალოგური. არანაკლებ 12 ინტეგრირებული პროგრამა რეგულირებადი სიჩქარით. LCD ეკრანით. ფიზიკური ზომა სააპარატო კარადაში ინსტალაციისთვის არაუმეტეს 4U.</t>
    </r>
  </si>
  <si>
    <t>ლოკალური ხარჯთაღრიცხვა N6 სასცენო მექანიზმები და ფარდები</t>
  </si>
  <si>
    <t>ლოკალური ხარჯთაღრიცხვა N3 პროექცია და ეკრანი</t>
  </si>
  <si>
    <t>პროექციის და ეკრანის მოწყობილობების ღირებულების და სამუშაოების ჯამი</t>
  </si>
  <si>
    <t xml:space="preserve"> ლითონკონსტრუქციების მოწყობილობების და სამუშაოების ჯამი</t>
  </si>
  <si>
    <t>მილკვადრატი 80მმ/100მმ/3მმ.</t>
  </si>
  <si>
    <t>მილკვადრატი 50მმ/50მმ/3მმ.</t>
  </si>
  <si>
    <t>მილკვადრატი 40მმ/40მმ/3მმ.</t>
  </si>
  <si>
    <t>მილკვადრატი 30მმ/30მმ/3მმ.</t>
  </si>
  <si>
    <t>მილკვადრატი 20მმ/20მმ/3მმ.</t>
  </si>
  <si>
    <t>მილკვადრატი 40მმ/60მმ/3მმ.</t>
  </si>
  <si>
    <t>შემკვრელი კვანძები</t>
  </si>
  <si>
    <t>ლითონის მილი 42მმ/3მმ.</t>
  </si>
  <si>
    <t>რკინის რგოლები 48მმ.</t>
  </si>
  <si>
    <t>დასაჭიმი თასმები 6მმ.</t>
  </si>
  <si>
    <t>შესაკიდი კარაბინები</t>
  </si>
  <si>
    <t>ლითონის ბაგირი 4მმ.</t>
  </si>
  <si>
    <t>ლითონის ბაგირი 6მმ.</t>
  </si>
  <si>
    <t>ელექტროდი 2,5მმ.</t>
  </si>
  <si>
    <t>ელექტროდი 3მმ.</t>
  </si>
  <si>
    <t>რკინის საჭრელი ქვები 350მმ.</t>
  </si>
  <si>
    <t>რკინის საჭრელი ქვები 300მმ.</t>
  </si>
  <si>
    <t>რკინის საჭრელი ქვები 230მმ.</t>
  </si>
  <si>
    <t>საფხეკი ლითონის</t>
  </si>
  <si>
    <t>საყრდენი დაფები 100მმ./100მმ./5მმ.</t>
  </si>
  <si>
    <t>ფიჭვის მასალა 46მმ</t>
  </si>
  <si>
    <t>ბლოკგორგოლაჭები</t>
  </si>
  <si>
    <t>მცოცავი დაფა</t>
  </si>
  <si>
    <t>მეტალის ბაგირი 3მმ.</t>
  </si>
  <si>
    <t>კატანკა 8მმ.</t>
  </si>
  <si>
    <t>მზიდავი 400/800</t>
  </si>
  <si>
    <t>მზიდავი 250/500</t>
  </si>
  <si>
    <t>ფუნჯი (ფლეიცი-საშუალო)</t>
  </si>
  <si>
    <t>კატოკი საშუალო</t>
  </si>
  <si>
    <t>ნიტროსაღებავი</t>
  </si>
  <si>
    <t>ჭანჭიკი, ქანჩი (10მმ და 11მმ.)</t>
  </si>
  <si>
    <t>მ2</t>
  </si>
  <si>
    <t>გ.მ</t>
  </si>
  <si>
    <t>შკვრ</t>
  </si>
  <si>
    <t>სცენის სხვენში ლითონის კონსტრუქციის დამზადება-მონტაჟი</t>
  </si>
  <si>
    <t>განათების სოფიტების ელ. ძრავების გადაწყობა მონტაჟი</t>
  </si>
  <si>
    <t>საშტანგეტო სისტემის ელ. ძრავის გადაწყობა მონტაჟი</t>
  </si>
  <si>
    <t>მეტალის ბაგირის ჩაბმა სოფიტებზე, შტანგეტებზე ელ. ძრავებზე მიერთება</t>
  </si>
  <si>
    <t>სცენის გვერდით განათების რკინის კონსტრუქციის დამზადება, მონტაჟი</t>
  </si>
  <si>
    <t>კულისების შესაკიდი ხარიხას დამზადება-მონაჟი</t>
  </si>
  <si>
    <t>მაყურებელთა დარბაზში განათების კონსტრუქციის დამზადება, მონტაჟი</t>
  </si>
  <si>
    <t>სასცენო მექანიზმების და ფარდების მასალების და სამუშაოების ჯამი</t>
  </si>
  <si>
    <t>ზუმბარას ქაღალდი 180</t>
  </si>
  <si>
    <t>m2</t>
  </si>
  <si>
    <t>დარბაზის კარების ფარდები - ხავერდის ქსოვილი, შეკერვა 6 ცალი</t>
  </si>
  <si>
    <t>სსიპ შოთა რუსთაველის თეატრისა და კინოს უნივერსიტეტის დ. ალექსიძის სახელობის სასწავლო დარბაზი</t>
  </si>
  <si>
    <r>
      <t>გახმოვანების აპარატურის მზა კარადა ზომებით (მონტაჟით):</t>
    </r>
    <r>
      <rPr>
        <sz val="10"/>
        <rFont val="Arial"/>
        <family val="2"/>
      </rPr>
      <t xml:space="preserve"> არანაკლებ 8U, ფიზიკური ზომები: სიგანე არანაკლებ 560მმ, სიღრმე 450მმ, სიმაღლე არანაკლებ 450მმ.. აპარატურის დამაგრების სიღრმე არანაკლებ 41სმ.</t>
    </r>
  </si>
  <si>
    <r>
      <rPr>
        <b/>
        <sz val="10"/>
        <rFont val="Arial"/>
        <family val="2"/>
      </rPr>
      <t>განათების სააპარატო/სადიმერო მზა კარადა მონტაჟით:</t>
    </r>
    <r>
      <rPr>
        <sz val="10"/>
        <rFont val="Arial"/>
        <family val="2"/>
      </rPr>
      <t xml:space="preserve"> არანაკლებ 12U.</t>
    </r>
  </si>
  <si>
    <t>მთავარი ფარდისა სამოძრაო რკინის კონსტრუქციის დამზადება მონტაჟი</t>
  </si>
  <si>
    <t xml:space="preserve">განათების სოფიტებისა და შტანგეტების სამოძრავო ბლოკგორგოლაჭების მონტაჟი </t>
  </si>
  <si>
    <t>სცენის გვერდითი ხიდი-აივნის რკინის კონსტრუქციის დამზადება-მონტაჟი (ხიდი-აივნის კიბის, მოაჯირისა და სავალი ზედაპირის დამზადება მონტაჟი)</t>
  </si>
  <si>
    <t>შიდა სცენის იატაკის არსებული კონსტრუქციის გადაკვეთა</t>
  </si>
  <si>
    <t>გარეთა სცენის იატაკის არსებული კონსტრუქციის გადაკეთება, მონტაჟი</t>
  </si>
  <si>
    <t>მაყურებელთა დარბაზში იარუსის უკანა კედელთან განათების სოფიტების სამოძრაო-შესაკიდი ელ. ამწისა და ბლოკგორგოლაჭების მონტაჟი</t>
  </si>
  <si>
    <t>დარბაზის კარების ფარდები - ხავერდის ქსოვილი, შეკიდება 6 ცალი</t>
  </si>
  <si>
    <t>მთავარი ფარდა - ხავერდის ქსოვილის, შეკერვა და ლუვერსირება</t>
  </si>
  <si>
    <t>მთავარი ფარდა - ხავერდის ქსოვილის, შეკიდება</t>
  </si>
  <si>
    <t>არლეკინი - ხავერდის ქსოვილის შეკერვა და ლუვერსირება</t>
  </si>
  <si>
    <t>არლეკინი - ხავერდის ქსოვილის შეკიდება</t>
  </si>
  <si>
    <t>პადუგა დიაგონალის ნაჭერი - ბამბის ძირზე (შავი). შეკერვა, ლუვერსირება 3 ცალი</t>
  </si>
  <si>
    <t>პადუგა დიაგონალის ნაჭერი - ბამბის ძირზე (შავი). შეკიდება 3 ცალი</t>
  </si>
  <si>
    <t>კულისა დიაგონალის ნაჭერი - ბამბის ძირზე (შავი). შეკერვა, ლუვერსირება 4 ცალი</t>
  </si>
  <si>
    <t>კულისა დიაგონალის ნაჭერი - ბამბის ძირზე (შავი). შეკიდვა 4 ცალი</t>
  </si>
  <si>
    <t>უკანა გადამკეტი ფარდა დიაგონალის ნაჭერი - ბამბის ძირზე (შავი). შეკერვა, ლუვერსირება</t>
  </si>
  <si>
    <t>უკანა გადამკეტი ფარდა დიაგონალის ნაჭერის - ბამბის ძირზე (შავი). შეკიდება</t>
  </si>
  <si>
    <t>სცენის იატაკის ფარების დამზადება ფიჭვისაგან 46მმ-ისა. იატაკის კონსტრუქციის წყობის მიხედვით</t>
  </si>
  <si>
    <t>გარეთა სცენის იატაკის ფარების დამზადება ფიჭვისაგან 46 მმ-ისა. იატაკის კონსტრუქციის წყობის მიხედვით</t>
  </si>
  <si>
    <t>აქტიური მონიტორი ხმის რეჟისორისთვის: დინამიკის ზომა არანაკლებ 20 სმ. დინამიკის მგრძნობელობა არანაკლებ 75 დეციბელი (1 W/M). სიხშირეთა დიაპაზონის ქვედა ზღვარი არაუმეტეს 45 ჰერცი, ხოლო ზედა ზღვარი არანაკლებ 20 კილოჰერცი.</t>
  </si>
  <si>
    <r>
      <t>ძირითადი გახმოვანების აქტიური სტერეო სისტემა მონტაჟით:
1. კ</t>
    </r>
    <r>
      <rPr>
        <u/>
        <sz val="10"/>
        <rFont val="Arial"/>
        <family val="2"/>
      </rPr>
      <t>ოლონური ცილინდრული ბგერის პასიური სატელიტი</t>
    </r>
    <r>
      <rPr>
        <sz val="10"/>
        <rFont val="Arial"/>
        <family val="2"/>
      </rPr>
      <t xml:space="preserve"> ნეოდიმის არანაკლებ 2”-იანი დინამიკის ელემენტებით. 1.1) დინამიკის მგრძნობელობა არანაკლებ 98 დეციბელი (1ვატი/1მეტრი). 1.2) დინამიკის მაქსიმალური სიმძლავრე არანაკლებ 124 დეციბელი განგრძობით რეჟიმში, 130 დეციბელი პიკურ რეჟიმში. 1.3) სიხშირეთა დიაპაზონი +/- 3dB რეჟიმში: ქვედა ზღვარი არაუმეტეს 150 ჰერცი, ზედა ზღვარი არანაკლებ 20 კილოჰერცი. 1.4) ბგერის გაშლის ჰორიზონტალური კუთხე არანაკლებ 110 გრადუსი, ხოლო ვერტიკალური გაშლის კუთხის დიაპაზონის ქვედა ზღვარი არაუმეტეს 8 გრადუსისა და ზედა ზღვარი არანაკლებ 34 გრადუსი. 1.5) სატელიტის ფიზიკური ზომები: სიგანე არაუმეტეს 10 სმ, სიღრმე არაუმეტეს 7 სმ, სატელიტების ჯამური სიმაღლე არაუმეტეს 230სმ.
</t>
    </r>
    <r>
      <rPr>
        <u/>
        <sz val="10"/>
        <rFont val="Arial"/>
        <family val="2"/>
      </rPr>
      <t>2. აქტიური დაბალი სიხშირის დინამიკი (სუბბუფერი)</t>
    </r>
    <r>
      <rPr>
        <sz val="10"/>
        <rFont val="Arial"/>
        <family val="2"/>
      </rPr>
      <t xml:space="preserve"> ნეოდიმის არანაკლებ 18”-იანი დინამიკის ელემენტით, ასევე 3”-იანი დამატებითი დინამიკის ელემენტით. 2.1) ინტეგრირებული გამაძლიერებელი პასიური კოლონური ცილინდრული სატელიტისთვის. 2.2) დინამიკის მგრძნობელობა არანაკლებ 99 დეციბელი (1ვატი/1მეტრი). 2.3) დინამიკის მაქსიმალური სიმძლავრე არანაკლებ 130 დეციბელი განგრძობით რეჟიმში, 136 დეციბელი პიკურ რეჟიმში. 2.4) სიხშირეთა დიაპაზონი +/- 3dB რეჟიმში: ქვედა ზღვარი არაუმეტეს 30 ჰერცი, ზედა ზღვარი არანაკლებ 150 კილოჰერცი. 2.5) ინტეგრირებული ციფრული სიხშირეთა დიაპაზონის გამყოფი 150 ჰერცზე. 2.6) ინტეგრირებული სენსორული ეკრანით, ინტეგრირებული DSP პროცესორის მართვისთვის (ხმის დამუშავების ეკვალიზაციის პრესეტებით, დინამიური ლიმიტერი) 2.7) კონექტორები: 2 male + 2 female 3-pin balanced XLR, 1xPowered Speakon Out. 2.8) ფიზიკური ზომები: სიგანე არაუმეტეს 55 სმ, სიღრმე არაუმეტეს 70სმ, სიმაღლე არაუმეტეს 55სმ.</t>
    </r>
  </si>
  <si>
    <t>ძირითადი სასცენო სივრცის აქტიური გახმოვანების სისტემა (ასევე სასცენო მონიტორული სისტემა):
1.1) დინამიკის მაქსიმალური სიმძლავრე არანაკლებ 123 დეციბელი. 1.2) სიხშირეთა დიაპაზონი +/- 3dB რეჟიმში: ქვედა ზღვარი არაუმეტეს 55 ჰერცი, ზედა ზღვარი არანაკლებ 19 კილოჰერცი. 1.3) აქტიური დაცვის სისტემა: პიკური რეჟიმის ლიმიტერი, ნომინალური რეჟიმის ლიმიტერი. 1.4) დინამიკის ელემენტები: 15"-იანი დაბალი/საშუალო სიხშირის ელემენტი, 1"-იანი მაღალი სიხშირის ელემენტი. 1.5) გაშლის კუთხე: ჰორიზონტალური არაუმეტეს 60 გრადუსი, ვერტიკალური არაუმეტეს 40 გრადუსი. 1.6) ფიზიკური ზომები: სიგანე არაუმეტეს 50 სმ, სიღრმე არაუმეტეს 50სმ, სიმაღლე არაუმეტეს 65სმ. 1.7) დინამიკი კორპუსის დიზაინი უნდა იყოს გათვლილი სცენაზე დასადებად შესაბამისი დახრის კუთხით როგორც მონიტორი.</t>
  </si>
  <si>
    <t>სამაყურებლო დარბაზის აივნის გახმოვანების პასიური სისტემა მონტაჟით:
1.1) კოლონური ცილინდრული ბგერის პასიური სატელიტი, ნეოდიმის არანაკლებ  3.15”-იანი დინამიკის ელემენტებით. 1.2) დინამიკის მგრძნობელობა არანაკლება 95 დეციბელი (1ვატი/1მეტრი). 1.3) დინამიკის მაქსიმალური სიმძლავრე არანაკლებ 122 დეციბელი განგრძობით რეჟიმში, 128 დეციბელი პიკურ რეჟიმში. 1.4) სიხშირეთა დიაპაზონი - 10dB რეჟიმში: ქვედა ზღვარი არაუმეტეს 100 ჰერცი, ზედა ზღვარი არანაკლებ 20 კილოჰერცი. 1.5) ბგერის გაშლის ჰორიზონტალური კუთხე არანაკლებ 90 გრადუსი, ხოლო ვერტიკალური გაშლის კუთხის დიაპაზონის ქვედა ზღვარი არაუმეტეს 10 გრადუსისა და ზედა ზღვარი არანაკლებ 45 გრადუსი. 1.6) სატელიტის ფიზიკური ზომები: სიგანე არაუმეტეს 10 სმ, სიღრმე არაუმეტეს 13სმ, სიმაღლე არაუმეტეს 55სმ.</t>
  </si>
  <si>
    <t>სამაყურებლო დარბაზის ზურგიდან გახმოვანების პასიური სისტემა მონტაჟით:
1.1) კოლონური ცილინდრული ბგერის პასიური სატელიტი, ნეოდიმის არანაკლებ  3.15”-იანი დინამიკის ელემენტებით. 1.2) დინამიკის მგრძნობელობა არანაკლება 95 დეციბელი (1ვატი/1მეტრი). 1.3) დინამიკის მაქსიმალური სიმძლავრე არანაკლებ 122 დეციბელი განგრძობით რეჟიმში, 128 დეციბელი პიკურ რეჟიმში. 1.4) სიხშირეთა დიაპაზონი - 10dB რეჟიმში: ქვედა ზღვარი არაუმეტეს 100 ჰერცი, ზედა ზღვარი არანაკლებ 20 კილოჰერცი. 1.5) ბგერის გაშლის ჰორიზონტალური კუთხე არანაკლებ 90 გრადუსი, ხოლო ვერტიკალური გაშლის კუთხის დიაპაზონის ქვედა ზღვარი არაუმეტეს 10 გრადუსისა და ზედა ზღვარი არანაკლებ 45 გრადუსი. 1.6) სატელიტის ფიზიკური ზომები: სიგანე არაუმეტეს 10 სმ, სიღრმე არაუმეტეს 13სმ, სიმაღლე არაუმეტეს 55სმ.</t>
  </si>
  <si>
    <t>დამატებითი გახმოვანების აქტიური დინამიკი (აივნის აუდიტორიის უკანა მხრიდან): დინამიკის ზომა არანაკლებ 8", 1"-იანი დამატებითი კომპონენტით. დინამიკის მგრძნობელობა არანაკლებ 90 დეციბელი (1 W, 1 m). სიხშირეთა დიაპაზონის ქვედა ზღვარი არაუმეტეს 50 ჰერცი, ხოლო ზედა ზღვარი არანაკლებ 20 კილოჰერცი. ფიზიკური ზომები: არაუმეტეს 37 სმ (სიმაღლე) x 28 სმ (სიგანე) x 250 სმ (სიღრმე).</t>
  </si>
  <si>
    <t>ზედნადები ხარჯები (არაუმეტეს 72%)</t>
  </si>
  <si>
    <t>გეგმიური დაგროვება (არაუმეტეს 8%)</t>
  </si>
  <si>
    <t>ზედნადები ხარჯები (არაუმეტეს 75%)</t>
  </si>
  <si>
    <t>ზედნადები ხარჯები (არაუმეტეს 8%)</t>
  </si>
  <si>
    <t>ზედნადები ხარჯები (არაუმეტეს 10%)</t>
  </si>
  <si>
    <r>
      <t xml:space="preserve">გაუთვალისწინებელი სამუშაოების ხარჯები 2.5% </t>
    </r>
    <r>
      <rPr>
        <sz val="10"/>
        <color rgb="FFFF0000"/>
        <rFont val="Arial"/>
        <family val="2"/>
      </rPr>
      <t>(არ იცვლება)</t>
    </r>
  </si>
  <si>
    <r>
      <t xml:space="preserve">დღგ 18% </t>
    </r>
    <r>
      <rPr>
        <sz val="10"/>
        <color rgb="FFFF0000"/>
        <rFont val="Arial"/>
        <family val="2"/>
      </rPr>
      <t>(არ იცვლება)</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</si>
</sst>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р_._-;\-* #,##0.00_р_._-;_-* &quot;-&quot;??_р_._-;_-@_-"/>
    <numFmt numFmtId="165" formatCode="_-* #,##0_-;\-* #,##0_-;_-* &quot;-&quot;_-;_-@_-"/>
    <numFmt numFmtId="166" formatCode="_-* #,##0_р_._-;\-* #,##0_р_._-;_-* &quot;-&quot;??_р_._-;_-@_-"/>
    <numFmt numFmtId="167" formatCode="_-* #,##0.0_р_._-;\-* #,##0.0_р_._-;_-* &quot;-&quot;??_р_._-;_-@_-"/>
  </numFmts>
  <fonts count="24">
    <font>
      <sz val="10"/>
      <name val="Arial"/>
      <family val="2"/>
    </font>
    <font>
      <sz val="10"/>
      <name val="Arial"/>
      <family val="2"/>
    </font>
    <font>
      <sz val="10"/>
      <name val="Arial"/>
      <family val="2"/>
      <charset val="204"/>
    </font>
    <font>
      <b/>
      <sz val="10"/>
      <name val="Arial"/>
      <family val="2"/>
    </font>
    <font>
      <sz val="10"/>
      <name val="Arial"/>
      <family val="2"/>
      <charset val="204"/>
    </font>
    <font>
      <sz val="10"/>
      <name val="Arial"/>
      <family val="2"/>
    </font>
    <font>
      <sz val="12"/>
      <color theme="1"/>
      <name val="Calibri"/>
      <family val="2"/>
      <charset val="204"/>
      <scheme val="minor"/>
    </font>
    <font>
      <sz val="10"/>
      <name val="Menlo Regular"/>
      <family val="2"/>
    </font>
    <font>
      <u/>
      <sz val="10"/>
      <name val="Arial"/>
      <family val="2"/>
    </font>
    <font>
      <b/>
      <sz val="12"/>
      <name val="AcadNusx"/>
    </font>
    <font>
      <b/>
      <sz val="10"/>
      <name val="AcadNusx"/>
    </font>
    <font>
      <sz val="10"/>
      <name val="AcadNusx"/>
    </font>
    <font>
      <b/>
      <i/>
      <sz val="10"/>
      <name val="AcadNusx"/>
    </font>
    <font>
      <sz val="9"/>
      <color theme="1"/>
      <name val="Arial"/>
      <family val="2"/>
    </font>
    <font>
      <sz val="9"/>
      <name val="Arial"/>
      <family val="2"/>
    </font>
    <font>
      <i/>
      <sz val="10"/>
      <name val="Arial"/>
      <family val="2"/>
    </font>
    <font>
      <b/>
      <i/>
      <sz val="10"/>
      <name val="Menlo Regular"/>
    </font>
    <font>
      <b/>
      <sz val="12"/>
      <name val="Sylfaen"/>
      <family val="1"/>
    </font>
    <font>
      <b/>
      <sz val="10"/>
      <name val="Sylfaen"/>
      <family val="1"/>
    </font>
    <font>
      <b/>
      <sz val="8"/>
      <name val="Sylfaen"/>
      <family val="1"/>
    </font>
    <font>
      <b/>
      <sz val="8"/>
      <name val="AcadNusx"/>
    </font>
    <font>
      <sz val="9"/>
      <name val="AcadNusx"/>
    </font>
    <font>
      <b/>
      <i/>
      <sz val="10"/>
      <color rgb="FFFF0000"/>
      <name val="Menlo Regular"/>
    </font>
    <font>
      <sz val="10"/>
      <color rgb="FFFF0000"/>
      <name val="Arial"/>
      <family val="2"/>
    </font>
  </fonts>
  <fills count="5">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4">
    <xf numFmtId="0" fontId="0" fillId="0" borderId="0"/>
    <xf numFmtId="165" fontId="2" fillId="0" borderId="0" applyFont="0" applyFill="0" applyBorder="0" applyAlignment="0" applyProtection="0"/>
    <xf numFmtId="0" fontId="4" fillId="0" borderId="0"/>
    <xf numFmtId="165" fontId="1" fillId="0" borderId="0" applyFont="0" applyFill="0" applyBorder="0" applyAlignment="0" applyProtection="0"/>
    <xf numFmtId="0" fontId="5" fillId="0" borderId="0"/>
    <xf numFmtId="0" fontId="5" fillId="0" borderId="0"/>
    <xf numFmtId="9" fontId="2"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2" fillId="0" borderId="0"/>
    <xf numFmtId="0" fontId="1" fillId="0" borderId="0"/>
    <xf numFmtId="0" fontId="1" fillId="0" borderId="0"/>
    <xf numFmtId="43" fontId="1" fillId="0" borderId="0" applyFont="0" applyFill="0" applyBorder="0" applyAlignment="0" applyProtection="0"/>
  </cellStyleXfs>
  <cellXfs count="60">
    <xf numFmtId="0" fontId="0" fillId="0" borderId="0" xfId="0"/>
    <xf numFmtId="0" fontId="2"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1" xfId="0" applyBorder="1"/>
    <xf numFmtId="0" fontId="0" fillId="0" borderId="0" xfId="0"/>
    <xf numFmtId="0" fontId="9" fillId="0" borderId="3" xfId="0" applyFont="1" applyBorder="1" applyAlignment="1"/>
    <xf numFmtId="0" fontId="9" fillId="0" borderId="0" xfId="0" applyFont="1" applyBorder="1" applyAlignment="1">
      <alignment horizontal="centerContinuous"/>
    </xf>
    <xf numFmtId="0" fontId="16"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7" fillId="0" borderId="0" xfId="0" applyFont="1" applyBorder="1" applyAlignment="1">
      <alignment horizontal="centerContinuous"/>
    </xf>
    <xf numFmtId="0" fontId="18" fillId="0" borderId="0" xfId="0" applyFont="1" applyBorder="1" applyAlignment="1">
      <alignment horizontal="centerContinuous"/>
    </xf>
    <xf numFmtId="0" fontId="0" fillId="0" borderId="0" xfId="0" applyAlignment="1">
      <alignment horizontal="centerContinuous" wrapText="1"/>
    </xf>
    <xf numFmtId="0" fontId="9" fillId="0" borderId="0" xfId="0" applyFont="1" applyBorder="1" applyAlignment="1">
      <alignment horizontal="centerContinuous" wrapText="1"/>
    </xf>
    <xf numFmtId="0" fontId="16"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2" fontId="17" fillId="0" borderId="0" xfId="0" applyNumberFormat="1" applyFont="1" applyBorder="1" applyAlignment="1">
      <alignment horizontal="centerContinuous"/>
    </xf>
    <xf numFmtId="2" fontId="18" fillId="0" borderId="0" xfId="0" applyNumberFormat="1" applyFont="1" applyBorder="1" applyAlignment="1">
      <alignment horizontal="centerContinuous"/>
    </xf>
    <xf numFmtId="2" fontId="19" fillId="0" borderId="0" xfId="0" applyNumberFormat="1" applyFont="1" applyBorder="1" applyAlignment="1">
      <alignment horizontal="centerContinuous"/>
    </xf>
    <xf numFmtId="2" fontId="20" fillId="0" borderId="0" xfId="0" applyNumberFormat="1" applyFont="1" applyBorder="1" applyAlignment="1">
      <alignment horizontal="centerContinuous" wrapText="1"/>
    </xf>
    <xf numFmtId="2" fontId="10" fillId="0" borderId="0" xfId="0" applyNumberFormat="1" applyFont="1" applyBorder="1" applyAlignment="1">
      <alignment horizontal="centerContinuous"/>
    </xf>
    <xf numFmtId="2" fontId="0" fillId="0" borderId="0" xfId="0" applyNumberFormat="1"/>
    <xf numFmtId="0" fontId="12" fillId="3" borderId="6" xfId="0" applyFont="1" applyFill="1" applyBorder="1" applyAlignment="1">
      <alignment horizontal="center" vertical="center" wrapText="1"/>
    </xf>
    <xf numFmtId="0" fontId="0" fillId="0" borderId="1" xfId="0" applyBorder="1" applyAlignment="1">
      <alignment horizontal="center"/>
    </xf>
    <xf numFmtId="43" fontId="0" fillId="0" borderId="1" xfId="0" applyNumberFormat="1" applyBorder="1"/>
    <xf numFmtId="0" fontId="0" fillId="2" borderId="1" xfId="0" applyFont="1" applyFill="1" applyBorder="1" applyAlignment="1">
      <alignment horizontal="left" vertical="top" wrapText="1"/>
    </xf>
    <xf numFmtId="0" fontId="7" fillId="2" borderId="1" xfId="0" applyFont="1" applyFill="1" applyBorder="1" applyAlignment="1">
      <alignment vertical="center" wrapText="1"/>
    </xf>
    <xf numFmtId="0" fontId="13" fillId="2" borderId="1" xfId="0" applyFont="1" applyFill="1" applyBorder="1" applyAlignment="1">
      <alignment horizontal="center" vertical="center"/>
    </xf>
    <xf numFmtId="0" fontId="21" fillId="0" borderId="4" xfId="0" applyFont="1" applyFill="1" applyBorder="1" applyAlignment="1">
      <alignment vertical="center" wrapText="1"/>
    </xf>
    <xf numFmtId="0" fontId="21" fillId="0" borderId="5" xfId="0" applyFont="1" applyFill="1" applyBorder="1" applyAlignment="1">
      <alignment vertical="center" wrapText="1"/>
    </xf>
    <xf numFmtId="0" fontId="0" fillId="0" borderId="0" xfId="0" applyFill="1"/>
    <xf numFmtId="0" fontId="2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2" fontId="0" fillId="0" borderId="0" xfId="0" applyNumberFormat="1" applyFill="1"/>
    <xf numFmtId="2" fontId="13" fillId="0" borderId="1" xfId="0" applyNumberFormat="1" applyFont="1" applyFill="1" applyBorder="1" applyAlignment="1">
      <alignment horizontal="center" vertical="center"/>
    </xf>
    <xf numFmtId="0" fontId="0" fillId="0" borderId="1" xfId="0" applyFont="1" applyFill="1" applyBorder="1" applyAlignment="1">
      <alignment horizontal="left" vertical="top" wrapText="1"/>
    </xf>
    <xf numFmtId="0" fontId="13" fillId="0" borderId="1" xfId="0" applyFont="1" applyFill="1" applyBorder="1" applyAlignment="1">
      <alignment horizontal="center" vertical="center"/>
    </xf>
    <xf numFmtId="164" fontId="14" fillId="0" borderId="1" xfId="1" applyNumberFormat="1" applyFont="1" applyFill="1" applyBorder="1" applyAlignment="1">
      <alignment horizontal="center" vertical="center" wrapText="1"/>
    </xf>
    <xf numFmtId="0" fontId="0" fillId="0" borderId="1" xfId="0" applyFill="1" applyBorder="1"/>
    <xf numFmtId="0" fontId="14" fillId="0" borderId="1" xfId="0" applyFont="1" applyFill="1" applyBorder="1"/>
    <xf numFmtId="166" fontId="14" fillId="0" borderId="1" xfId="1" applyNumberFormat="1" applyFont="1" applyFill="1" applyBorder="1" applyAlignment="1">
      <alignment horizontal="center" vertical="center" wrapText="1"/>
    </xf>
    <xf numFmtId="43" fontId="14" fillId="0" borderId="1" xfId="13" applyFont="1" applyFill="1" applyBorder="1" applyAlignment="1">
      <alignment horizontal="center" vertical="center" wrapText="1"/>
    </xf>
    <xf numFmtId="0" fontId="0" fillId="0" borderId="1" xfId="0" applyFont="1" applyFill="1" applyBorder="1"/>
    <xf numFmtId="166" fontId="14" fillId="0" borderId="1" xfId="0" applyNumberFormat="1" applyFont="1" applyFill="1" applyBorder="1"/>
    <xf numFmtId="0" fontId="0" fillId="0" borderId="1" xfId="0" applyFill="1" applyBorder="1" applyAlignment="1">
      <alignment horizontal="left" vertical="top" wrapText="1"/>
    </xf>
    <xf numFmtId="1" fontId="12" fillId="0" borderId="2" xfId="0" applyNumberFormat="1" applyFont="1" applyFill="1" applyBorder="1" applyAlignment="1">
      <alignment horizontal="center" vertical="center" wrapText="1"/>
    </xf>
    <xf numFmtId="43" fontId="3" fillId="0" borderId="1" xfId="0" applyNumberFormat="1" applyFont="1" applyBorder="1"/>
    <xf numFmtId="0" fontId="3" fillId="0" borderId="1" xfId="0" applyFont="1" applyBorder="1"/>
    <xf numFmtId="0" fontId="0" fillId="0" borderId="0" xfId="0" applyAlignment="1">
      <alignment horizontal="left" vertical="center"/>
    </xf>
    <xf numFmtId="0" fontId="0" fillId="0" borderId="0" xfId="0" applyFont="1" applyAlignment="1">
      <alignment horizontal="left" vertical="center"/>
    </xf>
    <xf numFmtId="43" fontId="3" fillId="0" borderId="0" xfId="0" applyNumberFormat="1" applyFont="1"/>
    <xf numFmtId="167" fontId="14" fillId="0" borderId="1" xfId="1" applyNumberFormat="1" applyFont="1" applyFill="1" applyBorder="1" applyAlignment="1">
      <alignment horizontal="center" vertical="center" wrapText="1"/>
    </xf>
    <xf numFmtId="164" fontId="14" fillId="4" borderId="1" xfId="1" applyNumberFormat="1" applyFont="1" applyFill="1" applyBorder="1" applyAlignment="1">
      <alignment horizontal="center" vertical="center" wrapText="1"/>
    </xf>
    <xf numFmtId="43" fontId="14" fillId="0" borderId="1" xfId="13" applyNumberFormat="1" applyFont="1" applyFill="1" applyBorder="1" applyAlignment="1">
      <alignment horizontal="center" vertical="center" wrapText="1"/>
    </xf>
    <xf numFmtId="43" fontId="0" fillId="0" borderId="0" xfId="0" applyNumberFormat="1"/>
    <xf numFmtId="0" fontId="21" fillId="0" borderId="2" xfId="0" applyFont="1" applyFill="1" applyBorder="1" applyAlignment="1">
      <alignment horizontal="center" vertical="center" wrapText="1"/>
    </xf>
    <xf numFmtId="2" fontId="21" fillId="0"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cellXfs>
  <cellStyles count="14">
    <cellStyle name="Comma" xfId="13" builtinId="3"/>
    <cellStyle name="Comma [0]" xfId="1" builtinId="6"/>
    <cellStyle name="Comma [0] 2" xfId="3"/>
    <cellStyle name="Comma [0] 3" xfId="8"/>
    <cellStyle name="Normal" xfId="0" builtinId="0"/>
    <cellStyle name="Normal 2" xfId="2"/>
    <cellStyle name="Normal 2 2" xfId="5"/>
    <cellStyle name="Normal 2 2 2" xfId="12"/>
    <cellStyle name="Normal 2 3" xfId="10"/>
    <cellStyle name="Normal 3" xfId="4"/>
    <cellStyle name="Normal 3 2" xfId="11"/>
    <cellStyle name="Normal 4" xfId="7"/>
    <cellStyle name="Percent 2" xfId="6"/>
    <cellStyle name="Percent 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3"/>
  <sheetViews>
    <sheetView tabSelected="1" topLeftCell="A114" zoomScale="85" zoomScaleNormal="85" zoomScaleSheetLayoutView="85" workbookViewId="0">
      <selection activeCell="B126" sqref="B126"/>
    </sheetView>
  </sheetViews>
  <sheetFormatPr defaultRowHeight="12.75"/>
  <cols>
    <col min="1" max="1" width="5.7109375" style="23" customWidth="1"/>
    <col min="2" max="2" width="78.140625" bestFit="1" customWidth="1"/>
    <col min="3" max="3" width="14.5703125" customWidth="1"/>
    <col min="4" max="4" width="5.85546875" customWidth="1"/>
    <col min="5" max="5" width="10.28515625" customWidth="1"/>
    <col min="6" max="6" width="10.7109375" customWidth="1"/>
    <col min="7" max="7" width="9.85546875" customWidth="1"/>
    <col min="8" max="8" width="9.7109375" customWidth="1"/>
    <col min="9" max="9" width="11.140625" customWidth="1"/>
    <col min="10" max="10" width="41.140625" style="50" bestFit="1" customWidth="1"/>
  </cols>
  <sheetData>
    <row r="1" spans="1:10" ht="18">
      <c r="A1" s="18" t="s">
        <v>189</v>
      </c>
      <c r="B1" s="8"/>
      <c r="C1" s="8"/>
      <c r="D1" s="8"/>
      <c r="E1" s="8"/>
      <c r="F1" s="8"/>
      <c r="G1" s="8"/>
      <c r="H1" s="8"/>
      <c r="I1" s="8"/>
    </row>
    <row r="2" spans="1:10" s="6" customFormat="1" ht="16.5">
      <c r="A2" s="19" t="s">
        <v>116</v>
      </c>
      <c r="B2" s="8"/>
      <c r="C2" s="8"/>
      <c r="D2" s="8"/>
      <c r="E2" s="8"/>
      <c r="F2" s="8"/>
      <c r="G2" s="8"/>
      <c r="H2" s="8"/>
      <c r="I2" s="8"/>
      <c r="J2" s="50"/>
    </row>
    <row r="3" spans="1:10" ht="16.5">
      <c r="A3" s="19" t="s">
        <v>47</v>
      </c>
      <c r="B3" s="8"/>
      <c r="C3" s="8"/>
      <c r="D3" s="8"/>
      <c r="E3" s="8"/>
      <c r="F3" s="8"/>
      <c r="G3" s="8"/>
      <c r="H3" s="8"/>
      <c r="I3" s="8"/>
    </row>
    <row r="4" spans="1:10" s="6" customFormat="1" ht="16.5">
      <c r="A4" s="20" t="s">
        <v>97</v>
      </c>
      <c r="B4" s="8"/>
      <c r="C4" s="8"/>
      <c r="D4" s="8"/>
      <c r="E4" s="8"/>
      <c r="F4" s="8"/>
      <c r="G4" s="8"/>
      <c r="H4" s="8"/>
      <c r="I4" s="8"/>
      <c r="J4" s="50"/>
    </row>
    <row r="5" spans="1:10" s="6" customFormat="1" ht="24">
      <c r="A5" s="21" t="s">
        <v>99</v>
      </c>
      <c r="B5" s="13"/>
      <c r="C5" s="14"/>
      <c r="D5" s="14"/>
      <c r="E5" s="14"/>
      <c r="F5" s="14"/>
      <c r="G5" s="14"/>
      <c r="H5" s="14"/>
      <c r="I5" s="14"/>
      <c r="J5" s="50"/>
    </row>
    <row r="6" spans="1:10" s="6" customFormat="1" ht="16.5">
      <c r="A6" s="21" t="s">
        <v>115</v>
      </c>
      <c r="B6" s="13"/>
      <c r="C6" s="14"/>
      <c r="D6" s="14"/>
      <c r="E6" s="14"/>
      <c r="F6" s="14"/>
      <c r="G6" s="14"/>
      <c r="H6" s="14"/>
      <c r="I6" s="14"/>
      <c r="J6" s="50"/>
    </row>
    <row r="7" spans="1:10" s="6" customFormat="1" ht="16.5">
      <c r="A7" s="22"/>
      <c r="B7" s="8"/>
      <c r="C7" s="8"/>
      <c r="D7" s="8"/>
      <c r="E7" s="8"/>
      <c r="F7" s="8"/>
      <c r="G7" s="8"/>
      <c r="H7" s="8"/>
      <c r="I7" s="8"/>
      <c r="J7" s="50"/>
    </row>
    <row r="8" spans="1:10">
      <c r="A8" s="58" t="s">
        <v>46</v>
      </c>
      <c r="B8" s="57" t="s">
        <v>48</v>
      </c>
      <c r="C8" s="57" t="s">
        <v>49</v>
      </c>
      <c r="D8" s="57" t="s">
        <v>50</v>
      </c>
      <c r="E8" s="30" t="s">
        <v>51</v>
      </c>
      <c r="F8" s="31"/>
      <c r="G8" s="57" t="s">
        <v>54</v>
      </c>
      <c r="H8" s="57"/>
      <c r="I8" s="57" t="s">
        <v>55</v>
      </c>
    </row>
    <row r="9" spans="1:10">
      <c r="A9" s="58"/>
      <c r="B9" s="57"/>
      <c r="C9" s="57"/>
      <c r="D9" s="57"/>
      <c r="E9" s="33" t="s">
        <v>52</v>
      </c>
      <c r="F9" s="33" t="s">
        <v>53</v>
      </c>
      <c r="G9" s="33" t="s">
        <v>52</v>
      </c>
      <c r="H9" s="33" t="s">
        <v>53</v>
      </c>
      <c r="I9" s="57"/>
    </row>
    <row r="10" spans="1:10" ht="13.5">
      <c r="A10" s="47">
        <v>1</v>
      </c>
      <c r="B10" s="34">
        <v>2</v>
      </c>
      <c r="C10" s="34">
        <v>3</v>
      </c>
      <c r="D10" s="34">
        <v>4</v>
      </c>
      <c r="E10" s="34">
        <v>5</v>
      </c>
      <c r="F10" s="34">
        <v>6</v>
      </c>
      <c r="G10" s="34">
        <v>7</v>
      </c>
      <c r="H10" s="34">
        <v>8</v>
      </c>
      <c r="I10" s="34">
        <v>11</v>
      </c>
    </row>
    <row r="11" spans="1:10">
      <c r="A11" s="35">
        <v>1</v>
      </c>
      <c r="B11" s="16" t="s">
        <v>129</v>
      </c>
      <c r="C11" s="32"/>
      <c r="D11" s="32"/>
      <c r="E11" s="32"/>
      <c r="F11" s="32"/>
      <c r="G11" s="32"/>
      <c r="H11" s="32"/>
      <c r="I11" s="32"/>
    </row>
    <row r="12" spans="1:10" ht="306">
      <c r="A12" s="36">
        <f>1.01</f>
        <v>1.01</v>
      </c>
      <c r="B12" s="37" t="s">
        <v>212</v>
      </c>
      <c r="C12" s="2" t="s">
        <v>5</v>
      </c>
      <c r="D12" s="38">
        <v>1</v>
      </c>
      <c r="E12" s="36"/>
      <c r="F12" s="36"/>
      <c r="G12" s="36"/>
      <c r="H12" s="36"/>
      <c r="I12" s="36"/>
    </row>
    <row r="13" spans="1:10" ht="153">
      <c r="A13" s="36">
        <f>A12+0.01</f>
        <v>1.02</v>
      </c>
      <c r="B13" s="37" t="s">
        <v>213</v>
      </c>
      <c r="C13" s="2" t="s">
        <v>45</v>
      </c>
      <c r="D13" s="38">
        <v>4</v>
      </c>
      <c r="E13" s="38"/>
      <c r="F13" s="38"/>
      <c r="G13" s="39"/>
      <c r="H13" s="39"/>
      <c r="I13" s="38"/>
    </row>
    <row r="14" spans="1:10" ht="140.25">
      <c r="A14" s="36">
        <f t="shared" ref="A14:A46" si="0">A13+0.01</f>
        <v>1.03</v>
      </c>
      <c r="B14" s="37" t="s">
        <v>214</v>
      </c>
      <c r="C14" s="2" t="s">
        <v>45</v>
      </c>
      <c r="D14" s="38">
        <v>2</v>
      </c>
      <c r="E14" s="38"/>
      <c r="F14" s="38"/>
      <c r="G14" s="38"/>
      <c r="H14" s="38"/>
      <c r="I14" s="38"/>
    </row>
    <row r="15" spans="1:10" ht="76.5">
      <c r="A15" s="36">
        <f t="shared" si="0"/>
        <v>1.04</v>
      </c>
      <c r="B15" s="37" t="s">
        <v>67</v>
      </c>
      <c r="C15" s="2" t="s">
        <v>45</v>
      </c>
      <c r="D15" s="38">
        <v>1</v>
      </c>
      <c r="E15" s="36"/>
      <c r="F15" s="36"/>
      <c r="G15" s="38"/>
      <c r="H15" s="38"/>
      <c r="I15" s="36"/>
    </row>
    <row r="16" spans="1:10" ht="140.25">
      <c r="A16" s="36">
        <f t="shared" si="0"/>
        <v>1.05</v>
      </c>
      <c r="B16" s="37" t="s">
        <v>215</v>
      </c>
      <c r="C16" s="2" t="s">
        <v>45</v>
      </c>
      <c r="D16" s="38">
        <v>2</v>
      </c>
      <c r="E16" s="38"/>
      <c r="F16" s="38"/>
      <c r="G16" s="38"/>
      <c r="H16" s="38"/>
      <c r="I16" s="38"/>
    </row>
    <row r="17" spans="1:10" ht="77.25" customHeight="1">
      <c r="A17" s="36">
        <f t="shared" si="0"/>
        <v>1.06</v>
      </c>
      <c r="B17" s="37" t="s">
        <v>68</v>
      </c>
      <c r="C17" s="2" t="s">
        <v>45</v>
      </c>
      <c r="D17" s="38">
        <v>1</v>
      </c>
      <c r="E17" s="36"/>
      <c r="F17" s="36"/>
      <c r="G17" s="38"/>
      <c r="H17" s="38"/>
      <c r="I17" s="36"/>
    </row>
    <row r="18" spans="1:10" s="6" customFormat="1" ht="76.5">
      <c r="A18" s="36">
        <f t="shared" si="0"/>
        <v>1.07</v>
      </c>
      <c r="B18" s="37" t="s">
        <v>216</v>
      </c>
      <c r="C18" s="2" t="s">
        <v>87</v>
      </c>
      <c r="D18" s="38">
        <v>1</v>
      </c>
      <c r="E18" s="38"/>
      <c r="F18" s="38"/>
      <c r="G18" s="38"/>
      <c r="H18" s="38"/>
      <c r="I18" s="38"/>
      <c r="J18" s="50"/>
    </row>
    <row r="19" spans="1:10">
      <c r="A19" s="36">
        <f t="shared" si="0"/>
        <v>1.08</v>
      </c>
      <c r="B19" s="10" t="s">
        <v>1</v>
      </c>
      <c r="C19" s="40"/>
      <c r="D19" s="41"/>
      <c r="E19" s="41"/>
      <c r="F19" s="41"/>
      <c r="G19" s="41"/>
      <c r="H19" s="41"/>
      <c r="I19" s="41"/>
    </row>
    <row r="20" spans="1:10" ht="127.5">
      <c r="A20" s="36">
        <f t="shared" si="0"/>
        <v>1.0900000000000001</v>
      </c>
      <c r="B20" s="37" t="s">
        <v>69</v>
      </c>
      <c r="C20" s="2" t="s">
        <v>45</v>
      </c>
      <c r="D20" s="38">
        <v>1</v>
      </c>
      <c r="E20" s="38"/>
      <c r="F20" s="38"/>
      <c r="G20" s="39"/>
      <c r="H20" s="39"/>
      <c r="I20" s="38"/>
    </row>
    <row r="21" spans="1:10" ht="25.5">
      <c r="A21" s="36">
        <f t="shared" si="0"/>
        <v>1.1000000000000001</v>
      </c>
      <c r="B21" s="2" t="s">
        <v>117</v>
      </c>
      <c r="C21" s="2" t="s">
        <v>45</v>
      </c>
      <c r="D21" s="38">
        <v>1</v>
      </c>
      <c r="E21" s="39"/>
      <c r="F21" s="39"/>
      <c r="G21" s="39"/>
      <c r="H21" s="39"/>
      <c r="I21" s="39"/>
    </row>
    <row r="22" spans="1:10" ht="25.5">
      <c r="A22" s="36">
        <f t="shared" si="0"/>
        <v>1.1100000000000001</v>
      </c>
      <c r="B22" s="37" t="s">
        <v>70</v>
      </c>
      <c r="C22" s="2" t="s">
        <v>45</v>
      </c>
      <c r="D22" s="38">
        <v>1</v>
      </c>
      <c r="E22" s="38"/>
      <c r="F22" s="38"/>
      <c r="G22" s="38"/>
      <c r="H22" s="38"/>
      <c r="I22" s="38"/>
    </row>
    <row r="23" spans="1:10" ht="51">
      <c r="A23" s="36">
        <f t="shared" si="0"/>
        <v>1.1200000000000001</v>
      </c>
      <c r="B23" s="37" t="s">
        <v>71</v>
      </c>
      <c r="C23" s="2" t="s">
        <v>45</v>
      </c>
      <c r="D23" s="38">
        <v>2</v>
      </c>
      <c r="E23" s="38"/>
      <c r="F23" s="38"/>
      <c r="G23" s="38"/>
      <c r="H23" s="38"/>
      <c r="I23" s="38"/>
    </row>
    <row r="24" spans="1:10" s="6" customFormat="1" ht="51">
      <c r="A24" s="36">
        <f t="shared" si="0"/>
        <v>1.1300000000000001</v>
      </c>
      <c r="B24" s="37" t="s">
        <v>211</v>
      </c>
      <c r="C24" s="2" t="s">
        <v>87</v>
      </c>
      <c r="D24" s="38">
        <v>1</v>
      </c>
      <c r="E24" s="36"/>
      <c r="F24" s="36"/>
      <c r="G24" s="38"/>
      <c r="H24" s="38"/>
      <c r="I24" s="38"/>
      <c r="J24" s="50"/>
    </row>
    <row r="25" spans="1:10" ht="62.25" customHeight="1">
      <c r="A25" s="36">
        <f t="shared" si="0"/>
        <v>1.1400000000000001</v>
      </c>
      <c r="B25" s="37" t="s">
        <v>72</v>
      </c>
      <c r="C25" s="2" t="s">
        <v>45</v>
      </c>
      <c r="D25" s="38">
        <v>1</v>
      </c>
      <c r="E25" s="38"/>
      <c r="F25" s="38"/>
      <c r="G25" s="38"/>
      <c r="H25" s="38"/>
      <c r="I25" s="38"/>
    </row>
    <row r="26" spans="1:10" ht="14.25" hidden="1" customHeight="1">
      <c r="A26" s="36">
        <f t="shared" si="0"/>
        <v>1.1500000000000001</v>
      </c>
      <c r="B26" s="27" t="s">
        <v>118</v>
      </c>
      <c r="C26" s="28" t="s">
        <v>45</v>
      </c>
      <c r="D26" s="29">
        <v>0</v>
      </c>
      <c r="E26" s="29"/>
      <c r="F26" s="29"/>
      <c r="G26" s="29"/>
      <c r="H26" s="29"/>
      <c r="I26" s="29"/>
    </row>
    <row r="27" spans="1:10">
      <c r="A27" s="36">
        <f>A26+0.01</f>
        <v>1.1600000000000001</v>
      </c>
      <c r="B27" s="37" t="s">
        <v>73</v>
      </c>
      <c r="C27" s="2" t="s">
        <v>45</v>
      </c>
      <c r="D27" s="38">
        <v>70</v>
      </c>
      <c r="E27" s="38"/>
      <c r="F27" s="38"/>
      <c r="G27" s="38"/>
      <c r="H27" s="38"/>
      <c r="I27" s="38"/>
    </row>
    <row r="28" spans="1:10">
      <c r="A28" s="36">
        <f t="shared" si="0"/>
        <v>1.1700000000000002</v>
      </c>
      <c r="B28" s="37" t="s">
        <v>74</v>
      </c>
      <c r="C28" s="2" t="s">
        <v>45</v>
      </c>
      <c r="D28" s="38">
        <v>70</v>
      </c>
      <c r="E28" s="38"/>
      <c r="F28" s="38"/>
      <c r="G28" s="38"/>
      <c r="H28" s="38"/>
      <c r="I28" s="38"/>
    </row>
    <row r="29" spans="1:10" ht="25.5">
      <c r="A29" s="36">
        <f t="shared" si="0"/>
        <v>1.1800000000000002</v>
      </c>
      <c r="B29" s="37" t="s">
        <v>75</v>
      </c>
      <c r="C29" s="1" t="s">
        <v>37</v>
      </c>
      <c r="D29" s="38">
        <v>500</v>
      </c>
      <c r="E29" s="38"/>
      <c r="F29" s="38"/>
      <c r="G29" s="38"/>
      <c r="H29" s="38"/>
      <c r="I29" s="38"/>
    </row>
    <row r="30" spans="1:10">
      <c r="A30" s="36">
        <f t="shared" si="0"/>
        <v>1.1900000000000002</v>
      </c>
      <c r="B30" s="37" t="s">
        <v>76</v>
      </c>
      <c r="C30" s="2" t="s">
        <v>45</v>
      </c>
      <c r="D30" s="38">
        <v>20</v>
      </c>
      <c r="E30" s="38"/>
      <c r="F30" s="38"/>
      <c r="G30" s="38"/>
      <c r="H30" s="38"/>
      <c r="I30" s="38"/>
    </row>
    <row r="31" spans="1:10" ht="25.5">
      <c r="A31" s="36">
        <f t="shared" si="0"/>
        <v>1.2000000000000002</v>
      </c>
      <c r="B31" s="37" t="s">
        <v>119</v>
      </c>
      <c r="C31" s="2" t="s">
        <v>45</v>
      </c>
      <c r="D31" s="38">
        <v>20</v>
      </c>
      <c r="E31" s="38"/>
      <c r="F31" s="38"/>
      <c r="G31" s="38"/>
      <c r="H31" s="38"/>
      <c r="I31" s="38"/>
    </row>
    <row r="32" spans="1:10" ht="25.5">
      <c r="A32" s="36">
        <f t="shared" si="0"/>
        <v>1.2100000000000002</v>
      </c>
      <c r="B32" s="37" t="s">
        <v>120</v>
      </c>
      <c r="C32" s="2" t="s">
        <v>45</v>
      </c>
      <c r="D32" s="38">
        <v>1</v>
      </c>
      <c r="E32" s="38"/>
      <c r="F32" s="38"/>
      <c r="G32" s="38"/>
      <c r="H32" s="38"/>
      <c r="I32" s="38"/>
    </row>
    <row r="33" spans="1:10" ht="153">
      <c r="A33" s="36">
        <f t="shared" si="0"/>
        <v>1.2200000000000002</v>
      </c>
      <c r="B33" s="37" t="s">
        <v>77</v>
      </c>
      <c r="C33" s="2" t="s">
        <v>45</v>
      </c>
      <c r="D33" s="42">
        <v>2</v>
      </c>
      <c r="E33" s="38"/>
      <c r="F33" s="38"/>
      <c r="G33" s="38"/>
      <c r="H33" s="38"/>
      <c r="I33" s="38"/>
    </row>
    <row r="34" spans="1:10" ht="89.25">
      <c r="A34" s="36">
        <f t="shared" si="0"/>
        <v>1.2300000000000002</v>
      </c>
      <c r="B34" s="37" t="s">
        <v>78</v>
      </c>
      <c r="C34" s="2" t="s">
        <v>45</v>
      </c>
      <c r="D34" s="42">
        <v>3</v>
      </c>
      <c r="E34" s="38"/>
      <c r="F34" s="38"/>
      <c r="G34" s="39"/>
      <c r="H34" s="39"/>
      <c r="I34" s="38"/>
    </row>
    <row r="35" spans="1:10">
      <c r="A35" s="36">
        <f t="shared" si="0"/>
        <v>1.2400000000000002</v>
      </c>
      <c r="B35" s="10" t="s">
        <v>0</v>
      </c>
      <c r="C35" s="40"/>
      <c r="D35" s="41"/>
      <c r="E35" s="41"/>
      <c r="F35" s="41"/>
      <c r="G35" s="41"/>
      <c r="H35" s="41"/>
      <c r="I35" s="41"/>
    </row>
    <row r="36" spans="1:10" ht="63.75">
      <c r="A36" s="36">
        <f t="shared" si="0"/>
        <v>1.2500000000000002</v>
      </c>
      <c r="B36" s="37" t="s">
        <v>79</v>
      </c>
      <c r="C36" s="2" t="s">
        <v>45</v>
      </c>
      <c r="D36" s="42">
        <v>4</v>
      </c>
      <c r="E36" s="39"/>
      <c r="F36" s="39"/>
      <c r="G36" s="39"/>
      <c r="H36" s="39"/>
      <c r="I36" s="39"/>
    </row>
    <row r="37" spans="1:10" ht="63.75">
      <c r="A37" s="36">
        <f t="shared" si="0"/>
        <v>1.2600000000000002</v>
      </c>
      <c r="B37" s="37" t="s">
        <v>80</v>
      </c>
      <c r="C37" s="2" t="s">
        <v>45</v>
      </c>
      <c r="D37" s="42">
        <v>6</v>
      </c>
      <c r="E37" s="39"/>
      <c r="F37" s="39"/>
      <c r="G37" s="39"/>
      <c r="H37" s="39"/>
      <c r="I37" s="39"/>
    </row>
    <row r="38" spans="1:10" ht="63.75">
      <c r="A38" s="36">
        <f t="shared" si="0"/>
        <v>1.2700000000000002</v>
      </c>
      <c r="B38" s="37" t="s">
        <v>121</v>
      </c>
      <c r="C38" s="2" t="s">
        <v>45</v>
      </c>
      <c r="D38" s="42">
        <v>2</v>
      </c>
      <c r="E38" s="39"/>
      <c r="F38" s="39"/>
      <c r="G38" s="39"/>
      <c r="H38" s="39"/>
      <c r="I38" s="39"/>
    </row>
    <row r="39" spans="1:10" ht="76.5">
      <c r="A39" s="36">
        <f t="shared" si="0"/>
        <v>1.2800000000000002</v>
      </c>
      <c r="B39" s="37" t="s">
        <v>81</v>
      </c>
      <c r="C39" s="2" t="s">
        <v>45</v>
      </c>
      <c r="D39" s="42">
        <v>2</v>
      </c>
      <c r="E39" s="39"/>
      <c r="F39" s="39"/>
      <c r="G39" s="39"/>
      <c r="H39" s="39"/>
      <c r="I39" s="39"/>
    </row>
    <row r="40" spans="1:10" ht="38.25">
      <c r="A40" s="36">
        <f t="shared" si="0"/>
        <v>1.2900000000000003</v>
      </c>
      <c r="B40" s="37" t="s">
        <v>82</v>
      </c>
      <c r="C40" s="2" t="s">
        <v>45</v>
      </c>
      <c r="D40" s="42">
        <v>2</v>
      </c>
      <c r="E40" s="39"/>
      <c r="F40" s="39"/>
      <c r="G40" s="39"/>
      <c r="H40" s="39"/>
      <c r="I40" s="39"/>
    </row>
    <row r="41" spans="1:10" ht="51">
      <c r="A41" s="36">
        <f t="shared" si="0"/>
        <v>1.3000000000000003</v>
      </c>
      <c r="B41" s="37" t="s">
        <v>83</v>
      </c>
      <c r="C41" s="2" t="s">
        <v>45</v>
      </c>
      <c r="D41" s="42">
        <v>2</v>
      </c>
      <c r="E41" s="39"/>
      <c r="F41" s="39"/>
      <c r="G41" s="39"/>
      <c r="H41" s="39"/>
      <c r="I41" s="39"/>
    </row>
    <row r="42" spans="1:10" ht="25.5">
      <c r="A42" s="36">
        <f t="shared" si="0"/>
        <v>1.3100000000000003</v>
      </c>
      <c r="B42" s="37" t="s">
        <v>84</v>
      </c>
      <c r="C42" s="2" t="s">
        <v>45</v>
      </c>
      <c r="D42" s="42">
        <v>2</v>
      </c>
      <c r="E42" s="39"/>
      <c r="F42" s="39"/>
      <c r="G42" s="39"/>
      <c r="H42" s="39"/>
      <c r="I42" s="39"/>
    </row>
    <row r="43" spans="1:10" ht="89.25">
      <c r="A43" s="36">
        <f t="shared" si="0"/>
        <v>1.3200000000000003</v>
      </c>
      <c r="B43" s="37" t="s">
        <v>122</v>
      </c>
      <c r="C43" s="2" t="s">
        <v>45</v>
      </c>
      <c r="D43" s="42">
        <v>3</v>
      </c>
      <c r="E43" s="39"/>
      <c r="F43" s="39"/>
      <c r="G43" s="39"/>
      <c r="H43" s="39"/>
      <c r="I43" s="39"/>
    </row>
    <row r="44" spans="1:10" ht="25.5">
      <c r="A44" s="36">
        <f t="shared" si="0"/>
        <v>1.3300000000000003</v>
      </c>
      <c r="B44" s="37" t="s">
        <v>85</v>
      </c>
      <c r="C44" s="2" t="s">
        <v>45</v>
      </c>
      <c r="D44" s="42">
        <v>6</v>
      </c>
      <c r="E44" s="39"/>
      <c r="F44" s="39"/>
      <c r="G44" s="39"/>
      <c r="H44" s="39"/>
      <c r="I44" s="39"/>
    </row>
    <row r="45" spans="1:10" s="6" customFormat="1">
      <c r="A45" s="36">
        <f t="shared" si="0"/>
        <v>1.3400000000000003</v>
      </c>
      <c r="B45" s="10" t="s">
        <v>27</v>
      </c>
      <c r="C45" s="2"/>
      <c r="D45" s="42"/>
      <c r="E45" s="39"/>
      <c r="F45" s="39"/>
      <c r="G45" s="39"/>
      <c r="H45" s="39"/>
      <c r="I45" s="39"/>
      <c r="J45" s="50"/>
    </row>
    <row r="46" spans="1:10" s="6" customFormat="1" ht="140.25">
      <c r="A46" s="36">
        <f t="shared" si="0"/>
        <v>1.3500000000000003</v>
      </c>
      <c r="B46" s="15" t="s">
        <v>56</v>
      </c>
      <c r="C46" s="2" t="s">
        <v>45</v>
      </c>
      <c r="D46" s="42">
        <v>1</v>
      </c>
      <c r="E46" s="39"/>
      <c r="F46" s="39"/>
      <c r="G46" s="39"/>
      <c r="H46" s="39"/>
      <c r="I46" s="39"/>
      <c r="J46" s="50"/>
    </row>
    <row r="47" spans="1:10" s="6" customFormat="1">
      <c r="A47" s="36">
        <v>2</v>
      </c>
      <c r="B47" s="9" t="s">
        <v>65</v>
      </c>
      <c r="C47" s="2" t="s">
        <v>66</v>
      </c>
      <c r="D47" s="42"/>
      <c r="E47" s="39"/>
      <c r="F47" s="43">
        <f>SUM(F12:F46)</f>
        <v>0</v>
      </c>
      <c r="G47" s="39"/>
      <c r="H47" s="43">
        <f>SUM(H12:H46)</f>
        <v>0</v>
      </c>
      <c r="I47" s="43">
        <f>SUM(I12:I46)</f>
        <v>0</v>
      </c>
      <c r="J47" s="50"/>
    </row>
    <row r="48" spans="1:10" s="6" customFormat="1">
      <c r="A48" s="36">
        <f t="shared" ref="A48:A101" si="1">A47+1</f>
        <v>3</v>
      </c>
      <c r="B48" s="9" t="s">
        <v>217</v>
      </c>
      <c r="C48" s="2" t="s">
        <v>66</v>
      </c>
      <c r="D48" s="42"/>
      <c r="E48" s="39"/>
      <c r="F48" s="39"/>
      <c r="G48" s="39"/>
      <c r="H48" s="40"/>
      <c r="I48" s="43">
        <f>ROUND(H47*0.72,2)</f>
        <v>0</v>
      </c>
      <c r="J48" s="50"/>
    </row>
    <row r="49" spans="1:10" s="6" customFormat="1">
      <c r="A49" s="36">
        <f t="shared" si="1"/>
        <v>4</v>
      </c>
      <c r="B49" s="9" t="s">
        <v>53</v>
      </c>
      <c r="C49" s="2" t="s">
        <v>66</v>
      </c>
      <c r="D49" s="42"/>
      <c r="E49" s="39"/>
      <c r="F49" s="39"/>
      <c r="G49" s="39"/>
      <c r="H49" s="40"/>
      <c r="I49" s="43">
        <f>H47+I48</f>
        <v>0</v>
      </c>
      <c r="J49" s="50"/>
    </row>
    <row r="50" spans="1:10" s="6" customFormat="1">
      <c r="A50" s="36">
        <f t="shared" si="1"/>
        <v>5</v>
      </c>
      <c r="B50" s="9" t="s">
        <v>218</v>
      </c>
      <c r="C50" s="2" t="s">
        <v>66</v>
      </c>
      <c r="D50" s="42"/>
      <c r="E50" s="39"/>
      <c r="F50" s="39"/>
      <c r="G50" s="39"/>
      <c r="H50" s="40"/>
      <c r="I50" s="43">
        <f>ROUND(I49*0.08,2)</f>
        <v>0</v>
      </c>
      <c r="J50" s="50"/>
    </row>
    <row r="51" spans="1:10" s="6" customFormat="1">
      <c r="A51" s="36">
        <f t="shared" si="1"/>
        <v>6</v>
      </c>
      <c r="B51" s="9" t="s">
        <v>53</v>
      </c>
      <c r="C51" s="2" t="s">
        <v>66</v>
      </c>
      <c r="D51" s="42"/>
      <c r="E51" s="39"/>
      <c r="F51" s="39"/>
      <c r="G51" s="39"/>
      <c r="H51" s="40"/>
      <c r="I51" s="43">
        <f>I49+I50</f>
        <v>0</v>
      </c>
      <c r="J51" s="50"/>
    </row>
    <row r="52" spans="1:10" s="6" customFormat="1" ht="25.5">
      <c r="A52" s="36">
        <f t="shared" si="1"/>
        <v>7</v>
      </c>
      <c r="B52" s="9" t="s">
        <v>100</v>
      </c>
      <c r="C52" s="2" t="s">
        <v>66</v>
      </c>
      <c r="D52" s="42"/>
      <c r="E52" s="39"/>
      <c r="F52" s="39"/>
      <c r="G52" s="39"/>
      <c r="H52" s="43"/>
      <c r="I52" s="43">
        <f>I51+F47</f>
        <v>0</v>
      </c>
      <c r="J52" s="50"/>
    </row>
    <row r="53" spans="1:10" s="6" customFormat="1">
      <c r="A53" s="36">
        <f t="shared" si="1"/>
        <v>8</v>
      </c>
      <c r="B53" s="16" t="s">
        <v>130</v>
      </c>
      <c r="C53" s="2"/>
      <c r="D53" s="42"/>
      <c r="E53" s="39"/>
      <c r="F53" s="39"/>
      <c r="G53" s="39"/>
      <c r="H53" s="43"/>
      <c r="I53" s="43"/>
      <c r="J53" s="50"/>
    </row>
    <row r="54" spans="1:10" s="6" customFormat="1" ht="273.75" customHeight="1">
      <c r="A54" s="36">
        <f>A53+0.01</f>
        <v>8.01</v>
      </c>
      <c r="B54" s="3" t="s">
        <v>138</v>
      </c>
      <c r="C54" s="2" t="s">
        <v>45</v>
      </c>
      <c r="D54" s="42">
        <v>6</v>
      </c>
      <c r="E54" s="39"/>
      <c r="F54" s="39"/>
      <c r="G54" s="39"/>
      <c r="H54" s="39"/>
      <c r="I54" s="39"/>
      <c r="J54" s="50"/>
    </row>
    <row r="55" spans="1:10" s="6" customFormat="1" ht="40.5" customHeight="1">
      <c r="A55" s="36">
        <f t="shared" ref="A55:A94" si="2">A54+0.01</f>
        <v>8.02</v>
      </c>
      <c r="B55" s="15" t="s">
        <v>86</v>
      </c>
      <c r="C55" s="2" t="s">
        <v>45</v>
      </c>
      <c r="D55" s="42">
        <v>12</v>
      </c>
      <c r="E55" s="39"/>
      <c r="F55" s="39"/>
      <c r="G55" s="39"/>
      <c r="H55" s="39"/>
      <c r="I55" s="39"/>
      <c r="J55" s="50"/>
    </row>
    <row r="56" spans="1:10" s="6" customFormat="1">
      <c r="A56" s="36">
        <f t="shared" si="2"/>
        <v>8.0299999999999994</v>
      </c>
      <c r="B56" s="15" t="s">
        <v>31</v>
      </c>
      <c r="C56" s="2" t="s">
        <v>45</v>
      </c>
      <c r="D56" s="42">
        <v>6</v>
      </c>
      <c r="E56" s="39"/>
      <c r="F56" s="39"/>
      <c r="G56" s="39"/>
      <c r="H56" s="39"/>
      <c r="I56" s="39"/>
      <c r="J56" s="50"/>
    </row>
    <row r="57" spans="1:10" s="6" customFormat="1" ht="89.25">
      <c r="A57" s="36">
        <f t="shared" si="2"/>
        <v>8.0399999999999991</v>
      </c>
      <c r="B57" s="15" t="s">
        <v>57</v>
      </c>
      <c r="C57" s="2" t="s">
        <v>45</v>
      </c>
      <c r="D57" s="42">
        <v>6</v>
      </c>
      <c r="E57" s="39"/>
      <c r="F57" s="39"/>
      <c r="G57" s="39"/>
      <c r="H57" s="39"/>
      <c r="I57" s="39"/>
      <c r="J57" s="50"/>
    </row>
    <row r="58" spans="1:10" s="6" customFormat="1" ht="45" customHeight="1">
      <c r="A58" s="36">
        <f t="shared" si="2"/>
        <v>8.0499999999999989</v>
      </c>
      <c r="B58" s="15" t="s">
        <v>86</v>
      </c>
      <c r="C58" s="2" t="s">
        <v>45</v>
      </c>
      <c r="D58" s="42">
        <v>12</v>
      </c>
      <c r="E58" s="39"/>
      <c r="F58" s="39"/>
      <c r="G58" s="39"/>
      <c r="H58" s="39"/>
      <c r="I58" s="39"/>
      <c r="J58" s="50"/>
    </row>
    <row r="59" spans="1:10" s="6" customFormat="1">
      <c r="A59" s="36">
        <f t="shared" si="2"/>
        <v>8.0599999999999987</v>
      </c>
      <c r="B59" s="15" t="s">
        <v>32</v>
      </c>
      <c r="C59" s="2" t="s">
        <v>45</v>
      </c>
      <c r="D59" s="42">
        <v>6</v>
      </c>
      <c r="E59" s="39"/>
      <c r="F59" s="39"/>
      <c r="G59" s="39"/>
      <c r="H59" s="39"/>
      <c r="I59" s="39"/>
      <c r="J59" s="50"/>
    </row>
    <row r="60" spans="1:10" s="6" customFormat="1" ht="63.75">
      <c r="A60" s="36">
        <f t="shared" si="2"/>
        <v>8.0699999999999985</v>
      </c>
      <c r="B60" s="15" t="s">
        <v>8</v>
      </c>
      <c r="C60" s="2" t="s">
        <v>45</v>
      </c>
      <c r="D60" s="42">
        <v>22</v>
      </c>
      <c r="E60" s="39"/>
      <c r="F60" s="39"/>
      <c r="G60" s="39"/>
      <c r="H60" s="39"/>
      <c r="I60" s="39"/>
      <c r="J60" s="50"/>
    </row>
    <row r="61" spans="1:10" s="6" customFormat="1" ht="25.5">
      <c r="A61" s="36">
        <f t="shared" si="2"/>
        <v>8.0799999999999983</v>
      </c>
      <c r="B61" s="15" t="s">
        <v>10</v>
      </c>
      <c r="C61" s="2" t="s">
        <v>45</v>
      </c>
      <c r="D61" s="42">
        <v>26</v>
      </c>
      <c r="E61" s="39"/>
      <c r="F61" s="39"/>
      <c r="G61" s="39"/>
      <c r="H61" s="39"/>
      <c r="I61" s="39"/>
      <c r="J61" s="50"/>
    </row>
    <row r="62" spans="1:10" s="6" customFormat="1" ht="27" customHeight="1">
      <c r="A62" s="36">
        <f t="shared" si="2"/>
        <v>8.0899999999999981</v>
      </c>
      <c r="B62" s="15" t="s">
        <v>6</v>
      </c>
      <c r="C62" s="2" t="s">
        <v>45</v>
      </c>
      <c r="D62" s="42">
        <v>22</v>
      </c>
      <c r="E62" s="39"/>
      <c r="F62" s="39"/>
      <c r="G62" s="39"/>
      <c r="H62" s="39"/>
      <c r="I62" s="39"/>
      <c r="J62" s="50"/>
    </row>
    <row r="63" spans="1:10" s="6" customFormat="1" ht="39" customHeight="1">
      <c r="A63" s="36">
        <f t="shared" si="2"/>
        <v>8.0999999999999979</v>
      </c>
      <c r="B63" s="15" t="s">
        <v>86</v>
      </c>
      <c r="C63" s="2" t="s">
        <v>45</v>
      </c>
      <c r="D63" s="42">
        <v>22</v>
      </c>
      <c r="E63" s="39"/>
      <c r="F63" s="39"/>
      <c r="G63" s="39"/>
      <c r="H63" s="39"/>
      <c r="I63" s="39"/>
      <c r="J63" s="50"/>
    </row>
    <row r="64" spans="1:10" s="6" customFormat="1" ht="25.5">
      <c r="A64" s="36">
        <f t="shared" si="2"/>
        <v>8.1099999999999977</v>
      </c>
      <c r="B64" s="15" t="s">
        <v>33</v>
      </c>
      <c r="C64" s="2" t="s">
        <v>45</v>
      </c>
      <c r="D64" s="42">
        <v>22</v>
      </c>
      <c r="E64" s="39"/>
      <c r="F64" s="39"/>
      <c r="G64" s="39"/>
      <c r="H64" s="39"/>
      <c r="I64" s="39"/>
      <c r="J64" s="50"/>
    </row>
    <row r="65" spans="1:10" s="6" customFormat="1" ht="38.25">
      <c r="A65" s="36">
        <f t="shared" si="2"/>
        <v>8.1199999999999974</v>
      </c>
      <c r="B65" s="15" t="s">
        <v>9</v>
      </c>
      <c r="C65" s="2" t="s">
        <v>45</v>
      </c>
      <c r="D65" s="42">
        <v>22</v>
      </c>
      <c r="E65" s="39"/>
      <c r="F65" s="39"/>
      <c r="G65" s="39"/>
      <c r="H65" s="39"/>
      <c r="I65" s="39"/>
      <c r="J65" s="50"/>
    </row>
    <row r="66" spans="1:10" s="6" customFormat="1" ht="25.5">
      <c r="A66" s="36">
        <f t="shared" si="2"/>
        <v>8.1299999999999972</v>
      </c>
      <c r="B66" s="15" t="s">
        <v>15</v>
      </c>
      <c r="C66" s="2" t="s">
        <v>45</v>
      </c>
      <c r="D66" s="42">
        <v>25</v>
      </c>
      <c r="E66" s="39"/>
      <c r="F66" s="39"/>
      <c r="G66" s="39"/>
      <c r="H66" s="39"/>
      <c r="I66" s="39"/>
      <c r="J66" s="50"/>
    </row>
    <row r="67" spans="1:10" s="6" customFormat="1" ht="39" customHeight="1">
      <c r="A67" s="36">
        <f t="shared" si="2"/>
        <v>8.139999999999997</v>
      </c>
      <c r="B67" s="15" t="s">
        <v>86</v>
      </c>
      <c r="C67" s="2" t="s">
        <v>45</v>
      </c>
      <c r="D67" s="42">
        <v>22</v>
      </c>
      <c r="E67" s="39"/>
      <c r="F67" s="39"/>
      <c r="G67" s="39"/>
      <c r="H67" s="39"/>
      <c r="I67" s="39"/>
      <c r="J67" s="50"/>
    </row>
    <row r="68" spans="1:10" s="6" customFormat="1" ht="25.5">
      <c r="A68" s="36">
        <f t="shared" si="2"/>
        <v>8.1499999999999968</v>
      </c>
      <c r="B68" s="15" t="s">
        <v>34</v>
      </c>
      <c r="C68" s="2" t="s">
        <v>45</v>
      </c>
      <c r="D68" s="42">
        <v>22</v>
      </c>
      <c r="E68" s="39"/>
      <c r="F68" s="39"/>
      <c r="G68" s="39"/>
      <c r="H68" s="39"/>
      <c r="I68" s="39"/>
      <c r="J68" s="50"/>
    </row>
    <row r="69" spans="1:10" s="6" customFormat="1" ht="38.25">
      <c r="A69" s="36">
        <f t="shared" si="2"/>
        <v>8.1599999999999966</v>
      </c>
      <c r="B69" s="15" t="s">
        <v>58</v>
      </c>
      <c r="C69" s="2" t="s">
        <v>45</v>
      </c>
      <c r="D69" s="42">
        <v>14</v>
      </c>
      <c r="E69" s="39"/>
      <c r="F69" s="39"/>
      <c r="G69" s="39"/>
      <c r="H69" s="39"/>
      <c r="I69" s="39"/>
      <c r="J69" s="50"/>
    </row>
    <row r="70" spans="1:10" s="6" customFormat="1" ht="36" customHeight="1">
      <c r="A70" s="36">
        <f t="shared" si="2"/>
        <v>8.1699999999999964</v>
      </c>
      <c r="B70" s="15" t="s">
        <v>86</v>
      </c>
      <c r="C70" s="2" t="s">
        <v>45</v>
      </c>
      <c r="D70" s="42">
        <v>14</v>
      </c>
      <c r="E70" s="39"/>
      <c r="F70" s="39"/>
      <c r="G70" s="39"/>
      <c r="H70" s="39"/>
      <c r="I70" s="39"/>
      <c r="J70" s="50"/>
    </row>
    <row r="71" spans="1:10" s="6" customFormat="1">
      <c r="A71" s="36">
        <f t="shared" si="2"/>
        <v>8.1799999999999962</v>
      </c>
      <c r="B71" s="15" t="s">
        <v>35</v>
      </c>
      <c r="C71" s="2" t="s">
        <v>45</v>
      </c>
      <c r="D71" s="42">
        <v>14</v>
      </c>
      <c r="E71" s="39"/>
      <c r="F71" s="39"/>
      <c r="G71" s="39"/>
      <c r="H71" s="39"/>
      <c r="I71" s="39"/>
      <c r="J71" s="50"/>
    </row>
    <row r="72" spans="1:10" s="6" customFormat="1" ht="51">
      <c r="A72" s="36">
        <f t="shared" si="2"/>
        <v>8.1899999999999959</v>
      </c>
      <c r="B72" s="15" t="s">
        <v>11</v>
      </c>
      <c r="C72" s="2" t="s">
        <v>45</v>
      </c>
      <c r="D72" s="42">
        <v>2</v>
      </c>
      <c r="E72" s="39"/>
      <c r="F72" s="39"/>
      <c r="G72" s="39"/>
      <c r="H72" s="39"/>
      <c r="I72" s="39"/>
      <c r="J72" s="50"/>
    </row>
    <row r="73" spans="1:10" s="6" customFormat="1">
      <c r="A73" s="36">
        <f t="shared" si="2"/>
        <v>8.1999999999999957</v>
      </c>
      <c r="B73" s="15" t="s">
        <v>7</v>
      </c>
      <c r="C73" s="2" t="s">
        <v>45</v>
      </c>
      <c r="D73" s="42">
        <v>2</v>
      </c>
      <c r="E73" s="39"/>
      <c r="F73" s="39"/>
      <c r="G73" s="39"/>
      <c r="H73" s="39"/>
      <c r="I73" s="39"/>
      <c r="J73" s="50"/>
    </row>
    <row r="74" spans="1:10" s="6" customFormat="1" ht="25.5">
      <c r="A74" s="36">
        <f t="shared" si="2"/>
        <v>8.2099999999999955</v>
      </c>
      <c r="B74" s="15" t="s">
        <v>12</v>
      </c>
      <c r="C74" s="2" t="s">
        <v>45</v>
      </c>
      <c r="D74" s="42">
        <v>2</v>
      </c>
      <c r="E74" s="39"/>
      <c r="F74" s="39"/>
      <c r="G74" s="39"/>
      <c r="H74" s="39"/>
      <c r="I74" s="39"/>
      <c r="J74" s="50"/>
    </row>
    <row r="75" spans="1:10" s="6" customFormat="1" ht="25.5">
      <c r="A75" s="36">
        <f t="shared" si="2"/>
        <v>8.2199999999999953</v>
      </c>
      <c r="B75" s="15" t="s">
        <v>13</v>
      </c>
      <c r="C75" s="2" t="s">
        <v>45</v>
      </c>
      <c r="D75" s="42">
        <v>4</v>
      </c>
      <c r="E75" s="39"/>
      <c r="F75" s="39"/>
      <c r="G75" s="39"/>
      <c r="H75" s="39"/>
      <c r="I75" s="39"/>
      <c r="J75" s="50"/>
    </row>
    <row r="76" spans="1:10" s="6" customFormat="1">
      <c r="A76" s="36">
        <f t="shared" si="2"/>
        <v>8.2299999999999951</v>
      </c>
      <c r="B76" s="15" t="s">
        <v>14</v>
      </c>
      <c r="C76" s="2" t="s">
        <v>45</v>
      </c>
      <c r="D76" s="42">
        <v>2</v>
      </c>
      <c r="E76" s="39"/>
      <c r="F76" s="39"/>
      <c r="G76" s="39"/>
      <c r="H76" s="39"/>
      <c r="I76" s="39"/>
      <c r="J76" s="50"/>
    </row>
    <row r="77" spans="1:10" ht="25.5">
      <c r="A77" s="36">
        <f t="shared" si="2"/>
        <v>8.2399999999999949</v>
      </c>
      <c r="B77" s="15" t="s">
        <v>28</v>
      </c>
      <c r="C77" s="2" t="s">
        <v>45</v>
      </c>
      <c r="D77" s="42">
        <v>2</v>
      </c>
      <c r="E77" s="39"/>
      <c r="F77" s="39"/>
      <c r="G77" s="39"/>
      <c r="H77" s="39"/>
      <c r="I77" s="39"/>
    </row>
    <row r="78" spans="1:10" ht="63" customHeight="1">
      <c r="A78" s="36">
        <f t="shared" si="2"/>
        <v>8.2499999999999947</v>
      </c>
      <c r="B78" s="15" t="s">
        <v>59</v>
      </c>
      <c r="C78" s="2" t="s">
        <v>45</v>
      </c>
      <c r="D78" s="42">
        <v>10</v>
      </c>
      <c r="E78" s="39"/>
      <c r="F78" s="39"/>
      <c r="G78" s="39"/>
      <c r="H78" s="39"/>
      <c r="I78" s="39"/>
    </row>
    <row r="79" spans="1:10" ht="63.75">
      <c r="A79" s="36">
        <f t="shared" si="2"/>
        <v>8.2599999999999945</v>
      </c>
      <c r="B79" s="3" t="s">
        <v>139</v>
      </c>
      <c r="C79" s="2" t="s">
        <v>45</v>
      </c>
      <c r="D79" s="42">
        <v>5</v>
      </c>
      <c r="E79" s="39"/>
      <c r="F79" s="39"/>
      <c r="G79" s="39"/>
      <c r="H79" s="39"/>
      <c r="I79" s="39"/>
    </row>
    <row r="80" spans="1:10" ht="127.5">
      <c r="A80" s="36">
        <f t="shared" si="2"/>
        <v>8.2699999999999942</v>
      </c>
      <c r="B80" s="15" t="s">
        <v>16</v>
      </c>
      <c r="C80" s="2" t="s">
        <v>45</v>
      </c>
      <c r="D80" s="42">
        <v>1</v>
      </c>
      <c r="E80" s="39"/>
      <c r="F80" s="39"/>
      <c r="G80" s="39"/>
      <c r="H80" s="39"/>
      <c r="I80" s="39"/>
    </row>
    <row r="81" spans="1:10" ht="25.5">
      <c r="A81" s="36">
        <f t="shared" si="2"/>
        <v>8.279999999999994</v>
      </c>
      <c r="B81" s="4" t="s">
        <v>36</v>
      </c>
      <c r="C81" s="2" t="s">
        <v>45</v>
      </c>
      <c r="D81" s="42">
        <v>1</v>
      </c>
      <c r="E81" s="39"/>
      <c r="F81" s="39"/>
      <c r="G81" s="39"/>
      <c r="H81" s="39"/>
      <c r="I81" s="39"/>
    </row>
    <row r="82" spans="1:10" ht="38.25">
      <c r="A82" s="36">
        <f t="shared" si="2"/>
        <v>8.2899999999999938</v>
      </c>
      <c r="B82" s="15" t="s">
        <v>60</v>
      </c>
      <c r="C82" s="2" t="s">
        <v>45</v>
      </c>
      <c r="D82" s="42">
        <v>2</v>
      </c>
      <c r="E82" s="39"/>
      <c r="F82" s="39"/>
      <c r="G82" s="39"/>
      <c r="H82" s="39"/>
      <c r="I82" s="39"/>
    </row>
    <row r="83" spans="1:10">
      <c r="A83" s="36">
        <f t="shared" si="2"/>
        <v>8.2999999999999936</v>
      </c>
      <c r="B83" s="15" t="s">
        <v>61</v>
      </c>
      <c r="C83" s="2" t="s">
        <v>37</v>
      </c>
      <c r="D83" s="42">
        <v>500</v>
      </c>
      <c r="E83" s="39"/>
      <c r="F83" s="39"/>
      <c r="G83" s="39"/>
      <c r="H83" s="39"/>
      <c r="I83" s="39"/>
    </row>
    <row r="84" spans="1:10">
      <c r="A84" s="36">
        <f t="shared" si="2"/>
        <v>8.3099999999999934</v>
      </c>
      <c r="B84" s="15" t="s">
        <v>62</v>
      </c>
      <c r="C84" s="2" t="s">
        <v>45</v>
      </c>
      <c r="D84" s="42">
        <v>50</v>
      </c>
      <c r="E84" s="39"/>
      <c r="F84" s="39"/>
      <c r="G84" s="39"/>
      <c r="H84" s="39"/>
      <c r="I84" s="39"/>
    </row>
    <row r="85" spans="1:10">
      <c r="A85" s="36">
        <f t="shared" si="2"/>
        <v>8.3199999999999932</v>
      </c>
      <c r="B85" s="15" t="s">
        <v>63</v>
      </c>
      <c r="C85" s="2" t="s">
        <v>45</v>
      </c>
      <c r="D85" s="42">
        <v>50</v>
      </c>
      <c r="E85" s="39"/>
      <c r="F85" s="39"/>
      <c r="G85" s="39"/>
      <c r="H85" s="39"/>
      <c r="I85" s="39"/>
    </row>
    <row r="86" spans="1:10" s="6" customFormat="1">
      <c r="A86" s="36">
        <f t="shared" si="2"/>
        <v>8.329999999999993</v>
      </c>
      <c r="B86" s="10" t="s">
        <v>3</v>
      </c>
      <c r="C86" s="2"/>
      <c r="D86" s="42"/>
      <c r="E86" s="39"/>
      <c r="F86" s="39"/>
      <c r="G86" s="39"/>
      <c r="H86" s="39"/>
      <c r="I86" s="39"/>
      <c r="J86" s="50"/>
    </row>
    <row r="87" spans="1:10" s="6" customFormat="1" ht="38.25">
      <c r="A87" s="36">
        <f t="shared" si="2"/>
        <v>8.3399999999999928</v>
      </c>
      <c r="B87" s="15" t="s">
        <v>17</v>
      </c>
      <c r="C87" s="2" t="s">
        <v>45</v>
      </c>
      <c r="D87" s="42">
        <v>2</v>
      </c>
      <c r="E87" s="39"/>
      <c r="F87" s="39"/>
      <c r="G87" s="39"/>
      <c r="H87" s="39"/>
      <c r="I87" s="39"/>
      <c r="J87" s="50"/>
    </row>
    <row r="88" spans="1:10" s="6" customFormat="1" ht="16.5" customHeight="1">
      <c r="A88" s="36">
        <f t="shared" si="2"/>
        <v>8.3499999999999925</v>
      </c>
      <c r="B88" s="15" t="s">
        <v>18</v>
      </c>
      <c r="C88" s="2" t="s">
        <v>45</v>
      </c>
      <c r="D88" s="42">
        <v>2</v>
      </c>
      <c r="E88" s="39"/>
      <c r="F88" s="39"/>
      <c r="G88" s="39"/>
      <c r="H88" s="39"/>
      <c r="I88" s="39"/>
      <c r="J88" s="50"/>
    </row>
    <row r="89" spans="1:10" s="6" customFormat="1" ht="38.25">
      <c r="A89" s="36">
        <f t="shared" si="2"/>
        <v>8.3599999999999923</v>
      </c>
      <c r="B89" s="15" t="s">
        <v>22</v>
      </c>
      <c r="C89" s="2" t="s">
        <v>45</v>
      </c>
      <c r="D89" s="42">
        <v>2</v>
      </c>
      <c r="E89" s="39"/>
      <c r="F89" s="39"/>
      <c r="G89" s="39"/>
      <c r="H89" s="39"/>
      <c r="I89" s="39"/>
      <c r="J89" s="50"/>
    </row>
    <row r="90" spans="1:10" s="6" customFormat="1">
      <c r="A90" s="36">
        <f t="shared" si="2"/>
        <v>8.3699999999999921</v>
      </c>
      <c r="B90" s="15" t="s">
        <v>19</v>
      </c>
      <c r="C90" s="2" t="s">
        <v>45</v>
      </c>
      <c r="D90" s="42">
        <v>2</v>
      </c>
      <c r="E90" s="39"/>
      <c r="F90" s="39"/>
      <c r="G90" s="39"/>
      <c r="H90" s="39"/>
      <c r="I90" s="39"/>
      <c r="J90" s="50"/>
    </row>
    <row r="91" spans="1:10" s="6" customFormat="1" ht="38.25">
      <c r="A91" s="36">
        <f t="shared" si="2"/>
        <v>8.3799999999999919</v>
      </c>
      <c r="B91" s="15" t="s">
        <v>23</v>
      </c>
      <c r="C91" s="2" t="s">
        <v>45</v>
      </c>
      <c r="D91" s="42">
        <v>2</v>
      </c>
      <c r="E91" s="39"/>
      <c r="F91" s="39"/>
      <c r="G91" s="39"/>
      <c r="H91" s="39"/>
      <c r="I91" s="39"/>
      <c r="J91" s="50"/>
    </row>
    <row r="92" spans="1:10" s="6" customFormat="1" ht="18" customHeight="1">
      <c r="A92" s="36">
        <f t="shared" si="2"/>
        <v>8.3899999999999917</v>
      </c>
      <c r="B92" s="15" t="s">
        <v>20</v>
      </c>
      <c r="C92" s="2" t="s">
        <v>45</v>
      </c>
      <c r="D92" s="42">
        <v>2</v>
      </c>
      <c r="E92" s="39"/>
      <c r="F92" s="39"/>
      <c r="G92" s="39"/>
      <c r="H92" s="39"/>
      <c r="I92" s="39"/>
      <c r="J92" s="50"/>
    </row>
    <row r="93" spans="1:10" s="6" customFormat="1" ht="25.5">
      <c r="A93" s="36">
        <f t="shared" si="2"/>
        <v>8.3999999999999915</v>
      </c>
      <c r="B93" s="15" t="s">
        <v>24</v>
      </c>
      <c r="C93" s="2" t="s">
        <v>45</v>
      </c>
      <c r="D93" s="42">
        <v>2</v>
      </c>
      <c r="E93" s="39"/>
      <c r="F93" s="39"/>
      <c r="G93" s="39"/>
      <c r="H93" s="39"/>
      <c r="I93" s="39"/>
      <c r="J93" s="50"/>
    </row>
    <row r="94" spans="1:10" s="6" customFormat="1" ht="25.5">
      <c r="A94" s="36">
        <f t="shared" si="2"/>
        <v>8.4099999999999913</v>
      </c>
      <c r="B94" s="15" t="s">
        <v>21</v>
      </c>
      <c r="C94" s="2" t="s">
        <v>45</v>
      </c>
      <c r="D94" s="42">
        <v>2</v>
      </c>
      <c r="E94" s="39"/>
      <c r="F94" s="39"/>
      <c r="G94" s="39"/>
      <c r="H94" s="39"/>
      <c r="I94" s="39"/>
      <c r="J94" s="50"/>
    </row>
    <row r="95" spans="1:10" s="6" customFormat="1">
      <c r="A95" s="36">
        <f>A52+1</f>
        <v>8</v>
      </c>
      <c r="B95" s="9" t="s">
        <v>65</v>
      </c>
      <c r="C95" s="2" t="s">
        <v>66</v>
      </c>
      <c r="D95" s="42"/>
      <c r="E95" s="39"/>
      <c r="F95" s="43"/>
      <c r="G95" s="39"/>
      <c r="H95" s="43"/>
      <c r="I95" s="43"/>
      <c r="J95" s="50"/>
    </row>
    <row r="96" spans="1:10" s="6" customFormat="1">
      <c r="A96" s="36">
        <f t="shared" si="1"/>
        <v>9</v>
      </c>
      <c r="B96" s="9" t="s">
        <v>219</v>
      </c>
      <c r="C96" s="2" t="s">
        <v>66</v>
      </c>
      <c r="D96" s="42"/>
      <c r="E96" s="39"/>
      <c r="F96" s="39"/>
      <c r="G96" s="39"/>
      <c r="H96" s="40"/>
      <c r="I96" s="43"/>
      <c r="J96" s="50"/>
    </row>
    <row r="97" spans="1:10" s="6" customFormat="1">
      <c r="A97" s="36">
        <f t="shared" si="1"/>
        <v>10</v>
      </c>
      <c r="B97" s="9" t="s">
        <v>53</v>
      </c>
      <c r="C97" s="2" t="s">
        <v>66</v>
      </c>
      <c r="D97" s="42"/>
      <c r="E97" s="39"/>
      <c r="F97" s="39"/>
      <c r="G97" s="39"/>
      <c r="H97" s="40"/>
      <c r="I97" s="43"/>
      <c r="J97" s="50"/>
    </row>
    <row r="98" spans="1:10" s="6" customFormat="1">
      <c r="A98" s="36">
        <f t="shared" si="1"/>
        <v>11</v>
      </c>
      <c r="B98" s="9" t="s">
        <v>218</v>
      </c>
      <c r="C98" s="2" t="s">
        <v>66</v>
      </c>
      <c r="D98" s="42"/>
      <c r="E98" s="39"/>
      <c r="F98" s="39"/>
      <c r="G98" s="39"/>
      <c r="H98" s="40"/>
      <c r="I98" s="43"/>
      <c r="J98" s="50"/>
    </row>
    <row r="99" spans="1:10" s="6" customFormat="1">
      <c r="A99" s="36">
        <f t="shared" si="1"/>
        <v>12</v>
      </c>
      <c r="B99" s="9" t="s">
        <v>53</v>
      </c>
      <c r="C99" s="2" t="s">
        <v>66</v>
      </c>
      <c r="D99" s="42"/>
      <c r="E99" s="39"/>
      <c r="F99" s="39"/>
      <c r="G99" s="39"/>
      <c r="H99" s="40"/>
      <c r="I99" s="43"/>
      <c r="J99" s="50"/>
    </row>
    <row r="100" spans="1:10" s="6" customFormat="1" ht="25.5">
      <c r="A100" s="36">
        <f t="shared" si="1"/>
        <v>13</v>
      </c>
      <c r="B100" s="9" t="s">
        <v>101</v>
      </c>
      <c r="C100" s="2" t="s">
        <v>66</v>
      </c>
      <c r="D100" s="42"/>
      <c r="E100" s="39"/>
      <c r="F100" s="39"/>
      <c r="G100" s="39"/>
      <c r="H100" s="43"/>
      <c r="I100" s="43"/>
      <c r="J100" s="50"/>
    </row>
    <row r="101" spans="1:10" s="6" customFormat="1">
      <c r="A101" s="36">
        <f t="shared" si="1"/>
        <v>14</v>
      </c>
      <c r="B101" s="16" t="s">
        <v>141</v>
      </c>
      <c r="C101" s="40"/>
      <c r="D101" s="40"/>
      <c r="E101" s="40"/>
      <c r="F101" s="44"/>
      <c r="G101" s="40"/>
      <c r="H101" s="40"/>
      <c r="I101" s="40"/>
      <c r="J101" s="50"/>
    </row>
    <row r="102" spans="1:10" s="6" customFormat="1" ht="102">
      <c r="A102" s="36">
        <f>A101+0.01</f>
        <v>14.01</v>
      </c>
      <c r="B102" s="15" t="s">
        <v>25</v>
      </c>
      <c r="C102" s="2" t="s">
        <v>45</v>
      </c>
      <c r="D102" s="42">
        <v>1</v>
      </c>
      <c r="E102" s="39"/>
      <c r="F102" s="39"/>
      <c r="G102" s="39"/>
      <c r="H102" s="39"/>
      <c r="I102" s="39"/>
      <c r="J102" s="50"/>
    </row>
    <row r="103" spans="1:10" s="6" customFormat="1">
      <c r="A103" s="36">
        <f t="shared" ref="A103:A107" si="3">A102+0.01</f>
        <v>14.02</v>
      </c>
      <c r="B103" s="15" t="s">
        <v>4</v>
      </c>
      <c r="C103" s="2" t="s">
        <v>45</v>
      </c>
      <c r="D103" s="42">
        <v>1</v>
      </c>
      <c r="E103" s="39"/>
      <c r="F103" s="39"/>
      <c r="G103" s="39"/>
      <c r="H103" s="39"/>
      <c r="I103" s="39"/>
      <c r="J103" s="50"/>
    </row>
    <row r="104" spans="1:10" s="6" customFormat="1" ht="25.5">
      <c r="A104" s="36">
        <f t="shared" si="3"/>
        <v>14.03</v>
      </c>
      <c r="B104" s="3" t="s">
        <v>135</v>
      </c>
      <c r="C104" s="2" t="s">
        <v>45</v>
      </c>
      <c r="D104" s="42">
        <v>1</v>
      </c>
      <c r="E104" s="39"/>
      <c r="F104" s="39"/>
      <c r="G104" s="39"/>
      <c r="H104" s="39"/>
      <c r="I104" s="39"/>
      <c r="J104" s="50"/>
    </row>
    <row r="105" spans="1:10" s="6" customFormat="1" ht="51">
      <c r="A105" s="36">
        <f t="shared" si="3"/>
        <v>14.04</v>
      </c>
      <c r="B105" s="3" t="s">
        <v>126</v>
      </c>
      <c r="C105" s="2" t="s">
        <v>45</v>
      </c>
      <c r="D105" s="42">
        <v>1</v>
      </c>
      <c r="E105" s="39"/>
      <c r="F105" s="39"/>
      <c r="G105" s="39"/>
      <c r="H105" s="39"/>
      <c r="I105" s="39"/>
      <c r="J105" s="50"/>
    </row>
    <row r="106" spans="1:10" s="6" customFormat="1" ht="25.5">
      <c r="A106" s="36">
        <f t="shared" si="3"/>
        <v>14.049999999999999</v>
      </c>
      <c r="B106" s="15" t="s">
        <v>29</v>
      </c>
      <c r="C106" s="2" t="s">
        <v>45</v>
      </c>
      <c r="D106" s="42">
        <v>1</v>
      </c>
      <c r="E106" s="39"/>
      <c r="F106" s="39"/>
      <c r="G106" s="39"/>
      <c r="H106" s="39"/>
      <c r="I106" s="39"/>
      <c r="J106" s="50"/>
    </row>
    <row r="107" spans="1:10" s="6" customFormat="1" ht="38.25">
      <c r="A107" s="36">
        <f t="shared" si="3"/>
        <v>14.059999999999999</v>
      </c>
      <c r="B107" s="3" t="s">
        <v>137</v>
      </c>
      <c r="C107" s="2" t="s">
        <v>45</v>
      </c>
      <c r="D107" s="42">
        <v>1</v>
      </c>
      <c r="E107" s="39"/>
      <c r="F107" s="39"/>
      <c r="G107" s="39"/>
      <c r="H107" s="39"/>
      <c r="I107" s="39"/>
      <c r="J107" s="50"/>
    </row>
    <row r="108" spans="1:10" s="6" customFormat="1">
      <c r="A108" s="36">
        <f>A101+1</f>
        <v>15</v>
      </c>
      <c r="B108" s="9" t="s">
        <v>65</v>
      </c>
      <c r="C108" s="2" t="s">
        <v>66</v>
      </c>
      <c r="D108" s="42"/>
      <c r="E108" s="39"/>
      <c r="F108" s="43">
        <f>SUM(F101:F107)</f>
        <v>0</v>
      </c>
      <c r="G108" s="39"/>
      <c r="H108" s="43">
        <f>SUM(H101:H107)</f>
        <v>0</v>
      </c>
      <c r="I108" s="43">
        <f>SUM(I101:I107)</f>
        <v>0</v>
      </c>
      <c r="J108" s="50"/>
    </row>
    <row r="109" spans="1:10" s="6" customFormat="1">
      <c r="A109" s="36">
        <f>A108+1</f>
        <v>16</v>
      </c>
      <c r="B109" s="9" t="s">
        <v>217</v>
      </c>
      <c r="C109" s="2" t="s">
        <v>66</v>
      </c>
      <c r="D109" s="42"/>
      <c r="E109" s="39"/>
      <c r="F109" s="39"/>
      <c r="G109" s="39"/>
      <c r="H109" s="40"/>
      <c r="I109" s="43">
        <f>ROUND(H108*0.72,2)</f>
        <v>0</v>
      </c>
      <c r="J109" s="50"/>
    </row>
    <row r="110" spans="1:10" s="6" customFormat="1">
      <c r="A110" s="36">
        <f t="shared" ref="A110:A114" si="4">A109+1</f>
        <v>17</v>
      </c>
      <c r="B110" s="9" t="s">
        <v>53</v>
      </c>
      <c r="C110" s="2" t="s">
        <v>66</v>
      </c>
      <c r="D110" s="42"/>
      <c r="E110" s="39"/>
      <c r="F110" s="39"/>
      <c r="G110" s="39"/>
      <c r="H110" s="40"/>
      <c r="I110" s="43">
        <f>H108+I109</f>
        <v>0</v>
      </c>
      <c r="J110" s="50"/>
    </row>
    <row r="111" spans="1:10" s="6" customFormat="1">
      <c r="A111" s="36">
        <f t="shared" si="4"/>
        <v>18</v>
      </c>
      <c r="B111" s="9" t="s">
        <v>218</v>
      </c>
      <c r="C111" s="2" t="s">
        <v>66</v>
      </c>
      <c r="D111" s="42"/>
      <c r="E111" s="39"/>
      <c r="F111" s="39"/>
      <c r="G111" s="39"/>
      <c r="H111" s="40"/>
      <c r="I111" s="43">
        <f>ROUND(I110*0.08,2)</f>
        <v>0</v>
      </c>
      <c r="J111" s="50"/>
    </row>
    <row r="112" spans="1:10" s="6" customFormat="1">
      <c r="A112" s="36">
        <f t="shared" si="4"/>
        <v>19</v>
      </c>
      <c r="B112" s="9" t="s">
        <v>53</v>
      </c>
      <c r="C112" s="2" t="s">
        <v>66</v>
      </c>
      <c r="D112" s="42"/>
      <c r="E112" s="39"/>
      <c r="F112" s="39"/>
      <c r="G112" s="39"/>
      <c r="H112" s="40"/>
      <c r="I112" s="43">
        <f>I110+I111</f>
        <v>0</v>
      </c>
      <c r="J112" s="50"/>
    </row>
    <row r="113" spans="1:10" s="6" customFormat="1" ht="25.5">
      <c r="A113" s="36">
        <f t="shared" si="4"/>
        <v>20</v>
      </c>
      <c r="B113" s="9" t="s">
        <v>142</v>
      </c>
      <c r="C113" s="2" t="s">
        <v>66</v>
      </c>
      <c r="D113" s="42"/>
      <c r="E113" s="39"/>
      <c r="F113" s="39"/>
      <c r="G113" s="39"/>
      <c r="H113" s="43"/>
      <c r="I113" s="43">
        <f>I112+F108</f>
        <v>0</v>
      </c>
      <c r="J113" s="50"/>
    </row>
    <row r="114" spans="1:10" s="6" customFormat="1">
      <c r="A114" s="36">
        <f t="shared" si="4"/>
        <v>21</v>
      </c>
      <c r="B114" s="16" t="s">
        <v>131</v>
      </c>
      <c r="C114" s="40"/>
      <c r="D114" s="40"/>
      <c r="E114" s="40"/>
      <c r="F114" s="44"/>
      <c r="G114" s="40"/>
      <c r="H114" s="40"/>
      <c r="I114" s="40"/>
      <c r="J114" s="50"/>
    </row>
    <row r="115" spans="1:10" s="6" customFormat="1">
      <c r="A115" s="36">
        <f>A114+0.01</f>
        <v>21.01</v>
      </c>
      <c r="B115" s="15" t="s">
        <v>88</v>
      </c>
      <c r="C115" s="2" t="s">
        <v>45</v>
      </c>
      <c r="D115" s="42">
        <v>4</v>
      </c>
      <c r="E115" s="39"/>
      <c r="F115" s="39"/>
      <c r="G115" s="39"/>
      <c r="H115" s="39"/>
      <c r="I115" s="39"/>
      <c r="J115" s="50"/>
    </row>
    <row r="116" spans="1:10" s="6" customFormat="1" ht="25.5">
      <c r="A116" s="36">
        <f t="shared" ref="A116:A126" si="5">A115+0.01</f>
        <v>21.020000000000003</v>
      </c>
      <c r="B116" s="15" t="s">
        <v>89</v>
      </c>
      <c r="C116" s="2" t="s">
        <v>45</v>
      </c>
      <c r="D116" s="42">
        <v>3</v>
      </c>
      <c r="E116" s="39"/>
      <c r="F116" s="39"/>
      <c r="G116" s="39"/>
      <c r="H116" s="39"/>
      <c r="I116" s="39"/>
      <c r="J116" s="50"/>
    </row>
    <row r="117" spans="1:10" s="6" customFormat="1" ht="25.5">
      <c r="A117" s="36">
        <f t="shared" si="5"/>
        <v>21.030000000000005</v>
      </c>
      <c r="B117" s="15" t="s">
        <v>90</v>
      </c>
      <c r="C117" s="2" t="s">
        <v>45</v>
      </c>
      <c r="D117" s="42">
        <v>2</v>
      </c>
      <c r="E117" s="39"/>
      <c r="F117" s="39"/>
      <c r="G117" s="39"/>
      <c r="H117" s="39"/>
      <c r="I117" s="39"/>
      <c r="J117" s="50"/>
    </row>
    <row r="118" spans="1:10" s="6" customFormat="1" ht="25.5">
      <c r="A118" s="36">
        <f t="shared" si="5"/>
        <v>21.040000000000006</v>
      </c>
      <c r="B118" s="15" t="s">
        <v>91</v>
      </c>
      <c r="C118" s="2" t="s">
        <v>45</v>
      </c>
      <c r="D118" s="42">
        <v>2</v>
      </c>
      <c r="E118" s="39"/>
      <c r="F118" s="39"/>
      <c r="G118" s="39"/>
      <c r="H118" s="39"/>
      <c r="I118" s="39"/>
      <c r="J118" s="50"/>
    </row>
    <row r="119" spans="1:10" s="6" customFormat="1" ht="38.25">
      <c r="A119" s="36">
        <f t="shared" si="5"/>
        <v>21.050000000000008</v>
      </c>
      <c r="B119" s="3" t="s">
        <v>190</v>
      </c>
      <c r="C119" s="2" t="s">
        <v>45</v>
      </c>
      <c r="D119" s="42">
        <v>2</v>
      </c>
      <c r="E119" s="39"/>
      <c r="F119" s="39"/>
      <c r="G119" s="39"/>
      <c r="H119" s="39"/>
      <c r="I119" s="39"/>
      <c r="J119" s="50"/>
    </row>
    <row r="120" spans="1:10" s="6" customFormat="1">
      <c r="A120" s="36">
        <f t="shared" si="5"/>
        <v>21.060000000000009</v>
      </c>
      <c r="B120" s="3" t="s">
        <v>191</v>
      </c>
      <c r="C120" s="2" t="s">
        <v>45</v>
      </c>
      <c r="D120" s="42">
        <v>2</v>
      </c>
      <c r="E120" s="39"/>
      <c r="F120" s="39"/>
      <c r="G120" s="39"/>
      <c r="H120" s="39"/>
      <c r="I120" s="39"/>
      <c r="J120" s="50"/>
    </row>
    <row r="121" spans="1:10" s="6" customFormat="1" ht="38.25">
      <c r="A121" s="36">
        <f t="shared" si="5"/>
        <v>21.070000000000011</v>
      </c>
      <c r="B121" s="15" t="s">
        <v>92</v>
      </c>
      <c r="C121" s="2" t="s">
        <v>45</v>
      </c>
      <c r="D121" s="42">
        <v>8</v>
      </c>
      <c r="E121" s="39"/>
      <c r="F121" s="39"/>
      <c r="G121" s="39"/>
      <c r="H121" s="39"/>
      <c r="I121" s="39"/>
      <c r="J121" s="50"/>
    </row>
    <row r="122" spans="1:10" s="6" customFormat="1" ht="25.5">
      <c r="A122" s="36">
        <f t="shared" si="5"/>
        <v>21.080000000000013</v>
      </c>
      <c r="B122" s="15" t="s">
        <v>93</v>
      </c>
      <c r="C122" s="2" t="s">
        <v>45</v>
      </c>
      <c r="D122" s="42">
        <v>4</v>
      </c>
      <c r="E122" s="39"/>
      <c r="F122" s="39"/>
      <c r="G122" s="39"/>
      <c r="H122" s="39"/>
      <c r="I122" s="39"/>
      <c r="J122" s="50"/>
    </row>
    <row r="123" spans="1:10" s="6" customFormat="1">
      <c r="A123" s="36">
        <f t="shared" si="5"/>
        <v>21.090000000000014</v>
      </c>
      <c r="B123" s="15" t="s">
        <v>38</v>
      </c>
      <c r="C123" s="2" t="s">
        <v>45</v>
      </c>
      <c r="D123" s="42">
        <v>16</v>
      </c>
      <c r="E123" s="39"/>
      <c r="F123" s="39"/>
      <c r="G123" s="39"/>
      <c r="H123" s="39"/>
      <c r="I123" s="39"/>
      <c r="J123" s="50"/>
    </row>
    <row r="124" spans="1:10" s="6" customFormat="1">
      <c r="A124" s="36">
        <f t="shared" si="5"/>
        <v>21.100000000000016</v>
      </c>
      <c r="B124" s="15" t="s">
        <v>94</v>
      </c>
      <c r="C124" s="2" t="s">
        <v>37</v>
      </c>
      <c r="D124" s="42">
        <v>4</v>
      </c>
      <c r="E124" s="39"/>
      <c r="F124" s="39"/>
      <c r="G124" s="39"/>
      <c r="H124" s="39"/>
      <c r="I124" s="39"/>
      <c r="J124" s="50"/>
    </row>
    <row r="125" spans="1:10" s="6" customFormat="1">
      <c r="A125" s="36">
        <f t="shared" si="5"/>
        <v>21.110000000000017</v>
      </c>
      <c r="B125" s="15" t="s">
        <v>40</v>
      </c>
      <c r="C125" s="2" t="s">
        <v>39</v>
      </c>
      <c r="D125" s="53">
        <v>0.5</v>
      </c>
      <c r="E125" s="39"/>
      <c r="F125" s="39"/>
      <c r="G125" s="39"/>
      <c r="H125" s="39"/>
      <c r="I125" s="54"/>
      <c r="J125" s="50"/>
    </row>
    <row r="126" spans="1:10" s="6" customFormat="1" ht="27" customHeight="1">
      <c r="A126" s="36">
        <f t="shared" si="5"/>
        <v>21.120000000000019</v>
      </c>
      <c r="B126" s="15" t="s">
        <v>95</v>
      </c>
      <c r="C126" s="2" t="s">
        <v>45</v>
      </c>
      <c r="D126" s="42">
        <v>4</v>
      </c>
      <c r="E126" s="39"/>
      <c r="F126" s="39"/>
      <c r="G126" s="39"/>
      <c r="H126" s="39"/>
      <c r="I126" s="39"/>
      <c r="J126" s="50"/>
    </row>
    <row r="127" spans="1:10" s="6" customFormat="1">
      <c r="A127" s="36">
        <f>A114+1</f>
        <v>22</v>
      </c>
      <c r="B127" s="9" t="s">
        <v>65</v>
      </c>
      <c r="C127" s="2" t="s">
        <v>66</v>
      </c>
      <c r="D127" s="42"/>
      <c r="E127" s="39"/>
      <c r="F127" s="43">
        <f>SUM(F115:F126)</f>
        <v>0</v>
      </c>
      <c r="G127" s="39"/>
      <c r="H127" s="43">
        <f>SUM(H115:H126)</f>
        <v>0</v>
      </c>
      <c r="I127" s="43">
        <f>SUM(I115:I126)</f>
        <v>0</v>
      </c>
      <c r="J127" s="50"/>
    </row>
    <row r="128" spans="1:10" s="6" customFormat="1">
      <c r="A128" s="36">
        <f>A127+1</f>
        <v>23</v>
      </c>
      <c r="B128" s="9" t="s">
        <v>220</v>
      </c>
      <c r="C128" s="2" t="s">
        <v>66</v>
      </c>
      <c r="D128" s="42"/>
      <c r="E128" s="39"/>
      <c r="F128" s="39"/>
      <c r="G128" s="39"/>
      <c r="H128" s="43"/>
      <c r="I128" s="43">
        <f>ROUND(I127*0.08,2)</f>
        <v>0</v>
      </c>
      <c r="J128" s="50"/>
    </row>
    <row r="129" spans="1:10" s="6" customFormat="1">
      <c r="A129" s="36">
        <f t="shared" ref="A129:A132" si="6">A128+1</f>
        <v>24</v>
      </c>
      <c r="B129" s="9" t="s">
        <v>53</v>
      </c>
      <c r="C129" s="2" t="s">
        <v>66</v>
      </c>
      <c r="D129" s="42"/>
      <c r="E129" s="39"/>
      <c r="F129" s="39"/>
      <c r="G129" s="39"/>
      <c r="H129" s="43"/>
      <c r="I129" s="43">
        <f>I127+I128</f>
        <v>0</v>
      </c>
      <c r="J129" s="50"/>
    </row>
    <row r="130" spans="1:10" s="6" customFormat="1">
      <c r="A130" s="36">
        <f t="shared" si="6"/>
        <v>25</v>
      </c>
      <c r="B130" s="9" t="s">
        <v>218</v>
      </c>
      <c r="C130" s="2" t="s">
        <v>66</v>
      </c>
      <c r="D130" s="42"/>
      <c r="E130" s="39"/>
      <c r="F130" s="39"/>
      <c r="G130" s="39"/>
      <c r="H130" s="43"/>
      <c r="I130" s="43">
        <f>ROUND(I129*0.08,2)</f>
        <v>0</v>
      </c>
      <c r="J130" s="50"/>
    </row>
    <row r="131" spans="1:10" s="6" customFormat="1">
      <c r="A131" s="36">
        <f t="shared" si="6"/>
        <v>26</v>
      </c>
      <c r="B131" s="9" t="s">
        <v>143</v>
      </c>
      <c r="C131" s="2" t="s">
        <v>66</v>
      </c>
      <c r="D131" s="42"/>
      <c r="E131" s="39"/>
      <c r="F131" s="39"/>
      <c r="G131" s="39"/>
      <c r="H131" s="43"/>
      <c r="I131" s="43">
        <f>I129+I130</f>
        <v>0</v>
      </c>
      <c r="J131" s="50"/>
    </row>
    <row r="132" spans="1:10" ht="25.5">
      <c r="A132" s="36">
        <f t="shared" si="6"/>
        <v>27</v>
      </c>
      <c r="B132" s="16" t="s">
        <v>132</v>
      </c>
      <c r="C132" s="40"/>
      <c r="D132" s="45"/>
      <c r="E132" s="41"/>
      <c r="F132" s="41"/>
      <c r="G132" s="41"/>
      <c r="H132" s="41"/>
      <c r="I132" s="41"/>
    </row>
    <row r="133" spans="1:10" ht="76.5">
      <c r="A133" s="36">
        <f t="shared" ref="A133:A139" si="7">A132+0.01</f>
        <v>27.01</v>
      </c>
      <c r="B133" s="46" t="s">
        <v>26</v>
      </c>
      <c r="C133" s="2" t="s">
        <v>45</v>
      </c>
      <c r="D133" s="42">
        <v>1</v>
      </c>
      <c r="E133" s="39"/>
      <c r="F133" s="39"/>
      <c r="G133" s="39"/>
      <c r="H133" s="39"/>
      <c r="I133" s="39"/>
    </row>
    <row r="134" spans="1:10">
      <c r="A134" s="36">
        <f t="shared" si="7"/>
        <v>27.020000000000003</v>
      </c>
      <c r="B134" s="3" t="s">
        <v>2</v>
      </c>
      <c r="C134" s="2" t="s">
        <v>45</v>
      </c>
      <c r="D134" s="42">
        <v>1</v>
      </c>
      <c r="E134" s="39"/>
      <c r="F134" s="39"/>
      <c r="G134" s="39"/>
      <c r="H134" s="39"/>
      <c r="I134" s="39"/>
    </row>
    <row r="135" spans="1:10">
      <c r="A135" s="36">
        <f t="shared" si="7"/>
        <v>27.030000000000005</v>
      </c>
      <c r="B135" s="3" t="s">
        <v>64</v>
      </c>
      <c r="C135" s="2" t="s">
        <v>45</v>
      </c>
      <c r="D135" s="42">
        <v>1</v>
      </c>
      <c r="E135" s="39"/>
      <c r="F135" s="39"/>
      <c r="G135" s="39"/>
      <c r="H135" s="39"/>
      <c r="I135" s="39"/>
    </row>
    <row r="136" spans="1:10" ht="63.75">
      <c r="A136" s="36">
        <f t="shared" si="7"/>
        <v>27.040000000000006</v>
      </c>
      <c r="B136" s="46" t="s">
        <v>127</v>
      </c>
      <c r="C136" s="2" t="s">
        <v>45</v>
      </c>
      <c r="D136" s="42">
        <v>1</v>
      </c>
      <c r="E136" s="39"/>
      <c r="F136" s="39"/>
      <c r="G136" s="39"/>
      <c r="H136" s="39"/>
      <c r="I136" s="39"/>
    </row>
    <row r="137" spans="1:10">
      <c r="A137" s="36">
        <f t="shared" si="7"/>
        <v>27.050000000000008</v>
      </c>
      <c r="B137" s="3" t="s">
        <v>128</v>
      </c>
      <c r="C137" s="2" t="s">
        <v>45</v>
      </c>
      <c r="D137" s="42">
        <v>1</v>
      </c>
      <c r="E137" s="39"/>
      <c r="F137" s="39"/>
      <c r="G137" s="39"/>
      <c r="H137" s="39"/>
      <c r="I137" s="39"/>
    </row>
    <row r="138" spans="1:10">
      <c r="A138" s="36">
        <f t="shared" si="7"/>
        <v>27.060000000000009</v>
      </c>
      <c r="B138" s="3" t="s">
        <v>103</v>
      </c>
      <c r="C138" s="2" t="s">
        <v>45</v>
      </c>
      <c r="D138" s="42">
        <v>1</v>
      </c>
      <c r="E138" s="39"/>
      <c r="F138" s="39"/>
      <c r="G138" s="39"/>
      <c r="H138" s="39"/>
      <c r="I138" s="39"/>
    </row>
    <row r="139" spans="1:10">
      <c r="A139" s="36">
        <f t="shared" si="7"/>
        <v>27.070000000000011</v>
      </c>
      <c r="B139" s="3" t="s">
        <v>30</v>
      </c>
      <c r="C139" s="2" t="s">
        <v>45</v>
      </c>
      <c r="D139" s="42">
        <v>1</v>
      </c>
      <c r="E139" s="39"/>
      <c r="F139" s="39"/>
      <c r="G139" s="39"/>
      <c r="H139" s="39"/>
      <c r="I139" s="39"/>
    </row>
    <row r="140" spans="1:10" s="6" customFormat="1">
      <c r="A140" s="36">
        <f>A132+1</f>
        <v>28</v>
      </c>
      <c r="B140" s="17" t="s">
        <v>65</v>
      </c>
      <c r="C140" s="2" t="s">
        <v>66</v>
      </c>
      <c r="D140" s="42"/>
      <c r="E140" s="39"/>
      <c r="F140" s="43">
        <f>SUM(F133:F139)</f>
        <v>0</v>
      </c>
      <c r="G140" s="39"/>
      <c r="H140" s="43">
        <f>SUM(H133:H139)</f>
        <v>0</v>
      </c>
      <c r="I140" s="43">
        <f>SUM(I133:I139)</f>
        <v>0</v>
      </c>
      <c r="J140" s="50"/>
    </row>
    <row r="141" spans="1:10" s="6" customFormat="1">
      <c r="A141" s="36">
        <f>A140+1</f>
        <v>29</v>
      </c>
      <c r="B141" s="17" t="s">
        <v>219</v>
      </c>
      <c r="C141" s="2" t="s">
        <v>66</v>
      </c>
      <c r="D141" s="42"/>
      <c r="E141" s="39"/>
      <c r="F141" s="39"/>
      <c r="G141" s="39"/>
      <c r="H141" s="40"/>
      <c r="I141" s="43">
        <f>ROUND(H140*0.75,2)</f>
        <v>0</v>
      </c>
      <c r="J141" s="50"/>
    </row>
    <row r="142" spans="1:10" s="6" customFormat="1">
      <c r="A142" s="36">
        <f t="shared" ref="A142:A145" si="8">A141+1</f>
        <v>30</v>
      </c>
      <c r="B142" s="17" t="s">
        <v>53</v>
      </c>
      <c r="C142" s="2" t="s">
        <v>66</v>
      </c>
      <c r="D142" s="42"/>
      <c r="E142" s="39"/>
      <c r="F142" s="39"/>
      <c r="G142" s="39"/>
      <c r="H142" s="40"/>
      <c r="I142" s="43">
        <f>H140+I141</f>
        <v>0</v>
      </c>
      <c r="J142" s="50"/>
    </row>
    <row r="143" spans="1:10" s="6" customFormat="1">
      <c r="A143" s="36">
        <f t="shared" si="8"/>
        <v>31</v>
      </c>
      <c r="B143" s="17" t="s">
        <v>218</v>
      </c>
      <c r="C143" s="2" t="s">
        <v>66</v>
      </c>
      <c r="D143" s="42"/>
      <c r="E143" s="39"/>
      <c r="F143" s="39"/>
      <c r="G143" s="39"/>
      <c r="H143" s="40"/>
      <c r="I143" s="43">
        <f>ROUND(I142*0.08,2)</f>
        <v>0</v>
      </c>
      <c r="J143" s="50"/>
    </row>
    <row r="144" spans="1:10" s="6" customFormat="1">
      <c r="A144" s="36">
        <f t="shared" si="8"/>
        <v>32</v>
      </c>
      <c r="B144" s="17" t="s">
        <v>53</v>
      </c>
      <c r="C144" s="2" t="s">
        <v>66</v>
      </c>
      <c r="D144" s="42"/>
      <c r="E144" s="39"/>
      <c r="F144" s="39"/>
      <c r="G144" s="39"/>
      <c r="H144" s="40"/>
      <c r="I144" s="43">
        <f>I142+I143</f>
        <v>0</v>
      </c>
      <c r="J144" s="50"/>
    </row>
    <row r="145" spans="1:10" s="6" customFormat="1" ht="25.5">
      <c r="A145" s="36">
        <f t="shared" si="8"/>
        <v>33</v>
      </c>
      <c r="B145" s="9" t="s">
        <v>102</v>
      </c>
      <c r="C145" s="2" t="s">
        <v>66</v>
      </c>
      <c r="D145" s="42"/>
      <c r="E145" s="39"/>
      <c r="F145" s="39"/>
      <c r="G145" s="39"/>
      <c r="H145" s="43"/>
      <c r="I145" s="43">
        <f>I144+F140</f>
        <v>0</v>
      </c>
      <c r="J145" s="50"/>
    </row>
    <row r="146" spans="1:10" s="6" customFormat="1">
      <c r="A146" s="36">
        <f>A145+1</f>
        <v>34</v>
      </c>
      <c r="B146" s="16" t="s">
        <v>140</v>
      </c>
      <c r="C146" s="2"/>
      <c r="D146" s="42"/>
      <c r="E146" s="39"/>
      <c r="F146" s="39"/>
      <c r="G146" s="39"/>
      <c r="H146" s="43"/>
      <c r="I146" s="43"/>
      <c r="J146" s="50"/>
    </row>
    <row r="147" spans="1:10" s="6" customFormat="1">
      <c r="A147" s="36">
        <f>A146+0.01</f>
        <v>34.01</v>
      </c>
      <c r="B147" s="46" t="s">
        <v>144</v>
      </c>
      <c r="C147" s="2" t="s">
        <v>37</v>
      </c>
      <c r="D147" s="42">
        <v>60</v>
      </c>
      <c r="E147" s="54"/>
      <c r="F147" s="54"/>
      <c r="G147" s="54"/>
      <c r="H147" s="54"/>
      <c r="I147" s="54"/>
      <c r="J147" s="50"/>
    </row>
    <row r="148" spans="1:10" s="6" customFormat="1">
      <c r="A148" s="36">
        <f t="shared" ref="A148:A205" si="9">A147+0.01</f>
        <v>34.019999999999996</v>
      </c>
      <c r="B148" s="46" t="s">
        <v>145</v>
      </c>
      <c r="C148" s="2" t="s">
        <v>37</v>
      </c>
      <c r="D148" s="42">
        <v>70</v>
      </c>
      <c r="E148" s="54"/>
      <c r="F148" s="54"/>
      <c r="G148" s="54"/>
      <c r="H148" s="54"/>
      <c r="I148" s="54"/>
      <c r="J148" s="50"/>
    </row>
    <row r="149" spans="1:10" s="6" customFormat="1">
      <c r="A149" s="36">
        <f t="shared" si="9"/>
        <v>34.029999999999994</v>
      </c>
      <c r="B149" s="46" t="s">
        <v>146</v>
      </c>
      <c r="C149" s="2" t="s">
        <v>37</v>
      </c>
      <c r="D149" s="42">
        <v>154</v>
      </c>
      <c r="E149" s="54"/>
      <c r="F149" s="54"/>
      <c r="G149" s="54"/>
      <c r="H149" s="54"/>
      <c r="I149" s="54"/>
      <c r="J149" s="50"/>
    </row>
    <row r="150" spans="1:10" s="6" customFormat="1">
      <c r="A150" s="36">
        <f t="shared" si="9"/>
        <v>34.039999999999992</v>
      </c>
      <c r="B150" s="46" t="s">
        <v>147</v>
      </c>
      <c r="C150" s="2" t="s">
        <v>37</v>
      </c>
      <c r="D150" s="42">
        <v>15</v>
      </c>
      <c r="E150" s="54"/>
      <c r="F150" s="54"/>
      <c r="G150" s="54"/>
      <c r="H150" s="54"/>
      <c r="I150" s="54"/>
      <c r="J150" s="50"/>
    </row>
    <row r="151" spans="1:10" s="6" customFormat="1">
      <c r="A151" s="36">
        <f t="shared" si="9"/>
        <v>34.04999999999999</v>
      </c>
      <c r="B151" s="46" t="s">
        <v>148</v>
      </c>
      <c r="C151" s="2" t="s">
        <v>37</v>
      </c>
      <c r="D151" s="42">
        <v>6</v>
      </c>
      <c r="E151" s="54"/>
      <c r="F151" s="54"/>
      <c r="G151" s="54"/>
      <c r="H151" s="54"/>
      <c r="I151" s="54"/>
      <c r="J151" s="50"/>
    </row>
    <row r="152" spans="1:10" s="6" customFormat="1">
      <c r="A152" s="36">
        <f t="shared" si="9"/>
        <v>34.059999999999988</v>
      </c>
      <c r="B152" s="46" t="s">
        <v>149</v>
      </c>
      <c r="C152" s="2" t="s">
        <v>37</v>
      </c>
      <c r="D152" s="42">
        <v>48</v>
      </c>
      <c r="E152" s="54"/>
      <c r="F152" s="54"/>
      <c r="G152" s="54"/>
      <c r="H152" s="54"/>
      <c r="I152" s="54"/>
      <c r="J152" s="50"/>
    </row>
    <row r="153" spans="1:10" s="6" customFormat="1">
      <c r="A153" s="36">
        <f t="shared" si="9"/>
        <v>34.069999999999986</v>
      </c>
      <c r="B153" s="46" t="s">
        <v>150</v>
      </c>
      <c r="C153" s="2" t="s">
        <v>45</v>
      </c>
      <c r="D153" s="42">
        <v>8</v>
      </c>
      <c r="E153" s="54"/>
      <c r="F153" s="54"/>
      <c r="G153" s="54"/>
      <c r="H153" s="54"/>
      <c r="I153" s="54"/>
      <c r="J153" s="50"/>
    </row>
    <row r="154" spans="1:10" s="6" customFormat="1">
      <c r="A154" s="36">
        <f t="shared" si="9"/>
        <v>34.079999999999984</v>
      </c>
      <c r="B154" s="46" t="s">
        <v>151</v>
      </c>
      <c r="C154" s="2" t="s">
        <v>37</v>
      </c>
      <c r="D154" s="42">
        <v>23</v>
      </c>
      <c r="E154" s="54"/>
      <c r="F154" s="54"/>
      <c r="G154" s="54"/>
      <c r="H154" s="54"/>
      <c r="I154" s="54"/>
      <c r="J154" s="51"/>
    </row>
    <row r="155" spans="1:10" s="6" customFormat="1">
      <c r="A155" s="36">
        <f t="shared" si="9"/>
        <v>34.089999999999982</v>
      </c>
      <c r="B155" s="46" t="s">
        <v>152</v>
      </c>
      <c r="C155" s="2" t="s">
        <v>45</v>
      </c>
      <c r="D155" s="42">
        <v>80</v>
      </c>
      <c r="E155" s="54"/>
      <c r="F155" s="54"/>
      <c r="G155" s="54"/>
      <c r="H155" s="54"/>
      <c r="I155" s="54"/>
      <c r="J155" s="50"/>
    </row>
    <row r="156" spans="1:10" s="6" customFormat="1">
      <c r="A156" s="36">
        <f t="shared" si="9"/>
        <v>34.09999999999998</v>
      </c>
      <c r="B156" s="46" t="s">
        <v>153</v>
      </c>
      <c r="C156" s="2" t="s">
        <v>37</v>
      </c>
      <c r="D156" s="42">
        <v>60</v>
      </c>
      <c r="E156" s="54"/>
      <c r="F156" s="54"/>
      <c r="G156" s="54"/>
      <c r="H156" s="54"/>
      <c r="I156" s="54"/>
      <c r="J156" s="50"/>
    </row>
    <row r="157" spans="1:10" s="6" customFormat="1">
      <c r="A157" s="36">
        <f t="shared" si="9"/>
        <v>34.109999999999978</v>
      </c>
      <c r="B157" s="46" t="s">
        <v>154</v>
      </c>
      <c r="C157" s="2" t="s">
        <v>45</v>
      </c>
      <c r="D157" s="42">
        <v>4</v>
      </c>
      <c r="E157" s="54"/>
      <c r="F157" s="54"/>
      <c r="G157" s="54"/>
      <c r="H157" s="54"/>
      <c r="I157" s="54"/>
      <c r="J157" s="50"/>
    </row>
    <row r="158" spans="1:10" s="6" customFormat="1">
      <c r="A158" s="36">
        <f t="shared" si="9"/>
        <v>34.119999999999976</v>
      </c>
      <c r="B158" s="46" t="s">
        <v>155</v>
      </c>
      <c r="C158" s="2" t="s">
        <v>37</v>
      </c>
      <c r="D158" s="42">
        <v>20</v>
      </c>
      <c r="E158" s="54"/>
      <c r="F158" s="54"/>
      <c r="G158" s="54"/>
      <c r="H158" s="54"/>
      <c r="I158" s="54"/>
      <c r="J158" s="50"/>
    </row>
    <row r="159" spans="1:10" s="6" customFormat="1">
      <c r="A159" s="36">
        <f t="shared" si="9"/>
        <v>34.129999999999974</v>
      </c>
      <c r="B159" s="46" t="s">
        <v>156</v>
      </c>
      <c r="C159" s="2" t="s">
        <v>37</v>
      </c>
      <c r="D159" s="42">
        <v>156</v>
      </c>
      <c r="E159" s="54"/>
      <c r="F159" s="54"/>
      <c r="G159" s="54"/>
      <c r="H159" s="54"/>
      <c r="I159" s="54"/>
      <c r="J159" s="51"/>
    </row>
    <row r="160" spans="1:10" s="6" customFormat="1">
      <c r="A160" s="36">
        <f t="shared" si="9"/>
        <v>34.139999999999972</v>
      </c>
      <c r="B160" s="46" t="s">
        <v>157</v>
      </c>
      <c r="C160" s="2" t="s">
        <v>177</v>
      </c>
      <c r="D160" s="42">
        <v>4</v>
      </c>
      <c r="E160" s="54"/>
      <c r="F160" s="54"/>
      <c r="G160" s="54"/>
      <c r="H160" s="54"/>
      <c r="I160" s="54"/>
      <c r="J160" s="50"/>
    </row>
    <row r="161" spans="1:10" s="6" customFormat="1">
      <c r="A161" s="36">
        <f t="shared" si="9"/>
        <v>34.14999999999997</v>
      </c>
      <c r="B161" s="46" t="s">
        <v>158</v>
      </c>
      <c r="C161" s="2" t="s">
        <v>177</v>
      </c>
      <c r="D161" s="42">
        <v>4</v>
      </c>
      <c r="E161" s="54"/>
      <c r="F161" s="54"/>
      <c r="G161" s="54"/>
      <c r="H161" s="54"/>
      <c r="I161" s="54"/>
      <c r="J161" s="50"/>
    </row>
    <row r="162" spans="1:10" s="6" customFormat="1">
      <c r="A162" s="36">
        <f t="shared" si="9"/>
        <v>34.159999999999968</v>
      </c>
      <c r="B162" s="46" t="s">
        <v>159</v>
      </c>
      <c r="C162" s="2" t="s">
        <v>45</v>
      </c>
      <c r="D162" s="42">
        <v>8</v>
      </c>
      <c r="E162" s="54"/>
      <c r="F162" s="54"/>
      <c r="G162" s="54"/>
      <c r="H162" s="54"/>
      <c r="I162" s="54"/>
      <c r="J162" s="50"/>
    </row>
    <row r="163" spans="1:10" s="6" customFormat="1">
      <c r="A163" s="36">
        <f t="shared" si="9"/>
        <v>34.169999999999966</v>
      </c>
      <c r="B163" s="46" t="s">
        <v>160</v>
      </c>
      <c r="C163" s="2" t="s">
        <v>45</v>
      </c>
      <c r="D163" s="42">
        <v>8</v>
      </c>
      <c r="E163" s="54"/>
      <c r="F163" s="54"/>
      <c r="G163" s="54"/>
      <c r="H163" s="54"/>
      <c r="I163" s="54"/>
      <c r="J163" s="50"/>
    </row>
    <row r="164" spans="1:10" s="6" customFormat="1">
      <c r="A164" s="36">
        <f t="shared" si="9"/>
        <v>34.179999999999964</v>
      </c>
      <c r="B164" s="46" t="s">
        <v>161</v>
      </c>
      <c r="C164" s="2" t="s">
        <v>45</v>
      </c>
      <c r="D164" s="42">
        <v>8</v>
      </c>
      <c r="E164" s="54"/>
      <c r="F164" s="54"/>
      <c r="G164" s="54"/>
      <c r="H164" s="54"/>
      <c r="I164" s="54"/>
      <c r="J164" s="50"/>
    </row>
    <row r="165" spans="1:10" s="6" customFormat="1">
      <c r="A165" s="36">
        <f t="shared" si="9"/>
        <v>34.189999999999962</v>
      </c>
      <c r="B165" s="46" t="s">
        <v>162</v>
      </c>
      <c r="C165" s="2" t="s">
        <v>45</v>
      </c>
      <c r="D165" s="42">
        <v>10</v>
      </c>
      <c r="E165" s="54"/>
      <c r="F165" s="54"/>
      <c r="G165" s="54"/>
      <c r="H165" s="54"/>
      <c r="I165" s="54"/>
      <c r="J165" s="50"/>
    </row>
    <row r="166" spans="1:10" s="6" customFormat="1">
      <c r="A166" s="36">
        <f t="shared" si="9"/>
        <v>34.19999999999996</v>
      </c>
      <c r="B166" s="46" t="s">
        <v>163</v>
      </c>
      <c r="C166" s="2" t="s">
        <v>45</v>
      </c>
      <c r="D166" s="42">
        <v>12</v>
      </c>
      <c r="E166" s="54"/>
      <c r="F166" s="54"/>
      <c r="G166" s="54"/>
      <c r="H166" s="54"/>
      <c r="I166" s="54"/>
      <c r="J166" s="50"/>
    </row>
    <row r="167" spans="1:10" s="6" customFormat="1">
      <c r="A167" s="36">
        <f t="shared" si="9"/>
        <v>34.209999999999958</v>
      </c>
      <c r="B167" s="46" t="s">
        <v>164</v>
      </c>
      <c r="C167" s="2" t="s">
        <v>175</v>
      </c>
      <c r="D167" s="42">
        <v>110</v>
      </c>
      <c r="E167" s="54"/>
      <c r="F167" s="54"/>
      <c r="G167" s="54"/>
      <c r="H167" s="54"/>
      <c r="I167" s="54"/>
      <c r="J167" s="50"/>
    </row>
    <row r="168" spans="1:10" s="6" customFormat="1">
      <c r="A168" s="36">
        <f t="shared" si="9"/>
        <v>34.219999999999956</v>
      </c>
      <c r="B168" s="46" t="s">
        <v>165</v>
      </c>
      <c r="C168" s="2" t="s">
        <v>45</v>
      </c>
      <c r="D168" s="42">
        <v>24</v>
      </c>
      <c r="E168" s="54"/>
      <c r="F168" s="54"/>
      <c r="G168" s="54"/>
      <c r="H168" s="54"/>
      <c r="I168" s="54"/>
      <c r="J168" s="51"/>
    </row>
    <row r="169" spans="1:10" s="6" customFormat="1">
      <c r="A169" s="36">
        <f t="shared" si="9"/>
        <v>34.229999999999954</v>
      </c>
      <c r="B169" s="46" t="s">
        <v>166</v>
      </c>
      <c r="C169" s="2" t="s">
        <v>45</v>
      </c>
      <c r="D169" s="42">
        <v>20</v>
      </c>
      <c r="E169" s="54"/>
      <c r="F169" s="54"/>
      <c r="G169" s="54"/>
      <c r="H169" s="54"/>
      <c r="I169" s="54"/>
      <c r="J169" s="50"/>
    </row>
    <row r="170" spans="1:10" s="6" customFormat="1">
      <c r="A170" s="36">
        <f t="shared" si="9"/>
        <v>34.239999999999952</v>
      </c>
      <c r="B170" s="46" t="s">
        <v>167</v>
      </c>
      <c r="C170" s="2" t="s">
        <v>176</v>
      </c>
      <c r="D170" s="42">
        <v>24</v>
      </c>
      <c r="E170" s="54"/>
      <c r="F170" s="54"/>
      <c r="G170" s="54"/>
      <c r="H170" s="54"/>
      <c r="I170" s="54"/>
      <c r="J170" s="50"/>
    </row>
    <row r="171" spans="1:10" s="6" customFormat="1">
      <c r="A171" s="36">
        <f t="shared" si="9"/>
        <v>34.24999999999995</v>
      </c>
      <c r="B171" s="46" t="s">
        <v>168</v>
      </c>
      <c r="C171" s="2" t="s">
        <v>176</v>
      </c>
      <c r="D171" s="42">
        <v>13</v>
      </c>
      <c r="E171" s="54"/>
      <c r="F171" s="54"/>
      <c r="G171" s="54"/>
      <c r="H171" s="54"/>
      <c r="I171" s="54"/>
      <c r="J171" s="50"/>
    </row>
    <row r="172" spans="1:10" s="6" customFormat="1">
      <c r="A172" s="36">
        <f t="shared" si="9"/>
        <v>34.259999999999948</v>
      </c>
      <c r="B172" s="46" t="s">
        <v>169</v>
      </c>
      <c r="C172" s="2" t="s">
        <v>45</v>
      </c>
      <c r="D172" s="42">
        <v>4</v>
      </c>
      <c r="E172" s="54"/>
      <c r="F172" s="54"/>
      <c r="G172" s="54"/>
      <c r="H172" s="54"/>
      <c r="I172" s="54"/>
      <c r="J172" s="51"/>
    </row>
    <row r="173" spans="1:10" s="6" customFormat="1">
      <c r="A173" s="36">
        <f t="shared" si="9"/>
        <v>34.269999999999946</v>
      </c>
      <c r="B173" s="46" t="s">
        <v>170</v>
      </c>
      <c r="C173" s="2" t="s">
        <v>45</v>
      </c>
      <c r="D173" s="42">
        <v>5</v>
      </c>
      <c r="E173" s="54"/>
      <c r="F173" s="54"/>
      <c r="G173" s="54"/>
      <c r="H173" s="54"/>
      <c r="I173" s="54"/>
      <c r="J173" s="51"/>
    </row>
    <row r="174" spans="1:10" s="6" customFormat="1">
      <c r="A174" s="36">
        <f t="shared" si="9"/>
        <v>34.279999999999944</v>
      </c>
      <c r="B174" s="46" t="s">
        <v>171</v>
      </c>
      <c r="C174" s="2" t="s">
        <v>45</v>
      </c>
      <c r="D174" s="42">
        <v>10</v>
      </c>
      <c r="E174" s="54"/>
      <c r="F174" s="54"/>
      <c r="G174" s="54"/>
      <c r="H174" s="54"/>
      <c r="I174" s="54"/>
      <c r="J174" s="50"/>
    </row>
    <row r="175" spans="1:10" s="6" customFormat="1">
      <c r="A175" s="36">
        <f t="shared" si="9"/>
        <v>34.289999999999942</v>
      </c>
      <c r="B175" s="46" t="s">
        <v>172</v>
      </c>
      <c r="C175" s="2" t="s">
        <v>45</v>
      </c>
      <c r="D175" s="42">
        <v>8</v>
      </c>
      <c r="E175" s="54"/>
      <c r="F175" s="54"/>
      <c r="G175" s="54"/>
      <c r="H175" s="54"/>
      <c r="I175" s="54"/>
      <c r="J175" s="50"/>
    </row>
    <row r="176" spans="1:10" s="6" customFormat="1">
      <c r="A176" s="36">
        <f t="shared" si="9"/>
        <v>34.29999999999994</v>
      </c>
      <c r="B176" s="46" t="s">
        <v>186</v>
      </c>
      <c r="C176" s="2" t="s">
        <v>177</v>
      </c>
      <c r="D176" s="42">
        <v>5</v>
      </c>
      <c r="E176" s="54"/>
      <c r="F176" s="54"/>
      <c r="G176" s="54"/>
      <c r="H176" s="54"/>
      <c r="I176" s="54"/>
      <c r="J176" s="50"/>
    </row>
    <row r="177" spans="1:10" s="6" customFormat="1">
      <c r="A177" s="36">
        <f t="shared" si="9"/>
        <v>34.309999999999938</v>
      </c>
      <c r="B177" s="46" t="s">
        <v>173</v>
      </c>
      <c r="C177" s="2" t="s">
        <v>45</v>
      </c>
      <c r="D177" s="42">
        <v>30</v>
      </c>
      <c r="E177" s="54"/>
      <c r="F177" s="54"/>
      <c r="G177" s="54"/>
      <c r="H177" s="54"/>
      <c r="I177" s="54"/>
      <c r="J177" s="50"/>
    </row>
    <row r="178" spans="1:10" s="6" customFormat="1">
      <c r="A178" s="36">
        <f t="shared" si="9"/>
        <v>34.319999999999936</v>
      </c>
      <c r="B178" s="46" t="s">
        <v>174</v>
      </c>
      <c r="C178" s="2" t="s">
        <v>45</v>
      </c>
      <c r="D178" s="42">
        <v>20</v>
      </c>
      <c r="E178" s="54"/>
      <c r="F178" s="54"/>
      <c r="G178" s="54"/>
      <c r="H178" s="54"/>
      <c r="I178" s="54"/>
      <c r="J178" s="50"/>
    </row>
    <row r="179" spans="1:10" s="6" customFormat="1">
      <c r="A179" s="36">
        <f t="shared" si="9"/>
        <v>34.329999999999934</v>
      </c>
      <c r="B179" s="46" t="s">
        <v>178</v>
      </c>
      <c r="C179" s="2" t="s">
        <v>45</v>
      </c>
      <c r="D179" s="42">
        <v>1</v>
      </c>
      <c r="E179" s="54"/>
      <c r="F179" s="54"/>
      <c r="G179" s="54"/>
      <c r="H179" s="54"/>
      <c r="I179" s="54"/>
      <c r="J179" s="50"/>
    </row>
    <row r="180" spans="1:10" s="6" customFormat="1">
      <c r="A180" s="36">
        <f t="shared" si="9"/>
        <v>34.339999999999932</v>
      </c>
      <c r="B180" s="46" t="s">
        <v>192</v>
      </c>
      <c r="C180" s="2" t="s">
        <v>45</v>
      </c>
      <c r="D180" s="42">
        <v>1</v>
      </c>
      <c r="E180" s="54"/>
      <c r="F180" s="54"/>
      <c r="G180" s="54"/>
      <c r="H180" s="54"/>
      <c r="I180" s="54"/>
      <c r="J180" s="50"/>
    </row>
    <row r="181" spans="1:10" s="6" customFormat="1">
      <c r="A181" s="36">
        <f t="shared" si="9"/>
        <v>34.34999999999993</v>
      </c>
      <c r="B181" s="46" t="s">
        <v>179</v>
      </c>
      <c r="C181" s="2" t="s">
        <v>45</v>
      </c>
      <c r="D181" s="42">
        <v>1</v>
      </c>
      <c r="E181" s="54"/>
      <c r="F181" s="54"/>
      <c r="G181" s="54"/>
      <c r="H181" s="54"/>
      <c r="I181" s="54"/>
      <c r="J181" s="51"/>
    </row>
    <row r="182" spans="1:10" s="6" customFormat="1">
      <c r="A182" s="36">
        <f t="shared" si="9"/>
        <v>34.359999999999928</v>
      </c>
      <c r="B182" s="46" t="s">
        <v>180</v>
      </c>
      <c r="C182" s="2" t="s">
        <v>45</v>
      </c>
      <c r="D182" s="42">
        <v>1</v>
      </c>
      <c r="E182" s="54"/>
      <c r="F182" s="54"/>
      <c r="G182" s="54"/>
      <c r="H182" s="54"/>
      <c r="I182" s="54"/>
      <c r="J182" s="51"/>
    </row>
    <row r="183" spans="1:10" s="6" customFormat="1">
      <c r="A183" s="36">
        <f t="shared" si="9"/>
        <v>34.369999999999926</v>
      </c>
      <c r="B183" s="46" t="s">
        <v>193</v>
      </c>
      <c r="C183" s="2" t="s">
        <v>45</v>
      </c>
      <c r="D183" s="42">
        <v>1</v>
      </c>
      <c r="E183" s="54"/>
      <c r="F183" s="54"/>
      <c r="G183" s="54"/>
      <c r="H183" s="54"/>
      <c r="I183" s="54"/>
      <c r="J183" s="51"/>
    </row>
    <row r="184" spans="1:10" s="6" customFormat="1">
      <c r="A184" s="36">
        <f t="shared" si="9"/>
        <v>34.379999999999924</v>
      </c>
      <c r="B184" s="46" t="s">
        <v>181</v>
      </c>
      <c r="C184" s="2" t="s">
        <v>45</v>
      </c>
      <c r="D184" s="42">
        <v>1</v>
      </c>
      <c r="E184" s="54"/>
      <c r="F184" s="54"/>
      <c r="G184" s="54"/>
      <c r="H184" s="54"/>
      <c r="I184" s="54"/>
      <c r="J184" s="50"/>
    </row>
    <row r="185" spans="1:10" s="6" customFormat="1">
      <c r="A185" s="36">
        <f t="shared" si="9"/>
        <v>34.389999999999922</v>
      </c>
      <c r="B185" s="46" t="s">
        <v>182</v>
      </c>
      <c r="C185" s="2" t="s">
        <v>45</v>
      </c>
      <c r="D185" s="42">
        <v>1</v>
      </c>
      <c r="E185" s="54"/>
      <c r="F185" s="54"/>
      <c r="G185" s="54"/>
      <c r="H185" s="54"/>
      <c r="I185" s="54"/>
      <c r="J185" s="50"/>
    </row>
    <row r="186" spans="1:10" s="6" customFormat="1" ht="25.5">
      <c r="A186" s="36">
        <f t="shared" si="9"/>
        <v>34.39999999999992</v>
      </c>
      <c r="B186" s="46" t="s">
        <v>194</v>
      </c>
      <c r="C186" s="2" t="s">
        <v>45</v>
      </c>
      <c r="D186" s="42">
        <v>1</v>
      </c>
      <c r="E186" s="54"/>
      <c r="F186" s="54"/>
      <c r="G186" s="54"/>
      <c r="H186" s="54"/>
      <c r="I186" s="54"/>
      <c r="J186" s="50"/>
    </row>
    <row r="187" spans="1:10" s="6" customFormat="1">
      <c r="A187" s="36">
        <f t="shared" si="9"/>
        <v>34.409999999999918</v>
      </c>
      <c r="B187" s="46" t="s">
        <v>183</v>
      </c>
      <c r="C187" s="2" t="s">
        <v>45</v>
      </c>
      <c r="D187" s="42">
        <v>1</v>
      </c>
      <c r="E187" s="54"/>
      <c r="F187" s="54"/>
      <c r="G187" s="54"/>
      <c r="H187" s="54"/>
      <c r="I187" s="54"/>
      <c r="J187" s="50"/>
    </row>
    <row r="188" spans="1:10" s="6" customFormat="1">
      <c r="A188" s="36">
        <f t="shared" si="9"/>
        <v>34.419999999999916</v>
      </c>
      <c r="B188" s="46" t="s">
        <v>184</v>
      </c>
      <c r="C188" s="2" t="s">
        <v>45</v>
      </c>
      <c r="D188" s="42">
        <v>1</v>
      </c>
      <c r="E188" s="54"/>
      <c r="F188" s="54"/>
      <c r="G188" s="54"/>
      <c r="H188" s="54"/>
      <c r="I188" s="54"/>
      <c r="J188" s="50"/>
    </row>
    <row r="189" spans="1:10" s="6" customFormat="1">
      <c r="A189" s="36">
        <f t="shared" si="9"/>
        <v>34.429999999999914</v>
      </c>
      <c r="B189" s="46" t="s">
        <v>195</v>
      </c>
      <c r="C189" s="2" t="s">
        <v>45</v>
      </c>
      <c r="D189" s="42">
        <v>1</v>
      </c>
      <c r="E189" s="54"/>
      <c r="F189" s="54"/>
      <c r="G189" s="54"/>
      <c r="H189" s="54"/>
      <c r="I189" s="54"/>
      <c r="J189" s="50"/>
    </row>
    <row r="190" spans="1:10" s="6" customFormat="1" ht="25.5">
      <c r="A190" s="36">
        <f t="shared" si="9"/>
        <v>34.439999999999912</v>
      </c>
      <c r="B190" s="46" t="s">
        <v>209</v>
      </c>
      <c r="C190" s="2" t="s">
        <v>45</v>
      </c>
      <c r="D190" s="42">
        <v>1</v>
      </c>
      <c r="E190" s="54"/>
      <c r="F190" s="54"/>
      <c r="G190" s="54"/>
      <c r="H190" s="54"/>
      <c r="I190" s="54"/>
      <c r="J190" s="50"/>
    </row>
    <row r="191" spans="1:10" s="6" customFormat="1">
      <c r="A191" s="36">
        <f t="shared" si="9"/>
        <v>34.44999999999991</v>
      </c>
      <c r="B191" s="46" t="s">
        <v>196</v>
      </c>
      <c r="C191" s="2" t="s">
        <v>45</v>
      </c>
      <c r="D191" s="42">
        <v>1</v>
      </c>
      <c r="E191" s="54"/>
      <c r="F191" s="54"/>
      <c r="G191" s="54"/>
      <c r="H191" s="54"/>
      <c r="I191" s="54"/>
      <c r="J191" s="50"/>
    </row>
    <row r="192" spans="1:10" s="6" customFormat="1" ht="25.5">
      <c r="A192" s="36">
        <f t="shared" si="9"/>
        <v>34.459999999999908</v>
      </c>
      <c r="B192" s="46" t="s">
        <v>210</v>
      </c>
      <c r="C192" s="2" t="s">
        <v>45</v>
      </c>
      <c r="D192" s="42">
        <v>1</v>
      </c>
      <c r="E192" s="54"/>
      <c r="F192" s="54"/>
      <c r="G192" s="54"/>
      <c r="H192" s="54"/>
      <c r="I192" s="54"/>
      <c r="J192" s="50"/>
    </row>
    <row r="193" spans="1:10" s="6" customFormat="1" ht="25.5">
      <c r="A193" s="36">
        <f t="shared" si="9"/>
        <v>34.469999999999906</v>
      </c>
      <c r="B193" s="46" t="s">
        <v>197</v>
      </c>
      <c r="C193" s="2" t="s">
        <v>45</v>
      </c>
      <c r="D193" s="42">
        <v>1</v>
      </c>
      <c r="E193" s="54"/>
      <c r="F193" s="54"/>
      <c r="G193" s="54"/>
      <c r="H193" s="54"/>
      <c r="I193" s="54"/>
      <c r="J193" s="50"/>
    </row>
    <row r="194" spans="1:10" s="6" customFormat="1">
      <c r="A194" s="36">
        <f t="shared" si="9"/>
        <v>34.479999999999905</v>
      </c>
      <c r="B194" s="46" t="s">
        <v>199</v>
      </c>
      <c r="C194" s="2" t="s">
        <v>187</v>
      </c>
      <c r="D194" s="42">
        <v>120</v>
      </c>
      <c r="E194" s="54"/>
      <c r="F194" s="54"/>
      <c r="G194" s="54"/>
      <c r="H194" s="54"/>
      <c r="I194" s="54"/>
      <c r="J194" s="50"/>
    </row>
    <row r="195" spans="1:10" s="6" customFormat="1">
      <c r="A195" s="36">
        <f t="shared" si="9"/>
        <v>34.489999999999903</v>
      </c>
      <c r="B195" s="46" t="s">
        <v>200</v>
      </c>
      <c r="C195" s="2" t="s">
        <v>187</v>
      </c>
      <c r="D195" s="42">
        <v>120</v>
      </c>
      <c r="E195" s="54"/>
      <c r="F195" s="54"/>
      <c r="G195" s="54"/>
      <c r="H195" s="54"/>
      <c r="I195" s="54"/>
      <c r="J195" s="50"/>
    </row>
    <row r="196" spans="1:10" s="6" customFormat="1">
      <c r="A196" s="36">
        <f t="shared" si="9"/>
        <v>34.499999999999901</v>
      </c>
      <c r="B196" s="46" t="s">
        <v>201</v>
      </c>
      <c r="C196" s="2" t="s">
        <v>187</v>
      </c>
      <c r="D196" s="42">
        <v>38</v>
      </c>
      <c r="E196" s="54"/>
      <c r="F196" s="54"/>
      <c r="G196" s="54"/>
      <c r="H196" s="54"/>
      <c r="I196" s="54"/>
      <c r="J196" s="50"/>
    </row>
    <row r="197" spans="1:10" s="6" customFormat="1">
      <c r="A197" s="36">
        <f t="shared" si="9"/>
        <v>34.509999999999899</v>
      </c>
      <c r="B197" s="46" t="s">
        <v>202</v>
      </c>
      <c r="C197" s="2" t="s">
        <v>187</v>
      </c>
      <c r="D197" s="42">
        <v>38</v>
      </c>
      <c r="E197" s="54"/>
      <c r="F197" s="54"/>
      <c r="G197" s="54"/>
      <c r="H197" s="54"/>
      <c r="I197" s="54"/>
      <c r="J197" s="50"/>
    </row>
    <row r="198" spans="1:10" s="6" customFormat="1">
      <c r="A198" s="36">
        <f t="shared" si="9"/>
        <v>34.519999999999897</v>
      </c>
      <c r="B198" s="46" t="s">
        <v>203</v>
      </c>
      <c r="C198" s="2" t="s">
        <v>187</v>
      </c>
      <c r="D198" s="42">
        <v>45</v>
      </c>
      <c r="E198" s="54"/>
      <c r="F198" s="54"/>
      <c r="G198" s="54"/>
      <c r="H198" s="54"/>
      <c r="I198" s="54"/>
      <c r="J198" s="50"/>
    </row>
    <row r="199" spans="1:10" s="6" customFormat="1">
      <c r="A199" s="36">
        <f t="shared" si="9"/>
        <v>34.529999999999895</v>
      </c>
      <c r="B199" s="46" t="s">
        <v>204</v>
      </c>
      <c r="C199" s="2" t="s">
        <v>187</v>
      </c>
      <c r="D199" s="42">
        <v>45</v>
      </c>
      <c r="E199" s="54"/>
      <c r="F199" s="54"/>
      <c r="G199" s="54"/>
      <c r="H199" s="54"/>
      <c r="I199" s="54"/>
      <c r="J199" s="50"/>
    </row>
    <row r="200" spans="1:10" s="6" customFormat="1">
      <c r="A200" s="36">
        <f t="shared" si="9"/>
        <v>34.539999999999893</v>
      </c>
      <c r="B200" s="46" t="s">
        <v>205</v>
      </c>
      <c r="C200" s="2" t="s">
        <v>187</v>
      </c>
      <c r="D200" s="42">
        <v>21</v>
      </c>
      <c r="E200" s="54"/>
      <c r="F200" s="54"/>
      <c r="G200" s="54"/>
      <c r="H200" s="54"/>
      <c r="I200" s="54"/>
      <c r="J200" s="50"/>
    </row>
    <row r="201" spans="1:10" s="6" customFormat="1">
      <c r="A201" s="36">
        <f t="shared" si="9"/>
        <v>34.549999999999891</v>
      </c>
      <c r="B201" s="46" t="s">
        <v>206</v>
      </c>
      <c r="C201" s="2" t="s">
        <v>187</v>
      </c>
      <c r="D201" s="42">
        <v>21</v>
      </c>
      <c r="E201" s="54"/>
      <c r="F201" s="54"/>
      <c r="G201" s="54"/>
      <c r="H201" s="54"/>
      <c r="I201" s="54"/>
      <c r="J201" s="50"/>
    </row>
    <row r="202" spans="1:10" s="6" customFormat="1" ht="25.5">
      <c r="A202" s="36">
        <f t="shared" si="9"/>
        <v>34.559999999999889</v>
      </c>
      <c r="B202" s="46" t="s">
        <v>207</v>
      </c>
      <c r="C202" s="2" t="s">
        <v>187</v>
      </c>
      <c r="D202" s="42">
        <v>36</v>
      </c>
      <c r="E202" s="54"/>
      <c r="F202" s="54"/>
      <c r="G202" s="54"/>
      <c r="H202" s="54"/>
      <c r="I202" s="54"/>
      <c r="J202" s="50"/>
    </row>
    <row r="203" spans="1:10" s="6" customFormat="1">
      <c r="A203" s="36">
        <f t="shared" si="9"/>
        <v>34.569999999999887</v>
      </c>
      <c r="B203" s="46" t="s">
        <v>208</v>
      </c>
      <c r="C203" s="2" t="s">
        <v>187</v>
      </c>
      <c r="D203" s="42">
        <v>36</v>
      </c>
      <c r="E203" s="54"/>
      <c r="F203" s="54"/>
      <c r="G203" s="54"/>
      <c r="H203" s="54"/>
      <c r="I203" s="54"/>
      <c r="J203" s="50"/>
    </row>
    <row r="204" spans="1:10" s="6" customFormat="1">
      <c r="A204" s="36">
        <f t="shared" si="9"/>
        <v>34.579999999999885</v>
      </c>
      <c r="B204" s="46" t="s">
        <v>188</v>
      </c>
      <c r="C204" s="2" t="s">
        <v>187</v>
      </c>
      <c r="D204" s="42">
        <v>54</v>
      </c>
      <c r="E204" s="54"/>
      <c r="F204" s="54"/>
      <c r="G204" s="54"/>
      <c r="H204" s="54"/>
      <c r="I204" s="54"/>
      <c r="J204" s="50"/>
    </row>
    <row r="205" spans="1:10" s="6" customFormat="1">
      <c r="A205" s="36">
        <f t="shared" si="9"/>
        <v>34.589999999999883</v>
      </c>
      <c r="B205" s="46" t="s">
        <v>198</v>
      </c>
      <c r="C205" s="2" t="s">
        <v>187</v>
      </c>
      <c r="D205" s="42">
        <v>54</v>
      </c>
      <c r="E205" s="54"/>
      <c r="F205" s="54"/>
      <c r="G205" s="54"/>
      <c r="H205" s="54"/>
      <c r="I205" s="54"/>
      <c r="J205" s="50"/>
    </row>
    <row r="206" spans="1:10" s="6" customFormat="1">
      <c r="A206" s="36">
        <f>A146+1</f>
        <v>35</v>
      </c>
      <c r="B206" s="9" t="s">
        <v>65</v>
      </c>
      <c r="C206" s="2" t="s">
        <v>66</v>
      </c>
      <c r="D206" s="42"/>
      <c r="E206" s="39"/>
      <c r="F206" s="43">
        <f>SUM(F147:F205)</f>
        <v>0</v>
      </c>
      <c r="G206" s="39"/>
      <c r="H206" s="43">
        <f>SUM(H147:H205)</f>
        <v>0</v>
      </c>
      <c r="I206" s="43">
        <f>SUM(I147:I205)</f>
        <v>0</v>
      </c>
      <c r="J206" s="50"/>
    </row>
    <row r="207" spans="1:10" s="6" customFormat="1">
      <c r="A207" s="36">
        <f>A206+1</f>
        <v>36</v>
      </c>
      <c r="B207" s="9" t="s">
        <v>221</v>
      </c>
      <c r="C207" s="2" t="s">
        <v>66</v>
      </c>
      <c r="D207" s="42"/>
      <c r="E207" s="39"/>
      <c r="F207" s="39"/>
      <c r="G207" s="39"/>
      <c r="H207" s="43"/>
      <c r="I207" s="55">
        <f>ROUND(I206*0.1,2)</f>
        <v>0</v>
      </c>
      <c r="J207" s="50"/>
    </row>
    <row r="208" spans="1:10" s="6" customFormat="1">
      <c r="A208" s="36">
        <f t="shared" ref="A208:A211" si="10">A207+1</f>
        <v>37</v>
      </c>
      <c r="B208" s="9" t="s">
        <v>53</v>
      </c>
      <c r="C208" s="2" t="s">
        <v>66</v>
      </c>
      <c r="D208" s="42"/>
      <c r="E208" s="39"/>
      <c r="F208" s="39"/>
      <c r="G208" s="39"/>
      <c r="H208" s="43"/>
      <c r="I208" s="43">
        <f>I206+I207</f>
        <v>0</v>
      </c>
      <c r="J208" s="50"/>
    </row>
    <row r="209" spans="1:10" s="6" customFormat="1">
      <c r="A209" s="36">
        <f t="shared" si="10"/>
        <v>38</v>
      </c>
      <c r="B209" s="9" t="s">
        <v>218</v>
      </c>
      <c r="C209" s="2" t="s">
        <v>66</v>
      </c>
      <c r="D209" s="42"/>
      <c r="E209" s="39"/>
      <c r="F209" s="39"/>
      <c r="G209" s="39"/>
      <c r="H209" s="43"/>
      <c r="I209" s="43">
        <f>ROUND(I208*0.08,2)</f>
        <v>0</v>
      </c>
      <c r="J209" s="50"/>
    </row>
    <row r="210" spans="1:10" s="6" customFormat="1">
      <c r="A210" s="36">
        <f t="shared" si="10"/>
        <v>39</v>
      </c>
      <c r="B210" s="9" t="s">
        <v>185</v>
      </c>
      <c r="C210" s="2" t="s">
        <v>66</v>
      </c>
      <c r="D210" s="42"/>
      <c r="E210" s="39"/>
      <c r="F210" s="39"/>
      <c r="G210" s="39"/>
      <c r="H210" s="43"/>
      <c r="I210" s="43">
        <f>I208+I209</f>
        <v>0</v>
      </c>
      <c r="J210" s="50"/>
    </row>
    <row r="211" spans="1:10">
      <c r="A211" s="36">
        <f t="shared" si="10"/>
        <v>40</v>
      </c>
      <c r="B211" s="16" t="s">
        <v>134</v>
      </c>
      <c r="C211" s="40"/>
      <c r="D211" s="40"/>
      <c r="E211" s="40"/>
      <c r="F211" s="44"/>
      <c r="G211" s="40"/>
      <c r="H211" s="40"/>
      <c r="I211" s="40"/>
    </row>
    <row r="212" spans="1:10">
      <c r="A212" s="36">
        <f>A211+0.01</f>
        <v>40.01</v>
      </c>
      <c r="B212" s="15" t="s">
        <v>123</v>
      </c>
      <c r="C212" s="40" t="s">
        <v>37</v>
      </c>
      <c r="D212" s="1">
        <v>550</v>
      </c>
      <c r="E212" s="40"/>
      <c r="F212" s="39"/>
      <c r="G212" s="40"/>
      <c r="H212" s="39"/>
      <c r="I212" s="39"/>
    </row>
    <row r="213" spans="1:10">
      <c r="A213" s="36">
        <f t="shared" ref="A213:A227" si="11">A212+0.01</f>
        <v>40.019999999999996</v>
      </c>
      <c r="B213" s="15" t="s">
        <v>111</v>
      </c>
      <c r="C213" s="40" t="s">
        <v>45</v>
      </c>
      <c r="D213" s="1">
        <v>9</v>
      </c>
      <c r="E213" s="40"/>
      <c r="F213" s="39"/>
      <c r="G213" s="40"/>
      <c r="H213" s="39"/>
      <c r="I213" s="39"/>
    </row>
    <row r="214" spans="1:10">
      <c r="A214" s="36">
        <f t="shared" si="11"/>
        <v>40.029999999999994</v>
      </c>
      <c r="B214" s="15" t="s">
        <v>105</v>
      </c>
      <c r="C214" s="40" t="s">
        <v>45</v>
      </c>
      <c r="D214" s="1">
        <v>3</v>
      </c>
      <c r="E214" s="40"/>
      <c r="F214" s="39"/>
      <c r="G214" s="40"/>
      <c r="H214" s="39"/>
      <c r="I214" s="39"/>
    </row>
    <row r="215" spans="1:10">
      <c r="A215" s="36">
        <f t="shared" si="11"/>
        <v>40.039999999999992</v>
      </c>
      <c r="B215" s="15" t="s">
        <v>106</v>
      </c>
      <c r="C215" s="40" t="s">
        <v>45</v>
      </c>
      <c r="D215" s="1">
        <v>1</v>
      </c>
      <c r="E215" s="40"/>
      <c r="F215" s="39"/>
      <c r="G215" s="40"/>
      <c r="H215" s="39"/>
      <c r="I215" s="39"/>
    </row>
    <row r="216" spans="1:10">
      <c r="A216" s="36">
        <f t="shared" si="11"/>
        <v>40.04999999999999</v>
      </c>
      <c r="B216" s="15" t="s">
        <v>44</v>
      </c>
      <c r="C216" s="40" t="s">
        <v>45</v>
      </c>
      <c r="D216" s="1">
        <v>1</v>
      </c>
      <c r="E216" s="40"/>
      <c r="F216" s="39"/>
      <c r="G216" s="40"/>
      <c r="H216" s="39"/>
      <c r="I216" s="39"/>
    </row>
    <row r="217" spans="1:10">
      <c r="A217" s="36">
        <f t="shared" si="11"/>
        <v>40.059999999999988</v>
      </c>
      <c r="B217" s="15" t="s">
        <v>124</v>
      </c>
      <c r="C217" s="40" t="s">
        <v>37</v>
      </c>
      <c r="D217" s="1">
        <v>400</v>
      </c>
      <c r="E217" s="40"/>
      <c r="F217" s="39"/>
      <c r="G217" s="40"/>
      <c r="H217" s="39"/>
      <c r="I217" s="39"/>
    </row>
    <row r="218" spans="1:10">
      <c r="A218" s="36">
        <f t="shared" si="11"/>
        <v>40.069999999999986</v>
      </c>
      <c r="B218" s="15" t="s">
        <v>41</v>
      </c>
      <c r="C218" s="40" t="s">
        <v>45</v>
      </c>
      <c r="D218" s="1">
        <v>82</v>
      </c>
      <c r="E218" s="40"/>
      <c r="F218" s="39"/>
      <c r="G218" s="40"/>
      <c r="H218" s="39"/>
      <c r="I218" s="39"/>
    </row>
    <row r="219" spans="1:10">
      <c r="A219" s="36">
        <f t="shared" si="11"/>
        <v>40.079999999999984</v>
      </c>
      <c r="B219" s="15" t="s">
        <v>42</v>
      </c>
      <c r="C219" s="40" t="s">
        <v>45</v>
      </c>
      <c r="D219" s="1">
        <v>82</v>
      </c>
      <c r="E219" s="40"/>
      <c r="F219" s="39"/>
      <c r="G219" s="40"/>
      <c r="H219" s="39"/>
      <c r="I219" s="39"/>
    </row>
    <row r="220" spans="1:10">
      <c r="A220" s="36">
        <f t="shared" si="11"/>
        <v>40.089999999999982</v>
      </c>
      <c r="B220" s="15" t="s">
        <v>125</v>
      </c>
      <c r="C220" s="40" t="s">
        <v>37</v>
      </c>
      <c r="D220" s="1">
        <v>300</v>
      </c>
      <c r="E220" s="40"/>
      <c r="F220" s="39"/>
      <c r="G220" s="40"/>
      <c r="H220" s="39"/>
      <c r="I220" s="39"/>
    </row>
    <row r="221" spans="1:10">
      <c r="A221" s="36">
        <f t="shared" si="11"/>
        <v>40.09999999999998</v>
      </c>
      <c r="B221" s="15" t="s">
        <v>43</v>
      </c>
      <c r="C221" s="40" t="s">
        <v>37</v>
      </c>
      <c r="D221" s="1">
        <v>30</v>
      </c>
      <c r="E221" s="40"/>
      <c r="F221" s="39"/>
      <c r="G221" s="40"/>
      <c r="H221" s="39"/>
      <c r="I221" s="39"/>
    </row>
    <row r="222" spans="1:10">
      <c r="A222" s="36">
        <f t="shared" si="11"/>
        <v>40.109999999999978</v>
      </c>
      <c r="B222" s="15" t="s">
        <v>107</v>
      </c>
      <c r="C222" s="40" t="s">
        <v>45</v>
      </c>
      <c r="D222" s="1">
        <v>12</v>
      </c>
      <c r="E222" s="40"/>
      <c r="F222" s="39"/>
      <c r="G222" s="40"/>
      <c r="H222" s="39"/>
      <c r="I222" s="39"/>
    </row>
    <row r="223" spans="1:10">
      <c r="A223" s="36">
        <f t="shared" si="11"/>
        <v>40.119999999999976</v>
      </c>
      <c r="B223" s="15" t="s">
        <v>108</v>
      </c>
      <c r="C223" s="40" t="s">
        <v>45</v>
      </c>
      <c r="D223" s="1">
        <v>1</v>
      </c>
      <c r="E223" s="40"/>
      <c r="F223" s="39"/>
      <c r="G223" s="40"/>
      <c r="H223" s="39"/>
      <c r="I223" s="39"/>
    </row>
    <row r="224" spans="1:10">
      <c r="A224" s="36">
        <f t="shared" si="11"/>
        <v>40.129999999999974</v>
      </c>
      <c r="B224" s="15" t="s">
        <v>109</v>
      </c>
      <c r="C224" s="40" t="s">
        <v>45</v>
      </c>
      <c r="D224" s="1">
        <v>1</v>
      </c>
      <c r="E224" s="40"/>
      <c r="F224" s="39"/>
      <c r="G224" s="40"/>
      <c r="H224" s="39"/>
      <c r="I224" s="39"/>
    </row>
    <row r="225" spans="1:10">
      <c r="A225" s="36">
        <f t="shared" si="11"/>
        <v>40.139999999999972</v>
      </c>
      <c r="B225" s="15" t="s">
        <v>112</v>
      </c>
      <c r="C225" s="40" t="s">
        <v>45</v>
      </c>
      <c r="D225" s="1">
        <v>1</v>
      </c>
      <c r="E225" s="40"/>
      <c r="F225" s="39"/>
      <c r="G225" s="40"/>
      <c r="H225" s="39"/>
      <c r="I225" s="39"/>
    </row>
    <row r="226" spans="1:10">
      <c r="A226" s="36">
        <f t="shared" si="11"/>
        <v>40.14999999999997</v>
      </c>
      <c r="B226" s="15" t="s">
        <v>104</v>
      </c>
      <c r="C226" s="40" t="s">
        <v>45</v>
      </c>
      <c r="D226" s="1">
        <v>8</v>
      </c>
      <c r="E226" s="40"/>
      <c r="F226" s="39"/>
      <c r="G226" s="40"/>
      <c r="H226" s="39"/>
      <c r="I226" s="39"/>
    </row>
    <row r="227" spans="1:10">
      <c r="A227" s="36">
        <f t="shared" si="11"/>
        <v>40.159999999999968</v>
      </c>
      <c r="B227" s="15" t="s">
        <v>110</v>
      </c>
      <c r="C227" s="40" t="s">
        <v>45</v>
      </c>
      <c r="D227" s="1">
        <v>1</v>
      </c>
      <c r="E227" s="40"/>
      <c r="F227" s="39"/>
      <c r="G227" s="40"/>
      <c r="H227" s="39"/>
      <c r="I227" s="39"/>
    </row>
    <row r="228" spans="1:10" s="6" customFormat="1">
      <c r="A228" s="36">
        <f>A211+1</f>
        <v>41</v>
      </c>
      <c r="B228" s="9" t="s">
        <v>65</v>
      </c>
      <c r="C228" s="2" t="s">
        <v>66</v>
      </c>
      <c r="D228" s="42"/>
      <c r="E228" s="39"/>
      <c r="F228" s="43">
        <f>SUM(F212:F227)</f>
        <v>0</v>
      </c>
      <c r="G228" s="39"/>
      <c r="H228" s="43">
        <f>SUM(H212:H227)</f>
        <v>0</v>
      </c>
      <c r="I228" s="43">
        <f>SUM(I212:I227)</f>
        <v>0</v>
      </c>
      <c r="J228" s="50"/>
    </row>
    <row r="229" spans="1:10" s="6" customFormat="1">
      <c r="A229" s="36">
        <f>A228+1</f>
        <v>42</v>
      </c>
      <c r="B229" s="9" t="s">
        <v>219</v>
      </c>
      <c r="C229" s="2" t="s">
        <v>66</v>
      </c>
      <c r="D229" s="42"/>
      <c r="E229" s="39"/>
      <c r="F229" s="39"/>
      <c r="G229" s="39"/>
      <c r="H229" s="40"/>
      <c r="I229" s="43">
        <f>ROUND(H228*0.75,2)</f>
        <v>0</v>
      </c>
      <c r="J229" s="50"/>
    </row>
    <row r="230" spans="1:10" s="6" customFormat="1">
      <c r="A230" s="36">
        <f t="shared" ref="A230:A233" si="12">A229+1</f>
        <v>43</v>
      </c>
      <c r="B230" s="9" t="s">
        <v>53</v>
      </c>
      <c r="C230" s="2" t="s">
        <v>66</v>
      </c>
      <c r="D230" s="42"/>
      <c r="E230" s="39"/>
      <c r="F230" s="39"/>
      <c r="G230" s="39"/>
      <c r="H230" s="40"/>
      <c r="I230" s="43">
        <f>H228+I229</f>
        <v>0</v>
      </c>
      <c r="J230" s="50"/>
    </row>
    <row r="231" spans="1:10" s="6" customFormat="1">
      <c r="A231" s="36">
        <f t="shared" si="12"/>
        <v>44</v>
      </c>
      <c r="B231" s="9" t="s">
        <v>218</v>
      </c>
      <c r="C231" s="2" t="s">
        <v>66</v>
      </c>
      <c r="D231" s="42"/>
      <c r="E231" s="39"/>
      <c r="F231" s="39"/>
      <c r="G231" s="39"/>
      <c r="H231" s="40"/>
      <c r="I231" s="43">
        <f>ROUND(I230*0.08,2)</f>
        <v>0</v>
      </c>
      <c r="J231" s="50"/>
    </row>
    <row r="232" spans="1:10" s="6" customFormat="1">
      <c r="A232" s="36">
        <f t="shared" si="12"/>
        <v>45</v>
      </c>
      <c r="B232" s="9" t="s">
        <v>53</v>
      </c>
      <c r="C232" s="2" t="s">
        <v>66</v>
      </c>
      <c r="D232" s="42"/>
      <c r="E232" s="39"/>
      <c r="F232" s="39"/>
      <c r="G232" s="39"/>
      <c r="H232" s="40"/>
      <c r="I232" s="43">
        <f>I230+I231</f>
        <v>0</v>
      </c>
      <c r="J232" s="50"/>
    </row>
    <row r="233" spans="1:10" s="6" customFormat="1" ht="25.5">
      <c r="A233" s="36">
        <f t="shared" si="12"/>
        <v>46</v>
      </c>
      <c r="B233" s="9" t="s">
        <v>113</v>
      </c>
      <c r="C233" s="2" t="s">
        <v>66</v>
      </c>
      <c r="D233" s="42"/>
      <c r="E233" s="39"/>
      <c r="F233" s="39"/>
      <c r="G233" s="39"/>
      <c r="H233" s="43"/>
      <c r="I233" s="43">
        <f>I232+F228</f>
        <v>0</v>
      </c>
      <c r="J233" s="50"/>
    </row>
  </sheetData>
  <autoFilter ref="A10:I233"/>
  <mergeCells count="6">
    <mergeCell ref="I8:I9"/>
    <mergeCell ref="A8:A9"/>
    <mergeCell ref="B8:B9"/>
    <mergeCell ref="C8:C9"/>
    <mergeCell ref="D8:D9"/>
    <mergeCell ref="G8:H8"/>
  </mergeCells>
  <pageMargins left="0.25" right="0.25" top="0.75" bottom="0.75" header="0.3" footer="0.3"/>
  <pageSetup paperSize="9" scale="87" orientation="landscape" r:id="rId1"/>
  <headerFooter>
    <oddFooter>&amp;R&amp;P</oddFooter>
  </headerFooter>
  <rowBreaks count="12" manualBreakCount="12">
    <brk id="12" max="16383" man="1"/>
    <brk id="16" max="16383" man="1"/>
    <brk id="25" max="12" man="1"/>
    <brk id="34" max="16383" man="1"/>
    <brk id="44" max="16383" man="1"/>
    <brk id="54" max="12" man="1"/>
    <brk id="69" max="12" man="1"/>
    <brk id="85" max="12" man="1"/>
    <brk id="106" max="12" man="1"/>
    <brk id="131" max="12" man="1"/>
    <brk id="145" max="16383" man="1"/>
    <brk id="21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16" sqref="B16"/>
    </sheetView>
  </sheetViews>
  <sheetFormatPr defaultRowHeight="12.75"/>
  <cols>
    <col min="1" max="1" width="20.42578125" customWidth="1"/>
    <col min="2" max="2" width="100.28515625" customWidth="1"/>
    <col min="3" max="3" width="11.28515625" bestFit="1" customWidth="1"/>
    <col min="5" max="5" width="10.28515625" bestFit="1" customWidth="1"/>
  </cols>
  <sheetData>
    <row r="1" spans="1:3" s="6" customFormat="1" ht="18">
      <c r="A1" s="11" t="s">
        <v>189</v>
      </c>
      <c r="B1" s="8"/>
      <c r="C1" s="8"/>
    </row>
    <row r="2" spans="1:3" s="6" customFormat="1" ht="16.5">
      <c r="A2" s="12" t="s">
        <v>116</v>
      </c>
      <c r="B2" s="8"/>
      <c r="C2" s="8"/>
    </row>
    <row r="3" spans="1:3" s="6" customFormat="1" ht="16.5">
      <c r="A3" s="12" t="s">
        <v>47</v>
      </c>
      <c r="B3" s="8"/>
      <c r="C3" s="8"/>
    </row>
    <row r="4" spans="1:3" s="6" customFormat="1" ht="16.5">
      <c r="A4" s="12" t="s">
        <v>98</v>
      </c>
      <c r="B4" s="8"/>
      <c r="C4" s="8"/>
    </row>
    <row r="5" spans="1:3" s="6" customFormat="1" ht="5.25" customHeight="1">
      <c r="A5" s="7"/>
      <c r="B5" s="7"/>
      <c r="C5" s="7"/>
    </row>
    <row r="6" spans="1:3" s="6" customFormat="1">
      <c r="A6" s="59" t="s">
        <v>133</v>
      </c>
      <c r="B6" s="59" t="s">
        <v>96</v>
      </c>
      <c r="C6" s="59" t="s">
        <v>55</v>
      </c>
    </row>
    <row r="7" spans="1:3" s="6" customFormat="1">
      <c r="A7" s="59"/>
      <c r="B7" s="59"/>
      <c r="C7" s="59"/>
    </row>
    <row r="8" spans="1:3" s="6" customFormat="1" ht="13.5">
      <c r="A8" s="24">
        <v>1</v>
      </c>
      <c r="B8" s="24">
        <v>2</v>
      </c>
      <c r="C8" s="24">
        <v>11</v>
      </c>
    </row>
    <row r="9" spans="1:3">
      <c r="A9" s="25">
        <v>1</v>
      </c>
      <c r="B9" s="5" t="str">
        <f>localuri!B52</f>
        <v>გახმოვანების სისტემის მოწყობილობების ღირებულების და სამუშაოების ჯამი</v>
      </c>
      <c r="C9" s="26">
        <f>localuri!I52</f>
        <v>0</v>
      </c>
    </row>
    <row r="10" spans="1:3">
      <c r="A10" s="25">
        <v>2</v>
      </c>
      <c r="B10" s="5" t="str">
        <f>localuri!B100</f>
        <v>განათების სისტემის მოწყობილობების ღირებულების და სამუშაოების ჯამი</v>
      </c>
      <c r="C10" s="26">
        <f>localuri!I100</f>
        <v>0</v>
      </c>
    </row>
    <row r="11" spans="1:3">
      <c r="A11" s="25">
        <v>3</v>
      </c>
      <c r="B11" s="5" t="str">
        <f>localuri!B113</f>
        <v>პროექციის და ეკრანის მოწყობილობების ღირებულების და სამუშაოების ჯამი</v>
      </c>
      <c r="C11" s="26">
        <f>localuri!I113</f>
        <v>0</v>
      </c>
    </row>
    <row r="12" spans="1:3">
      <c r="A12" s="25">
        <v>4</v>
      </c>
      <c r="B12" s="5" t="str">
        <f>localuri!B131</f>
        <v xml:space="preserve"> ლითონკონსტრუქციების მოწყობილობების და სამუშაოების ჯამი</v>
      </c>
      <c r="C12" s="26">
        <f>localuri!I131</f>
        <v>0</v>
      </c>
    </row>
    <row r="13" spans="1:3">
      <c r="A13" s="25">
        <v>5</v>
      </c>
      <c r="B13" s="5" t="str">
        <f>localuri!B145</f>
        <v>საგრიმიოროებში აუდიო/ვიდეო ტრანსლაციის მოწყობილობების ღირებულების და სამუშაოების ჯამი</v>
      </c>
      <c r="C13" s="26">
        <f>localuri!I145</f>
        <v>0</v>
      </c>
    </row>
    <row r="14" spans="1:3" s="6" customFormat="1">
      <c r="A14" s="25">
        <v>6</v>
      </c>
      <c r="B14" s="5" t="str">
        <f>localuri!B210</f>
        <v>სასცენო მექანიზმების და ფარდების მასალების და სამუშაოების ჯამი</v>
      </c>
      <c r="C14" s="26">
        <f>localuri!I210</f>
        <v>0</v>
      </c>
    </row>
    <row r="15" spans="1:3">
      <c r="A15" s="25">
        <v>7</v>
      </c>
      <c r="B15" s="5" t="str">
        <f>localuri!B233</f>
        <v>ელექტრო-სამონტაჟო მოწყობილობების ღირებულების და სამუშაოების ჯამი</v>
      </c>
      <c r="C15" s="26">
        <f>localuri!I233</f>
        <v>0</v>
      </c>
    </row>
    <row r="18" spans="2:5">
      <c r="B18" s="5" t="s">
        <v>136</v>
      </c>
      <c r="C18" s="26">
        <f>SUM(C9:C15)</f>
        <v>0</v>
      </c>
    </row>
    <row r="19" spans="2:5" s="6" customFormat="1">
      <c r="B19" s="5" t="s">
        <v>222</v>
      </c>
      <c r="C19" s="26">
        <f>C18*0.025</f>
        <v>0</v>
      </c>
      <c r="E19" s="56"/>
    </row>
    <row r="20" spans="2:5" s="6" customFormat="1">
      <c r="B20" s="5" t="s">
        <v>53</v>
      </c>
      <c r="C20" s="26">
        <f>C19+C18</f>
        <v>0</v>
      </c>
    </row>
    <row r="21" spans="2:5">
      <c r="B21" s="5" t="s">
        <v>223</v>
      </c>
      <c r="C21" s="26">
        <f>C20*0.18</f>
        <v>0</v>
      </c>
    </row>
    <row r="22" spans="2:5">
      <c r="B22" s="49" t="s">
        <v>114</v>
      </c>
      <c r="C22" s="48">
        <f>C21+C20</f>
        <v>0</v>
      </c>
      <c r="E22" s="56"/>
    </row>
    <row r="23" spans="2:5">
      <c r="C23" s="52"/>
    </row>
    <row r="24" spans="2:5">
      <c r="C24" s="52"/>
      <c r="D24" s="52"/>
    </row>
  </sheetData>
  <mergeCells count="3">
    <mergeCell ref="C6:C7"/>
    <mergeCell ref="A6:A7"/>
    <mergeCell ref="B6:B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localuri</vt:lpstr>
      <vt:lpstr>jamuri</vt:lpstr>
      <vt:lpstr>localuri!Print_Area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Nino</dc:creator>
  <cp:lastModifiedBy>Giorgi Salaghishvili</cp:lastModifiedBy>
  <cp:lastPrinted>2016-02-25T07:18:40Z</cp:lastPrinted>
  <dcterms:created xsi:type="dcterms:W3CDTF">2014-06-27T12:29:26Z</dcterms:created>
  <dcterms:modified xsi:type="dcterms:W3CDTF">2016-06-06T08:49:54Z</dcterms:modified>
</cp:coreProperties>
</file>