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65" windowWidth="12120" windowHeight="7245" tabRatio="814" activeTab="0"/>
  </bookViews>
  <sheets>
    <sheet name="ხარჯთაღრიცხვა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  <definedName name="_xlnm.Print_Titles" localSheetId="0">'ხარჯთაღრიცხვა'!$12:$12</definedName>
  </definedNames>
  <calcPr fullCalcOnLoad="1"/>
</workbook>
</file>

<file path=xl/sharedStrings.xml><?xml version="1.0" encoding="utf-8"?>
<sst xmlns="http://schemas.openxmlformats.org/spreadsheetml/2006/main" count="373" uniqueCount="147">
  <si>
    <t>#</t>
  </si>
  <si>
    <t>sul</t>
  </si>
  <si>
    <t>Rirebuleba</t>
  </si>
  <si>
    <t>samuSaos dasaxeleba</t>
  </si>
  <si>
    <t>erT.ganz</t>
  </si>
  <si>
    <t>saproeqto moculoba</t>
  </si>
  <si>
    <t>erT.</t>
  </si>
  <si>
    <t>##</t>
  </si>
  <si>
    <t>sul:</t>
  </si>
  <si>
    <t>sul jami:</t>
  </si>
  <si>
    <r>
      <t>1000 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</si>
  <si>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</si>
  <si>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3</t>
    </r>
  </si>
  <si>
    <t>tn</t>
  </si>
  <si>
    <t>lokaluri  xarjTaRricxva  #1</t>
  </si>
  <si>
    <t>miwis vakisi</t>
  </si>
  <si>
    <t>samuSaoebis  dasaxeleba</t>
  </si>
  <si>
    <t>erTeul.
ganzom.</t>
  </si>
  <si>
    <t>saproeqto 
moculoba</t>
  </si>
  <si>
    <t>t</t>
  </si>
  <si>
    <t xml:space="preserve">jami: </t>
  </si>
  <si>
    <t>erTeul.</t>
  </si>
  <si>
    <t>ganzom.</t>
  </si>
  <si>
    <t>saproeqto</t>
  </si>
  <si>
    <t>moculoba</t>
  </si>
  <si>
    <t>erTfeniani safaris  mowyoba  wvrilmarclovani mkvrivi RorRovani cxeli  asfaltobetonisagan sisqiT 5 sm</t>
  </si>
  <si>
    <t>misayreli  gverdulebis  mowyoba qviSa-xreSovani  masaliT</t>
  </si>
  <si>
    <r>
      <t>1000 m</t>
    </r>
    <r>
      <rPr>
        <vertAlign val="superscript"/>
        <sz val="12"/>
        <rFont val="AcadNusx"/>
        <family val="0"/>
      </rPr>
      <t>2</t>
    </r>
  </si>
  <si>
    <t xml:space="preserve">  gzis samosis  mowyoba</t>
  </si>
  <si>
    <t>a/betonis safaris mowyoba</t>
  </si>
  <si>
    <t xml:space="preserve">bitumis transportireba </t>
  </si>
  <si>
    <t xml:space="preserve"> Sesasvlelebze da mierTebebze gzis samosis  mowyoba</t>
  </si>
  <si>
    <t xml:space="preserve"> liTonis milebis mowyoba </t>
  </si>
  <si>
    <t>safuZvlis  mowyoba fraqciuli  RorRiT 0-40mm sisqiT 12 sm</t>
  </si>
  <si>
    <t xml:space="preserve">Txrilis Sevseba xreSovani gruntiT (balasti), Cayra da mosworeba </t>
  </si>
  <si>
    <t>safuZvlis  mowyoba fraqciuli  RorRiT 0-40mm  sisqiT 12 sm</t>
  </si>
  <si>
    <r>
      <t>IV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</si>
  <si>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IV jg. gruntis damuSaveba xeliT </t>
  </si>
  <si>
    <r>
      <t xml:space="preserve">liTonis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=0,5m</t>
    </r>
  </si>
  <si>
    <r>
      <t>100 m</t>
    </r>
    <r>
      <rPr>
        <vertAlign val="superscript"/>
        <sz val="12"/>
        <rFont val="AcadNusx"/>
        <family val="0"/>
      </rPr>
      <t>2</t>
    </r>
  </si>
  <si>
    <t>milebis orfeniani hodroizolacia bitumiT</t>
  </si>
  <si>
    <t>gabionebis mowyoba</t>
  </si>
  <si>
    <t xml:space="preserve">III jg. gruntis damuSaveba xeliT </t>
  </si>
  <si>
    <t>20-30sm diametris qvis Segroveba xeliT</t>
  </si>
  <si>
    <t xml:space="preserve">gabionis yuTebis Sevseba qviT </t>
  </si>
  <si>
    <r>
      <t>zedapiris  damuSaveba  bitumis emulsia (1m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-0,6l)</t>
    </r>
  </si>
  <si>
    <t>xreSovani baliSis mowyoba milis qveS</t>
  </si>
  <si>
    <r>
      <t xml:space="preserve">liTonis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=1.0m</t>
    </r>
  </si>
  <si>
    <t xml:space="preserve">betonis parapetebis mowyoba </t>
  </si>
  <si>
    <r>
      <t xml:space="preserve">betonis parapetebis mowyoba da SeRebva 0.4X0.5X3m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</si>
  <si>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>lokaluri  xarjTaRricxva  #2</t>
  </si>
  <si>
    <t>lokaluri   xarjTaRricxva #5</t>
  </si>
  <si>
    <t>lokaluri   xarjTaRricxva #6</t>
  </si>
  <si>
    <t>rk.betonis kiuvetebis mowyoba</t>
  </si>
  <si>
    <r>
      <t>III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</si>
  <si>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kiuvetebSi xeliT </t>
  </si>
  <si>
    <t>armaturis karkasi calkeuli Reroebisagan</t>
  </si>
  <si>
    <t>100 tn</t>
  </si>
  <si>
    <t>m</t>
  </si>
  <si>
    <r>
      <t xml:space="preserve">kiuvetebis mowyoba dabetoneba, betoni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-25 </t>
    </r>
  </si>
  <si>
    <t xml:space="preserve">xreSovani baliSis mowyoba kedlis fundamentis qveS </t>
  </si>
  <si>
    <r>
      <t xml:space="preserve">kedlis fundamentis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</si>
  <si>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>sadrenaJo milebi d=100mm</t>
  </si>
  <si>
    <t>orfeniani hodroizolacia bitumiT</t>
  </si>
  <si>
    <t>kedlis ukan yrilis mowyoba xreSovani gruntiT (balasti), eqskavatoriT Cayra da mosworeba</t>
  </si>
  <si>
    <t>lokaluri   xarjTaRricxva #8</t>
  </si>
  <si>
    <t xml:space="preserve">qvesagebi fenis mowyoba qviSa-xreSovani nareviT sisqiT 15sm </t>
  </si>
  <si>
    <r>
      <t>ferdobebidan CamonaSali III jg gruntebis damuSaveba eqskavatoriT V-0,5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</t>
    </r>
  </si>
  <si>
    <r>
      <t>III jg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</si>
  <si>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mosworeba xeliT </t>
  </si>
  <si>
    <t>Ria arxze liTonis cxaurebis mowyoba (kuTxovana 100X100X10mm, Sveleri #8, armatura ф-25mm a-III)</t>
  </si>
  <si>
    <t>xreSovani baliSis mowyoba sisqiT 10sm</t>
  </si>
  <si>
    <r>
      <t>III jg.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</si>
  <si>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>lokaluri   xarjTaRricxva #9</t>
  </si>
  <si>
    <t>armirebuli badeebis mowyoba armaturis calkeuli Reroebisagan</t>
  </si>
  <si>
    <t>lokaluri   xarjTaRricxva #10</t>
  </si>
  <si>
    <t>gruntis gatana nayarSi 2 km-mde</t>
  </si>
  <si>
    <t>lokaluri   xarjTaRricxva #4</t>
  </si>
  <si>
    <t>burjebis mowyoba</t>
  </si>
  <si>
    <r>
      <t>burjebis fundamentebis qvabulis mowyoba, 8d/7d III jg. gruntis damuSaveba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</si>
  <si>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samuSaoebi nayarSi</t>
  </si>
  <si>
    <t>xreSovani baliSis mowyoba burjebis  fundamentSi</t>
  </si>
  <si>
    <r>
      <t xml:space="preserve">burjebis fundamentis monoliTuri betoni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</si>
  <si>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r>
      <t xml:space="preserve">burjebis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</si>
  <si>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r>
      <t xml:space="preserve">rk/betonis wamwisqvedis da karadulis mowyoba burjebze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-30</t>
    </r>
  </si>
  <si>
    <t>wamwisqvedis da karadulis armatura calkeuli Reroebisagan</t>
  </si>
  <si>
    <t>gruntis ukuCayra xeliT</t>
  </si>
  <si>
    <t>orfeniani hidroizolacia bitumiT</t>
  </si>
  <si>
    <t>yrilis mowyoba burjebis ukan balastiT</t>
  </si>
  <si>
    <t>betonis saregulacio kedlebis mowyoba</t>
  </si>
  <si>
    <r>
      <t>saregulacio kedlebis fundamentebis qvabulis mowyoba, 8d/7d III jg. gruntis damuSaveba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</si>
  <si>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xreSovani baliSis mowyoba saregulacio kedlebis  fundamentSi</t>
  </si>
  <si>
    <r>
      <t xml:space="preserve">saregulacio kedlebis fundamentis monoliTuri betoni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-18,5</t>
    </r>
  </si>
  <si>
    <r>
      <t xml:space="preserve">saregulacio kedlebis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-18,5</t>
    </r>
  </si>
  <si>
    <t>lokaluri   xarjTaRricxva #7</t>
  </si>
  <si>
    <t>malis naSenis mowyoba</t>
  </si>
  <si>
    <t>malis naSenis gadaxurva rk.betonis monoliTuri filiT</t>
  </si>
  <si>
    <t>moajirebis mowyoba liTonis kvadratuli milebisagan 50X50X2</t>
  </si>
  <si>
    <t>grZ.m/tn</t>
  </si>
  <si>
    <t>liTonis kvadratuli milebi</t>
  </si>
  <si>
    <t>moajirebis 0,41t SeRebva</t>
  </si>
  <si>
    <r>
      <t xml:space="preserve">wyalgamtari liTonis milis mowyoba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-0,5m 1grZ.m-62.4kg 9 adgilze 80m, 1grZ.m-242kg 1 adgilze 10m </t>
    </r>
  </si>
  <si>
    <r>
      <t xml:space="preserve">milis d=0.5m Sesasvlelze tipiuri portaluri kedlis mowyoba monoliTuri betoniT </t>
    </r>
    <r>
      <rPr>
        <sz val="12"/>
        <rFont val="Arial"/>
        <family val="2"/>
      </rPr>
      <t>B</t>
    </r>
    <r>
      <rPr>
        <sz val="12"/>
        <rFont val="AcadNusx"/>
        <family val="0"/>
      </rPr>
      <t>_18.5</t>
    </r>
  </si>
  <si>
    <t>gruntis gatana nayarSi 1km-ze</t>
  </si>
  <si>
    <t>176/0.55</t>
  </si>
  <si>
    <t>170/0.55</t>
  </si>
  <si>
    <t>gabionebis mowyoba, gabionis yuTebi zomiT 2X1X1m 69c, 1,5X1X1 36c  Sesakravi mavTuli 83kg</t>
  </si>
  <si>
    <t>gruntis gatana nayarSi 1 km-mde</t>
  </si>
  <si>
    <r>
      <t xml:space="preserve">kedlis tanisa da parapetis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 (42.2+6.2)</t>
    </r>
  </si>
  <si>
    <t xml:space="preserve">betonis qveda sayrdeni kedlebis mowyoba </t>
  </si>
  <si>
    <t xml:space="preserve">betonis zeda sayrdeni kedlebis mowyoba </t>
  </si>
  <si>
    <r>
      <t xml:space="preserve">kedlis tanis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</si>
  <si>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 xml:space="preserve">betonis portaluri kedlebis mowyoba </t>
  </si>
  <si>
    <r>
      <t xml:space="preserve">kedlis tanisa da parapetis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 (6.3+1.2)</t>
    </r>
  </si>
  <si>
    <r>
      <t>kiuvetebis aRdgena-damuSaveba III jg gruntebSi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</si>
  <si>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kiuvetebSi xeliT datvirTviT avtoTviTmcvlelebze </t>
  </si>
  <si>
    <t>axali xidis mSenebloba pk102+60</t>
  </si>
  <si>
    <t>gruntis gatana nayarSi 2km-ze</t>
  </si>
  <si>
    <r>
      <t>arsebuli qvis oTxkuTxa milis daSla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</si>
  <si>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lokaluri  xarjTaRricxva  #3</t>
  </si>
  <si>
    <t>lokaluri   xarjTaRricxva #11</t>
  </si>
  <si>
    <t>lokaluri   xarjTaRricxva #12</t>
  </si>
  <si>
    <t>lokaluri   xarjTaRricxva #13</t>
  </si>
  <si>
    <t xml:space="preserve">arsebuli fragmentuli saxiT SemorCenili  da dabzaruli asfaltobetonis safaris daSla muxluxa traqtoriT da eqskavatoriT </t>
  </si>
  <si>
    <r>
      <t>samSeneblo nagavis datvirTva eqskavatoriT V-0.65m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avtoTviTmcvlelebze, gatana nayarSi </t>
    </r>
  </si>
  <si>
    <t>safuZvlis profilireba masalis damatebis gareSe</t>
  </si>
  <si>
    <t>saavtomobilo gza: ,,rk.gadasvleli-boboyvaTi-dagva-qveda aWyva" km9+750-km12+280</t>
  </si>
  <si>
    <t>jami lok. #1</t>
  </si>
  <si>
    <t>jami lok. #2</t>
  </si>
  <si>
    <t>jami lok. #3</t>
  </si>
  <si>
    <t>jami lok. #5</t>
  </si>
  <si>
    <t>jami lok. #4</t>
  </si>
  <si>
    <t>jami lok. #6</t>
  </si>
  <si>
    <t>jami lok. #7</t>
  </si>
  <si>
    <t>jami lok. #8</t>
  </si>
  <si>
    <t>jami lok. #9</t>
  </si>
  <si>
    <t>jami lok. #10</t>
  </si>
  <si>
    <t>jami lok. #11</t>
  </si>
  <si>
    <t>jami lok. #12</t>
  </si>
  <si>
    <t>jami</t>
  </si>
  <si>
    <t xml:space="preserve">gegmiuri dagroveba    </t>
  </si>
  <si>
    <t>dRg</t>
  </si>
  <si>
    <t>pretendentis xelwera da beWedi:</t>
  </si>
  <si>
    <t>ხარჯთა</t>
  </si>
  <si>
    <t>jami lok. #13</t>
  </si>
  <si>
    <t>jami lok. #1+#2+#3+#4+#5+#6+#7+#8+#9+#10+#11+#12+#13</t>
  </si>
  <si>
    <t xml:space="preserve">zednadebi xarjebi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</si>
</sst>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TL&quot;;\-#,##0\ &quot;TL&quot;"/>
    <numFmt numFmtId="200" formatCode="#,##0\ &quot;TL&quot;;[Red]\-#,##0\ &quot;TL&quot;"/>
    <numFmt numFmtId="201" formatCode="#,##0.00\ &quot;TL&quot;;\-#,##0.00\ &quot;TL&quot;"/>
    <numFmt numFmtId="202" formatCode="#,##0.00\ &quot;TL&quot;;[Red]\-#,##0.00\ &quot;TL&quot;"/>
    <numFmt numFmtId="203" formatCode="_-* #,##0\ &quot;TL&quot;_-;\-* #,##0\ &quot;TL&quot;_-;_-* &quot;-&quot;\ &quot;TL&quot;_-;_-@_-"/>
    <numFmt numFmtId="204" formatCode="_-* #,##0\ _T_L_-;\-* #,##0\ _T_L_-;_-* &quot;-&quot;\ _T_L_-;_-@_-"/>
    <numFmt numFmtId="205" formatCode="_-* #,##0.00\ &quot;TL&quot;_-;\-* #,##0.00\ &quot;TL&quot;_-;_-* &quot;-&quot;??\ &quot;TL&quot;_-;_-@_-"/>
    <numFmt numFmtId="206" formatCode="_-* #,##0.00\ _T_L_-;\-* #,##0.00\ _T_L_-;_-* &quot;-&quot;??\ _T_L_-;_-@_-"/>
    <numFmt numFmtId="207" formatCode="0.00000"/>
    <numFmt numFmtId="208" formatCode="0.0000000"/>
    <numFmt numFmtId="209" formatCode="0.000000"/>
    <numFmt numFmtId="210" formatCode="0.0%"/>
    <numFmt numFmtId="211" formatCode="[$-FC19]d\ mmmm\ yyyy\ &quot;г.&quot;"/>
    <numFmt numFmtId="212" formatCode="0.00000000"/>
    <numFmt numFmtId="213" formatCode="[$-F400]h:mm:ss\ AM/PM"/>
    <numFmt numFmtId="214" formatCode="_-* #,##0.000_р_._-;\-* #,##0.000_р_._-;_-* &quot;-&quot;??_р_._-;_-@_-"/>
    <numFmt numFmtId="215" formatCode="#,##0.0"/>
    <numFmt numFmtId="216" formatCode="#,##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000"/>
    <numFmt numFmtId="222" formatCode="0.0000000000"/>
  </numFmts>
  <fonts count="59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11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OWIN_SMALL"/>
      <family val="1"/>
    </font>
    <font>
      <sz val="12"/>
      <name val="AcadMtavr"/>
      <family val="0"/>
    </font>
    <font>
      <sz val="10"/>
      <name val="AcadNusx"/>
      <family val="0"/>
    </font>
    <font>
      <sz val="12"/>
      <color indexed="8"/>
      <name val="GEOWIN_SMALL"/>
      <family val="1"/>
    </font>
    <font>
      <sz val="14"/>
      <name val="AcadMtavr"/>
      <family val="0"/>
    </font>
    <font>
      <sz val="12"/>
      <color indexed="8"/>
      <name val="Arial"/>
      <family val="2"/>
    </font>
    <font>
      <sz val="11"/>
      <name val="GEOWIN_SMALL"/>
      <family val="1"/>
    </font>
    <font>
      <b/>
      <sz val="12"/>
      <color indexed="8"/>
      <name val="AcadNusx"/>
      <family val="0"/>
    </font>
    <font>
      <b/>
      <sz val="14"/>
      <name val="AcadNusx"/>
      <family val="0"/>
    </font>
    <font>
      <b/>
      <sz val="10"/>
      <name val="Arial"/>
      <family val="2"/>
    </font>
    <font>
      <b/>
      <sz val="10"/>
      <name val="Acad Nusx Geo"/>
      <family val="2"/>
    </font>
    <font>
      <b/>
      <sz val="13"/>
      <name val="AcadNusx"/>
      <family val="0"/>
    </font>
    <font>
      <b/>
      <sz val="12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2" borderId="0" applyNumberFormat="0" applyBorder="0" applyAlignment="0" applyProtection="0"/>
    <xf numFmtId="0" fontId="10" fillId="9" borderId="10" applyNumberFormat="0" applyAlignment="0" applyProtection="0"/>
    <xf numFmtId="0" fontId="11" fillId="43" borderId="11" applyNumberFormat="0" applyAlignment="0" applyProtection="0"/>
    <xf numFmtId="0" fontId="12" fillId="43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44" borderId="16" applyNumberFormat="0" applyAlignment="0" applyProtection="0"/>
    <xf numFmtId="0" fontId="18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46" borderId="17" applyNumberFormat="0" applyFont="0" applyAlignment="0" applyProtection="0"/>
    <xf numFmtId="9" fontId="0" fillId="0" borderId="0" applyFon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4" borderId="0" applyNumberFormat="0" applyBorder="0" applyAlignment="0" applyProtection="0"/>
    <xf numFmtId="43" fontId="8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0" fontId="29" fillId="0" borderId="0" xfId="143" applyFont="1" applyAlignment="1">
      <alignment horizontal="center"/>
      <protection/>
    </xf>
    <xf numFmtId="0" fontId="2" fillId="0" borderId="20" xfId="143" applyFont="1" applyBorder="1" applyAlignment="1">
      <alignment horizontal="center" vertical="center"/>
      <protection/>
    </xf>
    <xf numFmtId="0" fontId="2" fillId="0" borderId="22" xfId="143" applyFont="1" applyBorder="1" applyAlignment="1">
      <alignment horizontal="center" vertical="center"/>
      <protection/>
    </xf>
    <xf numFmtId="0" fontId="2" fillId="0" borderId="23" xfId="143" applyFont="1" applyBorder="1" applyAlignment="1">
      <alignment horizontal="center" vertical="center"/>
      <protection/>
    </xf>
    <xf numFmtId="0" fontId="2" fillId="0" borderId="20" xfId="143" applyFont="1" applyBorder="1" applyAlignment="1">
      <alignment horizontal="center" vertical="top"/>
      <protection/>
    </xf>
    <xf numFmtId="0" fontId="2" fillId="0" borderId="20" xfId="143" applyFont="1" applyBorder="1" applyAlignment="1">
      <alignment horizontal="left" vertical="center" wrapText="1"/>
      <protection/>
    </xf>
    <xf numFmtId="0" fontId="2" fillId="0" borderId="22" xfId="143" applyFont="1" applyBorder="1" applyAlignment="1">
      <alignment vertical="center"/>
      <protection/>
    </xf>
    <xf numFmtId="0" fontId="2" fillId="0" borderId="22" xfId="143" applyFont="1" applyBorder="1" applyAlignment="1">
      <alignment horizontal="center"/>
      <protection/>
    </xf>
    <xf numFmtId="0" fontId="2" fillId="0" borderId="23" xfId="143" applyFont="1" applyBorder="1" applyAlignment="1">
      <alignment vertical="center"/>
      <protection/>
    </xf>
    <xf numFmtId="0" fontId="2" fillId="0" borderId="23" xfId="143" applyFont="1" applyBorder="1" applyAlignment="1">
      <alignment horizontal="center"/>
      <protection/>
    </xf>
    <xf numFmtId="0" fontId="2" fillId="0" borderId="20" xfId="143" applyFont="1" applyBorder="1" applyAlignment="1">
      <alignment horizontal="center"/>
      <protection/>
    </xf>
    <xf numFmtId="0" fontId="2" fillId="0" borderId="23" xfId="143" applyNumberFormat="1" applyFont="1" applyBorder="1" applyAlignment="1">
      <alignment horizontal="center" vertical="top"/>
      <protection/>
    </xf>
    <xf numFmtId="0" fontId="2" fillId="0" borderId="20" xfId="143" applyNumberFormat="1" applyFont="1" applyBorder="1" applyAlignment="1">
      <alignment horizontal="center" vertical="top"/>
      <protection/>
    </xf>
    <xf numFmtId="0" fontId="2" fillId="0" borderId="20" xfId="143" applyFont="1" applyBorder="1" applyAlignment="1">
      <alignment vertical="center" wrapText="1"/>
      <protection/>
    </xf>
    <xf numFmtId="0" fontId="2" fillId="0" borderId="22" xfId="143" applyNumberFormat="1" applyFont="1" applyBorder="1" applyAlignment="1">
      <alignment horizontal="center" vertical="top"/>
      <protection/>
    </xf>
    <xf numFmtId="0" fontId="2" fillId="0" borderId="2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0" xfId="144" applyFont="1" applyAlignment="1">
      <alignment horizontal="center"/>
      <protection/>
    </xf>
    <xf numFmtId="0" fontId="2" fillId="0" borderId="20" xfId="144" applyFont="1" applyBorder="1" applyAlignment="1">
      <alignment horizontal="center" vertical="top"/>
      <protection/>
    </xf>
    <xf numFmtId="0" fontId="2" fillId="0" borderId="20" xfId="144" applyFont="1" applyBorder="1" applyAlignment="1">
      <alignment horizontal="left" vertical="center" wrapText="1"/>
      <protection/>
    </xf>
    <xf numFmtId="0" fontId="2" fillId="0" borderId="20" xfId="144" applyFont="1" applyBorder="1" applyAlignment="1">
      <alignment horizontal="center" vertical="center"/>
      <protection/>
    </xf>
    <xf numFmtId="188" fontId="2" fillId="0" borderId="20" xfId="144" applyNumberFormat="1" applyFont="1" applyBorder="1" applyAlignment="1">
      <alignment horizontal="center" vertical="center"/>
      <protection/>
    </xf>
    <xf numFmtId="2" fontId="2" fillId="0" borderId="20" xfId="144" applyNumberFormat="1" applyFont="1" applyBorder="1" applyAlignment="1">
      <alignment horizontal="center" vertical="center"/>
      <protection/>
    </xf>
    <xf numFmtId="0" fontId="2" fillId="0" borderId="23" xfId="144" applyFont="1" applyBorder="1" applyAlignment="1">
      <alignment horizontal="center" vertical="center"/>
      <protection/>
    </xf>
    <xf numFmtId="0" fontId="2" fillId="0" borderId="19" xfId="144" applyFont="1" applyBorder="1" applyAlignment="1">
      <alignment horizontal="center" vertical="top"/>
      <protection/>
    </xf>
    <xf numFmtId="0" fontId="2" fillId="0" borderId="19" xfId="144" applyFont="1" applyBorder="1" applyAlignment="1">
      <alignment vertical="center"/>
      <protection/>
    </xf>
    <xf numFmtId="0" fontId="2" fillId="0" borderId="19" xfId="144" applyFont="1" applyBorder="1" applyAlignment="1">
      <alignment horizontal="center" vertical="center"/>
      <protection/>
    </xf>
    <xf numFmtId="2" fontId="2" fillId="0" borderId="19" xfId="144" applyNumberFormat="1" applyFont="1" applyBorder="1" applyAlignment="1">
      <alignment horizontal="center" vertical="center"/>
      <protection/>
    </xf>
    <xf numFmtId="0" fontId="5" fillId="0" borderId="0" xfId="144">
      <alignment/>
      <protection/>
    </xf>
    <xf numFmtId="0" fontId="2" fillId="0" borderId="19" xfId="144" applyFont="1" applyBorder="1" applyAlignment="1">
      <alignment horizontal="center"/>
      <protection/>
    </xf>
    <xf numFmtId="2" fontId="2" fillId="0" borderId="24" xfId="144" applyNumberFormat="1" applyFont="1" applyBorder="1" applyAlignment="1">
      <alignment horizontal="center" vertical="center"/>
      <protection/>
    </xf>
    <xf numFmtId="0" fontId="5" fillId="0" borderId="0" xfId="144" applyNumberFormat="1">
      <alignment/>
      <protection/>
    </xf>
    <xf numFmtId="0" fontId="5" fillId="0" borderId="0" xfId="144" applyNumberFormat="1" applyAlignment="1">
      <alignment horizontal="left"/>
      <protection/>
    </xf>
    <xf numFmtId="0" fontId="5" fillId="0" borderId="0" xfId="144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144" applyFont="1">
      <alignment/>
      <protection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144" applyFont="1" applyAlignment="1">
      <alignment/>
      <protection/>
    </xf>
    <xf numFmtId="0" fontId="2" fillId="0" borderId="19" xfId="143" applyFont="1" applyBorder="1" applyAlignment="1">
      <alignment horizontal="center" vertical="center"/>
      <protection/>
    </xf>
    <xf numFmtId="2" fontId="2" fillId="0" borderId="0" xfId="144" applyNumberFormat="1" applyFont="1" applyAlignment="1">
      <alignment horizontal="center"/>
      <protection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0" fontId="2" fillId="0" borderId="19" xfId="144" applyNumberFormat="1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6" fillId="0" borderId="0" xfId="137" applyFont="1" applyAlignment="1">
      <alignment horizontal="center" vertical="center"/>
      <protection/>
    </xf>
    <xf numFmtId="0" fontId="32" fillId="0" borderId="0" xfId="137" applyFont="1" applyAlignment="1">
      <alignment horizontal="center" vertical="center"/>
      <protection/>
    </xf>
    <xf numFmtId="0" fontId="29" fillId="0" borderId="0" xfId="137" applyFont="1" applyAlignment="1">
      <alignment horizontal="center" vertical="center"/>
      <protection/>
    </xf>
    <xf numFmtId="2" fontId="2" fillId="0" borderId="27" xfId="137" applyNumberFormat="1" applyFont="1" applyBorder="1" applyAlignment="1">
      <alignment horizontal="center" vertical="center"/>
      <protection/>
    </xf>
    <xf numFmtId="0" fontId="2" fillId="0" borderId="27" xfId="137" applyFont="1" applyBorder="1" applyAlignment="1">
      <alignment vertical="center"/>
      <protection/>
    </xf>
    <xf numFmtId="0" fontId="2" fillId="0" borderId="19" xfId="137" applyFont="1" applyFill="1" applyBorder="1" applyAlignment="1">
      <alignment horizontal="center" vertical="center" wrapText="1"/>
      <protection/>
    </xf>
    <xf numFmtId="0" fontId="2" fillId="0" borderId="20" xfId="137" applyFont="1" applyFill="1" applyBorder="1" applyAlignment="1">
      <alignment horizontal="center" vertical="center" wrapText="1"/>
      <protection/>
    </xf>
    <xf numFmtId="0" fontId="2" fillId="0" borderId="20" xfId="137" applyFont="1" applyFill="1" applyBorder="1" applyAlignment="1">
      <alignment horizontal="center" vertical="top" wrapText="1"/>
      <protection/>
    </xf>
    <xf numFmtId="0" fontId="2" fillId="0" borderId="20" xfId="137" applyFont="1" applyBorder="1" applyAlignment="1">
      <alignment vertical="center" wrapText="1"/>
      <protection/>
    </xf>
    <xf numFmtId="2" fontId="2" fillId="0" borderId="20" xfId="137" applyNumberFormat="1" applyFont="1" applyFill="1" applyBorder="1" applyAlignment="1">
      <alignment horizontal="center" vertical="center" wrapText="1"/>
      <protection/>
    </xf>
    <xf numFmtId="0" fontId="2" fillId="0" borderId="28" xfId="137" applyFont="1" applyBorder="1" applyAlignment="1">
      <alignment vertical="center" wrapText="1"/>
      <protection/>
    </xf>
    <xf numFmtId="0" fontId="2" fillId="0" borderId="21" xfId="13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8" xfId="0" applyNumberFormat="1" applyFont="1" applyBorder="1" applyAlignment="1">
      <alignment horizontal="center" vertical="center"/>
    </xf>
    <xf numFmtId="188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2" fillId="47" borderId="28" xfId="137" applyFont="1" applyFill="1" applyBorder="1" applyAlignment="1">
      <alignment vertical="center" wrapText="1"/>
      <protection/>
    </xf>
    <xf numFmtId="0" fontId="2" fillId="47" borderId="20" xfId="137" applyFont="1" applyFill="1" applyBorder="1" applyAlignment="1">
      <alignment horizontal="center" vertical="center" wrapText="1"/>
      <protection/>
    </xf>
    <xf numFmtId="188" fontId="2" fillId="47" borderId="20" xfId="137" applyNumberFormat="1" applyFont="1" applyFill="1" applyBorder="1" applyAlignment="1">
      <alignment horizontal="center" vertical="center" wrapText="1"/>
      <protection/>
    </xf>
    <xf numFmtId="2" fontId="2" fillId="47" borderId="21" xfId="137" applyNumberFormat="1" applyFont="1" applyFill="1" applyBorder="1" applyAlignment="1">
      <alignment horizontal="center" vertical="center" wrapText="1"/>
      <protection/>
    </xf>
    <xf numFmtId="2" fontId="2" fillId="47" borderId="20" xfId="137" applyNumberFormat="1" applyFont="1" applyFill="1" applyBorder="1" applyAlignment="1">
      <alignment horizontal="center" vertical="center" wrapText="1"/>
      <protection/>
    </xf>
    <xf numFmtId="188" fontId="58" fillId="0" borderId="20" xfId="0" applyNumberFormat="1" applyFont="1" applyFill="1" applyBorder="1" applyAlignment="1">
      <alignment horizontal="center" vertical="center" wrapText="1"/>
    </xf>
    <xf numFmtId="2" fontId="4" fillId="47" borderId="19" xfId="0" applyNumberFormat="1" applyFont="1" applyFill="1" applyBorder="1" applyAlignment="1">
      <alignment horizontal="center" vertical="center" wrapText="1"/>
    </xf>
    <xf numFmtId="0" fontId="2" fillId="0" borderId="25" xfId="144" applyFont="1" applyBorder="1" applyAlignment="1">
      <alignment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9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189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0" fontId="2" fillId="0" borderId="20" xfId="144" applyFont="1" applyBorder="1" applyAlignment="1">
      <alignment horizontal="left" vertical="center"/>
      <protection/>
    </xf>
    <xf numFmtId="188" fontId="4" fillId="0" borderId="21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2" fillId="0" borderId="19" xfId="132" applyFont="1" applyBorder="1" applyAlignment="1">
      <alignment vertical="center" wrapText="1"/>
      <protection/>
    </xf>
    <xf numFmtId="0" fontId="2" fillId="0" borderId="30" xfId="132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89" fontId="4" fillId="0" borderId="23" xfId="0" applyNumberFormat="1" applyFont="1" applyFill="1" applyBorder="1" applyAlignment="1">
      <alignment horizontal="center" vertical="center" wrapText="1"/>
    </xf>
    <xf numFmtId="0" fontId="2" fillId="0" borderId="25" xfId="144" applyFont="1" applyBorder="1" applyAlignment="1">
      <alignment horizontal="center" vertical="center"/>
      <protection/>
    </xf>
    <xf numFmtId="189" fontId="4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0" xfId="132" applyFont="1" applyBorder="1" applyAlignment="1">
      <alignment horizontal="center" vertical="center" wrapText="1"/>
      <protection/>
    </xf>
    <xf numFmtId="2" fontId="6" fillId="0" borderId="19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top" wrapText="1"/>
    </xf>
    <xf numFmtId="2" fontId="34" fillId="0" borderId="27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128" applyFont="1" applyBorder="1" applyAlignment="1">
      <alignment vertical="center" wrapText="1"/>
      <protection/>
    </xf>
    <xf numFmtId="0" fontId="2" fillId="0" borderId="20" xfId="128" applyFont="1" applyFill="1" applyBorder="1" applyAlignment="1">
      <alignment horizontal="center" vertical="center" wrapText="1"/>
      <protection/>
    </xf>
    <xf numFmtId="188" fontId="2" fillId="0" borderId="20" xfId="128" applyNumberFormat="1" applyFont="1" applyFill="1" applyBorder="1" applyAlignment="1">
      <alignment horizontal="center" vertical="center" wrapText="1"/>
      <protection/>
    </xf>
    <xf numFmtId="2" fontId="2" fillId="0" borderId="20" xfId="128" applyNumberFormat="1" applyFont="1" applyFill="1" applyBorder="1" applyAlignment="1">
      <alignment horizontal="center" vertical="center" wrapText="1"/>
      <protection/>
    </xf>
    <xf numFmtId="2" fontId="2" fillId="0" borderId="25" xfId="128" applyNumberFormat="1" applyFont="1" applyFill="1" applyBorder="1" applyAlignment="1">
      <alignment horizontal="center" vertical="center" wrapText="1"/>
      <protection/>
    </xf>
    <xf numFmtId="0" fontId="2" fillId="0" borderId="20" xfId="144" applyFont="1" applyBorder="1" applyAlignment="1">
      <alignment vertical="center" wrapText="1"/>
      <protection/>
    </xf>
    <xf numFmtId="0" fontId="4" fillId="0" borderId="20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2" fillId="47" borderId="20" xfId="137" applyFont="1" applyFill="1" applyBorder="1" applyAlignment="1">
      <alignment horizontal="center" vertical="top" wrapText="1"/>
      <protection/>
    </xf>
    <xf numFmtId="0" fontId="2" fillId="0" borderId="20" xfId="128" applyFont="1" applyFill="1" applyBorder="1" applyAlignment="1">
      <alignment horizontal="center" vertical="top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2" fillId="0" borderId="30" xfId="143" applyFont="1" applyBorder="1" applyAlignment="1">
      <alignment horizontal="center" vertical="center"/>
      <protection/>
    </xf>
    <xf numFmtId="0" fontId="2" fillId="0" borderId="20" xfId="144" applyNumberFormat="1" applyFont="1" applyBorder="1" applyAlignment="1">
      <alignment horizontal="center" vertical="top"/>
      <protection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144" applyFont="1" applyBorder="1" applyAlignment="1">
      <alignment vertical="center" wrapText="1"/>
      <protection/>
    </xf>
    <xf numFmtId="188" fontId="2" fillId="0" borderId="19" xfId="0" applyNumberFormat="1" applyFont="1" applyFill="1" applyBorder="1" applyAlignment="1">
      <alignment horizontal="center" vertical="center" wrapText="1"/>
    </xf>
    <xf numFmtId="0" fontId="2" fillId="0" borderId="19" xfId="143" applyNumberFormat="1" applyFont="1" applyBorder="1" applyAlignment="1">
      <alignment horizontal="center" vertical="center"/>
      <protection/>
    </xf>
    <xf numFmtId="0" fontId="2" fillId="0" borderId="19" xfId="143" applyFont="1" applyBorder="1" applyAlignment="1">
      <alignment vertical="center" wrapText="1"/>
      <protection/>
    </xf>
    <xf numFmtId="0" fontId="2" fillId="0" borderId="19" xfId="143" applyNumberFormat="1" applyFont="1" applyBorder="1" applyAlignment="1">
      <alignment horizontal="center" vertical="top"/>
      <protection/>
    </xf>
    <xf numFmtId="0" fontId="2" fillId="0" borderId="19" xfId="143" applyFont="1" applyBorder="1" applyAlignment="1">
      <alignment vertical="center"/>
      <protection/>
    </xf>
    <xf numFmtId="188" fontId="4" fillId="0" borderId="19" xfId="0" applyNumberFormat="1" applyFont="1" applyFill="1" applyBorder="1" applyAlignment="1">
      <alignment horizontal="center" vertical="center" wrapText="1"/>
    </xf>
    <xf numFmtId="0" fontId="30" fillId="0" borderId="0" xfId="144" applyFont="1" applyAlignment="1">
      <alignment horizontal="center"/>
      <protection/>
    </xf>
    <xf numFmtId="0" fontId="30" fillId="0" borderId="0" xfId="144" applyFont="1">
      <alignment/>
      <protection/>
    </xf>
    <xf numFmtId="0" fontId="6" fillId="0" borderId="0" xfId="144" applyFont="1" applyAlignment="1">
      <alignment horizontal="center" vertical="center" wrapText="1"/>
      <protection/>
    </xf>
    <xf numFmtId="0" fontId="35" fillId="0" borderId="3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2" fillId="0" borderId="0" xfId="144" applyFont="1" applyAlignment="1">
      <alignment horizontal="center" vertical="center"/>
      <protection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2" fillId="0" borderId="0" xfId="144" applyFont="1" applyAlignment="1">
      <alignment horizontal="center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9" xfId="143" applyFont="1" applyBorder="1" applyAlignment="1">
      <alignment horizontal="center" vertical="center"/>
      <protection/>
    </xf>
    <xf numFmtId="0" fontId="2" fillId="0" borderId="27" xfId="137" applyFont="1" applyBorder="1" applyAlignment="1">
      <alignment horizontal="right" vertical="center"/>
      <protection/>
    </xf>
    <xf numFmtId="0" fontId="2" fillId="0" borderId="19" xfId="137" applyFont="1" applyFill="1" applyBorder="1" applyAlignment="1">
      <alignment horizontal="center" vertical="center" wrapText="1"/>
      <protection/>
    </xf>
    <xf numFmtId="0" fontId="2" fillId="0" borderId="20" xfId="137" applyFont="1" applyFill="1" applyBorder="1" applyAlignment="1">
      <alignment horizontal="center" vertical="center" wrapText="1"/>
      <protection/>
    </xf>
    <xf numFmtId="0" fontId="2" fillId="0" borderId="22" xfId="137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144" applyFont="1" applyAlignment="1">
      <alignment horizontal="center"/>
      <protection/>
    </xf>
    <xf numFmtId="0" fontId="2" fillId="0" borderId="20" xfId="144" applyFont="1" applyBorder="1" applyAlignment="1">
      <alignment horizontal="center" vertical="center" wrapText="1"/>
      <protection/>
    </xf>
    <xf numFmtId="0" fontId="2" fillId="0" borderId="22" xfId="144" applyFont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/>
    </xf>
    <xf numFmtId="0" fontId="2" fillId="47" borderId="0" xfId="144" applyFont="1" applyFill="1" applyAlignment="1">
      <alignment horizontal="center" vertical="center" wrapText="1"/>
      <protection/>
    </xf>
    <xf numFmtId="0" fontId="2" fillId="47" borderId="0" xfId="144" applyFont="1" applyFill="1" applyAlignment="1">
      <alignment horizontal="center" vertical="center"/>
      <protection/>
    </xf>
    <xf numFmtId="0" fontId="2" fillId="0" borderId="19" xfId="144" applyFont="1" applyBorder="1" applyAlignment="1">
      <alignment horizontal="center" vertical="center"/>
      <protection/>
    </xf>
    <xf numFmtId="0" fontId="2" fillId="0" borderId="29" xfId="144" applyFont="1" applyBorder="1" applyAlignment="1">
      <alignment horizontal="center" vertical="center"/>
      <protection/>
    </xf>
    <xf numFmtId="0" fontId="2" fillId="0" borderId="31" xfId="144" applyFont="1" applyBorder="1" applyAlignment="1">
      <alignment horizontal="center" vertical="center"/>
      <protection/>
    </xf>
    <xf numFmtId="0" fontId="2" fillId="0" borderId="30" xfId="144" applyFont="1" applyBorder="1" applyAlignment="1">
      <alignment horizontal="center" vertical="center"/>
      <protection/>
    </xf>
    <xf numFmtId="0" fontId="2" fillId="0" borderId="20" xfId="144" applyFont="1" applyBorder="1" applyAlignment="1">
      <alignment horizontal="center" vertical="center"/>
      <protection/>
    </xf>
    <xf numFmtId="0" fontId="2" fillId="0" borderId="22" xfId="144" applyFont="1" applyBorder="1" applyAlignment="1">
      <alignment horizontal="center" vertical="center"/>
      <protection/>
    </xf>
    <xf numFmtId="0" fontId="2" fillId="0" borderId="27" xfId="144" applyFont="1" applyBorder="1" applyAlignment="1">
      <alignment horizontal="left" vertical="center"/>
      <protection/>
    </xf>
    <xf numFmtId="0" fontId="3" fillId="0" borderId="27" xfId="144" applyFont="1" applyBorder="1" applyAlignment="1">
      <alignment horizontal="center"/>
      <protection/>
    </xf>
    <xf numFmtId="0" fontId="6" fillId="47" borderId="0" xfId="144" applyFont="1" applyFill="1" applyAlignment="1">
      <alignment horizontal="center" vertical="center" wrapText="1"/>
      <protection/>
    </xf>
    <xf numFmtId="0" fontId="6" fillId="47" borderId="0" xfId="144" applyFont="1" applyFill="1" applyAlignment="1">
      <alignment horizontal="center" vertical="center"/>
      <protection/>
    </xf>
    <xf numFmtId="0" fontId="6" fillId="0" borderId="0" xfId="144" applyFont="1" applyAlignment="1">
      <alignment horizontal="center"/>
      <protection/>
    </xf>
    <xf numFmtId="0" fontId="6" fillId="0" borderId="0" xfId="144" applyFont="1">
      <alignment/>
      <protection/>
    </xf>
    <xf numFmtId="0" fontId="6" fillId="0" borderId="0" xfId="144" applyFont="1" applyAlignment="1">
      <alignment horizontal="center"/>
      <protection/>
    </xf>
    <xf numFmtId="0" fontId="6" fillId="0" borderId="0" xfId="144" applyFont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" fillId="0" borderId="0" xfId="144" applyFont="1" applyAlignment="1">
      <alignment horizontal="center" vertical="center" wrapText="1"/>
      <protection/>
    </xf>
    <xf numFmtId="0" fontId="6" fillId="0" borderId="29" xfId="128" applyFont="1" applyFill="1" applyBorder="1" applyAlignment="1">
      <alignment horizontal="center" vertical="center" wrapText="1"/>
      <protection/>
    </xf>
    <xf numFmtId="0" fontId="6" fillId="0" borderId="31" xfId="128" applyFont="1" applyFill="1" applyBorder="1" applyAlignment="1">
      <alignment horizontal="center" vertical="center" wrapText="1"/>
      <protection/>
    </xf>
    <xf numFmtId="0" fontId="6" fillId="0" borderId="30" xfId="128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7" fillId="0" borderId="0" xfId="144" applyFont="1">
      <alignment/>
      <protection/>
    </xf>
    <xf numFmtId="0" fontId="37" fillId="0" borderId="0" xfId="144" applyFont="1" applyAlignment="1">
      <alignment horizontal="center"/>
      <protection/>
    </xf>
    <xf numFmtId="0" fontId="6" fillId="0" borderId="0" xfId="0" applyFont="1" applyBorder="1" applyAlignment="1">
      <alignment/>
    </xf>
    <xf numFmtId="0" fontId="38" fillId="0" borderId="0" xfId="0" applyFont="1" applyAlignment="1">
      <alignment horizontal="center" vertical="center" wrapText="1"/>
    </xf>
    <xf numFmtId="0" fontId="6" fillId="0" borderId="0" xfId="144" applyFont="1" applyAlignment="1">
      <alignment horizontal="center" vertical="center"/>
      <protection/>
    </xf>
    <xf numFmtId="0" fontId="28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35" fillId="0" borderId="30" xfId="145" applyFont="1" applyBorder="1" applyAlignment="1">
      <alignment vertical="center" wrapText="1"/>
      <protection/>
    </xf>
    <xf numFmtId="0" fontId="6" fillId="0" borderId="0" xfId="0" applyFont="1" applyAlignment="1">
      <alignment horizontal="right" vertical="center"/>
    </xf>
    <xf numFmtId="0" fontId="39" fillId="0" borderId="0" xfId="144" applyFont="1" applyAlignment="1">
      <alignment horizontal="center" vertical="center"/>
      <protection/>
    </xf>
    <xf numFmtId="0" fontId="6" fillId="0" borderId="0" xfId="137" applyFont="1" applyAlignment="1">
      <alignment horizontal="center" vertical="center"/>
      <protection/>
    </xf>
    <xf numFmtId="0" fontId="6" fillId="0" borderId="0" xfId="137" applyFont="1" applyAlignment="1">
      <alignment horizontal="center" vertical="center" wrapText="1"/>
      <protection/>
    </xf>
    <xf numFmtId="2" fontId="6" fillId="0" borderId="19" xfId="137" applyNumberFormat="1" applyFont="1" applyFill="1" applyBorder="1" applyAlignment="1">
      <alignment horizontal="center" vertical="center" wrapText="1"/>
      <protection/>
    </xf>
    <xf numFmtId="0" fontId="6" fillId="0" borderId="0" xfId="143" applyFont="1" applyAlignment="1">
      <alignment horizontal="center"/>
      <protection/>
    </xf>
    <xf numFmtId="0" fontId="6" fillId="0" borderId="0" xfId="143" applyFont="1" applyAlignment="1">
      <alignment horizontal="center"/>
      <protection/>
    </xf>
    <xf numFmtId="2" fontId="6" fillId="0" borderId="22" xfId="0" applyNumberFormat="1" applyFont="1" applyFill="1" applyBorder="1" applyAlignment="1">
      <alignment horizontal="center" vertical="center" wrapText="1"/>
    </xf>
    <xf numFmtId="0" fontId="40" fillId="0" borderId="0" xfId="143" applyFont="1" applyAlignment="1">
      <alignment horizontal="center"/>
      <protection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rmal 2 2" xfId="100"/>
    <cellStyle name="Normal_3-1----6-4" xfId="101"/>
    <cellStyle name="Note" xfId="102"/>
    <cellStyle name="Output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2 2" xfId="129"/>
    <cellStyle name="Обычный 2 2 3" xfId="130"/>
    <cellStyle name="Обычный 2 2_A BETONI1" xfId="131"/>
    <cellStyle name="Обычный 2 2_XIDI" xfId="132"/>
    <cellStyle name="Обычный 2 3" xfId="133"/>
    <cellStyle name="Обычный 2 4" xfId="134"/>
    <cellStyle name="Обычный 2_A.BETONI " xfId="135"/>
    <cellStyle name="Обычный 3" xfId="136"/>
    <cellStyle name="Обычный 3 2" xfId="137"/>
    <cellStyle name="Обычный 3_A BETONI1" xfId="138"/>
    <cellStyle name="Обычный 4" xfId="139"/>
    <cellStyle name="Обычный 5" xfId="140"/>
    <cellStyle name="Обычный 6" xfId="141"/>
    <cellStyle name="Обычный 6 2" xfId="142"/>
    <cellStyle name="Обычный_FERIIS~1" xfId="143"/>
    <cellStyle name="Обычный_FERIIS~1 2" xfId="144"/>
    <cellStyle name="Обычный_SPIKEROVIZI  forma 2 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Финансовый 2" xfId="155"/>
    <cellStyle name="Финансовый 3" xfId="156"/>
    <cellStyle name="Хороший" xfId="157"/>
    <cellStyle name="მძიმე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apandid\G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PIKETI"/>
      <sheetName val="GRAFIKI"/>
      <sheetName val="MASALEBI"/>
      <sheetName val="KIUVETI (1)"/>
      <sheetName val="KIUVETI (2)"/>
      <sheetName val="KIUVETI (3)"/>
      <sheetName val="KIUVETI (4)"/>
      <sheetName val="GVERDULEBI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6"/>
  <sheetViews>
    <sheetView tabSelected="1" zoomScaleSheetLayoutView="100" zoomScalePageLayoutView="0" workbookViewId="0" topLeftCell="A162">
      <selection activeCell="A277" sqref="A277:E277"/>
    </sheetView>
  </sheetViews>
  <sheetFormatPr defaultColWidth="9.00390625" defaultRowHeight="12.75"/>
  <cols>
    <col min="1" max="1" width="4.625" style="50" customWidth="1"/>
    <col min="2" max="2" width="64.375" style="55" customWidth="1"/>
    <col min="3" max="3" width="10.875" style="50" customWidth="1"/>
    <col min="4" max="4" width="14.375" style="50" customWidth="1"/>
    <col min="5" max="5" width="12.00390625" style="50" customWidth="1"/>
    <col min="6" max="6" width="14.125" style="50" customWidth="1"/>
    <col min="7" max="8" width="9.125" style="50" customWidth="1"/>
    <col min="9" max="9" width="11.00390625" style="50" bestFit="1" customWidth="1"/>
    <col min="10" max="16384" width="9.125" style="50" customWidth="1"/>
  </cols>
  <sheetData>
    <row r="1" ht="6" customHeight="1"/>
    <row r="2" spans="1:6" ht="19.5" customHeight="1">
      <c r="A2" s="210" t="s">
        <v>126</v>
      </c>
      <c r="B2" s="211"/>
      <c r="C2" s="211"/>
      <c r="D2" s="211"/>
      <c r="E2" s="211"/>
      <c r="F2" s="211"/>
    </row>
    <row r="3" spans="1:6" ht="15.75" customHeight="1">
      <c r="A3" s="212" t="s">
        <v>29</v>
      </c>
      <c r="B3" s="212"/>
      <c r="C3" s="212"/>
      <c r="D3" s="212"/>
      <c r="E3" s="212"/>
      <c r="F3" s="212"/>
    </row>
    <row r="4" spans="1:6" ht="2.25" customHeight="1">
      <c r="A4" s="213"/>
      <c r="B4" s="214"/>
      <c r="C4" s="213"/>
      <c r="D4" s="213"/>
      <c r="E4" s="213"/>
      <c r="F4" s="213"/>
    </row>
    <row r="5" spans="1:6" ht="16.5">
      <c r="A5" s="212" t="s">
        <v>14</v>
      </c>
      <c r="B5" s="212"/>
      <c r="C5" s="212"/>
      <c r="D5" s="212"/>
      <c r="E5" s="212"/>
      <c r="F5" s="212"/>
    </row>
    <row r="6" spans="1:6" ht="2.25" customHeight="1">
      <c r="A6" s="213"/>
      <c r="B6" s="214"/>
      <c r="C6" s="213"/>
      <c r="D6" s="213"/>
      <c r="E6" s="213"/>
      <c r="F6" s="213"/>
    </row>
    <row r="7" spans="1:6" ht="15" customHeight="1">
      <c r="A7" s="212" t="s">
        <v>15</v>
      </c>
      <c r="B7" s="212"/>
      <c r="C7" s="212"/>
      <c r="D7" s="212"/>
      <c r="E7" s="212"/>
      <c r="F7" s="212"/>
    </row>
    <row r="8" spans="1:6" ht="2.25" customHeight="1">
      <c r="A8" s="57"/>
      <c r="B8" s="39"/>
      <c r="C8" s="57"/>
      <c r="D8" s="57"/>
      <c r="E8" s="57"/>
      <c r="F8" s="57"/>
    </row>
    <row r="9" spans="1:6" ht="16.5" customHeight="1">
      <c r="A9" s="208"/>
      <c r="B9" s="208"/>
      <c r="C9" s="209"/>
      <c r="D9" s="209"/>
      <c r="E9" s="63"/>
      <c r="F9" s="61"/>
    </row>
    <row r="10" spans="1:6" ht="18.75" customHeight="1">
      <c r="A10" s="206" t="s">
        <v>7</v>
      </c>
      <c r="B10" s="206" t="s">
        <v>16</v>
      </c>
      <c r="C10" s="196" t="s">
        <v>17</v>
      </c>
      <c r="D10" s="196" t="s">
        <v>18</v>
      </c>
      <c r="E10" s="202" t="s">
        <v>2</v>
      </c>
      <c r="F10" s="202"/>
    </row>
    <row r="11" spans="1:6" ht="39.75" customHeight="1">
      <c r="A11" s="207"/>
      <c r="B11" s="207"/>
      <c r="C11" s="197"/>
      <c r="D11" s="197"/>
      <c r="E11" s="45" t="s">
        <v>6</v>
      </c>
      <c r="F11" s="45" t="s">
        <v>1</v>
      </c>
    </row>
    <row r="12" spans="1:6" ht="15.75" customHeight="1">
      <c r="A12" s="51">
        <v>1</v>
      </c>
      <c r="B12" s="51">
        <v>3</v>
      </c>
      <c r="C12" s="51">
        <v>4</v>
      </c>
      <c r="D12" s="51">
        <v>6</v>
      </c>
      <c r="E12" s="51">
        <v>7</v>
      </c>
      <c r="F12" s="51">
        <v>8</v>
      </c>
    </row>
    <row r="13" spans="1:8" ht="50.25" customHeight="1">
      <c r="A13" s="40">
        <v>1</v>
      </c>
      <c r="B13" s="41" t="s">
        <v>114</v>
      </c>
      <c r="C13" s="42" t="s">
        <v>10</v>
      </c>
      <c r="D13" s="43">
        <v>0.32</v>
      </c>
      <c r="E13" s="42"/>
      <c r="F13" s="44"/>
      <c r="H13" s="50" t="s">
        <v>143</v>
      </c>
    </row>
    <row r="14" spans="1:6" ht="33.75" customHeight="1">
      <c r="A14" s="40">
        <v>2</v>
      </c>
      <c r="B14" s="41" t="s">
        <v>115</v>
      </c>
      <c r="C14" s="42" t="s">
        <v>12</v>
      </c>
      <c r="D14" s="44">
        <v>1.2</v>
      </c>
      <c r="E14" s="42"/>
      <c r="F14" s="44"/>
    </row>
    <row r="15" spans="1:6" ht="36.75" customHeight="1">
      <c r="A15" s="40">
        <v>3</v>
      </c>
      <c r="B15" s="41" t="s">
        <v>67</v>
      </c>
      <c r="C15" s="42" t="s">
        <v>10</v>
      </c>
      <c r="D15" s="43">
        <v>0.55</v>
      </c>
      <c r="E15" s="42"/>
      <c r="F15" s="44"/>
    </row>
    <row r="16" spans="1:6" ht="26.25" customHeight="1">
      <c r="A16" s="46">
        <v>4</v>
      </c>
      <c r="B16" s="47" t="s">
        <v>76</v>
      </c>
      <c r="C16" s="48" t="s">
        <v>19</v>
      </c>
      <c r="D16" s="49">
        <f>(550+120+320)*1.75</f>
        <v>1732.5</v>
      </c>
      <c r="E16" s="48"/>
      <c r="F16" s="49"/>
    </row>
    <row r="17" spans="1:6" ht="18.75" customHeight="1">
      <c r="A17" s="203" t="s">
        <v>127</v>
      </c>
      <c r="B17" s="204"/>
      <c r="C17" s="204"/>
      <c r="D17" s="204"/>
      <c r="E17" s="205"/>
      <c r="F17" s="52"/>
    </row>
    <row r="18" spans="1:6" ht="3.75" customHeight="1">
      <c r="A18" s="53"/>
      <c r="B18" s="54"/>
      <c r="C18" s="53"/>
      <c r="D18" s="53"/>
      <c r="E18" s="53"/>
      <c r="F18" s="53"/>
    </row>
    <row r="19" spans="1:6" ht="22.5" customHeight="1">
      <c r="A19" s="200" t="s">
        <v>126</v>
      </c>
      <c r="B19" s="201"/>
      <c r="C19" s="201"/>
      <c r="D19" s="201"/>
      <c r="E19" s="201"/>
      <c r="F19" s="201"/>
    </row>
    <row r="20" spans="1:6" ht="16.5">
      <c r="A20" s="177" t="s">
        <v>29</v>
      </c>
      <c r="B20" s="177"/>
      <c r="C20" s="177"/>
      <c r="D20" s="177"/>
      <c r="E20" s="177"/>
      <c r="F20" s="177"/>
    </row>
    <row r="21" spans="1:6" ht="16.5">
      <c r="A21" s="215" t="s">
        <v>50</v>
      </c>
      <c r="B21" s="215"/>
      <c r="C21" s="215"/>
      <c r="D21" s="215"/>
      <c r="E21" s="215"/>
      <c r="F21" s="215"/>
    </row>
    <row r="22" spans="1:6" ht="16.5">
      <c r="A22" s="216" t="s">
        <v>53</v>
      </c>
      <c r="B22" s="216"/>
      <c r="C22" s="216"/>
      <c r="D22" s="216"/>
      <c r="E22" s="216"/>
      <c r="F22" s="216"/>
    </row>
    <row r="23" spans="1:6" ht="16.5">
      <c r="A23" s="3"/>
      <c r="B23" s="198"/>
      <c r="C23" s="198"/>
      <c r="D23" s="64"/>
      <c r="E23" s="199"/>
      <c r="F23" s="199"/>
    </row>
    <row r="24" spans="1:6" ht="16.5">
      <c r="A24" s="172" t="s">
        <v>0</v>
      </c>
      <c r="B24" s="172" t="s">
        <v>3</v>
      </c>
      <c r="C24" s="172" t="s">
        <v>4</v>
      </c>
      <c r="D24" s="173" t="s">
        <v>5</v>
      </c>
      <c r="E24" s="172" t="s">
        <v>2</v>
      </c>
      <c r="F24" s="172"/>
    </row>
    <row r="25" spans="1:6" ht="16.5">
      <c r="A25" s="172"/>
      <c r="B25" s="172"/>
      <c r="C25" s="172"/>
      <c r="D25" s="174"/>
      <c r="E25" s="4" t="s">
        <v>6</v>
      </c>
      <c r="F25" s="4" t="s">
        <v>1</v>
      </c>
    </row>
    <row r="26" spans="1:6" ht="16.5">
      <c r="A26" s="4">
        <v>1</v>
      </c>
      <c r="B26" s="4">
        <v>3</v>
      </c>
      <c r="C26" s="4">
        <v>4</v>
      </c>
      <c r="D26" s="4">
        <v>6</v>
      </c>
      <c r="E26" s="4">
        <v>7</v>
      </c>
      <c r="F26" s="4">
        <v>8</v>
      </c>
    </row>
    <row r="27" spans="1:6" ht="53.25">
      <c r="A27" s="40">
        <v>1</v>
      </c>
      <c r="B27" s="41" t="s">
        <v>54</v>
      </c>
      <c r="C27" s="42" t="s">
        <v>10</v>
      </c>
      <c r="D27" s="43">
        <v>0.127</v>
      </c>
      <c r="E27" s="42"/>
      <c r="F27" s="44"/>
    </row>
    <row r="28" spans="1:6" ht="20.25">
      <c r="A28" s="40">
        <v>2</v>
      </c>
      <c r="B28" s="41" t="s">
        <v>55</v>
      </c>
      <c r="C28" s="42" t="s">
        <v>12</v>
      </c>
      <c r="D28" s="44">
        <v>0.12</v>
      </c>
      <c r="E28" s="42"/>
      <c r="F28" s="44"/>
    </row>
    <row r="29" spans="1:6" ht="16.5">
      <c r="A29" s="46">
        <v>3</v>
      </c>
      <c r="B29" s="47" t="s">
        <v>107</v>
      </c>
      <c r="C29" s="48" t="s">
        <v>19</v>
      </c>
      <c r="D29" s="49">
        <f>139*1.75</f>
        <v>243.25</v>
      </c>
      <c r="E29" s="48"/>
      <c r="F29" s="49"/>
    </row>
    <row r="30" spans="1:6" ht="20.25">
      <c r="A30" s="67">
        <v>4</v>
      </c>
      <c r="B30" s="68" t="s">
        <v>71</v>
      </c>
      <c r="C30" s="5" t="s">
        <v>12</v>
      </c>
      <c r="D30" s="70">
        <v>0.2</v>
      </c>
      <c r="E30" s="69"/>
      <c r="F30" s="70"/>
    </row>
    <row r="31" spans="1:6" ht="16.5">
      <c r="A31" s="145">
        <v>5</v>
      </c>
      <c r="B31" s="15" t="s">
        <v>56</v>
      </c>
      <c r="C31" s="36" t="s">
        <v>13</v>
      </c>
      <c r="D31" s="38">
        <v>2.21</v>
      </c>
      <c r="E31" s="17"/>
      <c r="F31" s="38"/>
    </row>
    <row r="32" spans="1:6" ht="20.25">
      <c r="A32" s="145">
        <v>6</v>
      </c>
      <c r="B32" s="15" t="s">
        <v>59</v>
      </c>
      <c r="C32" s="94" t="s">
        <v>12</v>
      </c>
      <c r="D32" s="36">
        <v>0.646</v>
      </c>
      <c r="E32" s="17"/>
      <c r="F32" s="38"/>
    </row>
    <row r="33" spans="1:6" ht="33">
      <c r="A33" s="146">
        <v>7</v>
      </c>
      <c r="B33" s="15" t="s">
        <v>34</v>
      </c>
      <c r="C33" s="101" t="s">
        <v>10</v>
      </c>
      <c r="D33" s="105">
        <v>0.086</v>
      </c>
      <c r="E33" s="6"/>
      <c r="F33" s="7"/>
    </row>
    <row r="34" spans="1:6" ht="33">
      <c r="A34" s="154">
        <v>8</v>
      </c>
      <c r="B34" s="155" t="s">
        <v>70</v>
      </c>
      <c r="C34" s="48" t="s">
        <v>13</v>
      </c>
      <c r="D34" s="156">
        <v>0.421</v>
      </c>
      <c r="E34" s="49"/>
      <c r="F34" s="13"/>
    </row>
    <row r="35" spans="1:6" ht="16.5" customHeight="1">
      <c r="A35" s="219" t="s">
        <v>128</v>
      </c>
      <c r="B35" s="220"/>
      <c r="C35" s="220"/>
      <c r="D35" s="220"/>
      <c r="E35" s="221"/>
      <c r="F35" s="8"/>
    </row>
    <row r="37" spans="1:6" ht="16.5">
      <c r="A37" s="180" t="s">
        <v>126</v>
      </c>
      <c r="B37" s="177"/>
      <c r="C37" s="177"/>
      <c r="D37" s="177"/>
      <c r="E37" s="177"/>
      <c r="F37" s="177"/>
    </row>
    <row r="38" spans="1:6" ht="6" customHeight="1">
      <c r="A38" s="39"/>
      <c r="B38" s="39"/>
      <c r="C38" s="39"/>
      <c r="D38" s="39"/>
      <c r="E38" s="39"/>
      <c r="F38" s="39"/>
    </row>
    <row r="39" spans="1:6" ht="16.5">
      <c r="A39" s="195" t="s">
        <v>29</v>
      </c>
      <c r="B39" s="195"/>
      <c r="C39" s="195"/>
      <c r="D39" s="195"/>
      <c r="E39" s="195"/>
      <c r="F39" s="195"/>
    </row>
    <row r="40" spans="1:6" ht="0.75" customHeight="1">
      <c r="A40" s="57"/>
      <c r="B40" s="39"/>
      <c r="C40" s="57"/>
      <c r="D40" s="57"/>
      <c r="E40" s="57"/>
      <c r="F40" s="57"/>
    </row>
    <row r="41" spans="1:6" ht="16.5">
      <c r="A41" s="212" t="s">
        <v>119</v>
      </c>
      <c r="B41" s="212"/>
      <c r="C41" s="212"/>
      <c r="D41" s="212"/>
      <c r="E41" s="212"/>
      <c r="F41" s="212"/>
    </row>
    <row r="42" spans="1:6" ht="3" customHeight="1">
      <c r="A42" s="217"/>
      <c r="B42" s="217"/>
      <c r="C42" s="217"/>
      <c r="D42" s="217"/>
      <c r="E42" s="217"/>
      <c r="F42" s="217"/>
    </row>
    <row r="43" spans="1:6" ht="16.5">
      <c r="A43" s="218" t="s">
        <v>32</v>
      </c>
      <c r="B43" s="215"/>
      <c r="C43" s="215"/>
      <c r="D43" s="215"/>
      <c r="E43" s="215"/>
      <c r="F43" s="215"/>
    </row>
    <row r="44" spans="1:6" ht="16.5">
      <c r="A44" s="2"/>
      <c r="B44" s="178"/>
      <c r="C44" s="178"/>
      <c r="D44" s="14"/>
      <c r="E44" s="181"/>
      <c r="F44" s="181"/>
    </row>
    <row r="45" spans="1:6" ht="16.5">
      <c r="A45" s="172" t="s">
        <v>0</v>
      </c>
      <c r="B45" s="172" t="s">
        <v>3</v>
      </c>
      <c r="C45" s="172" t="s">
        <v>4</v>
      </c>
      <c r="D45" s="173" t="s">
        <v>5</v>
      </c>
      <c r="E45" s="172" t="s">
        <v>2</v>
      </c>
      <c r="F45" s="172"/>
    </row>
    <row r="46" spans="1:6" ht="16.5">
      <c r="A46" s="172"/>
      <c r="B46" s="172"/>
      <c r="C46" s="172"/>
      <c r="D46" s="174"/>
      <c r="E46" s="4" t="s">
        <v>6</v>
      </c>
      <c r="F46" s="4" t="s">
        <v>1</v>
      </c>
    </row>
    <row r="47" spans="1:6" ht="16.5">
      <c r="A47" s="4">
        <v>1</v>
      </c>
      <c r="B47" s="4">
        <v>3</v>
      </c>
      <c r="C47" s="4">
        <v>4</v>
      </c>
      <c r="D47" s="4">
        <v>6</v>
      </c>
      <c r="E47" s="4">
        <v>7</v>
      </c>
      <c r="F47" s="4">
        <v>8</v>
      </c>
    </row>
    <row r="48" spans="1:6" ht="36.75">
      <c r="A48" s="40">
        <v>1</v>
      </c>
      <c r="B48" s="41" t="s">
        <v>36</v>
      </c>
      <c r="C48" s="42" t="s">
        <v>10</v>
      </c>
      <c r="D48" s="43">
        <v>0.078</v>
      </c>
      <c r="E48" s="42"/>
      <c r="F48" s="44"/>
    </row>
    <row r="49" spans="1:6" ht="20.25">
      <c r="A49" s="40">
        <v>2</v>
      </c>
      <c r="B49" s="41" t="s">
        <v>37</v>
      </c>
      <c r="C49" s="42" t="s">
        <v>12</v>
      </c>
      <c r="D49" s="44">
        <v>0.11</v>
      </c>
      <c r="E49" s="42"/>
      <c r="F49" s="44"/>
    </row>
    <row r="50" spans="1:6" ht="16.5">
      <c r="A50" s="46">
        <v>3</v>
      </c>
      <c r="B50" s="47" t="s">
        <v>107</v>
      </c>
      <c r="C50" s="48" t="s">
        <v>19</v>
      </c>
      <c r="D50" s="49">
        <f>(89)*1.75</f>
        <v>155.75</v>
      </c>
      <c r="E50" s="48"/>
      <c r="F50" s="49"/>
    </row>
    <row r="51" spans="1:6" ht="20.25">
      <c r="A51" s="67">
        <v>4</v>
      </c>
      <c r="B51" s="68" t="s">
        <v>46</v>
      </c>
      <c r="C51" s="5" t="s">
        <v>12</v>
      </c>
      <c r="D51" s="70">
        <v>0.11</v>
      </c>
      <c r="E51" s="69"/>
      <c r="F51" s="70"/>
    </row>
    <row r="52" spans="1:6" ht="20.25">
      <c r="A52" s="67">
        <v>5</v>
      </c>
      <c r="B52" s="74" t="s">
        <v>40</v>
      </c>
      <c r="C52" s="5" t="s">
        <v>39</v>
      </c>
      <c r="D52" s="75">
        <v>1.57</v>
      </c>
      <c r="E52" s="75"/>
      <c r="F52" s="70"/>
    </row>
    <row r="53" spans="1:6" ht="33">
      <c r="A53" s="193">
        <v>6</v>
      </c>
      <c r="B53" s="15" t="s">
        <v>101</v>
      </c>
      <c r="C53" s="36" t="s">
        <v>13</v>
      </c>
      <c r="D53" s="38">
        <f>4.99+2.42</f>
        <v>7.41</v>
      </c>
      <c r="E53" s="17"/>
      <c r="F53" s="38"/>
    </row>
    <row r="54" spans="1:6" ht="16.5">
      <c r="A54" s="194"/>
      <c r="B54" s="16" t="s">
        <v>38</v>
      </c>
      <c r="C54" s="19" t="s">
        <v>13</v>
      </c>
      <c r="D54" s="18">
        <v>4.99</v>
      </c>
      <c r="E54" s="37"/>
      <c r="F54" s="18"/>
    </row>
    <row r="55" spans="1:6" ht="16.5">
      <c r="A55" s="194"/>
      <c r="B55" s="16" t="s">
        <v>47</v>
      </c>
      <c r="C55" s="19" t="s">
        <v>13</v>
      </c>
      <c r="D55" s="18">
        <v>2.42</v>
      </c>
      <c r="E55" s="37"/>
      <c r="F55" s="18"/>
    </row>
    <row r="56" spans="1:6" ht="33">
      <c r="A56" s="67">
        <v>7</v>
      </c>
      <c r="B56" s="143" t="s">
        <v>102</v>
      </c>
      <c r="C56" s="6" t="s">
        <v>12</v>
      </c>
      <c r="D56" s="110">
        <v>0.1584</v>
      </c>
      <c r="E56" s="73"/>
      <c r="F56" s="70"/>
    </row>
    <row r="57" spans="1:6" ht="33">
      <c r="A57" s="146">
        <v>8</v>
      </c>
      <c r="B57" s="15" t="s">
        <v>34</v>
      </c>
      <c r="C57" s="101" t="s">
        <v>10</v>
      </c>
      <c r="D57" s="9">
        <v>0.047</v>
      </c>
      <c r="E57" s="6"/>
      <c r="F57" s="7"/>
    </row>
    <row r="58" spans="1:6" ht="16.5" customHeight="1">
      <c r="A58" s="169" t="s">
        <v>129</v>
      </c>
      <c r="B58" s="170"/>
      <c r="C58" s="170"/>
      <c r="D58" s="170"/>
      <c r="E58" s="171"/>
      <c r="F58" s="132"/>
    </row>
    <row r="59" spans="1:6" ht="11.25" customHeight="1">
      <c r="A59" s="222"/>
      <c r="B59" s="222"/>
      <c r="C59" s="223"/>
      <c r="D59" s="224"/>
      <c r="E59" s="224"/>
      <c r="F59" s="224"/>
    </row>
    <row r="60" spans="1:6" ht="16.5" hidden="1">
      <c r="A60" s="225"/>
      <c r="B60" s="225"/>
      <c r="C60" s="225"/>
      <c r="D60" s="225"/>
      <c r="E60" s="225"/>
      <c r="F60" s="225"/>
    </row>
    <row r="61" spans="1:6" ht="12.75" hidden="1">
      <c r="A61" s="226"/>
      <c r="B61" s="227"/>
      <c r="C61" s="226"/>
      <c r="D61" s="226"/>
      <c r="E61" s="226"/>
      <c r="F61" s="226"/>
    </row>
    <row r="62" spans="1:6" ht="16.5">
      <c r="A62" s="218" t="s">
        <v>126</v>
      </c>
      <c r="B62" s="215"/>
      <c r="C62" s="215"/>
      <c r="D62" s="215"/>
      <c r="E62" s="215"/>
      <c r="F62" s="215"/>
    </row>
    <row r="63" spans="1:6" ht="16.5">
      <c r="A63" s="215" t="s">
        <v>29</v>
      </c>
      <c r="B63" s="215"/>
      <c r="C63" s="215"/>
      <c r="D63" s="215"/>
      <c r="E63" s="215"/>
      <c r="F63" s="215"/>
    </row>
    <row r="64" spans="1:6" ht="16.5">
      <c r="A64" s="216" t="s">
        <v>77</v>
      </c>
      <c r="B64" s="216"/>
      <c r="C64" s="216"/>
      <c r="D64" s="216"/>
      <c r="E64" s="216"/>
      <c r="F64" s="216"/>
    </row>
    <row r="65" spans="1:6" ht="16.5">
      <c r="A65" s="216" t="s">
        <v>116</v>
      </c>
      <c r="B65" s="216"/>
      <c r="C65" s="216"/>
      <c r="D65" s="216"/>
      <c r="E65" s="216"/>
      <c r="F65" s="216"/>
    </row>
    <row r="66" spans="1:6" ht="16.5">
      <c r="A66" s="216" t="s">
        <v>78</v>
      </c>
      <c r="B66" s="216"/>
      <c r="C66" s="216"/>
      <c r="D66" s="216"/>
      <c r="E66" s="216"/>
      <c r="F66" s="216"/>
    </row>
    <row r="67" spans="1:6" ht="16.5">
      <c r="A67" s="2"/>
      <c r="B67" s="178"/>
      <c r="C67" s="178"/>
      <c r="D67" s="116"/>
      <c r="E67" s="192"/>
      <c r="F67" s="192"/>
    </row>
    <row r="68" spans="1:6" ht="16.5">
      <c r="A68" s="172" t="s">
        <v>0</v>
      </c>
      <c r="B68" s="172" t="s">
        <v>3</v>
      </c>
      <c r="C68" s="172" t="s">
        <v>4</v>
      </c>
      <c r="D68" s="173" t="s">
        <v>5</v>
      </c>
      <c r="E68" s="172" t="s">
        <v>2</v>
      </c>
      <c r="F68" s="172"/>
    </row>
    <row r="69" spans="1:6" ht="16.5">
      <c r="A69" s="172"/>
      <c r="B69" s="172"/>
      <c r="C69" s="172"/>
      <c r="D69" s="174"/>
      <c r="E69" s="4" t="s">
        <v>6</v>
      </c>
      <c r="F69" s="4" t="s">
        <v>1</v>
      </c>
    </row>
    <row r="70" spans="1:6" ht="16.5">
      <c r="A70" s="5">
        <v>1</v>
      </c>
      <c r="B70" s="5">
        <v>3</v>
      </c>
      <c r="C70" s="5">
        <v>4</v>
      </c>
      <c r="D70" s="5">
        <v>6</v>
      </c>
      <c r="E70" s="5">
        <v>7</v>
      </c>
      <c r="F70" s="5">
        <v>8</v>
      </c>
    </row>
    <row r="71" spans="1:6" ht="53.25">
      <c r="A71" s="67">
        <v>1</v>
      </c>
      <c r="B71" s="113" t="s">
        <v>118</v>
      </c>
      <c r="C71" s="42" t="s">
        <v>10</v>
      </c>
      <c r="D71" s="118">
        <v>0.03</v>
      </c>
      <c r="E71" s="69"/>
      <c r="F71" s="119"/>
    </row>
    <row r="72" spans="1:6" ht="53.25">
      <c r="A72" s="67">
        <v>2</v>
      </c>
      <c r="B72" s="113" t="s">
        <v>79</v>
      </c>
      <c r="C72" s="42" t="s">
        <v>10</v>
      </c>
      <c r="D72" s="118">
        <v>0.41</v>
      </c>
      <c r="E72" s="69"/>
      <c r="F72" s="119"/>
    </row>
    <row r="73" spans="1:6" ht="20.25">
      <c r="A73" s="120">
        <v>3</v>
      </c>
      <c r="B73" s="113" t="s">
        <v>42</v>
      </c>
      <c r="C73" s="42" t="s">
        <v>11</v>
      </c>
      <c r="D73" s="70">
        <v>30</v>
      </c>
      <c r="E73" s="109"/>
      <c r="F73" s="70"/>
    </row>
    <row r="74" spans="1:6" ht="16.5">
      <c r="A74" s="121">
        <v>4</v>
      </c>
      <c r="B74" s="122" t="s">
        <v>103</v>
      </c>
      <c r="C74" s="123" t="s">
        <v>13</v>
      </c>
      <c r="D74" s="99">
        <f>470*1.75</f>
        <v>822.5</v>
      </c>
      <c r="E74" s="124">
        <v>1.53</v>
      </c>
      <c r="F74" s="99"/>
    </row>
    <row r="75" spans="1:6" ht="20.25">
      <c r="A75" s="40">
        <v>5</v>
      </c>
      <c r="B75" s="117" t="s">
        <v>80</v>
      </c>
      <c r="C75" s="42" t="s">
        <v>10</v>
      </c>
      <c r="D75" s="43">
        <v>0.44</v>
      </c>
      <c r="E75" s="42"/>
      <c r="F75" s="44"/>
    </row>
    <row r="76" spans="1:6" ht="33">
      <c r="A76" s="120">
        <v>6</v>
      </c>
      <c r="B76" s="125" t="s">
        <v>81</v>
      </c>
      <c r="C76" s="42" t="s">
        <v>12</v>
      </c>
      <c r="D76" s="70">
        <v>0.13</v>
      </c>
      <c r="E76" s="109"/>
      <c r="F76" s="70"/>
    </row>
    <row r="77" spans="1:6" ht="33">
      <c r="A77" s="67">
        <v>7</v>
      </c>
      <c r="B77" s="125" t="s">
        <v>82</v>
      </c>
      <c r="C77" s="45" t="s">
        <v>12</v>
      </c>
      <c r="D77" s="126">
        <v>0.648</v>
      </c>
      <c r="E77" s="112"/>
      <c r="F77" s="71"/>
    </row>
    <row r="78" spans="1:6" ht="33">
      <c r="A78" s="120">
        <v>8</v>
      </c>
      <c r="B78" s="125" t="s">
        <v>83</v>
      </c>
      <c r="C78" s="127" t="s">
        <v>12</v>
      </c>
      <c r="D78" s="128">
        <v>0.6392</v>
      </c>
      <c r="E78" s="69"/>
      <c r="F78" s="119"/>
    </row>
    <row r="79" spans="1:6" ht="33">
      <c r="A79" s="120">
        <v>9</v>
      </c>
      <c r="B79" s="129" t="s">
        <v>84</v>
      </c>
      <c r="C79" s="42" t="s">
        <v>12</v>
      </c>
      <c r="D79" s="110">
        <v>0.0312</v>
      </c>
      <c r="E79" s="111"/>
      <c r="F79" s="70"/>
    </row>
    <row r="80" spans="1:6" ht="33">
      <c r="A80" s="120">
        <v>10</v>
      </c>
      <c r="B80" s="130" t="s">
        <v>85</v>
      </c>
      <c r="C80" s="131" t="s">
        <v>13</v>
      </c>
      <c r="D80" s="95">
        <v>0.84</v>
      </c>
      <c r="E80" s="70"/>
      <c r="F80" s="119"/>
    </row>
    <row r="81" spans="1:6" ht="20.25">
      <c r="A81" s="120">
        <v>11</v>
      </c>
      <c r="B81" s="113" t="s">
        <v>86</v>
      </c>
      <c r="C81" s="42" t="s">
        <v>12</v>
      </c>
      <c r="D81" s="70">
        <v>0.12</v>
      </c>
      <c r="E81" s="69"/>
      <c r="F81" s="119"/>
    </row>
    <row r="82" spans="1:6" ht="20.25">
      <c r="A82" s="120">
        <v>12</v>
      </c>
      <c r="B82" s="125" t="s">
        <v>87</v>
      </c>
      <c r="C82" s="42" t="s">
        <v>39</v>
      </c>
      <c r="D82" s="70">
        <v>0.68</v>
      </c>
      <c r="E82" s="109"/>
      <c r="F82" s="70"/>
    </row>
    <row r="83" spans="1:6" ht="20.25">
      <c r="A83" s="144">
        <v>13</v>
      </c>
      <c r="B83" s="113" t="s">
        <v>88</v>
      </c>
      <c r="C83" s="42" t="s">
        <v>12</v>
      </c>
      <c r="D83" s="95">
        <v>1.8</v>
      </c>
      <c r="E83" s="109"/>
      <c r="F83" s="70"/>
    </row>
    <row r="84" spans="1:6" ht="16.5" customHeight="1">
      <c r="A84" s="169" t="s">
        <v>131</v>
      </c>
      <c r="B84" s="170"/>
      <c r="C84" s="170"/>
      <c r="D84" s="170"/>
      <c r="E84" s="171"/>
      <c r="F84" s="132"/>
    </row>
    <row r="85" spans="1:6" ht="12.75">
      <c r="A85" s="226"/>
      <c r="B85" s="227"/>
      <c r="C85" s="226"/>
      <c r="D85" s="226"/>
      <c r="E85" s="226"/>
      <c r="F85" s="226"/>
    </row>
    <row r="86" spans="1:6" ht="12.75">
      <c r="A86" s="226"/>
      <c r="B86" s="227"/>
      <c r="C86" s="226"/>
      <c r="D86" s="226"/>
      <c r="E86" s="226"/>
      <c r="F86" s="226"/>
    </row>
    <row r="87" spans="1:6" ht="16.5">
      <c r="A87" s="218" t="s">
        <v>126</v>
      </c>
      <c r="B87" s="215"/>
      <c r="C87" s="215"/>
      <c r="D87" s="215"/>
      <c r="E87" s="215"/>
      <c r="F87" s="215"/>
    </row>
    <row r="88" spans="1:6" ht="16.5">
      <c r="A88" s="215" t="s">
        <v>29</v>
      </c>
      <c r="B88" s="215"/>
      <c r="C88" s="215"/>
      <c r="D88" s="215"/>
      <c r="E88" s="215"/>
      <c r="F88" s="215"/>
    </row>
    <row r="89" spans="1:6" ht="16.5">
      <c r="A89" s="216" t="s">
        <v>51</v>
      </c>
      <c r="B89" s="216"/>
      <c r="C89" s="216"/>
      <c r="D89" s="216"/>
      <c r="E89" s="216"/>
      <c r="F89" s="216"/>
    </row>
    <row r="90" spans="1:6" ht="16.5">
      <c r="A90" s="216" t="s">
        <v>116</v>
      </c>
      <c r="B90" s="216"/>
      <c r="C90" s="216"/>
      <c r="D90" s="216"/>
      <c r="E90" s="216"/>
      <c r="F90" s="216"/>
    </row>
    <row r="91" spans="1:6" ht="16.5">
      <c r="A91" s="216" t="s">
        <v>89</v>
      </c>
      <c r="B91" s="216"/>
      <c r="C91" s="216"/>
      <c r="D91" s="216"/>
      <c r="E91" s="216"/>
      <c r="F91" s="216"/>
    </row>
    <row r="92" spans="1:6" ht="16.5">
      <c r="A92" s="2"/>
      <c r="B92" s="178"/>
      <c r="C92" s="178"/>
      <c r="D92" s="116"/>
      <c r="E92" s="192"/>
      <c r="F92" s="192"/>
    </row>
    <row r="93" spans="1:6" ht="16.5">
      <c r="A93" s="172" t="s">
        <v>0</v>
      </c>
      <c r="B93" s="172" t="s">
        <v>3</v>
      </c>
      <c r="C93" s="172" t="s">
        <v>4</v>
      </c>
      <c r="D93" s="173" t="s">
        <v>5</v>
      </c>
      <c r="E93" s="172" t="s">
        <v>2</v>
      </c>
      <c r="F93" s="172"/>
    </row>
    <row r="94" spans="1:6" ht="16.5">
      <c r="A94" s="172"/>
      <c r="B94" s="172"/>
      <c r="C94" s="172"/>
      <c r="D94" s="174"/>
      <c r="E94" s="4" t="s">
        <v>6</v>
      </c>
      <c r="F94" s="4" t="s">
        <v>1</v>
      </c>
    </row>
    <row r="95" spans="1:6" ht="16.5">
      <c r="A95" s="5">
        <v>1</v>
      </c>
      <c r="B95" s="5">
        <v>3</v>
      </c>
      <c r="C95" s="5">
        <v>4</v>
      </c>
      <c r="D95" s="5">
        <v>6</v>
      </c>
      <c r="E95" s="5">
        <v>7</v>
      </c>
      <c r="F95" s="5">
        <v>8</v>
      </c>
    </row>
    <row r="96" spans="1:6" ht="69.75">
      <c r="A96" s="147">
        <v>1</v>
      </c>
      <c r="B96" s="113" t="s">
        <v>90</v>
      </c>
      <c r="C96" s="42" t="s">
        <v>10</v>
      </c>
      <c r="D96" s="118">
        <v>0.24</v>
      </c>
      <c r="E96" s="69"/>
      <c r="F96" s="119"/>
    </row>
    <row r="97" spans="1:6" ht="20.25">
      <c r="A97" s="148">
        <v>2</v>
      </c>
      <c r="B97" s="113" t="s">
        <v>42</v>
      </c>
      <c r="C97" s="42" t="s">
        <v>11</v>
      </c>
      <c r="D97" s="70">
        <v>30</v>
      </c>
      <c r="E97" s="109"/>
      <c r="F97" s="70"/>
    </row>
    <row r="98" spans="1:6" ht="16.5">
      <c r="A98" s="133">
        <v>3</v>
      </c>
      <c r="B98" s="122" t="s">
        <v>117</v>
      </c>
      <c r="C98" s="123" t="s">
        <v>13</v>
      </c>
      <c r="D98" s="99">
        <f>270*1.75</f>
        <v>472.5</v>
      </c>
      <c r="E98" s="124"/>
      <c r="F98" s="99"/>
    </row>
    <row r="99" spans="1:6" ht="20.25">
      <c r="A99" s="40">
        <v>4</v>
      </c>
      <c r="B99" s="117" t="s">
        <v>80</v>
      </c>
      <c r="C99" s="42" t="s">
        <v>10</v>
      </c>
      <c r="D99" s="43">
        <v>0.27</v>
      </c>
      <c r="E99" s="42"/>
      <c r="F99" s="44"/>
    </row>
    <row r="100" spans="1:6" ht="33">
      <c r="A100" s="148">
        <v>5</v>
      </c>
      <c r="B100" s="125" t="s">
        <v>91</v>
      </c>
      <c r="C100" s="42" t="s">
        <v>12</v>
      </c>
      <c r="D100" s="70">
        <v>0.07</v>
      </c>
      <c r="E100" s="109"/>
      <c r="F100" s="70"/>
    </row>
    <row r="101" spans="1:6" ht="33">
      <c r="A101" s="147">
        <v>6</v>
      </c>
      <c r="B101" s="125" t="s">
        <v>92</v>
      </c>
      <c r="C101" s="42" t="s">
        <v>12</v>
      </c>
      <c r="D101" s="110">
        <v>0.432</v>
      </c>
      <c r="E101" s="109"/>
      <c r="F101" s="70"/>
    </row>
    <row r="102" spans="1:6" ht="33">
      <c r="A102" s="148">
        <v>7</v>
      </c>
      <c r="B102" s="125" t="s">
        <v>93</v>
      </c>
      <c r="C102" s="127" t="s">
        <v>12</v>
      </c>
      <c r="D102" s="128">
        <v>0.36</v>
      </c>
      <c r="E102" s="69"/>
      <c r="F102" s="119"/>
    </row>
    <row r="103" spans="1:6" ht="20.25">
      <c r="A103" s="148">
        <v>8</v>
      </c>
      <c r="B103" s="113" t="s">
        <v>86</v>
      </c>
      <c r="C103" s="42" t="s">
        <v>12</v>
      </c>
      <c r="D103" s="70">
        <v>0.12</v>
      </c>
      <c r="E103" s="69"/>
      <c r="F103" s="119"/>
    </row>
    <row r="104" spans="1:6" ht="20.25">
      <c r="A104" s="148">
        <v>9</v>
      </c>
      <c r="B104" s="125" t="s">
        <v>87</v>
      </c>
      <c r="C104" s="42" t="s">
        <v>39</v>
      </c>
      <c r="D104" s="70">
        <v>0.77</v>
      </c>
      <c r="E104" s="109"/>
      <c r="F104" s="70"/>
    </row>
    <row r="105" spans="1:6" ht="33">
      <c r="A105" s="149">
        <v>9</v>
      </c>
      <c r="B105" s="100" t="s">
        <v>64</v>
      </c>
      <c r="C105" s="101" t="s">
        <v>10</v>
      </c>
      <c r="D105" s="102">
        <v>0.16</v>
      </c>
      <c r="E105" s="103"/>
      <c r="F105" s="104"/>
    </row>
    <row r="106" spans="1:6" ht="16.5" customHeight="1">
      <c r="A106" s="169" t="s">
        <v>130</v>
      </c>
      <c r="B106" s="170"/>
      <c r="C106" s="170"/>
      <c r="D106" s="170"/>
      <c r="E106" s="171"/>
      <c r="F106" s="132"/>
    </row>
    <row r="107" spans="1:6" ht="12.75">
      <c r="A107" s="226"/>
      <c r="B107" s="227"/>
      <c r="C107" s="226"/>
      <c r="D107" s="226"/>
      <c r="E107" s="226"/>
      <c r="F107" s="226"/>
    </row>
    <row r="108" spans="1:6" ht="12.75">
      <c r="A108" s="226"/>
      <c r="B108" s="227"/>
      <c r="C108" s="226"/>
      <c r="D108" s="226"/>
      <c r="E108" s="226"/>
      <c r="F108" s="226"/>
    </row>
    <row r="109" spans="1:6" ht="16.5">
      <c r="A109" s="218" t="s">
        <v>126</v>
      </c>
      <c r="B109" s="215"/>
      <c r="C109" s="215"/>
      <c r="D109" s="215"/>
      <c r="E109" s="215"/>
      <c r="F109" s="215"/>
    </row>
    <row r="110" spans="1:6" ht="16.5">
      <c r="A110" s="215" t="s">
        <v>29</v>
      </c>
      <c r="B110" s="215"/>
      <c r="C110" s="215"/>
      <c r="D110" s="215"/>
      <c r="E110" s="215"/>
      <c r="F110" s="215"/>
    </row>
    <row r="111" spans="1:6" ht="16.5">
      <c r="A111" s="216" t="s">
        <v>52</v>
      </c>
      <c r="B111" s="216"/>
      <c r="C111" s="216"/>
      <c r="D111" s="216"/>
      <c r="E111" s="216"/>
      <c r="F111" s="216"/>
    </row>
    <row r="112" spans="1:6" ht="16.5">
      <c r="A112" s="216" t="s">
        <v>116</v>
      </c>
      <c r="B112" s="216"/>
      <c r="C112" s="216"/>
      <c r="D112" s="216"/>
      <c r="E112" s="216"/>
      <c r="F112" s="216"/>
    </row>
    <row r="113" spans="1:6" ht="16.5">
      <c r="A113" s="216" t="s">
        <v>95</v>
      </c>
      <c r="B113" s="216"/>
      <c r="C113" s="216"/>
      <c r="D113" s="216"/>
      <c r="E113" s="216"/>
      <c r="F113" s="216"/>
    </row>
    <row r="114" spans="1:6" ht="16.5">
      <c r="A114" s="108"/>
      <c r="B114" s="178"/>
      <c r="C114" s="178"/>
      <c r="D114" s="134"/>
      <c r="E114" s="192"/>
      <c r="F114" s="192"/>
    </row>
    <row r="115" spans="1:6" ht="16.5">
      <c r="A115" s="172" t="s">
        <v>0</v>
      </c>
      <c r="B115" s="172" t="s">
        <v>3</v>
      </c>
      <c r="C115" s="172" t="s">
        <v>4</v>
      </c>
      <c r="D115" s="173" t="s">
        <v>5</v>
      </c>
      <c r="E115" s="172" t="s">
        <v>2</v>
      </c>
      <c r="F115" s="172"/>
    </row>
    <row r="116" spans="1:6" ht="16.5">
      <c r="A116" s="172"/>
      <c r="B116" s="172"/>
      <c r="C116" s="172"/>
      <c r="D116" s="174"/>
      <c r="E116" s="4" t="s">
        <v>6</v>
      </c>
      <c r="F116" s="4" t="s">
        <v>1</v>
      </c>
    </row>
    <row r="117" spans="1:6" ht="16.5">
      <c r="A117" s="5">
        <v>1</v>
      </c>
      <c r="B117" s="5">
        <v>3</v>
      </c>
      <c r="C117" s="5">
        <v>4</v>
      </c>
      <c r="D117" s="5">
        <v>6</v>
      </c>
      <c r="E117" s="5">
        <v>7</v>
      </c>
      <c r="F117" s="5">
        <v>8</v>
      </c>
    </row>
    <row r="118" spans="1:6" ht="33">
      <c r="A118" s="146">
        <v>1</v>
      </c>
      <c r="B118" s="135" t="s">
        <v>96</v>
      </c>
      <c r="C118" s="42" t="s">
        <v>12</v>
      </c>
      <c r="D118" s="114">
        <v>0.1152</v>
      </c>
      <c r="E118" s="6"/>
      <c r="F118" s="7"/>
    </row>
    <row r="119" spans="1:6" ht="33">
      <c r="A119" s="146">
        <v>2</v>
      </c>
      <c r="B119" s="135" t="s">
        <v>74</v>
      </c>
      <c r="C119" s="5" t="s">
        <v>57</v>
      </c>
      <c r="D119" s="114">
        <v>0.02</v>
      </c>
      <c r="E119" s="115"/>
      <c r="F119" s="7"/>
    </row>
    <row r="120" spans="1:6" ht="33">
      <c r="A120" s="190">
        <v>3</v>
      </c>
      <c r="B120" s="135" t="s">
        <v>97</v>
      </c>
      <c r="C120" s="5" t="s">
        <v>98</v>
      </c>
      <c r="D120" s="136" t="s">
        <v>104</v>
      </c>
      <c r="E120" s="6"/>
      <c r="F120" s="7"/>
    </row>
    <row r="121" spans="1:6" ht="16.5">
      <c r="A121" s="191"/>
      <c r="B121" s="137" t="s">
        <v>99</v>
      </c>
      <c r="C121" s="12" t="s">
        <v>98</v>
      </c>
      <c r="D121" s="12" t="s">
        <v>105</v>
      </c>
      <c r="E121" s="64"/>
      <c r="F121" s="8"/>
    </row>
    <row r="122" spans="1:6" ht="16.5">
      <c r="A122" s="150">
        <v>4</v>
      </c>
      <c r="B122" s="138" t="s">
        <v>100</v>
      </c>
      <c r="C122" s="139" t="s">
        <v>13</v>
      </c>
      <c r="D122" s="140">
        <v>0.55</v>
      </c>
      <c r="E122" s="141"/>
      <c r="F122" s="142"/>
    </row>
    <row r="123" spans="1:6" ht="16.5" customHeight="1">
      <c r="A123" s="169" t="s">
        <v>132</v>
      </c>
      <c r="B123" s="170"/>
      <c r="C123" s="170"/>
      <c r="D123" s="170"/>
      <c r="E123" s="171"/>
      <c r="F123" s="132"/>
    </row>
    <row r="124" spans="1:6" ht="16.5">
      <c r="A124" s="228"/>
      <c r="B124" s="88"/>
      <c r="C124" s="229"/>
      <c r="D124" s="88"/>
      <c r="E124" s="88"/>
      <c r="F124" s="228"/>
    </row>
    <row r="125" spans="1:6" ht="16.5">
      <c r="A125" s="218" t="s">
        <v>126</v>
      </c>
      <c r="B125" s="215"/>
      <c r="C125" s="215"/>
      <c r="D125" s="215"/>
      <c r="E125" s="215"/>
      <c r="F125" s="215"/>
    </row>
    <row r="126" spans="1:6" ht="13.5" customHeight="1">
      <c r="A126" s="215"/>
      <c r="B126" s="215"/>
      <c r="C126" s="215"/>
      <c r="D126" s="215"/>
      <c r="E126" s="215"/>
      <c r="F126" s="215"/>
    </row>
    <row r="127" spans="1:6" ht="16.5">
      <c r="A127" s="215" t="s">
        <v>29</v>
      </c>
      <c r="B127" s="215"/>
      <c r="C127" s="215"/>
      <c r="D127" s="215"/>
      <c r="E127" s="215"/>
      <c r="F127" s="215"/>
    </row>
    <row r="128" spans="1:6" ht="16.5">
      <c r="A128" s="230"/>
      <c r="B128" s="230"/>
      <c r="C128" s="230"/>
      <c r="D128" s="230"/>
      <c r="E128" s="230"/>
      <c r="F128" s="230"/>
    </row>
    <row r="129" spans="1:6" ht="16.5">
      <c r="A129" s="225" t="s">
        <v>94</v>
      </c>
      <c r="B129" s="225"/>
      <c r="C129" s="225"/>
      <c r="D129" s="225"/>
      <c r="E129" s="225"/>
      <c r="F129" s="225"/>
    </row>
    <row r="130" spans="1:6" ht="16.5">
      <c r="A130" s="88"/>
      <c r="B130" s="88"/>
      <c r="C130" s="88"/>
      <c r="D130" s="88"/>
      <c r="E130" s="88"/>
      <c r="F130" s="88"/>
    </row>
    <row r="131" spans="1:6" ht="16.5">
      <c r="A131" s="225" t="s">
        <v>109</v>
      </c>
      <c r="B131" s="225"/>
      <c r="C131" s="225"/>
      <c r="D131" s="225"/>
      <c r="E131" s="225"/>
      <c r="F131" s="225"/>
    </row>
    <row r="132" spans="1:6" ht="1.5" customHeight="1">
      <c r="A132" s="89"/>
      <c r="B132" s="89"/>
      <c r="C132" s="89"/>
      <c r="D132" s="89"/>
      <c r="E132" s="89"/>
      <c r="F132" s="89"/>
    </row>
    <row r="133" spans="1:6" ht="16.5">
      <c r="A133" s="2"/>
      <c r="B133" s="178"/>
      <c r="C133" s="178"/>
      <c r="D133" s="90"/>
      <c r="E133" s="179"/>
      <c r="F133" s="179"/>
    </row>
    <row r="134" spans="1:6" ht="16.5">
      <c r="A134" s="172" t="s">
        <v>0</v>
      </c>
      <c r="B134" s="172" t="s">
        <v>3</v>
      </c>
      <c r="C134" s="172" t="s">
        <v>4</v>
      </c>
      <c r="D134" s="173" t="s">
        <v>5</v>
      </c>
      <c r="E134" s="172" t="s">
        <v>2</v>
      </c>
      <c r="F134" s="172"/>
    </row>
    <row r="135" spans="1:6" ht="16.5">
      <c r="A135" s="172"/>
      <c r="B135" s="172"/>
      <c r="C135" s="172"/>
      <c r="D135" s="174"/>
      <c r="E135" s="4" t="s">
        <v>6</v>
      </c>
      <c r="F135" s="4" t="s">
        <v>1</v>
      </c>
    </row>
    <row r="136" spans="1:6" ht="16.5">
      <c r="A136" s="5">
        <v>1</v>
      </c>
      <c r="B136" s="5">
        <v>3</v>
      </c>
      <c r="C136" s="5">
        <v>4</v>
      </c>
      <c r="D136" s="5">
        <v>6</v>
      </c>
      <c r="E136" s="5">
        <v>7</v>
      </c>
      <c r="F136" s="5">
        <v>8</v>
      </c>
    </row>
    <row r="137" spans="1:6" ht="36.75">
      <c r="A137" s="40">
        <v>1</v>
      </c>
      <c r="B137" s="41" t="s">
        <v>68</v>
      </c>
      <c r="C137" s="42" t="s">
        <v>10</v>
      </c>
      <c r="D137" s="43">
        <v>0.117</v>
      </c>
      <c r="E137" s="42"/>
      <c r="F137" s="44"/>
    </row>
    <row r="138" spans="1:6" ht="20.25">
      <c r="A138" s="40">
        <v>2</v>
      </c>
      <c r="B138" s="41" t="s">
        <v>42</v>
      </c>
      <c r="C138" s="42" t="s">
        <v>12</v>
      </c>
      <c r="D138" s="44">
        <v>0.15</v>
      </c>
      <c r="E138" s="42"/>
      <c r="F138" s="44"/>
    </row>
    <row r="139" spans="1:6" ht="16.5">
      <c r="A139" s="46">
        <v>3</v>
      </c>
      <c r="B139" s="47" t="s">
        <v>107</v>
      </c>
      <c r="C139" s="48" t="s">
        <v>19</v>
      </c>
      <c r="D139" s="66">
        <f>132*1.75</f>
        <v>231</v>
      </c>
      <c r="E139" s="48"/>
      <c r="F139" s="49"/>
    </row>
    <row r="140" spans="1:6" ht="33">
      <c r="A140" s="67">
        <v>4</v>
      </c>
      <c r="B140" s="68" t="s">
        <v>60</v>
      </c>
      <c r="C140" s="5" t="s">
        <v>12</v>
      </c>
      <c r="D140" s="70">
        <v>0.05</v>
      </c>
      <c r="E140" s="69"/>
      <c r="F140" s="70"/>
    </row>
    <row r="141" spans="1:6" ht="33">
      <c r="A141" s="67">
        <v>5</v>
      </c>
      <c r="B141" s="91" t="s">
        <v>61</v>
      </c>
      <c r="C141" s="92" t="s">
        <v>12</v>
      </c>
      <c r="D141" s="95">
        <f>0.402</f>
        <v>0.402</v>
      </c>
      <c r="E141" s="73"/>
      <c r="F141" s="70"/>
    </row>
    <row r="142" spans="1:6" ht="33">
      <c r="A142" s="67">
        <v>6</v>
      </c>
      <c r="B142" s="91" t="s">
        <v>108</v>
      </c>
      <c r="C142" s="92" t="s">
        <v>12</v>
      </c>
      <c r="D142" s="95">
        <v>0.484</v>
      </c>
      <c r="E142" s="73"/>
      <c r="F142" s="70"/>
    </row>
    <row r="143" spans="1:6" ht="16.5">
      <c r="A143" s="96">
        <v>7</v>
      </c>
      <c r="B143" s="97" t="s">
        <v>62</v>
      </c>
      <c r="C143" s="98" t="s">
        <v>58</v>
      </c>
      <c r="D143" s="106">
        <v>11</v>
      </c>
      <c r="E143" s="99"/>
      <c r="F143" s="99"/>
    </row>
    <row r="144" spans="1:6" ht="20.25">
      <c r="A144" s="67">
        <v>8</v>
      </c>
      <c r="B144" s="74" t="s">
        <v>63</v>
      </c>
      <c r="C144" s="5" t="s">
        <v>39</v>
      </c>
      <c r="D144" s="75">
        <v>0.64</v>
      </c>
      <c r="E144" s="75"/>
      <c r="F144" s="70"/>
    </row>
    <row r="145" spans="1:6" ht="33">
      <c r="A145" s="149">
        <v>9</v>
      </c>
      <c r="B145" s="100" t="s">
        <v>64</v>
      </c>
      <c r="C145" s="101" t="s">
        <v>10</v>
      </c>
      <c r="D145" s="102">
        <v>0.074</v>
      </c>
      <c r="E145" s="103"/>
      <c r="F145" s="104"/>
    </row>
    <row r="146" spans="1:6" ht="16.5">
      <c r="A146" s="187" t="s">
        <v>8</v>
      </c>
      <c r="B146" s="188"/>
      <c r="C146" s="188"/>
      <c r="D146" s="189"/>
      <c r="E146" s="20"/>
      <c r="F146" s="8"/>
    </row>
    <row r="147" spans="1:6" ht="16.5" customHeight="1">
      <c r="A147" s="169" t="s">
        <v>133</v>
      </c>
      <c r="B147" s="170"/>
      <c r="C147" s="170"/>
      <c r="D147" s="170"/>
      <c r="E147" s="171"/>
      <c r="F147" s="132"/>
    </row>
    <row r="148" spans="1:6" ht="15.75">
      <c r="A148" s="222"/>
      <c r="B148" s="231"/>
      <c r="C148" s="223"/>
      <c r="D148" s="232"/>
      <c r="E148" s="232"/>
      <c r="F148" s="232"/>
    </row>
    <row r="149" spans="1:6" ht="16.5">
      <c r="A149" s="218" t="s">
        <v>126</v>
      </c>
      <c r="B149" s="215"/>
      <c r="C149" s="215"/>
      <c r="D149" s="215"/>
      <c r="E149" s="215"/>
      <c r="F149" s="215"/>
    </row>
    <row r="150" spans="1:6" ht="16.5">
      <c r="A150" s="215"/>
      <c r="B150" s="215"/>
      <c r="C150" s="215"/>
      <c r="D150" s="215"/>
      <c r="E150" s="215"/>
      <c r="F150" s="215"/>
    </row>
    <row r="151" spans="1:6" ht="16.5">
      <c r="A151" s="215" t="s">
        <v>29</v>
      </c>
      <c r="B151" s="215"/>
      <c r="C151" s="215"/>
      <c r="D151" s="215"/>
      <c r="E151" s="215"/>
      <c r="F151" s="215"/>
    </row>
    <row r="152" spans="1:6" ht="16.5">
      <c r="A152" s="230"/>
      <c r="B152" s="230"/>
      <c r="C152" s="230"/>
      <c r="D152" s="230"/>
      <c r="E152" s="230"/>
      <c r="F152" s="230"/>
    </row>
    <row r="153" spans="1:6" ht="16.5">
      <c r="A153" s="225" t="s">
        <v>65</v>
      </c>
      <c r="B153" s="225"/>
      <c r="C153" s="225"/>
      <c r="D153" s="225"/>
      <c r="E153" s="225"/>
      <c r="F153" s="225"/>
    </row>
    <row r="154" spans="1:6" ht="16.5">
      <c r="A154" s="88"/>
      <c r="B154" s="88"/>
      <c r="C154" s="88"/>
      <c r="D154" s="88"/>
      <c r="E154" s="88"/>
      <c r="F154" s="88"/>
    </row>
    <row r="155" spans="1:6" ht="16.5">
      <c r="A155" s="225" t="s">
        <v>110</v>
      </c>
      <c r="B155" s="225"/>
      <c r="C155" s="225"/>
      <c r="D155" s="225"/>
      <c r="E155" s="225"/>
      <c r="F155" s="225"/>
    </row>
    <row r="156" spans="1:6" ht="19.5">
      <c r="A156" s="89"/>
      <c r="B156" s="89"/>
      <c r="C156" s="89"/>
      <c r="D156" s="89"/>
      <c r="E156" s="89"/>
      <c r="F156" s="89"/>
    </row>
    <row r="157" spans="1:6" ht="16.5">
      <c r="A157" s="2"/>
      <c r="B157" s="178"/>
      <c r="C157" s="178"/>
      <c r="D157" s="90"/>
      <c r="E157" s="179"/>
      <c r="F157" s="179"/>
    </row>
    <row r="158" spans="1:6" ht="16.5">
      <c r="A158" s="172" t="s">
        <v>0</v>
      </c>
      <c r="B158" s="172" t="s">
        <v>3</v>
      </c>
      <c r="C158" s="172" t="s">
        <v>4</v>
      </c>
      <c r="D158" s="173" t="s">
        <v>5</v>
      </c>
      <c r="E158" s="172" t="s">
        <v>2</v>
      </c>
      <c r="F158" s="172"/>
    </row>
    <row r="159" spans="1:6" ht="16.5">
      <c r="A159" s="172"/>
      <c r="B159" s="172"/>
      <c r="C159" s="172"/>
      <c r="D159" s="174"/>
      <c r="E159" s="4" t="s">
        <v>6</v>
      </c>
      <c r="F159" s="4" t="s">
        <v>1</v>
      </c>
    </row>
    <row r="160" spans="1:6" ht="16.5">
      <c r="A160" s="5">
        <v>1</v>
      </c>
      <c r="B160" s="5">
        <v>3</v>
      </c>
      <c r="C160" s="5">
        <v>4</v>
      </c>
      <c r="D160" s="5">
        <v>6</v>
      </c>
      <c r="E160" s="5">
        <v>7</v>
      </c>
      <c r="F160" s="5">
        <v>8</v>
      </c>
    </row>
    <row r="161" spans="1:6" ht="36.75">
      <c r="A161" s="40">
        <v>1</v>
      </c>
      <c r="B161" s="41" t="s">
        <v>68</v>
      </c>
      <c r="C161" s="42" t="s">
        <v>10</v>
      </c>
      <c r="D161" s="43">
        <v>0.075</v>
      </c>
      <c r="E161" s="42"/>
      <c r="F161" s="44"/>
    </row>
    <row r="162" spans="1:6" ht="20.25">
      <c r="A162" s="40">
        <v>2</v>
      </c>
      <c r="B162" s="41" t="s">
        <v>42</v>
      </c>
      <c r="C162" s="42" t="s">
        <v>12</v>
      </c>
      <c r="D162" s="44">
        <v>0.08</v>
      </c>
      <c r="E162" s="42"/>
      <c r="F162" s="44"/>
    </row>
    <row r="163" spans="1:6" ht="16.5">
      <c r="A163" s="46">
        <v>3</v>
      </c>
      <c r="B163" s="47" t="s">
        <v>107</v>
      </c>
      <c r="C163" s="48" t="s">
        <v>19</v>
      </c>
      <c r="D163" s="66">
        <f>83*1.75</f>
        <v>145.25</v>
      </c>
      <c r="E163" s="48"/>
      <c r="F163" s="49"/>
    </row>
    <row r="164" spans="1:6" ht="33">
      <c r="A164" s="67">
        <v>4</v>
      </c>
      <c r="B164" s="68" t="s">
        <v>60</v>
      </c>
      <c r="C164" s="5" t="s">
        <v>12</v>
      </c>
      <c r="D164" s="70">
        <v>0.03</v>
      </c>
      <c r="E164" s="69"/>
      <c r="F164" s="70"/>
    </row>
    <row r="165" spans="1:6" ht="33">
      <c r="A165" s="67">
        <v>5</v>
      </c>
      <c r="B165" s="91" t="s">
        <v>61</v>
      </c>
      <c r="C165" s="92" t="s">
        <v>12</v>
      </c>
      <c r="D165" s="110">
        <f>0.1932</f>
        <v>0.1932</v>
      </c>
      <c r="E165" s="73"/>
      <c r="F165" s="70"/>
    </row>
    <row r="166" spans="1:6" ht="33">
      <c r="A166" s="67">
        <v>6</v>
      </c>
      <c r="B166" s="91" t="s">
        <v>111</v>
      </c>
      <c r="C166" s="92" t="s">
        <v>12</v>
      </c>
      <c r="D166" s="95">
        <v>0.161</v>
      </c>
      <c r="E166" s="73"/>
      <c r="F166" s="70"/>
    </row>
    <row r="167" spans="1:6" ht="16.5">
      <c r="A167" s="96">
        <v>7</v>
      </c>
      <c r="B167" s="97" t="s">
        <v>62</v>
      </c>
      <c r="C167" s="98" t="s">
        <v>58</v>
      </c>
      <c r="D167" s="106">
        <v>4</v>
      </c>
      <c r="E167" s="99"/>
      <c r="F167" s="99"/>
    </row>
    <row r="168" spans="1:6" ht="20.25">
      <c r="A168" s="67">
        <v>8</v>
      </c>
      <c r="B168" s="74" t="s">
        <v>63</v>
      </c>
      <c r="C168" s="5" t="s">
        <v>39</v>
      </c>
      <c r="D168" s="75">
        <v>0.38</v>
      </c>
      <c r="E168" s="75"/>
      <c r="F168" s="70"/>
    </row>
    <row r="169" spans="1:6" ht="33">
      <c r="A169" s="149">
        <v>9</v>
      </c>
      <c r="B169" s="100" t="s">
        <v>64</v>
      </c>
      <c r="C169" s="101" t="s">
        <v>10</v>
      </c>
      <c r="D169" s="102">
        <v>0.05</v>
      </c>
      <c r="E169" s="103"/>
      <c r="F169" s="104"/>
    </row>
    <row r="170" spans="1:6" ht="16.5">
      <c r="A170" s="187" t="s">
        <v>8</v>
      </c>
      <c r="B170" s="188"/>
      <c r="C170" s="188"/>
      <c r="D170" s="189"/>
      <c r="E170" s="20"/>
      <c r="F170" s="8"/>
    </row>
    <row r="171" spans="1:6" ht="16.5">
      <c r="A171" s="169" t="s">
        <v>134</v>
      </c>
      <c r="B171" s="170"/>
      <c r="C171" s="170"/>
      <c r="D171" s="171"/>
      <c r="E171" s="233"/>
      <c r="F171" s="132"/>
    </row>
    <row r="172" spans="1:6" ht="15.75">
      <c r="A172" s="222"/>
      <c r="B172" s="231"/>
      <c r="C172" s="223"/>
      <c r="D172" s="232"/>
      <c r="E172" s="232"/>
      <c r="F172" s="232"/>
    </row>
    <row r="173" spans="1:6" ht="2.25" customHeight="1">
      <c r="A173" s="228"/>
      <c r="B173" s="88"/>
      <c r="C173" s="225"/>
      <c r="D173" s="225"/>
      <c r="E173" s="234"/>
      <c r="F173" s="228"/>
    </row>
    <row r="174" spans="1:6" ht="16.5">
      <c r="A174" s="218" t="s">
        <v>126</v>
      </c>
      <c r="B174" s="215"/>
      <c r="C174" s="215"/>
      <c r="D174" s="215"/>
      <c r="E174" s="215"/>
      <c r="F174" s="215"/>
    </row>
    <row r="175" spans="1:6" ht="16.5">
      <c r="A175" s="215"/>
      <c r="B175" s="215"/>
      <c r="C175" s="215"/>
      <c r="D175" s="215"/>
      <c r="E175" s="215"/>
      <c r="F175" s="215"/>
    </row>
    <row r="176" spans="1:6" ht="16.5">
      <c r="A176" s="215" t="s">
        <v>29</v>
      </c>
      <c r="B176" s="215"/>
      <c r="C176" s="215"/>
      <c r="D176" s="215"/>
      <c r="E176" s="215"/>
      <c r="F176" s="215"/>
    </row>
    <row r="177" spans="1:6" ht="16.5">
      <c r="A177" s="230"/>
      <c r="B177" s="230"/>
      <c r="C177" s="230"/>
      <c r="D177" s="230"/>
      <c r="E177" s="230"/>
      <c r="F177" s="230"/>
    </row>
    <row r="178" spans="1:6" ht="16.5">
      <c r="A178" s="225" t="s">
        <v>73</v>
      </c>
      <c r="B178" s="225"/>
      <c r="C178" s="225"/>
      <c r="D178" s="225"/>
      <c r="E178" s="225"/>
      <c r="F178" s="225"/>
    </row>
    <row r="179" spans="1:6" ht="16.5">
      <c r="A179" s="88"/>
      <c r="B179" s="88"/>
      <c r="C179" s="88"/>
      <c r="D179" s="88"/>
      <c r="E179" s="88"/>
      <c r="F179" s="88"/>
    </row>
    <row r="180" spans="1:6" ht="15" customHeight="1">
      <c r="A180" s="225" t="s">
        <v>112</v>
      </c>
      <c r="B180" s="225"/>
      <c r="C180" s="225"/>
      <c r="D180" s="225"/>
      <c r="E180" s="225"/>
      <c r="F180" s="225"/>
    </row>
    <row r="181" spans="1:6" ht="19.5" hidden="1">
      <c r="A181" s="89"/>
      <c r="B181" s="89"/>
      <c r="C181" s="89"/>
      <c r="D181" s="89"/>
      <c r="E181" s="89"/>
      <c r="F181" s="89"/>
    </row>
    <row r="182" spans="1:6" ht="16.5">
      <c r="A182" s="2"/>
      <c r="B182" s="178"/>
      <c r="C182" s="178"/>
      <c r="D182" s="90"/>
      <c r="E182" s="179"/>
      <c r="F182" s="179"/>
    </row>
    <row r="183" spans="1:6" ht="16.5">
      <c r="A183" s="172" t="s">
        <v>0</v>
      </c>
      <c r="B183" s="172" t="s">
        <v>3</v>
      </c>
      <c r="C183" s="172" t="s">
        <v>4</v>
      </c>
      <c r="D183" s="173" t="s">
        <v>5</v>
      </c>
      <c r="E183" s="172" t="s">
        <v>2</v>
      </c>
      <c r="F183" s="172"/>
    </row>
    <row r="184" spans="1:6" ht="16.5">
      <c r="A184" s="172"/>
      <c r="B184" s="172"/>
      <c r="C184" s="172"/>
      <c r="D184" s="174"/>
      <c r="E184" s="4" t="s">
        <v>6</v>
      </c>
      <c r="F184" s="4" t="s">
        <v>1</v>
      </c>
    </row>
    <row r="185" spans="1:6" ht="16.5">
      <c r="A185" s="5">
        <v>1</v>
      </c>
      <c r="B185" s="5">
        <v>3</v>
      </c>
      <c r="C185" s="5">
        <v>4</v>
      </c>
      <c r="D185" s="5">
        <v>6</v>
      </c>
      <c r="E185" s="5">
        <v>7</v>
      </c>
      <c r="F185" s="5">
        <v>8</v>
      </c>
    </row>
    <row r="186" spans="1:6" ht="36.75">
      <c r="A186" s="40">
        <v>1</v>
      </c>
      <c r="B186" s="41" t="s">
        <v>68</v>
      </c>
      <c r="C186" s="42" t="s">
        <v>10</v>
      </c>
      <c r="D186" s="43">
        <v>0.012</v>
      </c>
      <c r="E186" s="42"/>
      <c r="F186" s="44"/>
    </row>
    <row r="187" spans="1:6" ht="20.25">
      <c r="A187" s="40">
        <v>2</v>
      </c>
      <c r="B187" s="41" t="s">
        <v>42</v>
      </c>
      <c r="C187" s="42" t="s">
        <v>12</v>
      </c>
      <c r="D187" s="44">
        <v>0.05</v>
      </c>
      <c r="E187" s="42"/>
      <c r="F187" s="44"/>
    </row>
    <row r="188" spans="1:6" ht="16.5">
      <c r="A188" s="46">
        <v>3</v>
      </c>
      <c r="B188" s="47" t="s">
        <v>107</v>
      </c>
      <c r="C188" s="48" t="s">
        <v>19</v>
      </c>
      <c r="D188" s="66">
        <f>17*1.75</f>
        <v>29.75</v>
      </c>
      <c r="E188" s="48"/>
      <c r="F188" s="49"/>
    </row>
    <row r="189" spans="1:6" ht="33">
      <c r="A189" s="67">
        <v>4</v>
      </c>
      <c r="B189" s="68" t="s">
        <v>60</v>
      </c>
      <c r="C189" s="5" t="s">
        <v>12</v>
      </c>
      <c r="D189" s="95">
        <v>0.015</v>
      </c>
      <c r="E189" s="69"/>
      <c r="F189" s="70"/>
    </row>
    <row r="190" spans="1:6" ht="33">
      <c r="A190" s="67">
        <v>5</v>
      </c>
      <c r="B190" s="91" t="s">
        <v>61</v>
      </c>
      <c r="C190" s="92" t="s">
        <v>12</v>
      </c>
      <c r="D190" s="95">
        <f>0.036</f>
        <v>0.036</v>
      </c>
      <c r="E190" s="73"/>
      <c r="F190" s="70"/>
    </row>
    <row r="191" spans="1:6" ht="33">
      <c r="A191" s="67">
        <v>6</v>
      </c>
      <c r="B191" s="91" t="s">
        <v>113</v>
      </c>
      <c r="C191" s="92" t="s">
        <v>12</v>
      </c>
      <c r="D191" s="95">
        <v>0.075</v>
      </c>
      <c r="E191" s="73"/>
      <c r="F191" s="70"/>
    </row>
    <row r="192" spans="1:6" ht="20.25">
      <c r="A192" s="67">
        <v>7</v>
      </c>
      <c r="B192" s="74" t="s">
        <v>63</v>
      </c>
      <c r="C192" s="5" t="s">
        <v>39</v>
      </c>
      <c r="D192" s="75">
        <v>0.14</v>
      </c>
      <c r="E192" s="75"/>
      <c r="F192" s="70"/>
    </row>
    <row r="193" spans="1:6" ht="33">
      <c r="A193" s="149">
        <v>8</v>
      </c>
      <c r="B193" s="100" t="s">
        <v>64</v>
      </c>
      <c r="C193" s="101" t="s">
        <v>10</v>
      </c>
      <c r="D193" s="102">
        <v>0.008</v>
      </c>
      <c r="E193" s="103"/>
      <c r="F193" s="104"/>
    </row>
    <row r="194" spans="1:6" ht="16.5">
      <c r="A194" s="187" t="s">
        <v>8</v>
      </c>
      <c r="B194" s="188"/>
      <c r="C194" s="188"/>
      <c r="D194" s="189"/>
      <c r="E194" s="20"/>
      <c r="F194" s="8"/>
    </row>
    <row r="195" spans="1:6" ht="16.5">
      <c r="A195" s="169" t="s">
        <v>135</v>
      </c>
      <c r="B195" s="170"/>
      <c r="C195" s="170"/>
      <c r="D195" s="171"/>
      <c r="E195" s="233"/>
      <c r="F195" s="132"/>
    </row>
    <row r="196" spans="1:6" ht="4.5" customHeight="1">
      <c r="A196" s="222"/>
      <c r="B196" s="231"/>
      <c r="C196" s="223"/>
      <c r="D196" s="232"/>
      <c r="E196" s="232"/>
      <c r="F196" s="232"/>
    </row>
    <row r="197" spans="1:6" ht="5.25" customHeight="1" hidden="1">
      <c r="A197" s="228"/>
      <c r="B197" s="88"/>
      <c r="C197" s="225"/>
      <c r="D197" s="225"/>
      <c r="E197" s="234"/>
      <c r="F197" s="228"/>
    </row>
    <row r="198" spans="1:6" ht="12.75" hidden="1">
      <c r="A198" s="226"/>
      <c r="B198" s="227"/>
      <c r="C198" s="226"/>
      <c r="D198" s="226"/>
      <c r="E198" s="226"/>
      <c r="F198" s="226"/>
    </row>
    <row r="199" spans="1:6" ht="16.5">
      <c r="A199" s="218" t="s">
        <v>126</v>
      </c>
      <c r="B199" s="215"/>
      <c r="C199" s="215"/>
      <c r="D199" s="215"/>
      <c r="E199" s="215"/>
      <c r="F199" s="215"/>
    </row>
    <row r="200" spans="1:6" ht="18.75">
      <c r="A200" s="235" t="s">
        <v>29</v>
      </c>
      <c r="B200" s="235"/>
      <c r="C200" s="235"/>
      <c r="D200" s="235"/>
      <c r="E200" s="235"/>
      <c r="F200" s="235"/>
    </row>
    <row r="201" spans="1:6" ht="16.5">
      <c r="A201" s="236" t="s">
        <v>75</v>
      </c>
      <c r="B201" s="236"/>
      <c r="C201" s="236"/>
      <c r="D201" s="236"/>
      <c r="E201" s="236"/>
      <c r="F201" s="236"/>
    </row>
    <row r="202" spans="1:6" ht="3.75" customHeight="1">
      <c r="A202" s="76"/>
      <c r="B202" s="76"/>
      <c r="C202" s="76"/>
      <c r="D202" s="76"/>
      <c r="E202" s="76"/>
      <c r="F202" s="76"/>
    </row>
    <row r="203" spans="1:6" ht="16.5">
      <c r="A203" s="237" t="s">
        <v>41</v>
      </c>
      <c r="B203" s="237"/>
      <c r="C203" s="237"/>
      <c r="D203" s="237"/>
      <c r="E203" s="237"/>
      <c r="F203" s="237"/>
    </row>
    <row r="204" spans="1:6" ht="5.25" customHeight="1">
      <c r="A204" s="77"/>
      <c r="B204" s="77"/>
      <c r="C204" s="77"/>
      <c r="D204" s="77"/>
      <c r="E204" s="77"/>
      <c r="F204" s="77"/>
    </row>
    <row r="205" spans="1:6" ht="16.5">
      <c r="A205" s="78"/>
      <c r="B205" s="183"/>
      <c r="C205" s="183"/>
      <c r="D205" s="183"/>
      <c r="E205" s="79"/>
      <c r="F205" s="80"/>
    </row>
    <row r="206" spans="1:6" ht="16.5">
      <c r="A206" s="184" t="s">
        <v>0</v>
      </c>
      <c r="B206" s="184" t="s">
        <v>3</v>
      </c>
      <c r="C206" s="184" t="s">
        <v>4</v>
      </c>
      <c r="D206" s="185" t="s">
        <v>5</v>
      </c>
      <c r="E206" s="184" t="s">
        <v>2</v>
      </c>
      <c r="F206" s="184"/>
    </row>
    <row r="207" spans="1:6" ht="16.5">
      <c r="A207" s="184"/>
      <c r="B207" s="184"/>
      <c r="C207" s="184"/>
      <c r="D207" s="186"/>
      <c r="E207" s="81" t="s">
        <v>6</v>
      </c>
      <c r="F207" s="81" t="s">
        <v>1</v>
      </c>
    </row>
    <row r="208" spans="1:6" ht="16.5">
      <c r="A208" s="82">
        <v>1</v>
      </c>
      <c r="B208" s="82">
        <v>3</v>
      </c>
      <c r="C208" s="82">
        <v>4</v>
      </c>
      <c r="D208" s="82">
        <v>6</v>
      </c>
      <c r="E208" s="82">
        <v>7</v>
      </c>
      <c r="F208" s="82">
        <v>8</v>
      </c>
    </row>
    <row r="209" spans="1:6" ht="36.75">
      <c r="A209" s="40">
        <v>1</v>
      </c>
      <c r="B209" s="41" t="s">
        <v>72</v>
      </c>
      <c r="C209" s="42" t="s">
        <v>10</v>
      </c>
      <c r="D209" s="43">
        <v>0.197</v>
      </c>
      <c r="E209" s="42"/>
      <c r="F209" s="44"/>
    </row>
    <row r="210" spans="1:6" ht="20.25">
      <c r="A210" s="40">
        <v>2</v>
      </c>
      <c r="B210" s="41" t="s">
        <v>42</v>
      </c>
      <c r="C210" s="42" t="s">
        <v>12</v>
      </c>
      <c r="D210" s="44">
        <v>0.27</v>
      </c>
      <c r="E210" s="42"/>
      <c r="F210" s="44"/>
    </row>
    <row r="211" spans="1:6" ht="16.5">
      <c r="A211" s="46">
        <v>3</v>
      </c>
      <c r="B211" s="47" t="s">
        <v>107</v>
      </c>
      <c r="C211" s="48" t="s">
        <v>19</v>
      </c>
      <c r="D211" s="66">
        <f>224*1.75</f>
        <v>392</v>
      </c>
      <c r="E211" s="48"/>
      <c r="F211" s="49"/>
    </row>
    <row r="212" spans="1:6" ht="33">
      <c r="A212" s="83">
        <v>4</v>
      </c>
      <c r="B212" s="84" t="s">
        <v>106</v>
      </c>
      <c r="C212" s="82" t="s">
        <v>11</v>
      </c>
      <c r="D212" s="82">
        <v>192</v>
      </c>
      <c r="E212" s="83"/>
      <c r="F212" s="85"/>
    </row>
    <row r="213" spans="1:6" ht="20.25">
      <c r="A213" s="83">
        <v>5</v>
      </c>
      <c r="B213" s="86" t="s">
        <v>43</v>
      </c>
      <c r="C213" s="82" t="s">
        <v>11</v>
      </c>
      <c r="D213" s="85">
        <f>D212</f>
        <v>192</v>
      </c>
      <c r="E213" s="87"/>
      <c r="F213" s="85"/>
    </row>
    <row r="214" spans="1:6" ht="20.25">
      <c r="A214" s="83">
        <v>6</v>
      </c>
      <c r="B214" s="86" t="s">
        <v>44</v>
      </c>
      <c r="C214" s="82" t="s">
        <v>11</v>
      </c>
      <c r="D214" s="85">
        <f>D213</f>
        <v>192</v>
      </c>
      <c r="E214" s="87"/>
      <c r="F214" s="85"/>
    </row>
    <row r="215" spans="1:6" ht="33">
      <c r="A215" s="146">
        <v>7</v>
      </c>
      <c r="B215" s="15" t="s">
        <v>34</v>
      </c>
      <c r="C215" s="101" t="s">
        <v>10</v>
      </c>
      <c r="D215" s="9">
        <v>0.114</v>
      </c>
      <c r="E215" s="6"/>
      <c r="F215" s="7"/>
    </row>
    <row r="216" spans="1:6" ht="16.5" customHeight="1">
      <c r="A216" s="169" t="s">
        <v>136</v>
      </c>
      <c r="B216" s="170"/>
      <c r="C216" s="170"/>
      <c r="D216" s="170"/>
      <c r="E216" s="171"/>
      <c r="F216" s="238"/>
    </row>
    <row r="217" spans="1:6" ht="12.75">
      <c r="A217" s="226"/>
      <c r="B217" s="227"/>
      <c r="C217" s="226"/>
      <c r="D217" s="226"/>
      <c r="E217" s="226"/>
      <c r="F217" s="226"/>
    </row>
    <row r="218" spans="1:6" ht="12.75">
      <c r="A218" s="226"/>
      <c r="B218" s="227"/>
      <c r="C218" s="226"/>
      <c r="D218" s="226"/>
      <c r="E218" s="226"/>
      <c r="F218" s="226"/>
    </row>
    <row r="219" spans="1:6" ht="16.5">
      <c r="A219" s="218" t="s">
        <v>126</v>
      </c>
      <c r="B219" s="215"/>
      <c r="C219" s="215"/>
      <c r="D219" s="215"/>
      <c r="E219" s="215"/>
      <c r="F219" s="215"/>
    </row>
    <row r="220" spans="1:6" ht="16.5">
      <c r="A220" s="239"/>
      <c r="B220" s="239"/>
      <c r="C220" s="239"/>
      <c r="D220" s="239"/>
      <c r="E220" s="239"/>
      <c r="F220" s="239"/>
    </row>
    <row r="221" spans="1:6" ht="16.5">
      <c r="A221" s="240" t="s">
        <v>29</v>
      </c>
      <c r="B221" s="240"/>
      <c r="C221" s="240"/>
      <c r="D221" s="240"/>
      <c r="E221" s="240"/>
      <c r="F221" s="240"/>
    </row>
    <row r="222" spans="1:6" ht="16.5">
      <c r="A222" s="225" t="s">
        <v>120</v>
      </c>
      <c r="B222" s="225"/>
      <c r="C222" s="225"/>
      <c r="D222" s="225"/>
      <c r="E222" s="225"/>
      <c r="F222" s="225"/>
    </row>
    <row r="223" spans="1:6" ht="16.5">
      <c r="A223" s="240" t="s">
        <v>28</v>
      </c>
      <c r="B223" s="240"/>
      <c r="C223" s="240"/>
      <c r="D223" s="240"/>
      <c r="E223" s="240"/>
      <c r="F223" s="240"/>
    </row>
    <row r="224" spans="1:6" ht="16.5">
      <c r="A224" s="21"/>
      <c r="B224" s="178"/>
      <c r="C224" s="178"/>
      <c r="D224" s="14"/>
      <c r="E224" s="181"/>
      <c r="F224" s="181"/>
    </row>
    <row r="225" spans="1:6" ht="16.5">
      <c r="A225" s="31"/>
      <c r="B225" s="31"/>
      <c r="C225" s="31" t="s">
        <v>21</v>
      </c>
      <c r="D225" s="152"/>
      <c r="E225" s="182" t="s">
        <v>2</v>
      </c>
      <c r="F225" s="182"/>
    </row>
    <row r="226" spans="1:6" ht="16.5">
      <c r="A226" s="30" t="s">
        <v>7</v>
      </c>
      <c r="B226" s="30" t="s">
        <v>16</v>
      </c>
      <c r="C226" s="30" t="s">
        <v>22</v>
      </c>
      <c r="D226" s="31" t="s">
        <v>23</v>
      </c>
      <c r="E226" s="30" t="s">
        <v>6</v>
      </c>
      <c r="F226" s="30" t="s">
        <v>1</v>
      </c>
    </row>
    <row r="227" spans="1:6" ht="16.5">
      <c r="A227" s="28"/>
      <c r="B227" s="28"/>
      <c r="C227" s="28"/>
      <c r="D227" s="23" t="s">
        <v>24</v>
      </c>
      <c r="E227" s="28"/>
      <c r="F227" s="28"/>
    </row>
    <row r="228" spans="1:6" ht="16.5">
      <c r="A228" s="62">
        <v>1</v>
      </c>
      <c r="B228" s="62">
        <v>3</v>
      </c>
      <c r="C228" s="62">
        <v>4</v>
      </c>
      <c r="D228" s="62">
        <v>6</v>
      </c>
      <c r="E228" s="62">
        <v>7</v>
      </c>
      <c r="F228" s="62">
        <v>8</v>
      </c>
    </row>
    <row r="229" spans="1:6" ht="49.5">
      <c r="A229" s="40">
        <v>1</v>
      </c>
      <c r="B229" s="41" t="s">
        <v>123</v>
      </c>
      <c r="C229" s="42" t="s">
        <v>11</v>
      </c>
      <c r="D229" s="44">
        <v>275</v>
      </c>
      <c r="E229" s="42"/>
      <c r="F229" s="44"/>
    </row>
    <row r="230" spans="1:6" ht="36.75">
      <c r="A230" s="40">
        <v>2</v>
      </c>
      <c r="B230" s="41" t="s">
        <v>124</v>
      </c>
      <c r="C230" s="42" t="s">
        <v>10</v>
      </c>
      <c r="D230" s="43">
        <v>0.275</v>
      </c>
      <c r="E230" s="42"/>
      <c r="F230" s="44"/>
    </row>
    <row r="231" spans="1:6" ht="16.5">
      <c r="A231" s="46">
        <v>3</v>
      </c>
      <c r="B231" s="47" t="s">
        <v>107</v>
      </c>
      <c r="C231" s="48" t="s">
        <v>19</v>
      </c>
      <c r="D231" s="49">
        <f>275*1.95</f>
        <v>536.25</v>
      </c>
      <c r="E231" s="48"/>
      <c r="F231" s="49"/>
    </row>
    <row r="232" spans="1:6" ht="20.25">
      <c r="A232" s="40">
        <v>4</v>
      </c>
      <c r="B232" s="117" t="s">
        <v>125</v>
      </c>
      <c r="C232" s="42" t="s">
        <v>27</v>
      </c>
      <c r="D232" s="43">
        <v>10.99</v>
      </c>
      <c r="E232" s="42"/>
      <c r="F232" s="44"/>
    </row>
    <row r="233" spans="1:6" ht="33">
      <c r="A233" s="153">
        <v>5</v>
      </c>
      <c r="B233" s="107" t="s">
        <v>66</v>
      </c>
      <c r="C233" s="42" t="s">
        <v>12</v>
      </c>
      <c r="D233" s="44">
        <v>18.04</v>
      </c>
      <c r="E233" s="43"/>
      <c r="F233" s="44"/>
    </row>
    <row r="234" spans="1:6" ht="33">
      <c r="A234" s="157">
        <v>6</v>
      </c>
      <c r="B234" s="158" t="s">
        <v>35</v>
      </c>
      <c r="C234" s="62" t="s">
        <v>27</v>
      </c>
      <c r="D234" s="156">
        <v>10.988</v>
      </c>
      <c r="E234" s="4"/>
      <c r="F234" s="13"/>
    </row>
    <row r="235" spans="1:6" ht="20.25">
      <c r="A235" s="32">
        <v>7</v>
      </c>
      <c r="B235" s="29" t="s">
        <v>45</v>
      </c>
      <c r="C235" s="24" t="s">
        <v>19</v>
      </c>
      <c r="D235" s="11">
        <v>6.3</v>
      </c>
      <c r="E235" s="10"/>
      <c r="F235" s="59"/>
    </row>
    <row r="236" spans="1:6" ht="16.5">
      <c r="A236" s="35"/>
      <c r="B236" s="27" t="s">
        <v>30</v>
      </c>
      <c r="C236" s="23" t="s">
        <v>19</v>
      </c>
      <c r="D236" s="8">
        <f>2.3*50*D235/100</f>
        <v>7.244999999999999</v>
      </c>
      <c r="E236" s="8"/>
      <c r="F236" s="60"/>
    </row>
    <row r="237" spans="1:6" ht="49.5">
      <c r="A237" s="33">
        <v>8</v>
      </c>
      <c r="B237" s="34" t="s">
        <v>25</v>
      </c>
      <c r="C237" s="22" t="s">
        <v>27</v>
      </c>
      <c r="D237" s="9">
        <v>10.533</v>
      </c>
      <c r="E237" s="5"/>
      <c r="F237" s="59"/>
    </row>
    <row r="238" spans="1:6" ht="33">
      <c r="A238" s="25">
        <v>9</v>
      </c>
      <c r="B238" s="26" t="s">
        <v>26</v>
      </c>
      <c r="C238" s="22" t="s">
        <v>12</v>
      </c>
      <c r="D238" s="7">
        <v>2.53</v>
      </c>
      <c r="E238" s="4"/>
      <c r="F238" s="13"/>
    </row>
    <row r="239" spans="1:6" ht="22.5" customHeight="1">
      <c r="A239" s="169" t="s">
        <v>137</v>
      </c>
      <c r="B239" s="170"/>
      <c r="C239" s="170"/>
      <c r="D239" s="170"/>
      <c r="E239" s="171"/>
      <c r="F239" s="241"/>
    </row>
    <row r="240" spans="1:6" ht="11.25" customHeight="1">
      <c r="A240" s="226"/>
      <c r="B240" s="227"/>
      <c r="C240" s="226"/>
      <c r="D240" s="226"/>
      <c r="E240" s="226"/>
      <c r="F240" s="226"/>
    </row>
    <row r="241" spans="1:6" ht="12.75" hidden="1">
      <c r="A241" s="226"/>
      <c r="B241" s="227"/>
      <c r="C241" s="226"/>
      <c r="D241" s="226"/>
      <c r="E241" s="226"/>
      <c r="F241" s="226"/>
    </row>
    <row r="242" spans="1:6" ht="16.5">
      <c r="A242" s="218" t="s">
        <v>126</v>
      </c>
      <c r="B242" s="215"/>
      <c r="C242" s="215"/>
      <c r="D242" s="215"/>
      <c r="E242" s="215"/>
      <c r="F242" s="215"/>
    </row>
    <row r="243" spans="1:6" ht="11.25" customHeight="1">
      <c r="A243" s="239"/>
      <c r="B243" s="239"/>
      <c r="C243" s="239"/>
      <c r="D243" s="239"/>
      <c r="E243" s="239"/>
      <c r="F243" s="239"/>
    </row>
    <row r="244" spans="1:6" ht="15" customHeight="1">
      <c r="A244" s="240" t="s">
        <v>29</v>
      </c>
      <c r="B244" s="240"/>
      <c r="C244" s="240"/>
      <c r="D244" s="240"/>
      <c r="E244" s="240"/>
      <c r="F244" s="240"/>
    </row>
    <row r="245" spans="1:6" ht="16.5" hidden="1">
      <c r="A245" s="239"/>
      <c r="B245" s="239"/>
      <c r="C245" s="239"/>
      <c r="D245" s="239"/>
      <c r="E245" s="239"/>
      <c r="F245" s="239"/>
    </row>
    <row r="246" spans="1:6" ht="16.5">
      <c r="A246" s="225" t="s">
        <v>121</v>
      </c>
      <c r="B246" s="225"/>
      <c r="C246" s="225"/>
      <c r="D246" s="225"/>
      <c r="E246" s="225"/>
      <c r="F246" s="225"/>
    </row>
    <row r="247" spans="1:6" ht="7.5" customHeight="1">
      <c r="A247" s="239"/>
      <c r="B247" s="239"/>
      <c r="C247" s="239"/>
      <c r="D247" s="239"/>
      <c r="E247" s="239"/>
      <c r="F247" s="239"/>
    </row>
    <row r="248" spans="1:6" ht="16.5">
      <c r="A248" s="240" t="s">
        <v>31</v>
      </c>
      <c r="B248" s="240"/>
      <c r="C248" s="240"/>
      <c r="D248" s="240"/>
      <c r="E248" s="240"/>
      <c r="F248" s="240"/>
    </row>
    <row r="249" spans="1:6" ht="15">
      <c r="A249" s="242"/>
      <c r="B249" s="242"/>
      <c r="C249" s="242"/>
      <c r="D249" s="242"/>
      <c r="E249" s="242"/>
      <c r="F249" s="242"/>
    </row>
    <row r="250" spans="1:6" ht="16.5">
      <c r="A250" s="21"/>
      <c r="B250" s="178"/>
      <c r="C250" s="178"/>
      <c r="D250" s="14"/>
      <c r="E250" s="181"/>
      <c r="F250" s="181"/>
    </row>
    <row r="251" spans="1:6" ht="16.5">
      <c r="A251" s="31"/>
      <c r="B251" s="31"/>
      <c r="C251" s="31" t="s">
        <v>21</v>
      </c>
      <c r="D251" s="152"/>
      <c r="E251" s="182" t="s">
        <v>2</v>
      </c>
      <c r="F251" s="182"/>
    </row>
    <row r="252" spans="1:6" ht="16.5">
      <c r="A252" s="30" t="s">
        <v>7</v>
      </c>
      <c r="B252" s="30" t="s">
        <v>16</v>
      </c>
      <c r="C252" s="30" t="s">
        <v>22</v>
      </c>
      <c r="D252" s="31" t="s">
        <v>23</v>
      </c>
      <c r="E252" s="30" t="s">
        <v>6</v>
      </c>
      <c r="F252" s="30" t="s">
        <v>1</v>
      </c>
    </row>
    <row r="253" spans="1:6" ht="16.5">
      <c r="A253" s="28"/>
      <c r="B253" s="28"/>
      <c r="C253" s="28"/>
      <c r="D253" s="23" t="s">
        <v>24</v>
      </c>
      <c r="E253" s="28"/>
      <c r="F253" s="28"/>
    </row>
    <row r="254" spans="1:6" ht="16.5">
      <c r="A254" s="62">
        <v>1</v>
      </c>
      <c r="B254" s="62">
        <v>3</v>
      </c>
      <c r="C254" s="62">
        <v>4</v>
      </c>
      <c r="D254" s="62">
        <v>6</v>
      </c>
      <c r="E254" s="62">
        <v>7</v>
      </c>
      <c r="F254" s="62">
        <v>8</v>
      </c>
    </row>
    <row r="255" spans="1:6" ht="33">
      <c r="A255" s="33">
        <v>1</v>
      </c>
      <c r="B255" s="34" t="s">
        <v>33</v>
      </c>
      <c r="C255" s="22" t="s">
        <v>27</v>
      </c>
      <c r="D255" s="9">
        <v>0.875</v>
      </c>
      <c r="E255" s="5"/>
      <c r="F255" s="58"/>
    </row>
    <row r="256" spans="1:6" ht="20.25">
      <c r="A256" s="159">
        <v>2</v>
      </c>
      <c r="B256" s="160" t="s">
        <v>45</v>
      </c>
      <c r="C256" s="62" t="s">
        <v>19</v>
      </c>
      <c r="D256" s="156">
        <f>875*0.0006</f>
        <v>0.5249999999999999</v>
      </c>
      <c r="E256" s="4"/>
      <c r="F256" s="13"/>
    </row>
    <row r="257" spans="1:6" ht="49.5">
      <c r="A257" s="159">
        <v>3</v>
      </c>
      <c r="B257" s="158" t="s">
        <v>25</v>
      </c>
      <c r="C257" s="62" t="s">
        <v>27</v>
      </c>
      <c r="D257" s="156">
        <v>0.875</v>
      </c>
      <c r="E257" s="4"/>
      <c r="F257" s="13"/>
    </row>
    <row r="258" spans="1:6" ht="16.5" customHeight="1">
      <c r="A258" s="169" t="s">
        <v>138</v>
      </c>
      <c r="B258" s="170"/>
      <c r="C258" s="170"/>
      <c r="D258" s="170"/>
      <c r="E258" s="171"/>
      <c r="F258" s="241"/>
    </row>
    <row r="259" spans="1:6" ht="16.5">
      <c r="A259" s="218" t="s">
        <v>126</v>
      </c>
      <c r="B259" s="215"/>
      <c r="C259" s="215"/>
      <c r="D259" s="215"/>
      <c r="E259" s="215"/>
      <c r="F259" s="215"/>
    </row>
    <row r="260" spans="1:6" ht="4.5" customHeight="1" hidden="1">
      <c r="A260" s="215"/>
      <c r="B260" s="215"/>
      <c r="C260" s="215"/>
      <c r="D260" s="215"/>
      <c r="E260" s="215"/>
      <c r="F260" s="215"/>
    </row>
    <row r="261" spans="1:6" ht="16.5">
      <c r="A261" s="215" t="s">
        <v>29</v>
      </c>
      <c r="B261" s="215"/>
      <c r="C261" s="215"/>
      <c r="D261" s="215"/>
      <c r="E261" s="215"/>
      <c r="F261" s="215"/>
    </row>
    <row r="262" spans="1:6" ht="5.25" customHeight="1">
      <c r="A262" s="230"/>
      <c r="B262" s="230"/>
      <c r="C262" s="230"/>
      <c r="D262" s="230"/>
      <c r="E262" s="230"/>
      <c r="F262" s="230"/>
    </row>
    <row r="263" spans="1:6" ht="16.5">
      <c r="A263" s="225" t="s">
        <v>122</v>
      </c>
      <c r="B263" s="225"/>
      <c r="C263" s="225"/>
      <c r="D263" s="225"/>
      <c r="E263" s="225"/>
      <c r="F263" s="225"/>
    </row>
    <row r="264" spans="1:6" ht="3" customHeight="1">
      <c r="A264" s="88"/>
      <c r="B264" s="88"/>
      <c r="C264" s="88"/>
      <c r="D264" s="88"/>
      <c r="E264" s="88"/>
      <c r="F264" s="88"/>
    </row>
    <row r="265" spans="1:6" ht="16.5">
      <c r="A265" s="225" t="s">
        <v>48</v>
      </c>
      <c r="B265" s="225"/>
      <c r="C265" s="225"/>
      <c r="D265" s="225"/>
      <c r="E265" s="225"/>
      <c r="F265" s="225"/>
    </row>
    <row r="266" spans="1:6" ht="16.5" customHeight="1">
      <c r="A266" s="89"/>
      <c r="B266" s="89"/>
      <c r="C266" s="89"/>
      <c r="D266" s="89"/>
      <c r="E266" s="89"/>
      <c r="F266" s="89"/>
    </row>
    <row r="267" spans="1:6" ht="16.5">
      <c r="A267" s="2"/>
      <c r="B267" s="178"/>
      <c r="C267" s="178"/>
      <c r="D267" s="90"/>
      <c r="E267" s="179"/>
      <c r="F267" s="179"/>
    </row>
    <row r="268" spans="1:6" ht="16.5">
      <c r="A268" s="172" t="s">
        <v>0</v>
      </c>
      <c r="B268" s="172" t="s">
        <v>3</v>
      </c>
      <c r="C268" s="172" t="s">
        <v>4</v>
      </c>
      <c r="D268" s="173" t="s">
        <v>5</v>
      </c>
      <c r="E268" s="172" t="s">
        <v>2</v>
      </c>
      <c r="F268" s="172"/>
    </row>
    <row r="269" spans="1:6" ht="16.5">
      <c r="A269" s="172"/>
      <c r="B269" s="172"/>
      <c r="C269" s="172"/>
      <c r="D269" s="174"/>
      <c r="E269" s="4" t="s">
        <v>6</v>
      </c>
      <c r="F269" s="4" t="s">
        <v>1</v>
      </c>
    </row>
    <row r="270" spans="1:6" ht="16.5">
      <c r="A270" s="5">
        <v>1</v>
      </c>
      <c r="B270" s="5">
        <v>3</v>
      </c>
      <c r="C270" s="5">
        <v>4</v>
      </c>
      <c r="D270" s="5">
        <v>6</v>
      </c>
      <c r="E270" s="5">
        <v>7</v>
      </c>
      <c r="F270" s="5">
        <v>8</v>
      </c>
    </row>
    <row r="271" spans="1:6" ht="20.25">
      <c r="A271" s="40">
        <v>1</v>
      </c>
      <c r="B271" s="41" t="s">
        <v>69</v>
      </c>
      <c r="C271" s="42" t="s">
        <v>12</v>
      </c>
      <c r="D271" s="44">
        <f>1*21*0.2/100</f>
        <v>0.042</v>
      </c>
      <c r="E271" s="42"/>
      <c r="F271" s="44"/>
    </row>
    <row r="272" spans="1:6" ht="33">
      <c r="A272" s="96">
        <v>2</v>
      </c>
      <c r="B272" s="97" t="s">
        <v>49</v>
      </c>
      <c r="C272" s="4" t="s">
        <v>12</v>
      </c>
      <c r="D272" s="161">
        <f>0.4*0.5*3*21/100</f>
        <v>0.126</v>
      </c>
      <c r="E272" s="98"/>
      <c r="F272" s="99"/>
    </row>
    <row r="273" spans="1:6" ht="16.5">
      <c r="A273" s="165"/>
      <c r="B273" s="175" t="s">
        <v>144</v>
      </c>
      <c r="C273" s="175"/>
      <c r="D273" s="175"/>
      <c r="E273" s="176"/>
      <c r="F273" s="72"/>
    </row>
    <row r="274" spans="1:6" ht="16.5" customHeight="1">
      <c r="A274" s="169" t="s">
        <v>145</v>
      </c>
      <c r="B274" s="170"/>
      <c r="C274" s="170"/>
      <c r="D274" s="170"/>
      <c r="E274" s="171"/>
      <c r="F274" s="8"/>
    </row>
    <row r="275" spans="1:6" ht="16.5" customHeight="1">
      <c r="A275" s="169" t="s">
        <v>146</v>
      </c>
      <c r="B275" s="170"/>
      <c r="C275" s="170"/>
      <c r="D275" s="170"/>
      <c r="E275" s="171"/>
      <c r="F275" s="13"/>
    </row>
    <row r="276" spans="1:6" ht="16.5" customHeight="1">
      <c r="A276" s="169" t="s">
        <v>20</v>
      </c>
      <c r="B276" s="170"/>
      <c r="C276" s="170"/>
      <c r="D276" s="170"/>
      <c r="E276" s="171"/>
      <c r="F276" s="13"/>
    </row>
    <row r="277" spans="1:6" ht="16.5" customHeight="1">
      <c r="A277" s="169" t="s">
        <v>140</v>
      </c>
      <c r="B277" s="170"/>
      <c r="C277" s="170"/>
      <c r="D277" s="170"/>
      <c r="E277" s="171"/>
      <c r="F277" s="13"/>
    </row>
    <row r="278" spans="1:6" ht="16.5">
      <c r="A278" s="169" t="s">
        <v>139</v>
      </c>
      <c r="B278" s="170"/>
      <c r="C278" s="170"/>
      <c r="D278" s="170"/>
      <c r="E278" s="171"/>
      <c r="F278" s="13"/>
    </row>
    <row r="279" spans="1:6" ht="16.5">
      <c r="A279" s="166"/>
      <c r="B279" s="170" t="s">
        <v>141</v>
      </c>
      <c r="C279" s="170"/>
      <c r="D279" s="170"/>
      <c r="E279" s="171"/>
      <c r="F279" s="13"/>
    </row>
    <row r="280" spans="1:6" ht="16.5" customHeight="1">
      <c r="A280" s="169" t="s">
        <v>9</v>
      </c>
      <c r="B280" s="170"/>
      <c r="C280" s="170"/>
      <c r="D280" s="170"/>
      <c r="E280" s="171"/>
      <c r="F280" s="13"/>
    </row>
    <row r="281" spans="1:6" ht="15.75">
      <c r="A281" s="1"/>
      <c r="B281" s="151"/>
      <c r="C281" s="2"/>
      <c r="D281" s="167"/>
      <c r="E281" s="167"/>
      <c r="F281" s="167"/>
    </row>
    <row r="282" spans="1:6" ht="16.5">
      <c r="A282" s="56"/>
      <c r="B282" s="65"/>
      <c r="C282" s="168"/>
      <c r="D282" s="168"/>
      <c r="E282" s="93"/>
      <c r="F282" s="56"/>
    </row>
    <row r="283" spans="2:5" ht="35.25" customHeight="1">
      <c r="B283" s="164" t="s">
        <v>142</v>
      </c>
      <c r="C283" s="163"/>
      <c r="D283" s="163"/>
      <c r="E283" s="163"/>
    </row>
    <row r="284" spans="2:5" ht="13.5">
      <c r="B284" s="162"/>
      <c r="C284" s="163"/>
      <c r="D284" s="163"/>
      <c r="E284" s="163"/>
    </row>
    <row r="285" spans="2:5" ht="13.5">
      <c r="B285" s="162"/>
      <c r="C285" s="163"/>
      <c r="D285" s="163"/>
      <c r="E285" s="163"/>
    </row>
    <row r="286" spans="2:5" ht="13.5">
      <c r="B286" s="162"/>
      <c r="C286" s="163"/>
      <c r="D286" s="163"/>
      <c r="E286" s="163"/>
    </row>
  </sheetData>
  <sheetProtection/>
  <mergeCells count="175">
    <mergeCell ref="A10:A11"/>
    <mergeCell ref="B10:B11"/>
    <mergeCell ref="A2:F2"/>
    <mergeCell ref="A3:F3"/>
    <mergeCell ref="A5:F5"/>
    <mergeCell ref="A7:F7"/>
    <mergeCell ref="A9:B9"/>
    <mergeCell ref="C9:D9"/>
    <mergeCell ref="D10:D11"/>
    <mergeCell ref="A20:F20"/>
    <mergeCell ref="A21:F21"/>
    <mergeCell ref="A22:F22"/>
    <mergeCell ref="B23:C23"/>
    <mergeCell ref="E23:F23"/>
    <mergeCell ref="A19:F19"/>
    <mergeCell ref="C10:C11"/>
    <mergeCell ref="E10:F10"/>
    <mergeCell ref="A17:E17"/>
    <mergeCell ref="A24:A25"/>
    <mergeCell ref="B24:B25"/>
    <mergeCell ref="C24:C25"/>
    <mergeCell ref="D24:D25"/>
    <mergeCell ref="E24:F24"/>
    <mergeCell ref="A35:E35"/>
    <mergeCell ref="A37:F37"/>
    <mergeCell ref="A39:F39"/>
    <mergeCell ref="A41:F41"/>
    <mergeCell ref="A43:F43"/>
    <mergeCell ref="B44:C44"/>
    <mergeCell ref="E44:F44"/>
    <mergeCell ref="D59:F59"/>
    <mergeCell ref="A58:E58"/>
    <mergeCell ref="A45:A46"/>
    <mergeCell ref="B45:B46"/>
    <mergeCell ref="C45:C46"/>
    <mergeCell ref="D45:D46"/>
    <mergeCell ref="E45:F45"/>
    <mergeCell ref="A53:A55"/>
    <mergeCell ref="A60:F60"/>
    <mergeCell ref="A62:F62"/>
    <mergeCell ref="A63:F63"/>
    <mergeCell ref="A64:F64"/>
    <mergeCell ref="A65:F65"/>
    <mergeCell ref="A66:F66"/>
    <mergeCell ref="B67:C67"/>
    <mergeCell ref="E67:F67"/>
    <mergeCell ref="A68:A69"/>
    <mergeCell ref="B68:B69"/>
    <mergeCell ref="C68:C69"/>
    <mergeCell ref="D68:D69"/>
    <mergeCell ref="E68:F68"/>
    <mergeCell ref="E93:F93"/>
    <mergeCell ref="A87:F87"/>
    <mergeCell ref="A88:F88"/>
    <mergeCell ref="A89:F89"/>
    <mergeCell ref="A90:F90"/>
    <mergeCell ref="A91:F91"/>
    <mergeCell ref="B92:C92"/>
    <mergeCell ref="E92:F92"/>
    <mergeCell ref="D115:D116"/>
    <mergeCell ref="E115:F115"/>
    <mergeCell ref="A109:F109"/>
    <mergeCell ref="A110:F110"/>
    <mergeCell ref="A106:E106"/>
    <mergeCell ref="A84:E84"/>
    <mergeCell ref="A93:A94"/>
    <mergeCell ref="B93:B94"/>
    <mergeCell ref="C93:C94"/>
    <mergeCell ref="D93:D94"/>
    <mergeCell ref="A120:A121"/>
    <mergeCell ref="A123:E123"/>
    <mergeCell ref="A111:F111"/>
    <mergeCell ref="A112:F112"/>
    <mergeCell ref="A113:F113"/>
    <mergeCell ref="B114:C114"/>
    <mergeCell ref="E114:F114"/>
    <mergeCell ref="A115:A116"/>
    <mergeCell ref="B115:B116"/>
    <mergeCell ref="C115:C116"/>
    <mergeCell ref="A125:F125"/>
    <mergeCell ref="A126:F126"/>
    <mergeCell ref="A127:F127"/>
    <mergeCell ref="A129:F129"/>
    <mergeCell ref="A131:F131"/>
    <mergeCell ref="B133:C133"/>
    <mergeCell ref="E133:F133"/>
    <mergeCell ref="D148:F148"/>
    <mergeCell ref="A149:F149"/>
    <mergeCell ref="A147:E147"/>
    <mergeCell ref="A134:A135"/>
    <mergeCell ref="B134:B135"/>
    <mergeCell ref="C134:C135"/>
    <mergeCell ref="D134:D135"/>
    <mergeCell ref="E134:F134"/>
    <mergeCell ref="A146:D146"/>
    <mergeCell ref="A150:F150"/>
    <mergeCell ref="A151:F151"/>
    <mergeCell ref="A153:F153"/>
    <mergeCell ref="A155:F155"/>
    <mergeCell ref="B157:C157"/>
    <mergeCell ref="E157:F157"/>
    <mergeCell ref="A171:D171"/>
    <mergeCell ref="D172:F172"/>
    <mergeCell ref="C173:D173"/>
    <mergeCell ref="A158:A159"/>
    <mergeCell ref="B158:B159"/>
    <mergeCell ref="C158:C159"/>
    <mergeCell ref="D158:D159"/>
    <mergeCell ref="E158:F158"/>
    <mergeCell ref="A170:D170"/>
    <mergeCell ref="A174:F174"/>
    <mergeCell ref="A175:F175"/>
    <mergeCell ref="A176:F176"/>
    <mergeCell ref="A178:F178"/>
    <mergeCell ref="A180:F180"/>
    <mergeCell ref="B182:C182"/>
    <mergeCell ref="E182:F182"/>
    <mergeCell ref="A183:A184"/>
    <mergeCell ref="B183:B184"/>
    <mergeCell ref="C183:C184"/>
    <mergeCell ref="D183:D184"/>
    <mergeCell ref="E183:F183"/>
    <mergeCell ref="A194:D194"/>
    <mergeCell ref="D206:D207"/>
    <mergeCell ref="E206:F206"/>
    <mergeCell ref="A195:D195"/>
    <mergeCell ref="D196:F196"/>
    <mergeCell ref="C197:D197"/>
    <mergeCell ref="A216:E216"/>
    <mergeCell ref="A219:F219"/>
    <mergeCell ref="A199:F199"/>
    <mergeCell ref="A200:F200"/>
    <mergeCell ref="A201:F201"/>
    <mergeCell ref="A203:F203"/>
    <mergeCell ref="B205:D205"/>
    <mergeCell ref="A206:A207"/>
    <mergeCell ref="B206:B207"/>
    <mergeCell ref="C206:C207"/>
    <mergeCell ref="A239:E239"/>
    <mergeCell ref="A242:F242"/>
    <mergeCell ref="B279:E279"/>
    <mergeCell ref="A280:E280"/>
    <mergeCell ref="A221:F221"/>
    <mergeCell ref="A222:F222"/>
    <mergeCell ref="A223:F223"/>
    <mergeCell ref="B224:C224"/>
    <mergeCell ref="E224:F224"/>
    <mergeCell ref="E225:F225"/>
    <mergeCell ref="A244:F244"/>
    <mergeCell ref="A246:F246"/>
    <mergeCell ref="A248:F248"/>
    <mergeCell ref="B250:C250"/>
    <mergeCell ref="E250:F250"/>
    <mergeCell ref="E251:F251"/>
    <mergeCell ref="A258:E258"/>
    <mergeCell ref="A259:F259"/>
    <mergeCell ref="A260:F260"/>
    <mergeCell ref="A261:F261"/>
    <mergeCell ref="A263:F263"/>
    <mergeCell ref="A265:F265"/>
    <mergeCell ref="B267:C267"/>
    <mergeCell ref="E267:F267"/>
    <mergeCell ref="A268:A269"/>
    <mergeCell ref="B268:B269"/>
    <mergeCell ref="C268:C269"/>
    <mergeCell ref="D268:D269"/>
    <mergeCell ref="E268:F268"/>
    <mergeCell ref="A274:E274"/>
    <mergeCell ref="B273:E273"/>
    <mergeCell ref="D281:F281"/>
    <mergeCell ref="C282:D282"/>
    <mergeCell ref="A275:E275"/>
    <mergeCell ref="A277:E277"/>
    <mergeCell ref="A276:E276"/>
    <mergeCell ref="A278:E278"/>
  </mergeCells>
  <printOptions/>
  <pageMargins left="0.39" right="0.32" top="0.36" bottom="0.3" header="0.2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2016-03-01T18:20:27Z</cp:lastPrinted>
  <dcterms:created xsi:type="dcterms:W3CDTF">2008-10-11T15:37:04Z</dcterms:created>
  <dcterms:modified xsi:type="dcterms:W3CDTF">2016-03-25T15:20:04Z</dcterms:modified>
  <cp:category/>
  <cp:version/>
  <cp:contentType/>
  <cp:contentStatus/>
</cp:coreProperties>
</file>