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240" windowHeight="9240" tabRatio="950" activeTab="0"/>
  </bookViews>
  <sheets>
    <sheet name="ხარჯთაღრიცხვა" sheetId="1" r:id="rId1"/>
  </sheets>
  <externalReferences>
    <externalReference r:id="rId4"/>
  </externalReferences>
  <definedNames>
    <definedName name="hhhh555">'[1]Лист1'!$F$27</definedName>
    <definedName name="_xlnm.Print_Area" localSheetId="0">'ხარჯთაღრიცხვა'!$A$1:$K$103</definedName>
  </definedNames>
  <calcPr fullCalcOnLoad="1"/>
</workbook>
</file>

<file path=xl/sharedStrings.xml><?xml version="1.0" encoding="utf-8"?>
<sst xmlns="http://schemas.openxmlformats.org/spreadsheetml/2006/main" count="214" uniqueCount="94">
  <si>
    <t>#</t>
  </si>
  <si>
    <t>samuSaos dasaxeleba</t>
  </si>
  <si>
    <t>ganzomilebis erTeuli</t>
  </si>
  <si>
    <t>sul</t>
  </si>
  <si>
    <t>1000  kub.m.</t>
  </si>
  <si>
    <t>man/sT</t>
  </si>
  <si>
    <t>kub.m.</t>
  </si>
  <si>
    <t>kbm</t>
  </si>
  <si>
    <t>1000 kub.m.</t>
  </si>
  <si>
    <t>lokaluri uwyisis jami:</t>
  </si>
  <si>
    <t>lari</t>
  </si>
  <si>
    <t>jami</t>
  </si>
  <si>
    <t>100 kub.m.</t>
  </si>
  <si>
    <t>kg</t>
  </si>
  <si>
    <t>kv.m.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</si>
  <si>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>-III</t>
    </r>
  </si>
  <si>
    <t>t</t>
  </si>
  <si>
    <t>100 kubm</t>
  </si>
  <si>
    <t>gruntis ukuCayra xeliT da zedmeti gruntis adgilze gasworeba</t>
  </si>
  <si>
    <t>balasti</t>
  </si>
  <si>
    <t>balastis Cayra datkepniT</t>
  </si>
  <si>
    <t>100                                                                                                                                                                                                                        kv.m.</t>
  </si>
  <si>
    <t>zeTovani saRebavi</t>
  </si>
  <si>
    <t>liT. konstuqciebi montaJisaTvis</t>
  </si>
  <si>
    <t>WanWiki</t>
  </si>
  <si>
    <t>eleqtrodi</t>
  </si>
  <si>
    <t>gamxsneli</t>
  </si>
  <si>
    <t>qvabulSi gruntis damuSaveba xeliT saproeqto niSnulamde</t>
  </si>
  <si>
    <t>grZ.m</t>
  </si>
  <si>
    <t>kvadratuli mili 40X40</t>
  </si>
  <si>
    <t xml:space="preserve">natanis damuSaveba  buldozeriT    da gadaadgileba 30 grZ.m manZilze </t>
  </si>
  <si>
    <t>glinula d=8mm-iani</t>
  </si>
  <si>
    <t>moziduli gruntis  damuSaveba  buldozer s-130-iT   da gadaadgileba 10 grZ.m manZilze profilireba da datkepna</t>
  </si>
  <si>
    <t>gruntis ukuCayra meqanizirebuli meTodiT danarCeni gruntis adgilze gasworeba</t>
  </si>
  <si>
    <t>kvadratuli mili 20X20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</si>
  <si>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>-I</t>
    </r>
  </si>
  <si>
    <t>antikoroziuli  saRebavi</t>
  </si>
  <si>
    <t>100  kub.m.</t>
  </si>
  <si>
    <t>betoni В15</t>
  </si>
  <si>
    <t>cali</t>
  </si>
  <si>
    <t>sagzao niSani 3.11 (maqsimaluri datvirTvis SezRudva 20t)</t>
  </si>
  <si>
    <t>sagzao niSani 3.24 (maqsimaluri siCqaris SezRudva 20km/sT)</t>
  </si>
  <si>
    <t>sagzao niSani 3.14 (maqsimaluri siganis SezRudva 2.5 m)</t>
  </si>
  <si>
    <t>sagzao niSnebis montaJi dgariT</t>
  </si>
  <si>
    <r>
      <t xml:space="preserve">betoni ბეტონი 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-30 </t>
    </r>
    <r>
      <rPr>
        <sz val="10"/>
        <rFont val="Calibri"/>
        <family val="2"/>
      </rPr>
      <t>F</t>
    </r>
    <r>
      <rPr>
        <sz val="10"/>
        <rFont val="AcadNusx"/>
        <family val="0"/>
      </rPr>
      <t xml:space="preserve">300 </t>
    </r>
    <r>
      <rPr>
        <sz val="10"/>
        <rFont val="Calibri"/>
        <family val="2"/>
      </rPr>
      <t>W</t>
    </r>
    <r>
      <rPr>
        <sz val="10"/>
        <rFont val="AcadNusx"/>
        <family val="0"/>
      </rPr>
      <t>8</t>
    </r>
  </si>
  <si>
    <t>xidis liTonis konstruqciis (moajirebi) mowyoba</t>
  </si>
  <si>
    <t>wylis amotumbva Txrilidan</t>
  </si>
  <si>
    <t>arsebuli xidis nangrevebis damuSaveba sangrevi CaquCis  gamoyenebiT gverdze yriT</t>
  </si>
  <si>
    <t>betonis momzadebis mowyoba  saZirkvlis qveS</t>
  </si>
  <si>
    <r>
      <t>r/b-is  saZirkvlებis, burjis, saregulacio kedlebis, gardamavali filis, sakarade kedlebisa da frTebis   mowyoba  ბეტონი</t>
    </r>
    <r>
      <rPr>
        <b/>
        <sz val="10"/>
        <rFont val="Calibri"/>
        <family val="2"/>
      </rPr>
      <t xml:space="preserve"> B</t>
    </r>
    <r>
      <rPr>
        <b/>
        <sz val="10"/>
        <rFont val="AcadNusx"/>
        <family val="0"/>
      </rPr>
      <t xml:space="preserve">-30 </t>
    </r>
    <r>
      <rPr>
        <b/>
        <sz val="10"/>
        <rFont val="Calibri"/>
        <family val="2"/>
      </rPr>
      <t>F</t>
    </r>
    <r>
      <rPr>
        <b/>
        <sz val="10"/>
        <rFont val="AcadNusx"/>
        <family val="0"/>
      </rPr>
      <t xml:space="preserve">300 </t>
    </r>
    <r>
      <rPr>
        <b/>
        <sz val="10"/>
        <rFont val="Calibri"/>
        <family val="2"/>
      </rPr>
      <t>W</t>
    </r>
    <r>
      <rPr>
        <b/>
        <sz val="10"/>
        <rFont val="AcadNusx"/>
        <family val="0"/>
      </rPr>
      <t xml:space="preserve">8 klasis betoniT </t>
    </r>
  </si>
  <si>
    <t>kubm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</si>
  <si>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 </t>
    </r>
    <r>
      <rPr>
        <sz val="10"/>
        <rFont val="Academiuri Nuskhuri"/>
        <family val="0"/>
      </rPr>
      <t>I</t>
    </r>
  </si>
  <si>
    <t>tona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</si>
  <si>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 </t>
    </r>
    <r>
      <rPr>
        <sz val="10"/>
        <rFont val="Academiuri Nuskhuri"/>
        <family val="0"/>
      </rPr>
      <t>III</t>
    </r>
  </si>
  <si>
    <r>
      <t xml:space="preserve">monoloTuri rk/betonis filis mowyoba   </t>
    </r>
    <r>
      <rPr>
        <b/>
        <sz val="10"/>
        <rFont val="Arial Cyr"/>
        <family val="0"/>
      </rPr>
      <t xml:space="preserve">ბეტონი B-30 F300 W8 </t>
    </r>
    <r>
      <rPr>
        <b/>
        <sz val="10"/>
        <rFont val="AcadNusx"/>
        <family val="0"/>
      </rPr>
      <t>klasiთ</t>
    </r>
  </si>
  <si>
    <r>
      <t xml:space="preserve">betoni klasiT </t>
    </r>
    <r>
      <rPr>
        <sz val="10"/>
        <rFont val="Calibri"/>
        <family val="2"/>
      </rPr>
      <t xml:space="preserve"> B-</t>
    </r>
    <r>
      <rPr>
        <sz val="10"/>
        <rFont val="AcadNusx"/>
        <family val="0"/>
      </rPr>
      <t xml:space="preserve">30 </t>
    </r>
    <r>
      <rPr>
        <sz val="10"/>
        <rFont val="Calibri"/>
        <family val="2"/>
      </rPr>
      <t>F3</t>
    </r>
    <r>
      <rPr>
        <sz val="10"/>
        <rFont val="AcadNusx"/>
        <family val="0"/>
      </rPr>
      <t xml:space="preserve">00 </t>
    </r>
    <r>
      <rPr>
        <sz val="10"/>
        <rFont val="Calibri"/>
        <family val="2"/>
      </rPr>
      <t>W</t>
    </r>
    <r>
      <rPr>
        <sz val="10"/>
        <rFont val="AcadNusx"/>
        <family val="0"/>
      </rPr>
      <t>8</t>
    </r>
  </si>
  <si>
    <t>furceli ფოლადის სისქე 10mm</t>
  </si>
  <si>
    <t>ცალი</t>
  </si>
  <si>
    <t xml:space="preserve"> gruntis უკუჩაყრა  eqskavatoriT da zedmeti gruntis adgilze gasworeba</t>
  </si>
  <si>
    <t>9</t>
  </si>
  <si>
    <t>რეზინის საყრდენი 250*400*63</t>
  </si>
  <si>
    <t>რეზინის სადები 150*400*30</t>
  </si>
  <si>
    <t>furceli 400*500*12mm</t>
  </si>
  <si>
    <t xml:space="preserve"> kalapotis  gawmenda   eqskavatoriT (მუხლუხა 1 კუბ.მ) natanis gverdze dayriT</t>
  </si>
  <si>
    <t>xidis koWebis (tipiuri seria 3.505.1-81, dasawyobebulia adgilze. wona 1-cali-39 tona) mowyoba</t>
  </si>
  <si>
    <t>tesebri 13ШТ1 (10.8მ)</t>
  </si>
  <si>
    <t>კგ</t>
  </si>
  <si>
    <t xml:space="preserve"> mavTuli moTuTiebuli gabionebisaTvis d=2.7mm-iani (400m )</t>
  </si>
  <si>
    <t xml:space="preserve"> mavTuli moTuTiebuli gabionebisaTvis d=2.7mm-iani (გაბიონის ლეიბი 2*3*0.3მ -59 ცალი, გაბიონის ყუთი 2*1*1მ -88 ცალი, 1.5*1*1მ -177 ცალი)</t>
  </si>
  <si>
    <t xml:space="preserve"> liTonis moajiris damuSaveba da SeRebva zeTovani saRebaviT 2 jer</t>
  </si>
  <si>
    <t xml:space="preserve"> liTonis moajiris damuSaveba da SeRebva antikoroziuli saRebaviT 2 jer</t>
  </si>
  <si>
    <t>რეზერვი გაუთვალისწინებელ  ხარჯებზე - 3%</t>
  </si>
  <si>
    <t>დამატებითი ღირებულების გადასახადი 18%</t>
  </si>
  <si>
    <t xml:space="preserve">სულ კრებსითი სახარჯთაღრიცხვო ღირებულება </t>
  </si>
  <si>
    <t xml:space="preserve">მდინარის კალაპოტის დამცავი გაბიონების და მისასვლელი გზის მოწყობა </t>
  </si>
  <si>
    <t>მდინარის კალაპოტის პროფილირება</t>
  </si>
  <si>
    <t>ყველა თავების ჯამი</t>
  </si>
  <si>
    <t>zedanadebi xarjebi -----%</t>
  </si>
  <si>
    <t>gegmiuri dagroveba ------%</t>
  </si>
  <si>
    <t>რაოდენობა</t>
  </si>
  <si>
    <t>ხელფასი</t>
  </si>
  <si>
    <t>მასალა</t>
  </si>
  <si>
    <t>სამშენებლო მექანიზმები</t>
  </si>
  <si>
    <t>ჯამი</t>
  </si>
  <si>
    <t>სულ</t>
  </si>
  <si>
    <t>ერთ. ფასი</t>
  </si>
  <si>
    <t>სამშენებლო სამუშაოები ხიდი</t>
  </si>
  <si>
    <t>მარტვილის მუნიციპალიტეტის სოფლების ნაგვაზაოსა და ხუნწის ხიდის ლითონის კონსტრუქციების მონტაჟი</t>
  </si>
  <si>
    <t>mesame kategoriis gruntis damuSaveba TxrilSi eqskavatoriT gverdze yriT</t>
  </si>
  <si>
    <t xml:space="preserve"> tumbo wylis </t>
  </si>
  <si>
    <t>mesame kategoriis gruntis damuSaveba eqskavatoriT gverdze gadayriT</t>
  </si>
  <si>
    <t xml:space="preserve">riyis qvebiT gabionuri wyobis mowyoba </t>
  </si>
  <si>
    <t xml:space="preserve">riyis qvebiT gzis gaswvriv wyalsawreti arxis gabionuri wyobis mowyoba </t>
  </si>
  <si>
    <t>gruntis Semozidva a/manqanebiT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</si>
</sst>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[$-FC19]d\ mmmm\ yyyy\ &quot;г.&quot;"/>
  </numFmts>
  <fonts count="54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cad Nusx Geo"/>
      <family val="2"/>
    </font>
    <font>
      <b/>
      <sz val="10"/>
      <name val="Arial Cyr"/>
      <family val="0"/>
    </font>
    <font>
      <sz val="10"/>
      <name val="Academiuri Nuskhuri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2" fontId="2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6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33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381000</xdr:rowOff>
    </xdr:from>
    <xdr:to>
      <xdr:col>3</xdr:col>
      <xdr:colOff>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4581525" y="1009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342900</xdr:rowOff>
    </xdr:from>
    <xdr:to>
      <xdr:col>3</xdr:col>
      <xdr:colOff>0</xdr:colOff>
      <xdr:row>40</xdr:row>
      <xdr:rowOff>57150</xdr:rowOff>
    </xdr:to>
    <xdr:sp>
      <xdr:nvSpPr>
        <xdr:cNvPr id="2" name="Line 1"/>
        <xdr:cNvSpPr>
          <a:spLocks/>
        </xdr:cNvSpPr>
      </xdr:nvSpPr>
      <xdr:spPr>
        <a:xfrm>
          <a:off x="4581525" y="98107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352425</xdr:rowOff>
    </xdr:from>
    <xdr:to>
      <xdr:col>3</xdr:col>
      <xdr:colOff>0</xdr:colOff>
      <xdr:row>63</xdr:row>
      <xdr:rowOff>57150</xdr:rowOff>
    </xdr:to>
    <xdr:sp>
      <xdr:nvSpPr>
        <xdr:cNvPr id="3" name="Line 1"/>
        <xdr:cNvSpPr>
          <a:spLocks/>
        </xdr:cNvSpPr>
      </xdr:nvSpPr>
      <xdr:spPr>
        <a:xfrm>
          <a:off x="4581525" y="148971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342900</xdr:rowOff>
    </xdr:from>
    <xdr:to>
      <xdr:col>3</xdr:col>
      <xdr:colOff>0</xdr:colOff>
      <xdr:row>89</xdr:row>
      <xdr:rowOff>57150</xdr:rowOff>
    </xdr:to>
    <xdr:sp>
      <xdr:nvSpPr>
        <xdr:cNvPr id="4" name="Line 1"/>
        <xdr:cNvSpPr>
          <a:spLocks/>
        </xdr:cNvSpPr>
      </xdr:nvSpPr>
      <xdr:spPr>
        <a:xfrm>
          <a:off x="4581525" y="21726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342900</xdr:rowOff>
    </xdr:from>
    <xdr:to>
      <xdr:col>3</xdr:col>
      <xdr:colOff>0</xdr:colOff>
      <xdr:row>40</xdr:row>
      <xdr:rowOff>57150</xdr:rowOff>
    </xdr:to>
    <xdr:sp>
      <xdr:nvSpPr>
        <xdr:cNvPr id="5" name="Line 2"/>
        <xdr:cNvSpPr>
          <a:spLocks/>
        </xdr:cNvSpPr>
      </xdr:nvSpPr>
      <xdr:spPr>
        <a:xfrm>
          <a:off x="4581525" y="98107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352425</xdr:rowOff>
    </xdr:from>
    <xdr:to>
      <xdr:col>3</xdr:col>
      <xdr:colOff>0</xdr:colOff>
      <xdr:row>63</xdr:row>
      <xdr:rowOff>57150</xdr:rowOff>
    </xdr:to>
    <xdr:sp>
      <xdr:nvSpPr>
        <xdr:cNvPr id="6" name="Line 1"/>
        <xdr:cNvSpPr>
          <a:spLocks/>
        </xdr:cNvSpPr>
      </xdr:nvSpPr>
      <xdr:spPr>
        <a:xfrm>
          <a:off x="4581525" y="148971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352425</xdr:rowOff>
    </xdr:from>
    <xdr:to>
      <xdr:col>3</xdr:col>
      <xdr:colOff>0</xdr:colOff>
      <xdr:row>63</xdr:row>
      <xdr:rowOff>57150</xdr:rowOff>
    </xdr:to>
    <xdr:sp>
      <xdr:nvSpPr>
        <xdr:cNvPr id="7" name="Line 2"/>
        <xdr:cNvSpPr>
          <a:spLocks/>
        </xdr:cNvSpPr>
      </xdr:nvSpPr>
      <xdr:spPr>
        <a:xfrm>
          <a:off x="4581525" y="148971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342900</xdr:rowOff>
    </xdr:from>
    <xdr:to>
      <xdr:col>3</xdr:col>
      <xdr:colOff>0</xdr:colOff>
      <xdr:row>89</xdr:row>
      <xdr:rowOff>57150</xdr:rowOff>
    </xdr:to>
    <xdr:sp>
      <xdr:nvSpPr>
        <xdr:cNvPr id="8" name="Line 1"/>
        <xdr:cNvSpPr>
          <a:spLocks/>
        </xdr:cNvSpPr>
      </xdr:nvSpPr>
      <xdr:spPr>
        <a:xfrm>
          <a:off x="4581525" y="21726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342900</xdr:rowOff>
    </xdr:from>
    <xdr:to>
      <xdr:col>3</xdr:col>
      <xdr:colOff>0</xdr:colOff>
      <xdr:row>89</xdr:row>
      <xdr:rowOff>57150</xdr:rowOff>
    </xdr:to>
    <xdr:sp>
      <xdr:nvSpPr>
        <xdr:cNvPr id="9" name="Line 1"/>
        <xdr:cNvSpPr>
          <a:spLocks/>
        </xdr:cNvSpPr>
      </xdr:nvSpPr>
      <xdr:spPr>
        <a:xfrm>
          <a:off x="4581525" y="21726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342900</xdr:rowOff>
    </xdr:from>
    <xdr:to>
      <xdr:col>3</xdr:col>
      <xdr:colOff>0</xdr:colOff>
      <xdr:row>89</xdr:row>
      <xdr:rowOff>57150</xdr:rowOff>
    </xdr:to>
    <xdr:sp>
      <xdr:nvSpPr>
        <xdr:cNvPr id="10" name="Line 2"/>
        <xdr:cNvSpPr>
          <a:spLocks/>
        </xdr:cNvSpPr>
      </xdr:nvSpPr>
      <xdr:spPr>
        <a:xfrm>
          <a:off x="4581525" y="217265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90" zoomScaleSheetLayoutView="90" zoomScalePageLayoutView="0" workbookViewId="0" topLeftCell="A79">
      <selection activeCell="H59" sqref="H59"/>
    </sheetView>
  </sheetViews>
  <sheetFormatPr defaultColWidth="9.140625" defaultRowHeight="12.75"/>
  <cols>
    <col min="1" max="1" width="6.57421875" style="15" customWidth="1"/>
    <col min="2" max="2" width="53.00390625" style="15" customWidth="1"/>
    <col min="3" max="3" width="9.140625" style="15" customWidth="1"/>
    <col min="4" max="4" width="11.28125" style="15" customWidth="1"/>
    <col min="5" max="16384" width="9.140625" style="15" customWidth="1"/>
  </cols>
  <sheetData>
    <row r="1" spans="1:11" ht="36" customHeight="1">
      <c r="A1" s="38" t="str">
        <f>ხარჯთაღრიცხვა!A1:D1</f>
        <v>მარტვილის მუნიციპალიტეტის სოფლების ნაგვაზაოსა და ხუნწის დამაკავშირებელი  საავტომობილო ხიდის  მოწყობა მდინარე ნოღელაზე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>
      <c r="A2" s="39" t="s">
        <v>86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customHeight="1">
      <c r="A3" s="36" t="s">
        <v>0</v>
      </c>
      <c r="B3" s="36" t="s">
        <v>1</v>
      </c>
      <c r="C3" s="43" t="s">
        <v>2</v>
      </c>
      <c r="D3" s="36" t="s">
        <v>79</v>
      </c>
      <c r="E3" s="42" t="s">
        <v>81</v>
      </c>
      <c r="F3" s="42"/>
      <c r="G3" s="42" t="s">
        <v>80</v>
      </c>
      <c r="H3" s="42"/>
      <c r="I3" s="41" t="s">
        <v>82</v>
      </c>
      <c r="J3" s="41"/>
      <c r="K3" s="42" t="s">
        <v>83</v>
      </c>
    </row>
    <row r="4" spans="1:11" ht="38.25" customHeight="1">
      <c r="A4" s="37"/>
      <c r="B4" s="37"/>
      <c r="C4" s="44"/>
      <c r="D4" s="37"/>
      <c r="E4" s="29" t="s">
        <v>85</v>
      </c>
      <c r="F4" s="28" t="s">
        <v>84</v>
      </c>
      <c r="G4" s="29" t="s">
        <v>85</v>
      </c>
      <c r="H4" s="28" t="s">
        <v>84</v>
      </c>
      <c r="I4" s="29" t="s">
        <v>85</v>
      </c>
      <c r="J4" s="28" t="s">
        <v>84</v>
      </c>
      <c r="K4" s="42"/>
    </row>
    <row r="5" spans="1:11" s="10" customFormat="1" ht="13.5">
      <c r="A5" s="9">
        <v>1</v>
      </c>
      <c r="B5" s="9">
        <v>2</v>
      </c>
      <c r="C5" s="9">
        <v>3</v>
      </c>
      <c r="D5" s="9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7">
      <c r="A6" s="4">
        <v>1</v>
      </c>
      <c r="B6" s="4" t="s">
        <v>88</v>
      </c>
      <c r="C6" s="4" t="s">
        <v>4</v>
      </c>
      <c r="D6" s="5">
        <f>40*3.6*2/1000*1.3</f>
        <v>0.3744</v>
      </c>
      <c r="E6" s="18"/>
      <c r="F6" s="18"/>
      <c r="G6" s="18"/>
      <c r="H6" s="18"/>
      <c r="I6" s="18"/>
      <c r="J6" s="18"/>
      <c r="K6" s="18"/>
    </row>
    <row r="7" spans="1:11" ht="27">
      <c r="A7" s="4">
        <v>2</v>
      </c>
      <c r="B7" s="4" t="s">
        <v>47</v>
      </c>
      <c r="C7" s="4" t="s">
        <v>37</v>
      </c>
      <c r="D7" s="24">
        <f>11*3.4*1.6/100*1.3</f>
        <v>0.7779200000000001</v>
      </c>
      <c r="E7" s="18"/>
      <c r="F7" s="18"/>
      <c r="G7" s="18"/>
      <c r="H7" s="18"/>
      <c r="I7" s="18"/>
      <c r="J7" s="18"/>
      <c r="K7" s="18"/>
    </row>
    <row r="8" spans="1:11" ht="27">
      <c r="A8" s="4">
        <v>3</v>
      </c>
      <c r="B8" s="4" t="s">
        <v>27</v>
      </c>
      <c r="C8" s="4" t="s">
        <v>6</v>
      </c>
      <c r="D8" s="13">
        <f>D6*100</f>
        <v>37.44</v>
      </c>
      <c r="E8" s="18"/>
      <c r="F8" s="18"/>
      <c r="G8" s="18"/>
      <c r="H8" s="18"/>
      <c r="I8" s="18"/>
      <c r="J8" s="18"/>
      <c r="K8" s="18"/>
    </row>
    <row r="9" spans="1:11" ht="13.5">
      <c r="A9" s="4">
        <v>4</v>
      </c>
      <c r="B9" s="4" t="s">
        <v>46</v>
      </c>
      <c r="C9" s="31" t="s">
        <v>5</v>
      </c>
      <c r="D9" s="34">
        <f>8*6</f>
        <v>48</v>
      </c>
      <c r="E9" s="18"/>
      <c r="F9" s="18"/>
      <c r="G9" s="18"/>
      <c r="H9" s="18"/>
      <c r="I9" s="18"/>
      <c r="J9" s="18"/>
      <c r="K9" s="18"/>
    </row>
    <row r="10" spans="1:11" ht="13.5">
      <c r="A10" s="6">
        <f>A9+0.1</f>
        <v>4.1</v>
      </c>
      <c r="B10" s="30" t="s">
        <v>89</v>
      </c>
      <c r="C10" s="30" t="s">
        <v>5</v>
      </c>
      <c r="D10" s="35">
        <v>48</v>
      </c>
      <c r="E10" s="18"/>
      <c r="F10" s="18"/>
      <c r="G10" s="18"/>
      <c r="H10" s="18"/>
      <c r="I10" s="18"/>
      <c r="J10" s="18"/>
      <c r="K10" s="18"/>
    </row>
    <row r="11" spans="1:11" ht="13.5">
      <c r="A11" s="4">
        <v>5</v>
      </c>
      <c r="B11" s="4" t="s">
        <v>20</v>
      </c>
      <c r="C11" s="4" t="s">
        <v>7</v>
      </c>
      <c r="D11" s="13">
        <f>0.4*2.7*2*5.6</f>
        <v>12.096</v>
      </c>
      <c r="E11" s="18"/>
      <c r="F11" s="18"/>
      <c r="G11" s="18"/>
      <c r="H11" s="18"/>
      <c r="I11" s="18"/>
      <c r="J11" s="18"/>
      <c r="K11" s="18"/>
    </row>
    <row r="12" spans="1:11" ht="13.5">
      <c r="A12" s="6"/>
      <c r="B12" s="6" t="s">
        <v>19</v>
      </c>
      <c r="C12" s="6" t="s">
        <v>7</v>
      </c>
      <c r="D12" s="25">
        <v>15.12</v>
      </c>
      <c r="E12" s="18"/>
      <c r="F12" s="18"/>
      <c r="G12" s="18"/>
      <c r="H12" s="18"/>
      <c r="I12" s="18"/>
      <c r="J12" s="18"/>
      <c r="K12" s="18"/>
    </row>
    <row r="13" spans="1:11" ht="13.5">
      <c r="A13" s="4">
        <v>6</v>
      </c>
      <c r="B13" s="4" t="s">
        <v>48</v>
      </c>
      <c r="C13" s="4" t="s">
        <v>7</v>
      </c>
      <c r="D13" s="13">
        <f>5.6*2.4*0.1*2</f>
        <v>2.688</v>
      </c>
      <c r="E13" s="18"/>
      <c r="F13" s="18"/>
      <c r="G13" s="18"/>
      <c r="H13" s="18"/>
      <c r="I13" s="18"/>
      <c r="J13" s="18"/>
      <c r="K13" s="18"/>
    </row>
    <row r="14" spans="1:11" ht="13.5">
      <c r="A14" s="6"/>
      <c r="B14" s="6" t="s">
        <v>38</v>
      </c>
      <c r="C14" s="6" t="s">
        <v>6</v>
      </c>
      <c r="D14" s="25">
        <v>2.73</v>
      </c>
      <c r="E14" s="18"/>
      <c r="F14" s="18"/>
      <c r="G14" s="18"/>
      <c r="H14" s="18"/>
      <c r="I14" s="18"/>
      <c r="J14" s="18"/>
      <c r="K14" s="18"/>
    </row>
    <row r="15" spans="1:11" ht="54">
      <c r="A15" s="4">
        <v>7</v>
      </c>
      <c r="B15" s="4" t="s">
        <v>49</v>
      </c>
      <c r="C15" s="4" t="s">
        <v>12</v>
      </c>
      <c r="D15" s="24">
        <f>(70.2*2+32*4+2.9*2+1.2*4)/100</f>
        <v>2.79</v>
      </c>
      <c r="E15" s="18"/>
      <c r="F15" s="18"/>
      <c r="G15" s="18"/>
      <c r="H15" s="18"/>
      <c r="I15" s="18"/>
      <c r="J15" s="18"/>
      <c r="K15" s="18"/>
    </row>
    <row r="16" spans="1:11" ht="13.5">
      <c r="A16" s="6"/>
      <c r="B16" s="6" t="s">
        <v>44</v>
      </c>
      <c r="C16" s="6" t="s">
        <v>6</v>
      </c>
      <c r="D16" s="7">
        <v>283.19</v>
      </c>
      <c r="E16" s="18"/>
      <c r="F16" s="18"/>
      <c r="G16" s="18"/>
      <c r="H16" s="18"/>
      <c r="I16" s="18"/>
      <c r="J16" s="18"/>
      <c r="K16" s="18"/>
    </row>
    <row r="17" spans="1:11" ht="13.5">
      <c r="A17" s="6"/>
      <c r="B17" s="6" t="s">
        <v>65</v>
      </c>
      <c r="C17" s="6" t="s">
        <v>66</v>
      </c>
      <c r="D17" s="7">
        <f>10.8*21.5</f>
        <v>232.20000000000002</v>
      </c>
      <c r="E17" s="18"/>
      <c r="F17" s="18"/>
      <c r="G17" s="18"/>
      <c r="H17" s="18"/>
      <c r="I17" s="18"/>
      <c r="J17" s="18"/>
      <c r="K17" s="18"/>
    </row>
    <row r="18" spans="1:11" ht="13.5">
      <c r="A18" s="6"/>
      <c r="B18" s="6" t="s">
        <v>35</v>
      </c>
      <c r="C18" s="6" t="s">
        <v>13</v>
      </c>
      <c r="D18" s="25">
        <f>160.4*2+124.3*4+5.9*4+4.4*2</f>
        <v>850.4</v>
      </c>
      <c r="E18" s="18"/>
      <c r="F18" s="18"/>
      <c r="G18" s="18"/>
      <c r="H18" s="18"/>
      <c r="I18" s="18"/>
      <c r="J18" s="18"/>
      <c r="K18" s="18"/>
    </row>
    <row r="19" spans="1:11" ht="13.5">
      <c r="A19" s="6"/>
      <c r="B19" s="6" t="s">
        <v>15</v>
      </c>
      <c r="C19" s="6" t="s">
        <v>13</v>
      </c>
      <c r="D19" s="25">
        <f>2752.4*2+1452.3*4+77.9*4+287*2</f>
        <v>12199.6</v>
      </c>
      <c r="E19" s="18"/>
      <c r="F19" s="18"/>
      <c r="G19" s="18"/>
      <c r="H19" s="18"/>
      <c r="I19" s="18"/>
      <c r="J19" s="18"/>
      <c r="K19" s="18"/>
    </row>
    <row r="20" spans="1:11" ht="40.5">
      <c r="A20" s="1">
        <v>8</v>
      </c>
      <c r="B20" s="1" t="s">
        <v>64</v>
      </c>
      <c r="C20" s="1" t="s">
        <v>16</v>
      </c>
      <c r="D20" s="2">
        <f>36*2</f>
        <v>72</v>
      </c>
      <c r="E20" s="18"/>
      <c r="F20" s="18"/>
      <c r="G20" s="18"/>
      <c r="H20" s="18"/>
      <c r="I20" s="18"/>
      <c r="J20" s="18"/>
      <c r="K20" s="18"/>
    </row>
    <row r="21" spans="1:11" ht="13.5">
      <c r="A21" s="6"/>
      <c r="B21" s="23" t="s">
        <v>62</v>
      </c>
      <c r="C21" s="3" t="s">
        <v>57</v>
      </c>
      <c r="D21" s="14">
        <v>4</v>
      </c>
      <c r="E21" s="18"/>
      <c r="F21" s="18"/>
      <c r="G21" s="18"/>
      <c r="H21" s="18"/>
      <c r="I21" s="18"/>
      <c r="J21" s="18"/>
      <c r="K21" s="18"/>
    </row>
    <row r="22" spans="1:11" ht="13.5">
      <c r="A22" s="6"/>
      <c r="B22" s="23" t="s">
        <v>60</v>
      </c>
      <c r="C22" s="3" t="s">
        <v>57</v>
      </c>
      <c r="D22" s="14">
        <v>4</v>
      </c>
      <c r="E22" s="18"/>
      <c r="F22" s="18"/>
      <c r="G22" s="18"/>
      <c r="H22" s="18"/>
      <c r="I22" s="18"/>
      <c r="J22" s="18"/>
      <c r="K22" s="18"/>
    </row>
    <row r="23" spans="1:11" ht="13.5">
      <c r="A23" s="6"/>
      <c r="B23" s="23" t="s">
        <v>61</v>
      </c>
      <c r="C23" s="3" t="s">
        <v>57</v>
      </c>
      <c r="D23" s="14">
        <v>4</v>
      </c>
      <c r="E23" s="18"/>
      <c r="F23" s="18"/>
      <c r="G23" s="18"/>
      <c r="H23" s="18"/>
      <c r="I23" s="18"/>
      <c r="J23" s="18"/>
      <c r="K23" s="18"/>
    </row>
    <row r="24" spans="1:11" ht="13.5">
      <c r="A24" s="6"/>
      <c r="B24" s="3" t="s">
        <v>23</v>
      </c>
      <c r="C24" s="3" t="s">
        <v>13</v>
      </c>
      <c r="D24" s="14">
        <v>7.2</v>
      </c>
      <c r="E24" s="18"/>
      <c r="F24" s="18"/>
      <c r="G24" s="18"/>
      <c r="H24" s="18"/>
      <c r="I24" s="18"/>
      <c r="J24" s="18"/>
      <c r="K24" s="18"/>
    </row>
    <row r="25" spans="1:11" ht="13.5">
      <c r="A25" s="6"/>
      <c r="B25" s="3" t="s">
        <v>25</v>
      </c>
      <c r="C25" s="3" t="s">
        <v>13</v>
      </c>
      <c r="D25" s="14">
        <v>180</v>
      </c>
      <c r="E25" s="18"/>
      <c r="F25" s="18"/>
      <c r="G25" s="18"/>
      <c r="H25" s="18"/>
      <c r="I25" s="18"/>
      <c r="J25" s="18"/>
      <c r="K25" s="18"/>
    </row>
    <row r="26" spans="1:11" ht="27">
      <c r="A26" s="22" t="s">
        <v>59</v>
      </c>
      <c r="B26" s="19" t="s">
        <v>54</v>
      </c>
      <c r="C26" s="19" t="s">
        <v>17</v>
      </c>
      <c r="D26" s="20">
        <f>1.3*24/100</f>
        <v>0.31200000000000006</v>
      </c>
      <c r="E26" s="18"/>
      <c r="F26" s="18"/>
      <c r="G26" s="18"/>
      <c r="H26" s="18"/>
      <c r="I26" s="18"/>
      <c r="J26" s="18"/>
      <c r="K26" s="18"/>
    </row>
    <row r="27" spans="1:11" ht="13.5">
      <c r="A27" s="21"/>
      <c r="B27" s="21" t="s">
        <v>55</v>
      </c>
      <c r="C27" s="21" t="s">
        <v>50</v>
      </c>
      <c r="D27" s="17">
        <v>31.67</v>
      </c>
      <c r="E27" s="18"/>
      <c r="F27" s="18"/>
      <c r="G27" s="18"/>
      <c r="H27" s="18"/>
      <c r="I27" s="18"/>
      <c r="J27" s="18"/>
      <c r="K27" s="18"/>
    </row>
    <row r="28" spans="1:11" ht="13.5">
      <c r="A28" s="21"/>
      <c r="B28" s="21" t="s">
        <v>51</v>
      </c>
      <c r="C28" s="21" t="s">
        <v>52</v>
      </c>
      <c r="D28" s="17">
        <f>113.8/1000</f>
        <v>0.1138</v>
      </c>
      <c r="E28" s="18"/>
      <c r="F28" s="18"/>
      <c r="G28" s="18"/>
      <c r="H28" s="18"/>
      <c r="I28" s="18"/>
      <c r="J28" s="18"/>
      <c r="K28" s="18"/>
    </row>
    <row r="29" spans="1:11" ht="13.5">
      <c r="A29" s="21"/>
      <c r="B29" s="21" t="s">
        <v>53</v>
      </c>
      <c r="C29" s="21" t="s">
        <v>52</v>
      </c>
      <c r="D29" s="17">
        <f>3362/1000</f>
        <v>3.362</v>
      </c>
      <c r="E29" s="18"/>
      <c r="F29" s="18"/>
      <c r="G29" s="18"/>
      <c r="H29" s="18"/>
      <c r="I29" s="18"/>
      <c r="J29" s="18"/>
      <c r="K29" s="18"/>
    </row>
    <row r="30" spans="1:11" ht="27">
      <c r="A30" s="4">
        <v>10</v>
      </c>
      <c r="B30" s="4" t="s">
        <v>58</v>
      </c>
      <c r="C30" s="4" t="s">
        <v>4</v>
      </c>
      <c r="D30" s="5">
        <f>D6</f>
        <v>0.3744</v>
      </c>
      <c r="E30" s="18"/>
      <c r="F30" s="18"/>
      <c r="G30" s="18"/>
      <c r="H30" s="18"/>
      <c r="I30" s="18"/>
      <c r="J30" s="18"/>
      <c r="K30" s="18"/>
    </row>
    <row r="31" spans="1:11" ht="27">
      <c r="A31" s="11">
        <v>11</v>
      </c>
      <c r="B31" s="12" t="s">
        <v>18</v>
      </c>
      <c r="C31" s="12" t="s">
        <v>17</v>
      </c>
      <c r="D31" s="13">
        <f>D8/100</f>
        <v>0.37439999999999996</v>
      </c>
      <c r="E31" s="18"/>
      <c r="F31" s="18"/>
      <c r="G31" s="18"/>
      <c r="H31" s="18"/>
      <c r="I31" s="18"/>
      <c r="J31" s="18"/>
      <c r="K31" s="18"/>
    </row>
    <row r="32" spans="1:11" ht="13.5">
      <c r="A32" s="4"/>
      <c r="B32" s="4" t="s">
        <v>9</v>
      </c>
      <c r="C32" s="4" t="s">
        <v>10</v>
      </c>
      <c r="D32" s="5"/>
      <c r="E32" s="18"/>
      <c r="F32" s="18"/>
      <c r="G32" s="18"/>
      <c r="H32" s="18"/>
      <c r="I32" s="18"/>
      <c r="J32" s="18"/>
      <c r="K32" s="18"/>
    </row>
    <row r="33" spans="1:11" ht="13.5">
      <c r="A33" s="6"/>
      <c r="B33" s="6" t="s">
        <v>77</v>
      </c>
      <c r="C33" s="6" t="s">
        <v>10</v>
      </c>
      <c r="D33" s="6"/>
      <c r="E33" s="18"/>
      <c r="F33" s="18"/>
      <c r="G33" s="18"/>
      <c r="H33" s="18"/>
      <c r="I33" s="18"/>
      <c r="J33" s="18"/>
      <c r="K33" s="18"/>
    </row>
    <row r="34" spans="1:11" ht="13.5">
      <c r="A34" s="6"/>
      <c r="B34" s="6" t="s">
        <v>11</v>
      </c>
      <c r="C34" s="6" t="s">
        <v>10</v>
      </c>
      <c r="D34" s="6"/>
      <c r="E34" s="18"/>
      <c r="F34" s="18"/>
      <c r="G34" s="18"/>
      <c r="H34" s="18"/>
      <c r="I34" s="18"/>
      <c r="J34" s="18"/>
      <c r="K34" s="18"/>
    </row>
    <row r="35" spans="1:11" ht="13.5">
      <c r="A35" s="6"/>
      <c r="B35" s="6" t="s">
        <v>78</v>
      </c>
      <c r="C35" s="6" t="s">
        <v>10</v>
      </c>
      <c r="D35" s="6"/>
      <c r="E35" s="18"/>
      <c r="F35" s="18"/>
      <c r="G35" s="18"/>
      <c r="H35" s="18"/>
      <c r="I35" s="18"/>
      <c r="J35" s="18"/>
      <c r="K35" s="18"/>
    </row>
    <row r="36" spans="1:11" ht="13.5">
      <c r="A36" s="6"/>
      <c r="B36" s="6" t="s">
        <v>3</v>
      </c>
      <c r="C36" s="6" t="s">
        <v>10</v>
      </c>
      <c r="D36" s="6"/>
      <c r="E36" s="18"/>
      <c r="F36" s="18"/>
      <c r="G36" s="18"/>
      <c r="H36" s="18"/>
      <c r="I36" s="18"/>
      <c r="J36" s="18"/>
      <c r="K36" s="18"/>
    </row>
    <row r="38" spans="1:11" ht="21" customHeight="1">
      <c r="A38" s="40" t="s">
        <v>87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4" ht="13.5">
      <c r="A39" s="38"/>
      <c r="B39" s="38"/>
      <c r="C39" s="38"/>
      <c r="D39" s="38"/>
    </row>
    <row r="40" spans="1:11" ht="27" customHeight="1">
      <c r="A40" s="36" t="s">
        <v>0</v>
      </c>
      <c r="B40" s="36" t="s">
        <v>1</v>
      </c>
      <c r="C40" s="43" t="s">
        <v>2</v>
      </c>
      <c r="D40" s="36" t="s">
        <v>79</v>
      </c>
      <c r="E40" s="42" t="s">
        <v>81</v>
      </c>
      <c r="F40" s="42"/>
      <c r="G40" s="42" t="s">
        <v>80</v>
      </c>
      <c r="H40" s="42"/>
      <c r="I40" s="41" t="s">
        <v>82</v>
      </c>
      <c r="J40" s="41"/>
      <c r="K40" s="42" t="s">
        <v>83</v>
      </c>
    </row>
    <row r="41" spans="1:11" ht="33.75" customHeight="1">
      <c r="A41" s="37"/>
      <c r="B41" s="37"/>
      <c r="C41" s="44"/>
      <c r="D41" s="37"/>
      <c r="E41" s="29" t="s">
        <v>85</v>
      </c>
      <c r="F41" s="28" t="s">
        <v>84</v>
      </c>
      <c r="G41" s="29" t="s">
        <v>85</v>
      </c>
      <c r="H41" s="28" t="s">
        <v>84</v>
      </c>
      <c r="I41" s="29" t="s">
        <v>85</v>
      </c>
      <c r="J41" s="28" t="s">
        <v>84</v>
      </c>
      <c r="K41" s="42"/>
    </row>
    <row r="42" spans="1:11" ht="13.5">
      <c r="A42" s="9">
        <v>1</v>
      </c>
      <c r="B42" s="9">
        <v>2</v>
      </c>
      <c r="C42" s="9">
        <v>3</v>
      </c>
      <c r="D42" s="9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  <c r="K42" s="18">
        <v>11</v>
      </c>
    </row>
    <row r="43" spans="1:11" ht="27">
      <c r="A43" s="1">
        <v>1</v>
      </c>
      <c r="B43" s="1" t="s">
        <v>45</v>
      </c>
      <c r="C43" s="1" t="s">
        <v>21</v>
      </c>
      <c r="D43" s="2">
        <f>31*0.9*2/100*2</f>
        <v>1.116</v>
      </c>
      <c r="E43" s="18"/>
      <c r="F43" s="18"/>
      <c r="G43" s="18"/>
      <c r="H43" s="18"/>
      <c r="I43" s="18"/>
      <c r="J43" s="18"/>
      <c r="K43" s="18"/>
    </row>
    <row r="44" spans="1:11" ht="13.5">
      <c r="A44" s="6"/>
      <c r="B44" s="3" t="s">
        <v>56</v>
      </c>
      <c r="C44" s="3" t="s">
        <v>14</v>
      </c>
      <c r="D44" s="14">
        <f>24*2*0.1*0.1</f>
        <v>0.4800000000000001</v>
      </c>
      <c r="E44" s="18"/>
      <c r="F44" s="18"/>
      <c r="G44" s="18"/>
      <c r="H44" s="18"/>
      <c r="I44" s="18"/>
      <c r="J44" s="18"/>
      <c r="K44" s="18"/>
    </row>
    <row r="45" spans="1:11" ht="13.5">
      <c r="A45" s="6"/>
      <c r="B45" s="3" t="s">
        <v>29</v>
      </c>
      <c r="C45" s="3" t="s">
        <v>28</v>
      </c>
      <c r="D45" s="26">
        <v>190</v>
      </c>
      <c r="E45" s="18"/>
      <c r="F45" s="18"/>
      <c r="G45" s="18"/>
      <c r="H45" s="18"/>
      <c r="I45" s="18"/>
      <c r="J45" s="18"/>
      <c r="K45" s="18"/>
    </row>
    <row r="46" spans="1:11" ht="13.5">
      <c r="A46" s="6"/>
      <c r="B46" s="3" t="s">
        <v>34</v>
      </c>
      <c r="C46" s="3" t="s">
        <v>28</v>
      </c>
      <c r="D46" s="26">
        <v>255</v>
      </c>
      <c r="E46" s="18"/>
      <c r="F46" s="18"/>
      <c r="G46" s="18"/>
      <c r="H46" s="18"/>
      <c r="I46" s="18"/>
      <c r="J46" s="18"/>
      <c r="K46" s="18"/>
    </row>
    <row r="47" spans="1:11" ht="13.5">
      <c r="A47" s="6"/>
      <c r="B47" s="3" t="s">
        <v>23</v>
      </c>
      <c r="C47" s="3" t="s">
        <v>13</v>
      </c>
      <c r="D47" s="14">
        <v>174.1</v>
      </c>
      <c r="E47" s="18"/>
      <c r="F47" s="18"/>
      <c r="G47" s="18"/>
      <c r="H47" s="18"/>
      <c r="I47" s="18"/>
      <c r="J47" s="18"/>
      <c r="K47" s="18"/>
    </row>
    <row r="48" spans="1:11" ht="13.5">
      <c r="A48" s="6"/>
      <c r="B48" s="3" t="s">
        <v>24</v>
      </c>
      <c r="C48" s="3" t="s">
        <v>13</v>
      </c>
      <c r="D48" s="14">
        <v>6.7</v>
      </c>
      <c r="E48" s="18"/>
      <c r="F48" s="18"/>
      <c r="G48" s="18"/>
      <c r="H48" s="18"/>
      <c r="I48" s="18"/>
      <c r="J48" s="18"/>
      <c r="K48" s="18"/>
    </row>
    <row r="49" spans="1:11" ht="13.5">
      <c r="A49" s="6"/>
      <c r="B49" s="3" t="s">
        <v>25</v>
      </c>
      <c r="C49" s="3" t="s">
        <v>13</v>
      </c>
      <c r="D49" s="14">
        <v>5.36</v>
      </c>
      <c r="E49" s="18"/>
      <c r="F49" s="18"/>
      <c r="G49" s="18"/>
      <c r="H49" s="18"/>
      <c r="I49" s="18"/>
      <c r="J49" s="18"/>
      <c r="K49" s="18"/>
    </row>
    <row r="50" spans="1:11" ht="27">
      <c r="A50" s="1">
        <v>2</v>
      </c>
      <c r="B50" s="1" t="s">
        <v>70</v>
      </c>
      <c r="C50" s="1" t="s">
        <v>21</v>
      </c>
      <c r="D50" s="2">
        <f>31*0.9*2/100*2</f>
        <v>1.116</v>
      </c>
      <c r="E50" s="18"/>
      <c r="F50" s="18"/>
      <c r="G50" s="18"/>
      <c r="H50" s="18"/>
      <c r="I50" s="18"/>
      <c r="J50" s="18"/>
      <c r="K50" s="18"/>
    </row>
    <row r="51" spans="1:11" ht="13.5">
      <c r="A51" s="6"/>
      <c r="B51" s="3" t="s">
        <v>36</v>
      </c>
      <c r="C51" s="3" t="s">
        <v>13</v>
      </c>
      <c r="D51" s="14">
        <v>32.81</v>
      </c>
      <c r="E51" s="18"/>
      <c r="F51" s="18"/>
      <c r="G51" s="18"/>
      <c r="H51" s="18"/>
      <c r="I51" s="18"/>
      <c r="J51" s="18"/>
      <c r="K51" s="18"/>
    </row>
    <row r="52" spans="1:11" ht="13.5">
      <c r="A52" s="6"/>
      <c r="B52" s="3" t="s">
        <v>26</v>
      </c>
      <c r="C52" s="3" t="s">
        <v>13</v>
      </c>
      <c r="D52" s="14">
        <v>4.91</v>
      </c>
      <c r="E52" s="18"/>
      <c r="F52" s="18"/>
      <c r="G52" s="18"/>
      <c r="H52" s="18"/>
      <c r="I52" s="18"/>
      <c r="J52" s="18"/>
      <c r="K52" s="18"/>
    </row>
    <row r="53" spans="1:11" ht="27">
      <c r="A53" s="1">
        <v>3</v>
      </c>
      <c r="B53" s="1" t="s">
        <v>69</v>
      </c>
      <c r="C53" s="1" t="s">
        <v>21</v>
      </c>
      <c r="D53" s="2">
        <f>31*0.9*2/100*2</f>
        <v>1.116</v>
      </c>
      <c r="E53" s="18"/>
      <c r="F53" s="18"/>
      <c r="G53" s="18"/>
      <c r="H53" s="18"/>
      <c r="I53" s="18"/>
      <c r="J53" s="18"/>
      <c r="K53" s="18"/>
    </row>
    <row r="54" spans="1:11" ht="13.5">
      <c r="A54" s="6" t="e">
        <f>#REF!+0.1</f>
        <v>#REF!</v>
      </c>
      <c r="B54" s="3" t="s">
        <v>22</v>
      </c>
      <c r="C54" s="3" t="s">
        <v>13</v>
      </c>
      <c r="D54" s="14">
        <v>28.01</v>
      </c>
      <c r="E54" s="18"/>
      <c r="F54" s="18"/>
      <c r="G54" s="18"/>
      <c r="H54" s="18"/>
      <c r="I54" s="18"/>
      <c r="J54" s="18"/>
      <c r="K54" s="18"/>
    </row>
    <row r="55" spans="1:11" ht="13.5">
      <c r="A55" s="4"/>
      <c r="B55" s="4" t="s">
        <v>9</v>
      </c>
      <c r="C55" s="4" t="s">
        <v>10</v>
      </c>
      <c r="D55" s="5"/>
      <c r="E55" s="18"/>
      <c r="F55" s="18"/>
      <c r="G55" s="18"/>
      <c r="H55" s="18"/>
      <c r="I55" s="18"/>
      <c r="J55" s="18"/>
      <c r="K55" s="18"/>
    </row>
    <row r="56" spans="1:11" ht="13.5">
      <c r="A56" s="6"/>
      <c r="B56" s="6" t="s">
        <v>77</v>
      </c>
      <c r="C56" s="6" t="s">
        <v>10</v>
      </c>
      <c r="D56" s="7"/>
      <c r="E56" s="18"/>
      <c r="F56" s="18"/>
      <c r="G56" s="18"/>
      <c r="H56" s="18"/>
      <c r="I56" s="18"/>
      <c r="J56" s="18"/>
      <c r="K56" s="18"/>
    </row>
    <row r="57" spans="1:11" ht="13.5">
      <c r="A57" s="6"/>
      <c r="B57" s="6" t="s">
        <v>11</v>
      </c>
      <c r="C57" s="6" t="s">
        <v>10</v>
      </c>
      <c r="D57" s="7"/>
      <c r="E57" s="18"/>
      <c r="F57" s="18"/>
      <c r="G57" s="18"/>
      <c r="H57" s="18"/>
      <c r="I57" s="18"/>
      <c r="J57" s="18"/>
      <c r="K57" s="18"/>
    </row>
    <row r="58" spans="1:11" ht="13.5">
      <c r="A58" s="6"/>
      <c r="B58" s="6" t="s">
        <v>78</v>
      </c>
      <c r="C58" s="6" t="s">
        <v>10</v>
      </c>
      <c r="D58" s="7"/>
      <c r="E58" s="18"/>
      <c r="F58" s="18"/>
      <c r="G58" s="18"/>
      <c r="H58" s="18"/>
      <c r="I58" s="18"/>
      <c r="J58" s="18"/>
      <c r="K58" s="18"/>
    </row>
    <row r="59" spans="1:11" ht="13.5">
      <c r="A59" s="6"/>
      <c r="B59" s="6" t="s">
        <v>3</v>
      </c>
      <c r="C59" s="6" t="s">
        <v>10</v>
      </c>
      <c r="D59" s="7"/>
      <c r="E59" s="18"/>
      <c r="F59" s="18"/>
      <c r="G59" s="18"/>
      <c r="H59" s="18"/>
      <c r="I59" s="18"/>
      <c r="J59" s="18"/>
      <c r="K59" s="18"/>
    </row>
    <row r="61" spans="1:4" ht="18" customHeight="1">
      <c r="A61" s="38"/>
      <c r="B61" s="38"/>
      <c r="C61" s="38"/>
      <c r="D61" s="38"/>
    </row>
    <row r="62" spans="1:11" ht="24.75" customHeight="1">
      <c r="A62" s="16"/>
      <c r="B62" s="39" t="s">
        <v>74</v>
      </c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27.75" customHeight="1">
      <c r="A63" s="36" t="s">
        <v>0</v>
      </c>
      <c r="B63" s="36" t="s">
        <v>1</v>
      </c>
      <c r="C63" s="43" t="s">
        <v>2</v>
      </c>
      <c r="D63" s="36" t="s">
        <v>79</v>
      </c>
      <c r="E63" s="42" t="s">
        <v>81</v>
      </c>
      <c r="F63" s="42"/>
      <c r="G63" s="42" t="s">
        <v>80</v>
      </c>
      <c r="H63" s="42"/>
      <c r="I63" s="41" t="s">
        <v>82</v>
      </c>
      <c r="J63" s="41"/>
      <c r="K63" s="42" t="s">
        <v>83</v>
      </c>
    </row>
    <row r="64" spans="1:11" ht="39.75" customHeight="1">
      <c r="A64" s="37"/>
      <c r="B64" s="37"/>
      <c r="C64" s="44"/>
      <c r="D64" s="37"/>
      <c r="E64" s="29" t="s">
        <v>85</v>
      </c>
      <c r="F64" s="28" t="s">
        <v>84</v>
      </c>
      <c r="G64" s="29" t="s">
        <v>85</v>
      </c>
      <c r="H64" s="28" t="s">
        <v>84</v>
      </c>
      <c r="I64" s="29" t="s">
        <v>85</v>
      </c>
      <c r="J64" s="28" t="s">
        <v>84</v>
      </c>
      <c r="K64" s="42"/>
    </row>
    <row r="65" spans="1:11" ht="13.5">
      <c r="A65" s="9">
        <v>1</v>
      </c>
      <c r="B65" s="9">
        <v>2</v>
      </c>
      <c r="C65" s="9">
        <v>3</v>
      </c>
      <c r="D65" s="9">
        <v>4</v>
      </c>
      <c r="E65" s="18">
        <v>5</v>
      </c>
      <c r="F65" s="18">
        <v>6</v>
      </c>
      <c r="G65" s="18">
        <v>7</v>
      </c>
      <c r="H65" s="18">
        <v>8</v>
      </c>
      <c r="I65" s="18">
        <v>9</v>
      </c>
      <c r="J65" s="18">
        <v>10</v>
      </c>
      <c r="K65" s="18">
        <v>11</v>
      </c>
    </row>
    <row r="66" spans="1:11" ht="27">
      <c r="A66" s="4">
        <v>1</v>
      </c>
      <c r="B66" s="4" t="s">
        <v>90</v>
      </c>
      <c r="C66" s="4" t="s">
        <v>4</v>
      </c>
      <c r="D66" s="13">
        <f>177*1.5*0.8/1000+(130*2*1.2*0.8+140*1.2*0.8)/1000</f>
        <v>0.5964</v>
      </c>
      <c r="E66" s="18"/>
      <c r="F66" s="18"/>
      <c r="G66" s="18"/>
      <c r="H66" s="18"/>
      <c r="I66" s="18"/>
      <c r="J66" s="18"/>
      <c r="K66" s="18"/>
    </row>
    <row r="67" spans="1:11" ht="13.5">
      <c r="A67" s="4">
        <v>2</v>
      </c>
      <c r="B67" s="4" t="s">
        <v>91</v>
      </c>
      <c r="C67" s="4" t="s">
        <v>6</v>
      </c>
      <c r="D67" s="13">
        <v>548.7</v>
      </c>
      <c r="E67" s="18"/>
      <c r="F67" s="18"/>
      <c r="G67" s="18"/>
      <c r="H67" s="18"/>
      <c r="I67" s="18"/>
      <c r="J67" s="18"/>
      <c r="K67" s="18"/>
    </row>
    <row r="68" spans="1:11" ht="40.5">
      <c r="A68" s="6"/>
      <c r="B68" s="6" t="s">
        <v>68</v>
      </c>
      <c r="C68" s="6" t="s">
        <v>16</v>
      </c>
      <c r="D68" s="7">
        <v>10.15</v>
      </c>
      <c r="E68" s="18"/>
      <c r="F68" s="18"/>
      <c r="G68" s="18"/>
      <c r="H68" s="18"/>
      <c r="I68" s="18"/>
      <c r="J68" s="18"/>
      <c r="K68" s="18"/>
    </row>
    <row r="69" spans="1:11" ht="13.5">
      <c r="A69" s="6"/>
      <c r="B69" s="6" t="s">
        <v>31</v>
      </c>
      <c r="C69" s="6" t="s">
        <v>16</v>
      </c>
      <c r="D69" s="7">
        <v>0.87</v>
      </c>
      <c r="E69" s="18"/>
      <c r="F69" s="18"/>
      <c r="G69" s="18"/>
      <c r="H69" s="18"/>
      <c r="I69" s="18"/>
      <c r="J69" s="18"/>
      <c r="K69" s="18"/>
    </row>
    <row r="70" spans="1:11" ht="27">
      <c r="A70" s="4">
        <v>3</v>
      </c>
      <c r="B70" s="4" t="s">
        <v>92</v>
      </c>
      <c r="C70" s="4" t="s">
        <v>6</v>
      </c>
      <c r="D70" s="13">
        <f>(130*2+70*2)*0.3</f>
        <v>120</v>
      </c>
      <c r="E70" s="18"/>
      <c r="F70" s="18"/>
      <c r="G70" s="18"/>
      <c r="H70" s="18"/>
      <c r="I70" s="18"/>
      <c r="J70" s="18"/>
      <c r="K70" s="18"/>
    </row>
    <row r="71" spans="1:11" ht="27">
      <c r="A71" s="6"/>
      <c r="B71" s="6" t="s">
        <v>67</v>
      </c>
      <c r="C71" s="6" t="s">
        <v>16</v>
      </c>
      <c r="D71" s="7">
        <v>2.22</v>
      </c>
      <c r="E71" s="18"/>
      <c r="F71" s="18"/>
      <c r="G71" s="18"/>
      <c r="H71" s="18"/>
      <c r="I71" s="18"/>
      <c r="J71" s="18"/>
      <c r="K71" s="18"/>
    </row>
    <row r="72" spans="1:11" ht="13.5">
      <c r="A72" s="6"/>
      <c r="B72" s="6" t="s">
        <v>31</v>
      </c>
      <c r="C72" s="6" t="s">
        <v>16</v>
      </c>
      <c r="D72" s="7">
        <v>0.19</v>
      </c>
      <c r="E72" s="18"/>
      <c r="F72" s="18"/>
      <c r="G72" s="18"/>
      <c r="H72" s="18"/>
      <c r="I72" s="18"/>
      <c r="J72" s="18"/>
      <c r="K72" s="18"/>
    </row>
    <row r="73" spans="1:11" ht="27">
      <c r="A73" s="4">
        <v>4</v>
      </c>
      <c r="B73" s="4" t="s">
        <v>33</v>
      </c>
      <c r="C73" s="4" t="s">
        <v>4</v>
      </c>
      <c r="D73" s="13">
        <f>D66</f>
        <v>0.5964</v>
      </c>
      <c r="E73" s="18"/>
      <c r="F73" s="18"/>
      <c r="G73" s="18"/>
      <c r="H73" s="18"/>
      <c r="I73" s="18"/>
      <c r="J73" s="18"/>
      <c r="K73" s="18"/>
    </row>
    <row r="74" spans="1:11" ht="13.5">
      <c r="A74" s="8">
        <v>5</v>
      </c>
      <c r="B74" s="4" t="s">
        <v>93</v>
      </c>
      <c r="C74" s="31" t="s">
        <v>16</v>
      </c>
      <c r="D74" s="32">
        <v>1450</v>
      </c>
      <c r="E74" s="18"/>
      <c r="F74" s="18"/>
      <c r="G74" s="18"/>
      <c r="H74" s="18"/>
      <c r="I74" s="18"/>
      <c r="J74" s="18"/>
      <c r="K74" s="18"/>
    </row>
    <row r="75" spans="1:11" ht="40.5">
      <c r="A75" s="4">
        <v>6</v>
      </c>
      <c r="B75" s="4" t="s">
        <v>32</v>
      </c>
      <c r="C75" s="4" t="s">
        <v>8</v>
      </c>
      <c r="D75" s="20">
        <f>18*3.2*25/1000</f>
        <v>1.44</v>
      </c>
      <c r="E75" s="18"/>
      <c r="F75" s="18"/>
      <c r="G75" s="18"/>
      <c r="H75" s="18"/>
      <c r="I75" s="18"/>
      <c r="J75" s="18"/>
      <c r="K75" s="18"/>
    </row>
    <row r="76" spans="1:11" ht="13.5">
      <c r="A76" s="4">
        <v>7</v>
      </c>
      <c r="B76" s="4" t="s">
        <v>43</v>
      </c>
      <c r="C76" s="4" t="s">
        <v>39</v>
      </c>
      <c r="D76" s="5">
        <v>6</v>
      </c>
      <c r="E76" s="18"/>
      <c r="F76" s="18"/>
      <c r="G76" s="18"/>
      <c r="H76" s="18"/>
      <c r="I76" s="18"/>
      <c r="J76" s="18"/>
      <c r="K76" s="18"/>
    </row>
    <row r="77" spans="1:11" ht="27">
      <c r="A77" s="6"/>
      <c r="B77" s="6" t="s">
        <v>40</v>
      </c>
      <c r="C77" s="6" t="s">
        <v>39</v>
      </c>
      <c r="D77" s="7">
        <v>2</v>
      </c>
      <c r="E77" s="18"/>
      <c r="F77" s="18"/>
      <c r="G77" s="18"/>
      <c r="H77" s="18"/>
      <c r="I77" s="18"/>
      <c r="J77" s="18"/>
      <c r="K77" s="18"/>
    </row>
    <row r="78" spans="1:11" ht="27">
      <c r="A78" s="6"/>
      <c r="B78" s="6" t="s">
        <v>41</v>
      </c>
      <c r="C78" s="6" t="s">
        <v>39</v>
      </c>
      <c r="D78" s="7">
        <v>2</v>
      </c>
      <c r="E78" s="18"/>
      <c r="F78" s="18"/>
      <c r="G78" s="18"/>
      <c r="H78" s="18"/>
      <c r="I78" s="18"/>
      <c r="J78" s="18"/>
      <c r="K78" s="18"/>
    </row>
    <row r="79" spans="1:11" ht="27">
      <c r="A79" s="6"/>
      <c r="B79" s="6" t="s">
        <v>42</v>
      </c>
      <c r="C79" s="6" t="s">
        <v>39</v>
      </c>
      <c r="D79" s="7">
        <v>2</v>
      </c>
      <c r="E79" s="18"/>
      <c r="F79" s="18"/>
      <c r="G79" s="18"/>
      <c r="H79" s="18"/>
      <c r="I79" s="18"/>
      <c r="J79" s="18"/>
      <c r="K79" s="18"/>
    </row>
    <row r="80" spans="1:11" ht="13.5">
      <c r="A80" s="4"/>
      <c r="B80" s="4" t="s">
        <v>9</v>
      </c>
      <c r="C80" s="4" t="s">
        <v>10</v>
      </c>
      <c r="D80" s="5"/>
      <c r="E80" s="18"/>
      <c r="F80" s="18"/>
      <c r="G80" s="18"/>
      <c r="H80" s="18"/>
      <c r="I80" s="18"/>
      <c r="J80" s="18"/>
      <c r="K80" s="18"/>
    </row>
    <row r="81" spans="1:11" ht="13.5">
      <c r="A81" s="6"/>
      <c r="B81" s="6" t="s">
        <v>77</v>
      </c>
      <c r="C81" s="6" t="s">
        <v>10</v>
      </c>
      <c r="D81" s="7"/>
      <c r="E81" s="18"/>
      <c r="F81" s="18"/>
      <c r="G81" s="18"/>
      <c r="H81" s="18"/>
      <c r="I81" s="18"/>
      <c r="J81" s="18"/>
      <c r="K81" s="18"/>
    </row>
    <row r="82" spans="1:11" ht="13.5">
      <c r="A82" s="6"/>
      <c r="B82" s="6" t="s">
        <v>11</v>
      </c>
      <c r="C82" s="6" t="s">
        <v>10</v>
      </c>
      <c r="D82" s="7"/>
      <c r="E82" s="18"/>
      <c r="F82" s="18"/>
      <c r="G82" s="18"/>
      <c r="H82" s="18"/>
      <c r="I82" s="18"/>
      <c r="J82" s="18"/>
      <c r="K82" s="18"/>
    </row>
    <row r="83" spans="1:11" ht="13.5">
      <c r="A83" s="6"/>
      <c r="B83" s="6" t="s">
        <v>78</v>
      </c>
      <c r="C83" s="6" t="s">
        <v>10</v>
      </c>
      <c r="D83" s="7"/>
      <c r="E83" s="18"/>
      <c r="F83" s="18"/>
      <c r="G83" s="18"/>
      <c r="H83" s="18"/>
      <c r="I83" s="18"/>
      <c r="J83" s="18"/>
      <c r="K83" s="18"/>
    </row>
    <row r="84" spans="1:11" ht="13.5">
      <c r="A84" s="6"/>
      <c r="B84" s="6" t="s">
        <v>3</v>
      </c>
      <c r="C84" s="6" t="s">
        <v>10</v>
      </c>
      <c r="D84" s="7"/>
      <c r="E84" s="18"/>
      <c r="F84" s="18"/>
      <c r="G84" s="18"/>
      <c r="H84" s="18"/>
      <c r="I84" s="18"/>
      <c r="J84" s="18"/>
      <c r="K84" s="18"/>
    </row>
    <row r="86" spans="1:4" ht="13.5">
      <c r="A86" s="38"/>
      <c r="B86" s="38"/>
      <c r="C86" s="38"/>
      <c r="D86" s="38"/>
    </row>
    <row r="87" spans="1:11" ht="13.5" customHeight="1">
      <c r="A87" s="38" t="s">
        <v>75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9" spans="1:11" ht="27" customHeight="1">
      <c r="A89" s="36" t="s">
        <v>0</v>
      </c>
      <c r="B89" s="36" t="s">
        <v>1</v>
      </c>
      <c r="C89" s="43" t="s">
        <v>2</v>
      </c>
      <c r="D89" s="36" t="s">
        <v>79</v>
      </c>
      <c r="E89" s="42" t="s">
        <v>81</v>
      </c>
      <c r="F89" s="42"/>
      <c r="G89" s="42" t="s">
        <v>80</v>
      </c>
      <c r="H89" s="42"/>
      <c r="I89" s="41" t="s">
        <v>82</v>
      </c>
      <c r="J89" s="41"/>
      <c r="K89" s="42" t="s">
        <v>83</v>
      </c>
    </row>
    <row r="90" spans="1:11" ht="25.5">
      <c r="A90" s="37"/>
      <c r="B90" s="37"/>
      <c r="C90" s="44"/>
      <c r="D90" s="37"/>
      <c r="E90" s="29" t="s">
        <v>85</v>
      </c>
      <c r="F90" s="28" t="s">
        <v>84</v>
      </c>
      <c r="G90" s="29" t="s">
        <v>85</v>
      </c>
      <c r="H90" s="28" t="s">
        <v>84</v>
      </c>
      <c r="I90" s="29" t="s">
        <v>85</v>
      </c>
      <c r="J90" s="28" t="s">
        <v>84</v>
      </c>
      <c r="K90" s="42"/>
    </row>
    <row r="91" spans="1:11" ht="13.5">
      <c r="A91" s="9">
        <v>1</v>
      </c>
      <c r="B91" s="9">
        <v>2</v>
      </c>
      <c r="C91" s="9">
        <v>3</v>
      </c>
      <c r="D91" s="9">
        <v>4</v>
      </c>
      <c r="E91" s="18">
        <v>5</v>
      </c>
      <c r="F91" s="18">
        <v>6</v>
      </c>
      <c r="G91" s="18">
        <v>7</v>
      </c>
      <c r="H91" s="18">
        <v>8</v>
      </c>
      <c r="I91" s="18">
        <v>9</v>
      </c>
      <c r="J91" s="18">
        <v>10</v>
      </c>
      <c r="K91" s="18">
        <v>11</v>
      </c>
    </row>
    <row r="92" spans="1:11" ht="27">
      <c r="A92" s="4">
        <v>1</v>
      </c>
      <c r="B92" s="4" t="s">
        <v>30</v>
      </c>
      <c r="C92" s="4" t="s">
        <v>8</v>
      </c>
      <c r="D92" s="5">
        <f>150*20*1.2/1000</f>
        <v>3.6</v>
      </c>
      <c r="E92" s="18"/>
      <c r="F92" s="18"/>
      <c r="G92" s="18"/>
      <c r="H92" s="18"/>
      <c r="I92" s="18"/>
      <c r="J92" s="18"/>
      <c r="K92" s="18"/>
    </row>
    <row r="93" spans="1:11" ht="27">
      <c r="A93" s="4">
        <v>2</v>
      </c>
      <c r="B93" s="4" t="s">
        <v>63</v>
      </c>
      <c r="C93" s="4" t="s">
        <v>4</v>
      </c>
      <c r="D93" s="5">
        <f>150*1.2*5.5/1000</f>
        <v>0.99</v>
      </c>
      <c r="E93" s="18"/>
      <c r="F93" s="18"/>
      <c r="G93" s="18"/>
      <c r="H93" s="18"/>
      <c r="I93" s="18"/>
      <c r="J93" s="18"/>
      <c r="K93" s="18"/>
    </row>
    <row r="94" spans="1:11" ht="13.5">
      <c r="A94" s="6"/>
      <c r="B94" s="6" t="s">
        <v>9</v>
      </c>
      <c r="C94" s="6" t="s">
        <v>10</v>
      </c>
      <c r="D94" s="7"/>
      <c r="E94" s="18"/>
      <c r="F94" s="18"/>
      <c r="G94" s="18"/>
      <c r="H94" s="18"/>
      <c r="I94" s="18"/>
      <c r="J94" s="18"/>
      <c r="K94" s="18"/>
    </row>
    <row r="95" spans="1:11" ht="13.5">
      <c r="A95" s="6"/>
      <c r="B95" s="6" t="s">
        <v>77</v>
      </c>
      <c r="C95" s="6" t="s">
        <v>10</v>
      </c>
      <c r="D95" s="7"/>
      <c r="E95" s="18"/>
      <c r="F95" s="18"/>
      <c r="G95" s="18"/>
      <c r="H95" s="18"/>
      <c r="I95" s="18"/>
      <c r="J95" s="18"/>
      <c r="K95" s="18"/>
    </row>
    <row r="96" spans="1:11" ht="13.5">
      <c r="A96" s="6"/>
      <c r="B96" s="6" t="s">
        <v>11</v>
      </c>
      <c r="C96" s="6" t="s">
        <v>10</v>
      </c>
      <c r="D96" s="7"/>
      <c r="E96" s="18"/>
      <c r="F96" s="18"/>
      <c r="G96" s="18"/>
      <c r="H96" s="18"/>
      <c r="I96" s="18"/>
      <c r="J96" s="18"/>
      <c r="K96" s="18"/>
    </row>
    <row r="97" spans="1:11" ht="13.5">
      <c r="A97" s="6"/>
      <c r="B97" s="6" t="s">
        <v>78</v>
      </c>
      <c r="C97" s="6" t="s">
        <v>10</v>
      </c>
      <c r="D97" s="7"/>
      <c r="E97" s="18"/>
      <c r="F97" s="18"/>
      <c r="G97" s="18"/>
      <c r="H97" s="18"/>
      <c r="I97" s="18"/>
      <c r="J97" s="18"/>
      <c r="K97" s="18"/>
    </row>
    <row r="98" spans="1:11" ht="13.5">
      <c r="A98" s="6"/>
      <c r="B98" s="6" t="s">
        <v>3</v>
      </c>
      <c r="C98" s="6" t="s">
        <v>10</v>
      </c>
      <c r="D98" s="7"/>
      <c r="E98" s="18"/>
      <c r="F98" s="18"/>
      <c r="G98" s="18"/>
      <c r="H98" s="18"/>
      <c r="I98" s="18"/>
      <c r="J98" s="18"/>
      <c r="K98" s="18"/>
    </row>
    <row r="99" spans="1:11" ht="15.75">
      <c r="A99" s="18"/>
      <c r="B99" s="27" t="s">
        <v>76</v>
      </c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3.5">
      <c r="A100" s="18"/>
      <c r="B100" s="6" t="s">
        <v>71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3.5">
      <c r="A101" s="18"/>
      <c r="B101" s="6" t="s">
        <v>3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3.5">
      <c r="A102" s="18"/>
      <c r="B102" s="6" t="s">
        <v>72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3.5">
      <c r="A103" s="18"/>
      <c r="B103" s="4" t="s">
        <v>73</v>
      </c>
      <c r="C103" s="18"/>
      <c r="D103" s="18"/>
      <c r="E103" s="18"/>
      <c r="F103" s="18"/>
      <c r="G103" s="18"/>
      <c r="H103" s="18"/>
      <c r="I103" s="18"/>
      <c r="J103" s="18"/>
      <c r="K103" s="18"/>
    </row>
  </sheetData>
  <sheetProtection/>
  <mergeCells count="40">
    <mergeCell ref="K3:K4"/>
    <mergeCell ref="K40:K41"/>
    <mergeCell ref="K63:K64"/>
    <mergeCell ref="E89:F89"/>
    <mergeCell ref="G89:H89"/>
    <mergeCell ref="I3:J3"/>
    <mergeCell ref="I40:J40"/>
    <mergeCell ref="E63:F63"/>
    <mergeCell ref="G63:H63"/>
    <mergeCell ref="I63:J63"/>
    <mergeCell ref="A89:A90"/>
    <mergeCell ref="B89:B90"/>
    <mergeCell ref="C89:C90"/>
    <mergeCell ref="A86:D86"/>
    <mergeCell ref="E40:F40"/>
    <mergeCell ref="G40:H40"/>
    <mergeCell ref="A63:A64"/>
    <mergeCell ref="B63:B64"/>
    <mergeCell ref="C63:C64"/>
    <mergeCell ref="A61:D61"/>
    <mergeCell ref="K89:K90"/>
    <mergeCell ref="A3:A4"/>
    <mergeCell ref="B3:B4"/>
    <mergeCell ref="C3:C4"/>
    <mergeCell ref="A40:A41"/>
    <mergeCell ref="B40:B41"/>
    <mergeCell ref="C40:C41"/>
    <mergeCell ref="A39:D39"/>
    <mergeCell ref="E3:F3"/>
    <mergeCell ref="G3:H3"/>
    <mergeCell ref="D63:D64"/>
    <mergeCell ref="A87:K87"/>
    <mergeCell ref="D89:D90"/>
    <mergeCell ref="A1:K1"/>
    <mergeCell ref="A2:K2"/>
    <mergeCell ref="D3:D4"/>
    <mergeCell ref="A38:K38"/>
    <mergeCell ref="D40:D41"/>
    <mergeCell ref="B62:K62"/>
    <mergeCell ref="I89:J89"/>
  </mergeCells>
  <printOptions/>
  <pageMargins left="0.75" right="0.75" top="1" bottom="1" header="0.5" footer="0.5"/>
  <pageSetup horizontalDpi="300" verticalDpi="300" orientation="landscape" paperSize="9" scale="74" r:id="rId2"/>
  <rowBreaks count="3" manualBreakCount="3">
    <brk id="27" max="10" man="1"/>
    <brk id="59" max="10" man="1"/>
    <brk id="84" max="10" man="1"/>
  </rowBreaks>
  <ignoredErrors>
    <ignoredError sqref="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Bondo Tophuria</dc:creator>
  <cp:keywords/>
  <dc:description/>
  <cp:lastModifiedBy>Bondo Tophuria</cp:lastModifiedBy>
  <cp:lastPrinted>2016-03-01T02:33:31Z</cp:lastPrinted>
  <dcterms:created xsi:type="dcterms:W3CDTF">1996-10-14T23:33:28Z</dcterms:created>
  <dcterms:modified xsi:type="dcterms:W3CDTF">2016-03-01T02:33:37Z</dcterms:modified>
  <cp:category/>
  <cp:version/>
  <cp:contentType/>
  <cp:contentStatus/>
</cp:coreProperties>
</file>