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5135" windowHeight="9060" tabRatio="946" activeTab="11"/>
  </bookViews>
  <sheets>
    <sheet name="Tavf." sheetId="1" r:id="rId1"/>
    <sheet name="ganm. bar." sheetId="2" r:id="rId2"/>
    <sheet name="nakr." sheetId="3" r:id="rId3"/>
    <sheet name="ob-7" sheetId="4" r:id="rId4"/>
    <sheet name="7-1" sheetId="5" r:id="rId5"/>
    <sheet name="7-2" sheetId="6" r:id="rId6"/>
    <sheet name="ob-8" sheetId="7" r:id="rId7"/>
    <sheet name="8-1" sheetId="8" r:id="rId8"/>
    <sheet name="8-2" sheetId="9" r:id="rId9"/>
    <sheet name="ob-9" sheetId="10" r:id="rId10"/>
    <sheet name="9-1" sheetId="11" r:id="rId11"/>
    <sheet name="9-2" sheetId="12" r:id="rId12"/>
  </sheets>
  <externalReferences>
    <externalReference r:id="rId15"/>
    <externalReference r:id="rId16"/>
  </externalReferences>
  <definedNames>
    <definedName name="hhhh555">'[1]Лист1'!$F$27</definedName>
    <definedName name="_xlnm.Print_Area" localSheetId="7">'8-1'!$A$1:$H$51</definedName>
    <definedName name="_xlnm.Print_Area" localSheetId="2">'nakr.'!$A$1:$H$74</definedName>
  </definedNames>
  <calcPr fullCalcOnLoad="1"/>
</workbook>
</file>

<file path=xl/sharedStrings.xml><?xml version="1.0" encoding="utf-8"?>
<sst xmlns="http://schemas.openxmlformats.org/spreadsheetml/2006/main" count="748" uniqueCount="209">
  <si>
    <t>#</t>
  </si>
  <si>
    <t>safuZveli</t>
  </si>
  <si>
    <t>samuSaos dasaxeleba</t>
  </si>
  <si>
    <t>ganzomilebis erTeuli</t>
  </si>
  <si>
    <t>raodenoba</t>
  </si>
  <si>
    <t>ganzomilebis erTeulze</t>
  </si>
  <si>
    <t>saproeqto monacemebze</t>
  </si>
  <si>
    <t>sul</t>
  </si>
  <si>
    <t xml:space="preserve">SromiTi danaxarjebi </t>
  </si>
  <si>
    <t>kac/sT</t>
  </si>
  <si>
    <t>SromiTi danaxarjebi</t>
  </si>
  <si>
    <t>lokaluri uwyisis jami:</t>
  </si>
  <si>
    <t>lari</t>
  </si>
  <si>
    <t>1. SromiTi resursebi</t>
  </si>
  <si>
    <t>2. samSeneblo manqanebi</t>
  </si>
  <si>
    <t>3. Mmaterialuri resursebi</t>
  </si>
  <si>
    <t>samSeneblo resursebis mixedviT pirdapiri danaxarjebis jami</t>
  </si>
  <si>
    <t>jami</t>
  </si>
  <si>
    <t>manqanebi</t>
  </si>
  <si>
    <t>l</t>
  </si>
  <si>
    <t>sxvadasxva masalebi</t>
  </si>
  <si>
    <t>kg</t>
  </si>
  <si>
    <t>saxarjTaRricxvo dokumentacia</t>
  </si>
  <si>
    <t>saxarjTaRricxvo Rirebuleba:</t>
  </si>
  <si>
    <t>aTasi lari</t>
  </si>
  <si>
    <t>direqtori</t>
  </si>
  <si>
    <t>Seadgina</t>
  </si>
  <si>
    <t>ganmartebiTi baraTi</t>
  </si>
  <si>
    <t xml:space="preserve"> saxarjTaRricxvo dokumentaciaze.</t>
  </si>
  <si>
    <t>aTasi laria, maT Soris  d.R.g.</t>
  </si>
  <si>
    <t>aTasi lari.</t>
  </si>
  <si>
    <t xml:space="preserve">damkveTi:      </t>
  </si>
  <si>
    <t>(organizaciis dasaxeleba)</t>
  </si>
  <si>
    <t>damtkicebulia:</t>
  </si>
  <si>
    <t>nakrebi saxarjTaRricxvo gaangariSeba</t>
  </si>
  <si>
    <t>aT lari</t>
  </si>
  <si>
    <t>maT Soris: damatebiTi Rirebulebis gadasaxadi</t>
  </si>
  <si>
    <t>Sromis danaxarji</t>
  </si>
  <si>
    <t>(damtkicebis Sesaxeb dokumentze miTiTeba)</t>
  </si>
  <si>
    <t>mSeneblobis Rirebulebis nakrebi saxarjTaRricxvo angariSi</t>
  </si>
  <si>
    <t>(mSeneblobis dasaxeleba)</t>
  </si>
  <si>
    <t>saxarjTaRricxvo angariSis da xarjTaRricxvis nomeri</t>
  </si>
  <si>
    <t>obieqtis, samuSaoebis da xarjebis dasaxeleba</t>
  </si>
  <si>
    <t>saxarjTRricxvo Rirebuleba aTasi lari</t>
  </si>
  <si>
    <t xml:space="preserve">samSeneblo samuSaoebi </t>
  </si>
  <si>
    <t>samontaJo samuSaoebi</t>
  </si>
  <si>
    <t>danadgarebi aveji inventari</t>
  </si>
  <si>
    <t>sxva xarjebi</t>
  </si>
  <si>
    <t>saerTo saxarjTaR ricxvo Rirebuleba</t>
  </si>
  <si>
    <t>Tavi I</t>
  </si>
  <si>
    <t>teritoriis momzadeba</t>
  </si>
  <si>
    <t>Tavi II</t>
  </si>
  <si>
    <t>mSeneblobis ZiriTadi obieqtebi</t>
  </si>
  <si>
    <t>j a m i Tavi II</t>
  </si>
  <si>
    <t>Tavi III</t>
  </si>
  <si>
    <t>damxmare da samomsaxuro obieqtebi</t>
  </si>
  <si>
    <t>j a m i Tavi III</t>
  </si>
  <si>
    <t>Tavi IV</t>
  </si>
  <si>
    <t>energetikuli meurneobis obieqtebi</t>
  </si>
  <si>
    <t>xarjebi ar aris</t>
  </si>
  <si>
    <t>Tavi V</t>
  </si>
  <si>
    <t>satransporto meurneobis obieqtebi da kavSirgabmuloba</t>
  </si>
  <si>
    <t>gare qselebi</t>
  </si>
  <si>
    <t>Tavi VI jami</t>
  </si>
  <si>
    <t>Tavi VII</t>
  </si>
  <si>
    <t>teritoriis keTilmowyoba da gamwvaneba</t>
  </si>
  <si>
    <t>Tavi VIII</t>
  </si>
  <si>
    <t>droebiTi Senobebi da nagebobebi</t>
  </si>
  <si>
    <t>Tavi IX jami</t>
  </si>
  <si>
    <t>Tavi I-IX jami</t>
  </si>
  <si>
    <t>damatebiTi Rirebulebis gadasaxadi 18%</t>
  </si>
  <si>
    <t xml:space="preserve">sul krebsiTi saxarjTaRricxvo Rirebuleba </t>
  </si>
  <si>
    <t>Seadgina:</t>
  </si>
  <si>
    <t>l. imedaZe</t>
  </si>
  <si>
    <t>saxarjTaRricxvo Rirebuleba</t>
  </si>
  <si>
    <t>saxarjTaRricxvo xelfasi</t>
  </si>
  <si>
    <t>normatiuli Sromatevadoba</t>
  </si>
  <si>
    <t>kac.saaTi</t>
  </si>
  <si>
    <t>100 kubm</t>
  </si>
  <si>
    <t>zeTovani saRebavi</t>
  </si>
  <si>
    <t>eleqtrodi</t>
  </si>
  <si>
    <t>(damkveTis dasaxeleba)</t>
  </si>
  <si>
    <t>(Semsruleblis dasaxeleba)</t>
  </si>
  <si>
    <t>jami Tavi I</t>
  </si>
  <si>
    <t>jami Tavi IV</t>
  </si>
  <si>
    <t>jami Tavi V</t>
  </si>
  <si>
    <t>jami Tavi VI jami</t>
  </si>
  <si>
    <t>jami Tavi VII jami</t>
  </si>
  <si>
    <t>jami Tavi VIII</t>
  </si>
  <si>
    <t xml:space="preserve">Tavi IX </t>
  </si>
  <si>
    <t>grZ.m</t>
  </si>
  <si>
    <t>d .imedaZe</t>
  </si>
  <si>
    <t>9.1</t>
  </si>
  <si>
    <t>11</t>
  </si>
  <si>
    <t xml:space="preserve">   nakreb xarjTaRricxvaSi     gaTvaliswinebulia    agreTve      xarjebi  mSeneblobis eqspertizis Rirebulebaze   da   rezervi gauTvaliswinebel  samuSaoebze. mTlianobaSi nakrebi saxarjTaRricxvo Rirebuleba</t>
  </si>
  <si>
    <t>m/sT</t>
  </si>
  <si>
    <t>kubm</t>
  </si>
  <si>
    <t>aTasi Llari</t>
  </si>
  <si>
    <t>Sromis gadasaxadi</t>
  </si>
  <si>
    <t>saxarjTaRricxvo  nomeri</t>
  </si>
  <si>
    <t>samuSaos da xarjebis dasaxeleba</t>
  </si>
  <si>
    <t>Rirebuleba -- aTasi lari</t>
  </si>
  <si>
    <t>Sromis gadasaxadis saSualeba aTas larebSi</t>
  </si>
  <si>
    <t>erTeulis Rirebulebis maCvenebeli</t>
  </si>
  <si>
    <t>samSeneblo samuSaoebi</t>
  </si>
  <si>
    <t>danadgarebze, avejsa da inventarze</t>
  </si>
  <si>
    <t>lok. xarjTaRricxva #1/1</t>
  </si>
  <si>
    <t>lok. xarjTaRricxva #1/2</t>
  </si>
  <si>
    <t>el. teqnikuri samuSaoebi</t>
  </si>
  <si>
    <t>j a m i</t>
  </si>
  <si>
    <t>2,1</t>
  </si>
  <si>
    <t>ტექ. ზედამხედველობის ხარჯები</t>
  </si>
  <si>
    <t>3</t>
  </si>
  <si>
    <t>s.n. da w.  IV-2-82 t-2 cx.6-1-20</t>
  </si>
  <si>
    <t xml:space="preserve"> SromiTi danaxarji </t>
  </si>
  <si>
    <t xml:space="preserve"> manqanebi </t>
  </si>
  <si>
    <t xml:space="preserve"> sxva masala</t>
  </si>
  <si>
    <t>s.n. da w.        IV-2-82 t-1 cx.1-81-3</t>
  </si>
  <si>
    <t>kbm</t>
  </si>
  <si>
    <t>sxva masalebi</t>
  </si>
  <si>
    <t>m</t>
  </si>
  <si>
    <t>sabazro</t>
  </si>
  <si>
    <t>cali</t>
  </si>
  <si>
    <t>avtomaturi amomrTveli</t>
  </si>
  <si>
    <t>sn da w          6-1-15</t>
  </si>
  <si>
    <t xml:space="preserve"> anZisaTvis qvabulis amoWra xeliT </t>
  </si>
  <si>
    <t>kub.m</t>
  </si>
  <si>
    <t>sn da w          7-21-6 misad.</t>
  </si>
  <si>
    <t xml:space="preserve"> liTonis anZis  mowyoba qvabulSi</t>
  </si>
  <si>
    <t>foladis mili 40X150</t>
  </si>
  <si>
    <t>15-164-8</t>
  </si>
  <si>
    <t xml:space="preserve"> liTonis detalebis damuSaveba da SeRebva zeTovani saRebaviT</t>
  </si>
  <si>
    <t>100kvm</t>
  </si>
  <si>
    <t>olifa</t>
  </si>
  <si>
    <t>sabazro-sarelSekrulebo</t>
  </si>
  <si>
    <t xml:space="preserve"> sanaTebis  mowyoba liTonis  boZebze </t>
  </si>
  <si>
    <t>kompleqti</t>
  </si>
  <si>
    <t xml:space="preserve">TviTmzidi kabeli (СИП-1F 2X16) </t>
  </si>
  <si>
    <t xml:space="preserve">grZ.m </t>
  </si>
  <si>
    <t>elsadeni  foladis milSi gatarebiT АПВ-2Х2,5</t>
  </si>
  <si>
    <t>karadis mowyoba marTvisa da aRricxvis kvanZiT</t>
  </si>
  <si>
    <t>fotorele</t>
  </si>
  <si>
    <t>gamanawilebeli</t>
  </si>
  <si>
    <t xml:space="preserve">s.n. da w.        IV-6-82  </t>
  </si>
  <si>
    <t>c</t>
  </si>
  <si>
    <t xml:space="preserve"> SromiTi danaxarjebi</t>
  </si>
  <si>
    <t>s.n. da w.        IV-6-82 T-6. cx.8-141-1</t>
  </si>
  <si>
    <t>kabelis  gayvana  liTonis milebSi</t>
  </si>
  <si>
    <t>100m</t>
  </si>
  <si>
    <t>kabeli   2,5 kv. mm.</t>
  </si>
  <si>
    <t>kabelis boloebis  CakeTeba</t>
  </si>
  <si>
    <t xml:space="preserve">gruntis ukuCayra da zedmeti gruntis adgilze gasworeba     </t>
  </si>
  <si>
    <r>
      <rPr>
        <sz val="9"/>
        <rFont val="Calibri"/>
        <family val="2"/>
      </rPr>
      <t>P</t>
    </r>
    <r>
      <rPr>
        <sz val="9"/>
        <rFont val="AcadNusx"/>
        <family val="0"/>
      </rPr>
      <t>-616 tipis momWeri</t>
    </r>
  </si>
  <si>
    <r>
      <rPr>
        <sz val="9"/>
        <rFont val="Calibri"/>
        <family val="2"/>
      </rPr>
      <t>PL</t>
    </r>
    <r>
      <rPr>
        <sz val="9"/>
        <rFont val="AcadNusx"/>
        <family val="0"/>
      </rPr>
      <t>-16-75 tipis momWeri</t>
    </r>
  </si>
  <si>
    <r>
      <t xml:space="preserve">marTvis karada </t>
    </r>
    <r>
      <rPr>
        <sz val="9"/>
        <rFont val="Calibri"/>
        <family val="2"/>
      </rPr>
      <t>CT</t>
    </r>
    <r>
      <rPr>
        <sz val="9"/>
        <rFont val="AcadNusx"/>
        <family val="0"/>
      </rPr>
      <t>-3</t>
    </r>
  </si>
  <si>
    <r>
      <t xml:space="preserve">impulsuri mricxveli </t>
    </r>
    <r>
      <rPr>
        <sz val="9"/>
        <rFont val="Calibri"/>
        <family val="2"/>
      </rPr>
      <t>AMS</t>
    </r>
  </si>
  <si>
    <r>
      <t>kontaqtori</t>
    </r>
    <r>
      <rPr>
        <sz val="9"/>
        <rFont val="Calibri"/>
        <family val="2"/>
      </rPr>
      <t xml:space="preserve"> 63A</t>
    </r>
  </si>
  <si>
    <r>
      <t xml:space="preserve">armatura </t>
    </r>
    <r>
      <rPr>
        <sz val="9"/>
        <rFont val="Calibri"/>
        <family val="2"/>
      </rPr>
      <t>A-</t>
    </r>
    <r>
      <rPr>
        <sz val="9"/>
        <rFont val="AcadNusx"/>
        <family val="0"/>
      </rPr>
      <t>III 16mm</t>
    </r>
  </si>
  <si>
    <r>
      <t xml:space="preserve">anZis qvabulSi betonis sacobis mowyoba klasiT </t>
    </r>
    <r>
      <rPr>
        <b/>
        <sz val="9"/>
        <rFont val="Arial"/>
        <family val="2"/>
      </rPr>
      <t>B</t>
    </r>
    <r>
      <rPr>
        <b/>
        <sz val="9"/>
        <rFont val="AcadNusx"/>
        <family val="0"/>
      </rPr>
      <t>-15</t>
    </r>
  </si>
  <si>
    <r>
      <t xml:space="preserve">betoni </t>
    </r>
    <r>
      <rPr>
        <sz val="9"/>
        <rFont val="Arial"/>
        <family val="2"/>
      </rPr>
      <t>B</t>
    </r>
    <r>
      <rPr>
        <sz val="9"/>
        <rFont val="AcadNusx"/>
        <family val="0"/>
      </rPr>
      <t>12.5</t>
    </r>
  </si>
  <si>
    <t xml:space="preserve">S.p.s.  "vega+" </t>
  </si>
  <si>
    <t>ლევან imedaZe</t>
  </si>
  <si>
    <t>baTumi _ 2015 weli</t>
  </si>
  <si>
    <t xml:space="preserve">        saproeqto  -  saxarjTaRricxvo  dokumentacia   Sedgenilia  saproeqto  davalebis safuZvelze.    lokalur  xarjTaRricxvebSi samuSaoTa moculobebi aRebulia muSa naxazebis  safuZvelze.  xarjTaRricxvebi Sedgenilia resursuli meTodiT 1984 wlis samSeneblo  normebisa  da  wesebis Sesabamisad.  samSeneblo  resursebis sabazro  fasebi  aRebulia  regionSi  moqmedi 2015  wlis III kvartlis doneze, amasTan xarjTaRricxvaSi gaTvaliswinebulia:</t>
  </si>
  <si>
    <t xml:space="preserve">Sedgenilia 2015 wlis III kvartlis  fasebSi </t>
  </si>
  <si>
    <t>`----------~-------------------------------- 2015 weli</t>
  </si>
  <si>
    <t>დედოფლისწყაროს მუნიციპალიტეტი</t>
  </si>
  <si>
    <t>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t>
  </si>
  <si>
    <t>Sps "vega+"-s direqtori:</t>
  </si>
  <si>
    <t>dedofliswyaros municipalitetis qalaq dedofliswyaroSi n. baraTaSvilis quCaze gare ganaTebis mowyoba</t>
  </si>
  <si>
    <t>dedofliswyaros municipalitetis qalaq dedofliswyaroSi WavWavaZis quCaze gare ganaTebis mowyoba</t>
  </si>
  <si>
    <t>dedofliswyaros municipalitetis qalaq dedofliswyaroSi patatiSvilis quCaze gare ganaTebis mowyoba</t>
  </si>
  <si>
    <t>obieqturi xargTaRricxva #7</t>
  </si>
  <si>
    <t>obieqturi xargTaRricxva #8</t>
  </si>
  <si>
    <t>obieqturi xargTaRricxva #9</t>
  </si>
  <si>
    <t>saobieqto-saxarjTaRricxvo angariSi #7</t>
  </si>
  <si>
    <t>saobieqto-saxarjTaRricxvo angariSi #8</t>
  </si>
  <si>
    <t>saobieqto-saxarjTaRricxvo angariSi #9</t>
  </si>
  <si>
    <t>lokalur-resursuli xarjTaRricxva #7-1</t>
  </si>
  <si>
    <t>lokalur-resursuli xarjTaRricxva #8-1</t>
  </si>
  <si>
    <t>lokalur-resursuli xarjTaRricxva #9-1</t>
  </si>
  <si>
    <t>lokalur-resursuli xarjTaRricxva #9-2</t>
  </si>
  <si>
    <t>lokalur-resursuli xarjTaRricxva #8-2</t>
  </si>
  <si>
    <t>lokalur-resursuli xarjTaRricxva #7-2</t>
  </si>
  <si>
    <t>izolatori kronSteiniT</t>
  </si>
  <si>
    <t>foladis mili 110X3500</t>
  </si>
  <si>
    <t>foladis mili 89X4500</t>
  </si>
  <si>
    <t>foladis mili 50X880</t>
  </si>
  <si>
    <t>flianeci</t>
  </si>
  <si>
    <t>Camosasxmeli detali</t>
  </si>
  <si>
    <t>foladis zolovana 50X10X1420</t>
  </si>
  <si>
    <t>arsebuli anZis demontaJi dasawyobebiT</t>
  </si>
  <si>
    <t>amwe avtomobilis bazaze</t>
  </si>
  <si>
    <t>satvirTo avtomobili 5t</t>
  </si>
  <si>
    <t>4</t>
  </si>
  <si>
    <t>6,1</t>
  </si>
  <si>
    <t>6,3</t>
  </si>
  <si>
    <t>sanaTis mowyoba  85vt. ДНаТ-85 naTuriT</t>
  </si>
  <si>
    <t xml:space="preserve"> liTonis detalebis damuSaveba da SeRebva zeTovani saRebaviT (25 axali anZa da 22 arsebuli)</t>
  </si>
  <si>
    <t xml:space="preserve"> sanaTebis  mowyoba liTonis  boZebze  (25 axali anZa da 22 arsebuli)</t>
  </si>
  <si>
    <t>lok. xarjTaRricxva #9/1</t>
  </si>
  <si>
    <t>lok. xarjTaRricxva #9/2</t>
  </si>
  <si>
    <t xml:space="preserve">   zednadebi xarjebi samSeneblo samuSaoebze _%.</t>
  </si>
  <si>
    <t xml:space="preserve">   zednadebi xarjebi ელ.ტექნიკურ  samuSaoebze _.ხელფასის %</t>
  </si>
  <si>
    <t xml:space="preserve">   gegmiuri dagroveba_%.</t>
  </si>
  <si>
    <t>rezervi gauTvaliswinebel  xarjebze - %</t>
  </si>
  <si>
    <t>zedanadebi xarjebi %</t>
  </si>
  <si>
    <t>gegmiuri dagroveba %</t>
  </si>
  <si>
    <t>zedanadebi xarjebi ხელფასის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</si>
</sst>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Lari&quot;;\-#,##0\ &quot;Lari&quot;"/>
    <numFmt numFmtId="181" formatCode="#,##0\ &quot;Lari&quot;;[Red]\-#,##0\ &quot;Lari&quot;"/>
    <numFmt numFmtId="182" formatCode="#,##0.00\ &quot;Lari&quot;;\-#,##0.00\ &quot;Lari&quot;"/>
    <numFmt numFmtId="183" formatCode="#,##0.00\ &quot;Lari&quot;;[Red]\-#,##0.00\ &quot;Lari&quot;"/>
    <numFmt numFmtId="184" formatCode="_-* #,##0\ &quot;Lari&quot;_-;\-* #,##0\ &quot;Lari&quot;_-;_-* &quot;-&quot;\ &quot;Lari&quot;_-;_-@_-"/>
    <numFmt numFmtId="185" formatCode="_-* #,##0\ _L_a_r_i_-;\-* #,##0\ _L_a_r_i_-;_-* &quot;-&quot;\ _L_a_r_i_-;_-@_-"/>
    <numFmt numFmtId="186" formatCode="_-* #,##0.00\ &quot;Lari&quot;_-;\-* #,##0.00\ &quot;Lari&quot;_-;_-* &quot;-&quot;??\ &quot;Lari&quot;_-;_-@_-"/>
    <numFmt numFmtId="187" formatCode="_-* #,##0.00\ _L_a_r_i_-;\-* #,##0.00\ _L_a_r_i_-;_-* &quot;-&quot;??\ _L_a_r_i_-;_-@_-"/>
    <numFmt numFmtId="188" formatCode="0.0"/>
    <numFmt numFmtId="189" formatCode="0.000"/>
    <numFmt numFmtId="190" formatCode="0.0000"/>
    <numFmt numFmtId="191" formatCode="[$-FC19]d\ mmmm\ yyyy\ &quot;г.&quot;"/>
    <numFmt numFmtId="192" formatCode="#,##0_);\-#,##0"/>
    <numFmt numFmtId="193" formatCode="#,##0.00_);\-#,##0.00"/>
    <numFmt numFmtId="194" formatCode="#,##0.0_);\-#,##0.0"/>
    <numFmt numFmtId="195" formatCode="00000"/>
    <numFmt numFmtId="196" formatCode="#,##0.000_);\-#,##0.000"/>
    <numFmt numFmtId="197" formatCode="#,##0.00_);[Red]#,##0.00"/>
  </numFmts>
  <fonts count="73">
    <font>
      <sz val="10"/>
      <name val="Arial"/>
      <family val="0"/>
    </font>
    <font>
      <sz val="10"/>
      <name val="Arial Cyr"/>
      <family val="0"/>
    </font>
    <font>
      <sz val="10"/>
      <name val="AcadMtavr"/>
      <family val="0"/>
    </font>
    <font>
      <sz val="14"/>
      <name val="AcadMtavr"/>
      <family val="0"/>
    </font>
    <font>
      <b/>
      <sz val="22"/>
      <color indexed="12"/>
      <name val="AcadMtavr"/>
      <family val="0"/>
    </font>
    <font>
      <sz val="20"/>
      <color indexed="12"/>
      <name val="AcadMtavr"/>
      <family val="0"/>
    </font>
    <font>
      <sz val="20"/>
      <name val="AcadMtavr"/>
      <family val="0"/>
    </font>
    <font>
      <sz val="14"/>
      <name val="AcadNusx"/>
      <family val="0"/>
    </font>
    <font>
      <b/>
      <sz val="16"/>
      <name val="AcadMtavr"/>
      <family val="0"/>
    </font>
    <font>
      <sz val="16"/>
      <color indexed="8"/>
      <name val="AcadNusx"/>
      <family val="0"/>
    </font>
    <font>
      <sz val="11"/>
      <color indexed="8"/>
      <name val="AcadNusx"/>
      <family val="0"/>
    </font>
    <font>
      <sz val="14"/>
      <color indexed="8"/>
      <name val="AcadNusx"/>
      <family val="0"/>
    </font>
    <font>
      <sz val="11"/>
      <name val="AcadNusx"/>
      <family val="0"/>
    </font>
    <font>
      <sz val="8"/>
      <name val="Arial"/>
      <family val="2"/>
    </font>
    <font>
      <b/>
      <sz val="12"/>
      <name val="AcadMtavr"/>
      <family val="0"/>
    </font>
    <font>
      <b/>
      <sz val="9"/>
      <name val="AcadNusx"/>
      <family val="0"/>
    </font>
    <font>
      <sz val="9"/>
      <name val="AcadNusx"/>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cadNusx"/>
      <family val="0"/>
    </font>
    <font>
      <sz val="9"/>
      <name val="Arial"/>
      <family val="2"/>
    </font>
    <font>
      <sz val="9"/>
      <color indexed="12"/>
      <name val="AcadNusx"/>
      <family val="0"/>
    </font>
    <font>
      <sz val="9"/>
      <name val="Calibri"/>
      <family val="2"/>
    </font>
    <font>
      <b/>
      <sz val="9"/>
      <name val="Arial"/>
      <family val="2"/>
    </font>
    <font>
      <sz val="9"/>
      <color indexed="48"/>
      <name val="AcadNusx"/>
      <family val="0"/>
    </font>
    <font>
      <b/>
      <sz val="9"/>
      <name val="Arial Cyr"/>
      <family val="0"/>
    </font>
    <font>
      <sz val="10"/>
      <name val="AcadNusx"/>
      <family val="0"/>
    </font>
    <font>
      <b/>
      <sz val="10"/>
      <name val="AcadNusx"/>
      <family val="0"/>
    </font>
    <font>
      <b/>
      <sz val="9"/>
      <color indexed="8"/>
      <name val="AcadNusx"/>
      <family val="0"/>
    </font>
    <font>
      <sz val="9"/>
      <color indexed="8"/>
      <name val="AcadNusx"/>
      <family val="0"/>
    </font>
    <font>
      <sz val="9"/>
      <color indexed="40"/>
      <name val="AcadNusx"/>
      <family val="0"/>
    </font>
    <font>
      <sz val="9"/>
      <color indexed="30"/>
      <name val="AcadNusx"/>
      <family val="0"/>
    </font>
    <font>
      <sz val="9"/>
      <color indexed="10"/>
      <name val="Arial"/>
      <family val="2"/>
    </font>
    <font>
      <b/>
      <sz val="9"/>
      <color indexed="10"/>
      <name val="Acad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cadNusx"/>
      <family val="0"/>
    </font>
    <font>
      <b/>
      <sz val="9"/>
      <color theme="1"/>
      <name val="AcadNusx"/>
      <family val="0"/>
    </font>
    <font>
      <sz val="9"/>
      <color theme="1"/>
      <name val="AcadNusx"/>
      <family val="0"/>
    </font>
    <font>
      <sz val="9"/>
      <color rgb="FF0070C0"/>
      <name val="AcadNusx"/>
      <family val="0"/>
    </font>
    <font>
      <b/>
      <sz val="9"/>
      <color rgb="FFFF0000"/>
      <name val="AcadNusx"/>
      <family val="0"/>
    </font>
    <font>
      <sz val="9"/>
      <color rgb="FFFF0000"/>
      <name val="Arial"/>
      <family val="2"/>
    </font>
    <font>
      <sz val="9"/>
      <color rgb="FF00B0F0"/>
      <name val="AcadNusx"/>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17" fillId="3" borderId="0" applyNumberFormat="0" applyBorder="0" applyAlignment="0" applyProtection="0"/>
    <xf numFmtId="0" fontId="49" fillId="4" borderId="0" applyNumberFormat="0" applyBorder="0" applyAlignment="0" applyProtection="0"/>
    <xf numFmtId="0" fontId="17" fillId="5" borderId="0" applyNumberFormat="0" applyBorder="0" applyAlignment="0" applyProtection="0"/>
    <xf numFmtId="0" fontId="49" fillId="6" borderId="0" applyNumberFormat="0" applyBorder="0" applyAlignment="0" applyProtection="0"/>
    <xf numFmtId="0" fontId="17" fillId="7" borderId="0" applyNumberFormat="0" applyBorder="0" applyAlignment="0" applyProtection="0"/>
    <xf numFmtId="0" fontId="49" fillId="8" borderId="0" applyNumberFormat="0" applyBorder="0" applyAlignment="0" applyProtection="0"/>
    <xf numFmtId="0" fontId="17" fillId="9" borderId="0" applyNumberFormat="0" applyBorder="0" applyAlignment="0" applyProtection="0"/>
    <xf numFmtId="0" fontId="49" fillId="10" borderId="0" applyNumberFormat="0" applyBorder="0" applyAlignment="0" applyProtection="0"/>
    <xf numFmtId="0" fontId="17" fillId="11" borderId="0" applyNumberFormat="0" applyBorder="0" applyAlignment="0" applyProtection="0"/>
    <xf numFmtId="0" fontId="49" fillId="12"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14" borderId="0" applyNumberFormat="0" applyBorder="0" applyAlignment="0" applyProtection="0"/>
    <xf numFmtId="0" fontId="17" fillId="15" borderId="0" applyNumberFormat="0" applyBorder="0" applyAlignment="0" applyProtection="0"/>
    <xf numFmtId="0" fontId="49" fillId="16" borderId="0" applyNumberFormat="0" applyBorder="0" applyAlignment="0" applyProtection="0"/>
    <xf numFmtId="0" fontId="17" fillId="17" borderId="0" applyNumberFormat="0" applyBorder="0" applyAlignment="0" applyProtection="0"/>
    <xf numFmtId="0" fontId="49" fillId="18" borderId="0" applyNumberFormat="0" applyBorder="0" applyAlignment="0" applyProtection="0"/>
    <xf numFmtId="0" fontId="17" fillId="19" borderId="0" applyNumberFormat="0" applyBorder="0" applyAlignment="0" applyProtection="0"/>
    <xf numFmtId="0" fontId="49" fillId="20" borderId="0" applyNumberFormat="0" applyBorder="0" applyAlignment="0" applyProtection="0"/>
    <xf numFmtId="0" fontId="17" fillId="9" borderId="0" applyNumberFormat="0" applyBorder="0" applyAlignment="0" applyProtection="0"/>
    <xf numFmtId="0" fontId="49" fillId="21" borderId="0" applyNumberFormat="0" applyBorder="0" applyAlignment="0" applyProtection="0"/>
    <xf numFmtId="0" fontId="17" fillId="15" borderId="0" applyNumberFormat="0" applyBorder="0" applyAlignment="0" applyProtection="0"/>
    <xf numFmtId="0" fontId="49" fillId="22" borderId="0" applyNumberFormat="0" applyBorder="0" applyAlignment="0" applyProtection="0"/>
    <xf numFmtId="0" fontId="17" fillId="2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0" fillId="24" borderId="0" applyNumberFormat="0" applyBorder="0" applyAlignment="0" applyProtection="0"/>
    <xf numFmtId="0" fontId="18" fillId="25" borderId="0" applyNumberFormat="0" applyBorder="0" applyAlignment="0" applyProtection="0"/>
    <xf numFmtId="0" fontId="50" fillId="26" borderId="0" applyNumberFormat="0" applyBorder="0" applyAlignment="0" applyProtection="0"/>
    <xf numFmtId="0" fontId="18" fillId="17" borderId="0" applyNumberFormat="0" applyBorder="0" applyAlignment="0" applyProtection="0"/>
    <xf numFmtId="0" fontId="50" fillId="27" borderId="0" applyNumberFormat="0" applyBorder="0" applyAlignment="0" applyProtection="0"/>
    <xf numFmtId="0" fontId="18" fillId="19" borderId="0" applyNumberFormat="0" applyBorder="0" applyAlignment="0" applyProtection="0"/>
    <xf numFmtId="0" fontId="50" fillId="28" borderId="0" applyNumberFormat="0" applyBorder="0" applyAlignment="0" applyProtection="0"/>
    <xf numFmtId="0" fontId="18" fillId="29" borderId="0" applyNumberFormat="0" applyBorder="0" applyAlignment="0" applyProtection="0"/>
    <xf numFmtId="0" fontId="50" fillId="30" borderId="0" applyNumberFormat="0" applyBorder="0" applyAlignment="0" applyProtection="0"/>
    <xf numFmtId="0" fontId="18" fillId="31" borderId="0" applyNumberFormat="0" applyBorder="0" applyAlignment="0" applyProtection="0"/>
    <xf numFmtId="0" fontId="50" fillId="32" borderId="0" applyNumberFormat="0" applyBorder="0" applyAlignment="0" applyProtection="0"/>
    <xf numFmtId="0" fontId="18" fillId="33"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50" fillId="34" borderId="0" applyNumberFormat="0" applyBorder="0" applyAlignment="0" applyProtection="0"/>
    <xf numFmtId="0" fontId="18" fillId="35" borderId="0" applyNumberFormat="0" applyBorder="0" applyAlignment="0" applyProtection="0"/>
    <xf numFmtId="0" fontId="50" fillId="36" borderId="0" applyNumberFormat="0" applyBorder="0" applyAlignment="0" applyProtection="0"/>
    <xf numFmtId="0" fontId="18" fillId="37" borderId="0" applyNumberFormat="0" applyBorder="0" applyAlignment="0" applyProtection="0"/>
    <xf numFmtId="0" fontId="50" fillId="38" borderId="0" applyNumberFormat="0" applyBorder="0" applyAlignment="0" applyProtection="0"/>
    <xf numFmtId="0" fontId="18" fillId="39" borderId="0" applyNumberFormat="0" applyBorder="0" applyAlignment="0" applyProtection="0"/>
    <xf numFmtId="0" fontId="50" fillId="40" borderId="0" applyNumberFormat="0" applyBorder="0" applyAlignment="0" applyProtection="0"/>
    <xf numFmtId="0" fontId="18" fillId="29" borderId="0" applyNumberFormat="0" applyBorder="0" applyAlignment="0" applyProtection="0"/>
    <xf numFmtId="0" fontId="50" fillId="41" borderId="0" applyNumberFormat="0" applyBorder="0" applyAlignment="0" applyProtection="0"/>
    <xf numFmtId="0" fontId="18" fillId="31" borderId="0" applyNumberFormat="0" applyBorder="0" applyAlignment="0" applyProtection="0"/>
    <xf numFmtId="0" fontId="50" fillId="42" borderId="0" applyNumberFormat="0" applyBorder="0" applyAlignment="0" applyProtection="0"/>
    <xf numFmtId="0" fontId="18" fillId="43" borderId="0" applyNumberFormat="0" applyBorder="0" applyAlignment="0" applyProtection="0"/>
    <xf numFmtId="0" fontId="51" fillId="44" borderId="0" applyNumberFormat="0" applyBorder="0" applyAlignment="0" applyProtection="0"/>
    <xf numFmtId="0" fontId="29" fillId="5" borderId="0" applyNumberFormat="0" applyBorder="0" applyAlignment="0" applyProtection="0"/>
    <xf numFmtId="0" fontId="52" fillId="45" borderId="1" applyNumberFormat="0" applyAlignment="0" applyProtection="0"/>
    <xf numFmtId="0" fontId="21" fillId="46" borderId="2" applyNumberFormat="0" applyAlignment="0" applyProtection="0"/>
    <xf numFmtId="0" fontId="53" fillId="47" borderId="3" applyNumberFormat="0" applyAlignment="0" applyProtection="0"/>
    <xf numFmtId="0" fontId="2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55" fillId="49" borderId="0" applyNumberFormat="0" applyBorder="0" applyAlignment="0" applyProtection="0"/>
    <xf numFmtId="0" fontId="33" fillId="7" borderId="0" applyNumberFormat="0" applyBorder="0" applyAlignment="0" applyProtection="0"/>
    <xf numFmtId="0" fontId="56" fillId="0" borderId="5" applyNumberFormat="0" applyFill="0" applyAlignment="0" applyProtection="0"/>
    <xf numFmtId="0" fontId="22" fillId="0" borderId="6" applyNumberFormat="0" applyFill="0" applyAlignment="0" applyProtection="0"/>
    <xf numFmtId="0" fontId="57" fillId="0" borderId="7" applyNumberFormat="0" applyFill="0" applyAlignment="0" applyProtection="0"/>
    <xf numFmtId="0" fontId="23" fillId="0" borderId="8" applyNumberFormat="0" applyFill="0" applyAlignment="0" applyProtection="0"/>
    <xf numFmtId="0" fontId="58" fillId="0" borderId="9" applyNumberFormat="0" applyFill="0" applyAlignment="0" applyProtection="0"/>
    <xf numFmtId="0" fontId="24" fillId="0" borderId="10" applyNumberFormat="0" applyFill="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50" borderId="1" applyNumberFormat="0" applyAlignment="0" applyProtection="0"/>
    <xf numFmtId="0" fontId="19" fillId="13" borderId="2" applyNumberFormat="0" applyAlignment="0" applyProtection="0"/>
    <xf numFmtId="0" fontId="60" fillId="0" borderId="11" applyNumberFormat="0" applyFill="0" applyAlignment="0" applyProtection="0"/>
    <xf numFmtId="0" fontId="31" fillId="0" borderId="12" applyNumberFormat="0" applyFill="0" applyAlignment="0" applyProtection="0"/>
    <xf numFmtId="0" fontId="61" fillId="51" borderId="0" applyNumberFormat="0" applyBorder="0" applyAlignment="0" applyProtection="0"/>
    <xf numFmtId="0" fontId="28" fillId="5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62"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64" fillId="0" borderId="17" applyNumberFormat="0" applyFill="0" applyAlignment="0" applyProtection="0"/>
    <xf numFmtId="0" fontId="25" fillId="0" borderId="18" applyNumberFormat="0" applyFill="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1" fillId="46" borderId="2" applyNumberFormat="0" applyAlignment="0" applyProtection="0"/>
    <xf numFmtId="0" fontId="21" fillId="46" borderId="2" applyNumberFormat="0" applyAlignment="0" applyProtection="0"/>
    <xf numFmtId="0" fontId="21" fillId="46" borderId="2"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48" borderId="4" applyNumberFormat="0" applyAlignment="0" applyProtection="0"/>
    <xf numFmtId="0" fontId="26" fillId="48" borderId="4" applyNumberFormat="0" applyAlignment="0" applyProtection="0"/>
    <xf numFmtId="0" fontId="26" fillId="48" borderId="4"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1" fillId="0" borderId="0">
      <alignment/>
      <protection/>
    </xf>
    <xf numFmtId="0" fontId="1" fillId="0" borderId="0">
      <alignment/>
      <protection/>
    </xf>
    <xf numFmtId="0" fontId="49" fillId="0" borderId="0">
      <alignment/>
      <protection/>
    </xf>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1" fontId="1" fillId="0" borderId="0" applyFon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cellStyleXfs>
  <cellXfs count="181">
    <xf numFmtId="0" fontId="0" fillId="0" borderId="0" xfId="0" applyAlignment="1">
      <alignment/>
    </xf>
    <xf numFmtId="0" fontId="2" fillId="0" borderId="19" xfId="0" applyFont="1" applyBorder="1" applyAlignment="1" applyProtection="1">
      <alignment/>
      <protection hidden="1"/>
    </xf>
    <xf numFmtId="0" fontId="2" fillId="0" borderId="20" xfId="0" applyFont="1" applyBorder="1" applyAlignment="1" applyProtection="1">
      <alignment/>
      <protection hidden="1"/>
    </xf>
    <xf numFmtId="0" fontId="2" fillId="0" borderId="21" xfId="0" applyFont="1" applyBorder="1" applyAlignment="1" applyProtection="1">
      <alignment/>
      <protection hidden="1"/>
    </xf>
    <xf numFmtId="0" fontId="0" fillId="0" borderId="0" xfId="0" applyAlignment="1" applyProtection="1">
      <alignment/>
      <protection hidden="1"/>
    </xf>
    <xf numFmtId="0" fontId="2" fillId="0" borderId="22" xfId="0" applyFont="1" applyBorder="1" applyAlignment="1" applyProtection="1">
      <alignment/>
      <protection hidden="1"/>
    </xf>
    <xf numFmtId="0" fontId="2" fillId="0" borderId="23" xfId="0" applyFont="1" applyBorder="1" applyAlignment="1" applyProtection="1">
      <alignment/>
      <protection hidden="1"/>
    </xf>
    <xf numFmtId="0" fontId="2" fillId="0" borderId="24" xfId="0" applyFont="1" applyBorder="1" applyAlignment="1" applyProtection="1">
      <alignment/>
      <protection hidden="1"/>
    </xf>
    <xf numFmtId="0" fontId="2" fillId="0" borderId="25" xfId="0" applyFont="1" applyBorder="1" applyAlignment="1" applyProtection="1">
      <alignment/>
      <protection hidden="1"/>
    </xf>
    <xf numFmtId="0" fontId="2" fillId="0" borderId="26" xfId="0" applyFont="1" applyBorder="1" applyAlignment="1" applyProtection="1">
      <alignment/>
      <protection hidden="1"/>
    </xf>
    <xf numFmtId="0" fontId="2" fillId="0" borderId="27" xfId="0" applyFont="1" applyBorder="1" applyAlignment="1" applyProtection="1">
      <alignment/>
      <protection hidden="1"/>
    </xf>
    <xf numFmtId="0" fontId="2" fillId="0" borderId="28" xfId="0" applyFont="1" applyBorder="1" applyAlignment="1" applyProtection="1">
      <alignment/>
      <protection hidden="1"/>
    </xf>
    <xf numFmtId="0" fontId="14" fillId="0" borderId="22"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2" fillId="0" borderId="22"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0" xfId="0" applyFont="1" applyBorder="1" applyAlignment="1" applyProtection="1">
      <alignment/>
      <protection hidden="1"/>
    </xf>
    <xf numFmtId="0" fontId="8" fillId="0" borderId="22"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4" fillId="0" borderId="22"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26" xfId="0" applyFont="1" applyBorder="1" applyAlignment="1" applyProtection="1">
      <alignment vertical="center"/>
      <protection hidden="1"/>
    </xf>
    <xf numFmtId="0" fontId="2" fillId="0" borderId="0" xfId="0" applyFont="1" applyBorder="1" applyAlignment="1" applyProtection="1">
      <alignment horizontal="center"/>
      <protection hidden="1"/>
    </xf>
    <xf numFmtId="0" fontId="5" fillId="0" borderId="22" xfId="0" applyFont="1" applyBorder="1" applyAlignment="1" applyProtection="1">
      <alignment/>
      <protection hidden="1"/>
    </xf>
    <xf numFmtId="0" fontId="5" fillId="0" borderId="0" xfId="0" applyFont="1" applyBorder="1" applyAlignment="1" applyProtection="1">
      <alignment/>
      <protection hidden="1"/>
    </xf>
    <xf numFmtId="0" fontId="5" fillId="0" borderId="26" xfId="0" applyFont="1" applyBorder="1" applyAlignment="1" applyProtection="1">
      <alignment/>
      <protection hidden="1"/>
    </xf>
    <xf numFmtId="0" fontId="6" fillId="0" borderId="22"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7" fillId="0" borderId="22" xfId="0" applyFont="1" applyBorder="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7" fillId="0" borderId="0" xfId="0" applyFont="1" applyBorder="1" applyAlignment="1" applyProtection="1">
      <alignment horizontal="center"/>
      <protection hidden="1"/>
    </xf>
    <xf numFmtId="0" fontId="2" fillId="0" borderId="0" xfId="0" applyFont="1" applyBorder="1" applyAlignment="1" applyProtection="1">
      <alignment horizontal="left" vertical="center"/>
      <protection hidden="1"/>
    </xf>
    <xf numFmtId="0" fontId="2" fillId="0" borderId="26" xfId="0" applyFont="1" applyBorder="1" applyAlignment="1" applyProtection="1">
      <alignment horizontal="left" vertical="center"/>
      <protection hidden="1"/>
    </xf>
    <xf numFmtId="0" fontId="3" fillId="0" borderId="22" xfId="0" applyFont="1" applyBorder="1" applyAlignment="1" applyProtection="1">
      <alignment/>
      <protection hidden="1"/>
    </xf>
    <xf numFmtId="0" fontId="7" fillId="0" borderId="0" xfId="0" applyFont="1" applyBorder="1" applyAlignment="1" applyProtection="1">
      <alignment/>
      <protection hidden="1"/>
    </xf>
    <xf numFmtId="0" fontId="7" fillId="0" borderId="26" xfId="0" applyFont="1" applyBorder="1" applyAlignment="1" applyProtection="1">
      <alignment horizontal="center"/>
      <protection hidden="1"/>
    </xf>
    <xf numFmtId="0" fontId="7" fillId="0" borderId="0" xfId="0" applyFont="1" applyBorder="1" applyAlignment="1" applyProtection="1">
      <alignment horizontal="right" vertical="center"/>
      <protection hidden="1"/>
    </xf>
    <xf numFmtId="0" fontId="3" fillId="0" borderId="26" xfId="0" applyFont="1" applyBorder="1" applyAlignment="1" applyProtection="1">
      <alignment/>
      <protection hidden="1"/>
    </xf>
    <xf numFmtId="0" fontId="3" fillId="0" borderId="22"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2" fillId="0" borderId="29" xfId="0" applyFont="1" applyBorder="1" applyAlignment="1" applyProtection="1">
      <alignment/>
      <protection hidden="1"/>
    </xf>
    <xf numFmtId="0" fontId="2" fillId="0" borderId="30" xfId="0" applyFont="1" applyBorder="1" applyAlignment="1" applyProtection="1">
      <alignment/>
      <protection hidden="1"/>
    </xf>
    <xf numFmtId="0" fontId="2" fillId="0" borderId="31" xfId="0" applyFont="1" applyBorder="1" applyAlignment="1" applyProtection="1">
      <alignment/>
      <protection hidden="1"/>
    </xf>
    <xf numFmtId="0" fontId="2" fillId="0" borderId="32" xfId="0" applyFont="1" applyBorder="1" applyAlignment="1" applyProtection="1">
      <alignment/>
      <protection hidden="1"/>
    </xf>
    <xf numFmtId="0" fontId="2" fillId="0" borderId="33" xfId="0" applyFont="1" applyBorder="1" applyAlignment="1" applyProtection="1">
      <alignment/>
      <protection hidden="1"/>
    </xf>
    <xf numFmtId="0" fontId="2" fillId="0" borderId="34" xfId="0" applyFont="1" applyBorder="1" applyAlignment="1" applyProtection="1">
      <alignment/>
      <protection hidden="1"/>
    </xf>
    <xf numFmtId="2" fontId="7"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0" fontId="9"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0" fillId="0" borderId="0" xfId="0" applyFont="1" applyAlignment="1" applyProtection="1">
      <alignment vertical="center" wrapText="1"/>
      <protection hidden="1"/>
    </xf>
    <xf numFmtId="0" fontId="12" fillId="0" borderId="0" xfId="0" applyFont="1" applyAlignment="1" applyProtection="1">
      <alignment horizontal="left" vertical="center" wrapText="1"/>
      <protection hidden="1"/>
    </xf>
    <xf numFmtId="0" fontId="10" fillId="0" borderId="0" xfId="0" applyFont="1" applyAlignment="1" applyProtection="1">
      <alignment vertical="center" wrapText="1"/>
      <protection hidden="1"/>
    </xf>
    <xf numFmtId="2" fontId="12" fillId="0" borderId="0" xfId="0" applyNumberFormat="1" applyFont="1" applyAlignment="1" applyProtection="1">
      <alignment horizontal="right" vertical="center" wrapText="1"/>
      <protection hidden="1"/>
    </xf>
    <xf numFmtId="0" fontId="12" fillId="0" borderId="0" xfId="0" applyFont="1" applyAlignment="1" applyProtection="1">
      <alignment horizontal="center" vertical="center" wrapText="1"/>
      <protection hidden="1"/>
    </xf>
    <xf numFmtId="0" fontId="12" fillId="0" borderId="0" xfId="0" applyFont="1" applyAlignment="1" applyProtection="1">
      <alignment horizontal="left" vertical="center" wrapText="1"/>
      <protection hidden="1"/>
    </xf>
    <xf numFmtId="0" fontId="10" fillId="0" borderId="0" xfId="0" applyFont="1" applyAlignment="1" applyProtection="1">
      <alignment horizontal="center" vertical="center" wrapText="1"/>
      <protection hidden="1"/>
    </xf>
    <xf numFmtId="0" fontId="10" fillId="0" borderId="0" xfId="0" applyFont="1" applyAlignment="1" applyProtection="1">
      <alignment vertical="center" wrapText="1"/>
      <protection locked="0"/>
    </xf>
    <xf numFmtId="2" fontId="12" fillId="0" borderId="0" xfId="0" applyNumberFormat="1" applyFont="1" applyAlignment="1" applyProtection="1">
      <alignment horizontal="left" vertical="center" wrapText="1"/>
      <protection locked="0"/>
    </xf>
    <xf numFmtId="0" fontId="41" fillId="0" borderId="0" xfId="0" applyFont="1" applyBorder="1" applyAlignment="1" applyProtection="1">
      <alignment horizontal="center" vertical="center" wrapText="1"/>
      <protection hidden="1"/>
    </xf>
    <xf numFmtId="0" fontId="42" fillId="0" borderId="33" xfId="0" applyFont="1" applyFill="1" applyBorder="1" applyAlignment="1" applyProtection="1">
      <alignment horizontal="center" vertical="center" wrapText="1"/>
      <protection hidden="1"/>
    </xf>
    <xf numFmtId="0" fontId="0" fillId="0" borderId="0" xfId="0" applyFont="1" applyAlignment="1" applyProtection="1">
      <alignment/>
      <protection hidden="1"/>
    </xf>
    <xf numFmtId="0" fontId="41"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hidden="1"/>
    </xf>
    <xf numFmtId="0" fontId="41" fillId="0" borderId="0" xfId="0" applyFont="1" applyAlignment="1" applyProtection="1">
      <alignment horizontal="right" vertical="center" wrapText="1"/>
      <protection hidden="1"/>
    </xf>
    <xf numFmtId="0" fontId="41" fillId="0" borderId="0" xfId="0" applyFont="1" applyAlignment="1" applyProtection="1">
      <alignment horizontal="left" vertical="center" wrapText="1"/>
      <protection hidden="1"/>
    </xf>
    <xf numFmtId="0" fontId="41" fillId="0" borderId="0" xfId="0" applyFont="1" applyAlignment="1" applyProtection="1">
      <alignment horizontal="right" vertical="center" wrapText="1"/>
      <protection hidden="1"/>
    </xf>
    <xf numFmtId="0" fontId="41" fillId="0" borderId="33" xfId="0" applyFont="1" applyBorder="1" applyAlignment="1" applyProtection="1">
      <alignment horizontal="center" vertical="center" wrapText="1"/>
      <protection hidden="1"/>
    </xf>
    <xf numFmtId="0" fontId="41" fillId="0" borderId="24" xfId="0" applyFont="1" applyBorder="1" applyAlignment="1" applyProtection="1">
      <alignment horizontal="center" vertical="center" wrapText="1"/>
      <protection hidden="1"/>
    </xf>
    <xf numFmtId="0" fontId="41" fillId="0" borderId="0" xfId="0" applyFont="1" applyAlignment="1" applyProtection="1">
      <alignment horizontal="left" vertical="center" wrapText="1"/>
      <protection hidden="1"/>
    </xf>
    <xf numFmtId="0" fontId="42" fillId="0" borderId="0" xfId="0" applyFont="1" applyAlignment="1" applyProtection="1">
      <alignment horizontal="center" vertical="center" wrapText="1"/>
      <protection hidden="1"/>
    </xf>
    <xf numFmtId="0" fontId="42" fillId="0" borderId="0" xfId="0" applyFont="1" applyAlignment="1" applyProtection="1">
      <alignment horizontal="center" vertical="center" wrapText="1"/>
      <protection hidden="1"/>
    </xf>
    <xf numFmtId="49" fontId="41" fillId="0" borderId="0" xfId="0" applyNumberFormat="1" applyFont="1" applyAlignment="1" applyProtection="1">
      <alignment horizontal="center" vertical="center" wrapText="1"/>
      <protection hidden="1"/>
    </xf>
    <xf numFmtId="49" fontId="41" fillId="0" borderId="35" xfId="0" applyNumberFormat="1" applyFont="1" applyBorder="1" applyAlignment="1" applyProtection="1">
      <alignment horizontal="center" vertical="center" wrapText="1"/>
      <protection hidden="1"/>
    </xf>
    <xf numFmtId="0" fontId="41" fillId="0" borderId="35" xfId="0" applyFont="1" applyBorder="1" applyAlignment="1" applyProtection="1">
      <alignment horizontal="center" vertical="center" wrapText="1"/>
      <protection hidden="1"/>
    </xf>
    <xf numFmtId="0" fontId="41" fillId="0" borderId="35" xfId="0" applyFont="1" applyBorder="1" applyAlignment="1" applyProtection="1">
      <alignment horizontal="center" vertical="center" wrapText="1"/>
      <protection hidden="1"/>
    </xf>
    <xf numFmtId="49" fontId="42" fillId="0" borderId="35" xfId="0" applyNumberFormat="1" applyFont="1" applyBorder="1" applyAlignment="1" applyProtection="1">
      <alignment horizontal="center" vertical="center" wrapText="1"/>
      <protection hidden="1"/>
    </xf>
    <xf numFmtId="0" fontId="42" fillId="0" borderId="35" xfId="0" applyFont="1" applyBorder="1" applyAlignment="1" applyProtection="1">
      <alignment horizontal="center" vertical="center" wrapText="1"/>
      <protection hidden="1"/>
    </xf>
    <xf numFmtId="49" fontId="41" fillId="0" borderId="35" xfId="0" applyNumberFormat="1" applyFont="1" applyBorder="1" applyAlignment="1" applyProtection="1">
      <alignment horizontal="center" vertical="center" wrapText="1"/>
      <protection hidden="1"/>
    </xf>
    <xf numFmtId="49" fontId="0" fillId="0" borderId="35" xfId="0" applyNumberFormat="1" applyFont="1" applyBorder="1" applyAlignment="1" applyProtection="1">
      <alignment horizontal="center" vertical="center"/>
      <protection hidden="1"/>
    </xf>
    <xf numFmtId="0" fontId="42" fillId="0" borderId="35" xfId="0" applyNumberFormat="1" applyFont="1" applyBorder="1" applyAlignment="1" applyProtection="1">
      <alignment horizontal="center" vertical="center" wrapText="1"/>
      <protection hidden="1"/>
    </xf>
    <xf numFmtId="0" fontId="0" fillId="0" borderId="35" xfId="0" applyFont="1" applyBorder="1" applyAlignment="1" applyProtection="1">
      <alignment/>
      <protection hidden="1"/>
    </xf>
    <xf numFmtId="0" fontId="41" fillId="55" borderId="35" xfId="0" applyFont="1" applyFill="1" applyBorder="1" applyAlignment="1" applyProtection="1">
      <alignment horizontal="center" vertical="center" wrapText="1"/>
      <protection hidden="1"/>
    </xf>
    <xf numFmtId="49" fontId="41" fillId="0" borderId="0" xfId="0" applyNumberFormat="1" applyFont="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0" fontId="41" fillId="0" borderId="0" xfId="0" applyNumberFormat="1" applyFont="1" applyBorder="1" applyAlignment="1" applyProtection="1">
      <alignment horizontal="center" vertical="center" wrapText="1"/>
      <protection hidden="1"/>
    </xf>
    <xf numFmtId="0" fontId="41" fillId="0" borderId="0" xfId="0" applyFont="1" applyBorder="1" applyAlignment="1" applyProtection="1">
      <alignment horizontal="right" vertical="center" wrapText="1"/>
      <protection hidden="1"/>
    </xf>
    <xf numFmtId="0" fontId="41" fillId="0" borderId="0" xfId="0" applyNumberFormat="1" applyFont="1" applyBorder="1" applyAlignment="1" applyProtection="1">
      <alignment horizontal="center" vertical="center" wrapText="1"/>
      <protection hidden="1"/>
    </xf>
    <xf numFmtId="2" fontId="42" fillId="0" borderId="0" xfId="0" applyNumberFormat="1" applyFont="1" applyAlignment="1" applyProtection="1">
      <alignment horizontal="center" vertical="center" wrapText="1"/>
      <protection locked="0"/>
    </xf>
    <xf numFmtId="2" fontId="42" fillId="0" borderId="0" xfId="0" applyNumberFormat="1" applyFont="1" applyFill="1" applyAlignment="1" applyProtection="1">
      <alignment horizontal="center" vertical="center" wrapText="1"/>
      <protection locked="0"/>
    </xf>
    <xf numFmtId="2" fontId="41" fillId="0" borderId="35" xfId="0" applyNumberFormat="1" applyFont="1" applyBorder="1" applyAlignment="1" applyProtection="1">
      <alignment horizontal="center" vertical="center" wrapText="1"/>
      <protection locked="0"/>
    </xf>
    <xf numFmtId="2" fontId="42" fillId="0" borderId="35" xfId="0" applyNumberFormat="1" applyFont="1" applyBorder="1" applyAlignment="1" applyProtection="1">
      <alignment horizontal="center" vertical="center" wrapText="1"/>
      <protection locked="0"/>
    </xf>
    <xf numFmtId="2" fontId="42" fillId="0" borderId="35" xfId="0" applyNumberFormat="1" applyFont="1" applyFill="1" applyBorder="1" applyAlignment="1" applyProtection="1">
      <alignment horizontal="center" vertical="center" wrapText="1"/>
      <protection locked="0"/>
    </xf>
    <xf numFmtId="0" fontId="41" fillId="0" borderId="0" xfId="0" applyNumberFormat="1" applyFont="1" applyBorder="1" applyAlignment="1" applyProtection="1">
      <alignment horizontal="center" vertical="center" wrapText="1"/>
      <protection locked="0"/>
    </xf>
    <xf numFmtId="0" fontId="42" fillId="0" borderId="35"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hidden="1"/>
    </xf>
    <xf numFmtId="0" fontId="35" fillId="0" borderId="0" xfId="0" applyFont="1" applyAlignment="1" applyProtection="1">
      <alignment/>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right" vertical="center" wrapText="1"/>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16" fillId="0" borderId="33" xfId="0" applyFont="1" applyBorder="1" applyAlignment="1" applyProtection="1">
      <alignment vertical="center" wrapText="1"/>
      <protection hidden="1"/>
    </xf>
    <xf numFmtId="0" fontId="16" fillId="0" borderId="35" xfId="0" applyFont="1" applyBorder="1" applyAlignment="1" applyProtection="1">
      <alignment horizontal="center" vertical="center" wrapText="1"/>
      <protection hidden="1"/>
    </xf>
    <xf numFmtId="0" fontId="16" fillId="0" borderId="36" xfId="0" applyFont="1" applyBorder="1" applyAlignment="1" applyProtection="1">
      <alignment horizontal="center" vertical="center" textRotation="90" wrapText="1"/>
      <protection hidden="1"/>
    </xf>
    <xf numFmtId="0" fontId="16" fillId="0" borderId="35" xfId="0" applyFont="1" applyBorder="1" applyAlignment="1" applyProtection="1">
      <alignment horizontal="center" vertical="center" wrapText="1"/>
      <protection hidden="1"/>
    </xf>
    <xf numFmtId="0" fontId="35" fillId="0" borderId="37" xfId="0" applyFont="1" applyBorder="1" applyAlignment="1" applyProtection="1">
      <alignment textRotation="90"/>
      <protection hidden="1"/>
    </xf>
    <xf numFmtId="0" fontId="16" fillId="0" borderId="37" xfId="0" applyFont="1" applyBorder="1" applyAlignment="1" applyProtection="1">
      <alignment horizontal="center" vertical="center" textRotation="90" wrapText="1"/>
      <protection hidden="1"/>
    </xf>
    <xf numFmtId="2" fontId="16" fillId="0" borderId="35" xfId="0" applyNumberFormat="1"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2" fontId="16" fillId="0" borderId="0" xfId="0" applyNumberFormat="1" applyFont="1" applyBorder="1" applyAlignment="1" applyProtection="1">
      <alignment horizontal="center" vertical="center" wrapText="1"/>
      <protection hidden="1"/>
    </xf>
    <xf numFmtId="2" fontId="16" fillId="0" borderId="0" xfId="0" applyNumberFormat="1" applyFont="1" applyAlignment="1" applyProtection="1">
      <alignment horizontal="center" vertical="center" wrapText="1"/>
      <protection locked="0"/>
    </xf>
    <xf numFmtId="2" fontId="16" fillId="0" borderId="35" xfId="0" applyNumberFormat="1"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hidden="1"/>
    </xf>
    <xf numFmtId="1" fontId="16" fillId="0" borderId="0" xfId="0" applyNumberFormat="1" applyFont="1" applyFill="1" applyAlignment="1" applyProtection="1">
      <alignment horizontal="center" vertical="center" wrapText="1"/>
      <protection hidden="1"/>
    </xf>
    <xf numFmtId="0" fontId="16" fillId="0" borderId="36"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16" fillId="0" borderId="39"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wrapText="1"/>
      <protection hidden="1"/>
    </xf>
    <xf numFmtId="0" fontId="16" fillId="0" borderId="35" xfId="0" applyFont="1" applyBorder="1" applyAlignment="1" applyProtection="1">
      <alignment horizontal="center" vertical="center" textRotation="90" wrapText="1"/>
      <protection hidden="1"/>
    </xf>
    <xf numFmtId="0" fontId="15" fillId="0" borderId="37"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15" fillId="0" borderId="36" xfId="0" applyFont="1" applyBorder="1" applyAlignment="1" applyProtection="1">
      <alignment horizontal="center" vertical="center"/>
      <protection hidden="1"/>
    </xf>
    <xf numFmtId="0" fontId="15" fillId="0" borderId="37" xfId="0" applyFont="1" applyBorder="1" applyAlignment="1" applyProtection="1">
      <alignment horizontal="center" vertical="center" wrapText="1"/>
      <protection hidden="1"/>
    </xf>
    <xf numFmtId="0" fontId="66" fillId="0" borderId="35" xfId="0" applyFont="1" applyBorder="1" applyAlignment="1" applyProtection="1">
      <alignment horizontal="center" vertical="center" wrapText="1"/>
      <protection hidden="1"/>
    </xf>
    <xf numFmtId="2" fontId="66" fillId="0" borderId="35" xfId="0" applyNumberFormat="1" applyFont="1" applyBorder="1" applyAlignment="1" applyProtection="1">
      <alignment horizontal="center" vertical="center" wrapText="1"/>
      <protection hidden="1"/>
    </xf>
    <xf numFmtId="0" fontId="16" fillId="0" borderId="37" xfId="0" applyFont="1" applyBorder="1" applyAlignment="1" applyProtection="1">
      <alignment horizontal="center" vertical="center"/>
      <protection hidden="1"/>
    </xf>
    <xf numFmtId="0" fontId="39" fillId="0" borderId="35" xfId="0" applyFont="1" applyBorder="1" applyAlignment="1" applyProtection="1">
      <alignment horizontal="center" vertical="center" wrapText="1"/>
      <protection hidden="1"/>
    </xf>
    <xf numFmtId="2" fontId="39" fillId="0" borderId="35" xfId="0" applyNumberFormat="1" applyFont="1" applyBorder="1" applyAlignment="1" applyProtection="1">
      <alignment horizontal="center" vertical="center" wrapText="1"/>
      <protection hidden="1"/>
    </xf>
    <xf numFmtId="0" fontId="38" fillId="0" borderId="35" xfId="0" applyFont="1" applyBorder="1" applyAlignment="1" applyProtection="1">
      <alignment horizontal="center" vertical="center" wrapText="1"/>
      <protection hidden="1"/>
    </xf>
    <xf numFmtId="0" fontId="15" fillId="0" borderId="35" xfId="0" applyFont="1" applyBorder="1" applyAlignment="1" applyProtection="1">
      <alignment horizontal="center" vertical="center" wrapText="1"/>
      <protection hidden="1"/>
    </xf>
    <xf numFmtId="2" fontId="15" fillId="0" borderId="35" xfId="0" applyNumberFormat="1" applyFont="1" applyBorder="1" applyAlignment="1" applyProtection="1">
      <alignment horizontal="center" vertical="center" wrapText="1"/>
      <protection hidden="1"/>
    </xf>
    <xf numFmtId="2" fontId="35" fillId="0" borderId="0" xfId="0" applyNumberFormat="1" applyFont="1" applyAlignment="1" applyProtection="1">
      <alignment/>
      <protection hidden="1"/>
    </xf>
    <xf numFmtId="43" fontId="16" fillId="0" borderId="35" xfId="123" applyFont="1" applyBorder="1" applyAlignment="1" applyProtection="1">
      <alignment wrapText="1"/>
      <protection hidden="1"/>
    </xf>
    <xf numFmtId="0" fontId="35" fillId="0" borderId="35" xfId="0" applyFont="1" applyBorder="1" applyAlignment="1" applyProtection="1">
      <alignment horizontal="center" vertical="center"/>
      <protection hidden="1"/>
    </xf>
    <xf numFmtId="49" fontId="15" fillId="0" borderId="35" xfId="0" applyNumberFormat="1" applyFont="1" applyFill="1" applyBorder="1" applyAlignment="1" applyProtection="1">
      <alignment horizontal="center" vertical="center" wrapText="1"/>
      <protection hidden="1"/>
    </xf>
    <xf numFmtId="0" fontId="15" fillId="0" borderId="35" xfId="0" applyFont="1" applyFill="1" applyBorder="1" applyAlignment="1" applyProtection="1">
      <alignment horizontal="center" vertical="center" wrapText="1"/>
      <protection hidden="1"/>
    </xf>
    <xf numFmtId="2" fontId="15" fillId="0" borderId="35" xfId="0" applyNumberFormat="1" applyFont="1" applyFill="1" applyBorder="1" applyAlignment="1" applyProtection="1">
      <alignment horizontal="center" vertical="center" wrapText="1"/>
      <protection hidden="1"/>
    </xf>
    <xf numFmtId="0" fontId="16" fillId="0" borderId="35" xfId="0" applyFont="1" applyFill="1" applyBorder="1" applyAlignment="1" applyProtection="1">
      <alignment horizontal="center" vertical="center" wrapText="1"/>
      <protection hidden="1"/>
    </xf>
    <xf numFmtId="2" fontId="16" fillId="0" borderId="35" xfId="0" applyNumberFormat="1" applyFont="1" applyFill="1" applyBorder="1" applyAlignment="1" applyProtection="1">
      <alignment horizontal="center" vertical="center" wrapText="1"/>
      <protection hidden="1"/>
    </xf>
    <xf numFmtId="0" fontId="40" fillId="0" borderId="35" xfId="0" applyFont="1" applyBorder="1" applyAlignment="1" applyProtection="1">
      <alignment horizontal="center" vertical="center" wrapText="1"/>
      <protection hidden="1"/>
    </xf>
    <xf numFmtId="0" fontId="34" fillId="0" borderId="35" xfId="0" applyFont="1" applyBorder="1" applyAlignment="1" applyProtection="1">
      <alignment horizontal="center" vertical="center" wrapText="1"/>
      <protection hidden="1"/>
    </xf>
    <xf numFmtId="2" fontId="34" fillId="0" borderId="35" xfId="0" applyNumberFormat="1" applyFont="1" applyBorder="1" applyAlignment="1" applyProtection="1">
      <alignment horizontal="center" vertical="center" wrapText="1"/>
      <protection hidden="1"/>
    </xf>
    <xf numFmtId="0" fontId="67" fillId="0" borderId="35" xfId="0" applyFont="1" applyBorder="1" applyAlignment="1" applyProtection="1">
      <alignment horizontal="center" vertical="center" wrapText="1"/>
      <protection hidden="1"/>
    </xf>
    <xf numFmtId="0" fontId="67" fillId="0" borderId="39" xfId="0" applyFont="1" applyBorder="1" applyAlignment="1" applyProtection="1">
      <alignment horizontal="center" vertical="center" wrapText="1"/>
      <protection hidden="1"/>
    </xf>
    <xf numFmtId="0" fontId="68" fillId="0" borderId="35" xfId="0" applyFont="1" applyBorder="1" applyAlignment="1" applyProtection="1">
      <alignment horizontal="center" vertical="center" wrapText="1"/>
      <protection hidden="1"/>
    </xf>
    <xf numFmtId="2" fontId="67" fillId="0" borderId="35" xfId="0" applyNumberFormat="1" applyFont="1" applyBorder="1" applyAlignment="1" applyProtection="1">
      <alignment horizontal="center" vertical="center" wrapText="1"/>
      <protection hidden="1"/>
    </xf>
    <xf numFmtId="0" fontId="69" fillId="0" borderId="35" xfId="0" applyFont="1" applyBorder="1" applyAlignment="1" applyProtection="1">
      <alignment horizontal="center" vertical="center" wrapText="1"/>
      <protection hidden="1"/>
    </xf>
    <xf numFmtId="14" fontId="15" fillId="0" borderId="35" xfId="0" applyNumberFormat="1" applyFont="1" applyBorder="1" applyAlignment="1" applyProtection="1">
      <alignment horizontal="center" vertical="center" wrapText="1"/>
      <protection hidden="1"/>
    </xf>
    <xf numFmtId="1" fontId="16" fillId="0" borderId="0" xfId="0" applyNumberFormat="1" applyFont="1" applyAlignment="1" applyProtection="1">
      <alignment horizontal="center" vertical="center" wrapText="1"/>
      <protection locked="0"/>
    </xf>
    <xf numFmtId="0" fontId="15" fillId="0" borderId="36" xfId="0" applyFont="1" applyBorder="1" applyAlignment="1" applyProtection="1">
      <alignment horizontal="center" vertical="center"/>
      <protection locked="0"/>
    </xf>
    <xf numFmtId="2" fontId="15" fillId="56" borderId="35" xfId="0" applyNumberFormat="1" applyFont="1" applyFill="1" applyBorder="1" applyAlignment="1" applyProtection="1">
      <alignment horizontal="center" vertical="center" wrapText="1"/>
      <protection locked="0"/>
    </xf>
    <xf numFmtId="2" fontId="66" fillId="0" borderId="35" xfId="0" applyNumberFormat="1" applyFont="1" applyBorder="1" applyAlignment="1" applyProtection="1">
      <alignment horizontal="center" vertical="center" wrapText="1"/>
      <protection locked="0"/>
    </xf>
    <xf numFmtId="2" fontId="39" fillId="0" borderId="35" xfId="0" applyNumberFormat="1" applyFont="1" applyBorder="1" applyAlignment="1" applyProtection="1">
      <alignment horizontal="center" vertical="center" wrapText="1"/>
      <protection locked="0"/>
    </xf>
    <xf numFmtId="2" fontId="15" fillId="0" borderId="35" xfId="0" applyNumberFormat="1" applyFont="1" applyBorder="1" applyAlignment="1" applyProtection="1">
      <alignment horizontal="center" vertical="center" wrapText="1"/>
      <protection locked="0"/>
    </xf>
    <xf numFmtId="2" fontId="15" fillId="0" borderId="35" xfId="0" applyNumberFormat="1" applyFont="1" applyFill="1" applyBorder="1" applyAlignment="1" applyProtection="1">
      <alignment horizontal="center" vertical="center" wrapText="1"/>
      <protection locked="0"/>
    </xf>
    <xf numFmtId="2" fontId="16" fillId="0" borderId="35" xfId="0" applyNumberFormat="1" applyFont="1" applyFill="1" applyBorder="1" applyAlignment="1" applyProtection="1">
      <alignment horizontal="center" vertical="center" wrapText="1"/>
      <protection locked="0"/>
    </xf>
    <xf numFmtId="2" fontId="34" fillId="0" borderId="35" xfId="0" applyNumberFormat="1" applyFont="1" applyBorder="1" applyAlignment="1" applyProtection="1">
      <alignment horizontal="center" vertical="center" wrapText="1"/>
      <protection locked="0"/>
    </xf>
    <xf numFmtId="0" fontId="70" fillId="0" borderId="35" xfId="0" applyFont="1" applyBorder="1" applyAlignment="1" applyProtection="1">
      <alignment horizontal="center" vertical="center" wrapText="1"/>
      <protection locked="0"/>
    </xf>
    <xf numFmtId="2" fontId="16" fillId="2" borderId="35" xfId="0" applyNumberFormat="1" applyFont="1" applyFill="1" applyBorder="1" applyAlignment="1" applyProtection="1">
      <alignment horizontal="center" vertical="center" wrapText="1"/>
      <protection locked="0"/>
    </xf>
    <xf numFmtId="0" fontId="66" fillId="0" borderId="35" xfId="0" applyFont="1" applyBorder="1" applyAlignment="1" applyProtection="1">
      <alignment horizontal="center" vertical="center" wrapText="1"/>
      <protection locked="0"/>
    </xf>
    <xf numFmtId="2" fontId="36" fillId="55" borderId="35" xfId="0" applyNumberFormat="1" applyFont="1" applyFill="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71" fillId="0" borderId="35" xfId="0" applyFont="1" applyBorder="1" applyAlignment="1" applyProtection="1">
      <alignment/>
      <protection hidden="1"/>
    </xf>
    <xf numFmtId="0" fontId="66" fillId="0" borderId="39" xfId="0" applyFont="1" applyBorder="1" applyAlignment="1" applyProtection="1">
      <alignment horizontal="center" vertical="center" wrapText="1"/>
      <protection hidden="1"/>
    </xf>
    <xf numFmtId="0" fontId="35" fillId="0" borderId="35" xfId="0" applyFont="1" applyBorder="1" applyAlignment="1" applyProtection="1">
      <alignment/>
      <protection hidden="1"/>
    </xf>
    <xf numFmtId="0" fontId="68" fillId="0" borderId="39" xfId="0" applyFont="1" applyBorder="1" applyAlignment="1" applyProtection="1">
      <alignment horizontal="center" vertical="center" wrapText="1"/>
      <protection hidden="1"/>
    </xf>
    <xf numFmtId="2" fontId="68" fillId="2" borderId="35" xfId="0" applyNumberFormat="1" applyFont="1" applyFill="1" applyBorder="1" applyAlignment="1" applyProtection="1">
      <alignment horizontal="center" vertical="center" wrapText="1"/>
      <protection locked="0"/>
    </xf>
    <xf numFmtId="0" fontId="68" fillId="0" borderId="35" xfId="0" applyFont="1" applyBorder="1" applyAlignment="1" applyProtection="1">
      <alignment horizontal="center" vertical="center" wrapText="1"/>
      <protection locked="0"/>
    </xf>
    <xf numFmtId="0" fontId="72" fillId="0" borderId="35" xfId="0" applyFont="1" applyBorder="1" applyAlignment="1" applyProtection="1">
      <alignment horizontal="center" vertical="center" wrapText="1"/>
      <protection locked="0"/>
    </xf>
    <xf numFmtId="2" fontId="72" fillId="0" borderId="35" xfId="0" applyNumberFormat="1" applyFont="1" applyBorder="1" applyAlignment="1" applyProtection="1">
      <alignment horizontal="center" vertical="center" wrapText="1"/>
      <protection locked="0"/>
    </xf>
    <xf numFmtId="2" fontId="68" fillId="0" borderId="35" xfId="0" applyNumberFormat="1" applyFont="1" applyBorder="1" applyAlignment="1" applyProtection="1">
      <alignment horizontal="center" vertical="center" wrapText="1"/>
      <protection locked="0"/>
    </xf>
    <xf numFmtId="0" fontId="16" fillId="0" borderId="33" xfId="0" applyFont="1" applyBorder="1" applyAlignment="1" applyProtection="1">
      <alignment horizontal="right" vertical="center" wrapText="1"/>
      <protection hidden="1"/>
    </xf>
    <xf numFmtId="0" fontId="16" fillId="0" borderId="33" xfId="0" applyFont="1" applyBorder="1" applyAlignment="1" applyProtection="1">
      <alignment horizontal="center" vertical="center" wrapText="1"/>
      <protection hidden="1"/>
    </xf>
  </cellXfs>
  <cellStyles count="22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2" xfId="27"/>
    <cellStyle name="20% - Акцент1 3" xfId="28"/>
    <cellStyle name="20% - Акцент1 4" xfId="29"/>
    <cellStyle name="20% - Акцент2 2" xfId="30"/>
    <cellStyle name="20% - Акцент2 3" xfId="31"/>
    <cellStyle name="20% - Акцент2 4" xfId="32"/>
    <cellStyle name="20% - Акцент3 2" xfId="33"/>
    <cellStyle name="20% - Акцент3 3" xfId="34"/>
    <cellStyle name="20% - Акцент3 4" xfId="35"/>
    <cellStyle name="20% - Акцент4 2" xfId="36"/>
    <cellStyle name="20% - Акцент4 3" xfId="37"/>
    <cellStyle name="20% - Акцент4 4" xfId="38"/>
    <cellStyle name="20% - Акцент5 2" xfId="39"/>
    <cellStyle name="20% - Акцент5 3" xfId="40"/>
    <cellStyle name="20% - Акцент5 4" xfId="41"/>
    <cellStyle name="20% - Акцент6 2" xfId="42"/>
    <cellStyle name="20% - Акцент6 3" xfId="43"/>
    <cellStyle name="20% - Акцент6 4" xfId="44"/>
    <cellStyle name="40% - Accent1" xfId="45"/>
    <cellStyle name="40% - Accent1 2" xfId="46"/>
    <cellStyle name="40% - Accent2" xfId="47"/>
    <cellStyle name="40% - Accent2 2" xfId="48"/>
    <cellStyle name="40% - Accent3" xfId="49"/>
    <cellStyle name="40% - Accent3 2" xfId="50"/>
    <cellStyle name="40% - Accent4" xfId="51"/>
    <cellStyle name="40% - Accent4 2" xfId="52"/>
    <cellStyle name="40% - Accent5" xfId="53"/>
    <cellStyle name="40% - Accent5 2" xfId="54"/>
    <cellStyle name="40% - Accent6" xfId="55"/>
    <cellStyle name="40% - Accent6 2" xfId="56"/>
    <cellStyle name="40% - Акцент1 2" xfId="57"/>
    <cellStyle name="40% - Акцент1 3" xfId="58"/>
    <cellStyle name="40% - Акцент1 4" xfId="59"/>
    <cellStyle name="40% - Акцент2 2" xfId="60"/>
    <cellStyle name="40% - Акцент2 3" xfId="61"/>
    <cellStyle name="40% - Акцент2 4" xfId="62"/>
    <cellStyle name="40% - Акцент3 2" xfId="63"/>
    <cellStyle name="40% - Акцент3 3" xfId="64"/>
    <cellStyle name="40% - Акцент3 4" xfId="65"/>
    <cellStyle name="40% - Акцент4 2" xfId="66"/>
    <cellStyle name="40% - Акцент4 3" xfId="67"/>
    <cellStyle name="40% - Акцент4 4" xfId="68"/>
    <cellStyle name="40% - Акцент5 2" xfId="69"/>
    <cellStyle name="40% - Акцент5 3" xfId="70"/>
    <cellStyle name="40% - Акцент5 4" xfId="71"/>
    <cellStyle name="40% - Акцент6 2" xfId="72"/>
    <cellStyle name="40% - Акцент6 3" xfId="73"/>
    <cellStyle name="40% - Акцент6 4"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2" xfId="87"/>
    <cellStyle name="60% - Акцент1 3" xfId="88"/>
    <cellStyle name="60% - Акцент1 4" xfId="89"/>
    <cellStyle name="60% - Акцент2 2" xfId="90"/>
    <cellStyle name="60% - Акцент2 3" xfId="91"/>
    <cellStyle name="60% - Акцент2 4" xfId="92"/>
    <cellStyle name="60% - Акцент3 2" xfId="93"/>
    <cellStyle name="60% - Акцент3 3" xfId="94"/>
    <cellStyle name="60% - Акцент3 4" xfId="95"/>
    <cellStyle name="60% - Акцент4 2" xfId="96"/>
    <cellStyle name="60% - Акцент4 3" xfId="97"/>
    <cellStyle name="60% - Акцент4 4" xfId="98"/>
    <cellStyle name="60% - Акцент5 2" xfId="99"/>
    <cellStyle name="60% - Акцент5 3" xfId="100"/>
    <cellStyle name="60% - Акцент5 4" xfId="101"/>
    <cellStyle name="60% - Акцент6 2" xfId="102"/>
    <cellStyle name="60% - Акцент6 3" xfId="103"/>
    <cellStyle name="60% - Акцент6 4" xfId="104"/>
    <cellStyle name="Accent1" xfId="105"/>
    <cellStyle name="Accent1 2" xfId="106"/>
    <cellStyle name="Accent2" xfId="107"/>
    <cellStyle name="Accent2 2" xfId="108"/>
    <cellStyle name="Accent3" xfId="109"/>
    <cellStyle name="Accent3 2" xfId="110"/>
    <cellStyle name="Accent4" xfId="111"/>
    <cellStyle name="Accent4 2" xfId="112"/>
    <cellStyle name="Accent5" xfId="113"/>
    <cellStyle name="Accent5 2" xfId="114"/>
    <cellStyle name="Accent6" xfId="115"/>
    <cellStyle name="Accent6 2"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3" xfId="126"/>
    <cellStyle name="Currency" xfId="127"/>
    <cellStyle name="Currency [0]" xfId="128"/>
    <cellStyle name="Explanatory Text" xfId="129"/>
    <cellStyle name="Explanatory Text 2" xfId="130"/>
    <cellStyle name="Good" xfId="131"/>
    <cellStyle name="Good 2"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Input" xfId="141"/>
    <cellStyle name="Input 2" xfId="142"/>
    <cellStyle name="Linked Cell" xfId="143"/>
    <cellStyle name="Linked Cell 2" xfId="144"/>
    <cellStyle name="Neutral" xfId="145"/>
    <cellStyle name="Neutral 2" xfId="146"/>
    <cellStyle name="Normal 14 3" xfId="147"/>
    <cellStyle name="Normal 2" xfId="148"/>
    <cellStyle name="Normal 3" xfId="149"/>
    <cellStyle name="Normal 6" xfId="150"/>
    <cellStyle name="Note" xfId="151"/>
    <cellStyle name="Note 2" xfId="152"/>
    <cellStyle name="Output" xfId="153"/>
    <cellStyle name="Output 2" xfId="154"/>
    <cellStyle name="Percent" xfId="155"/>
    <cellStyle name="Title" xfId="156"/>
    <cellStyle name="Title 2" xfId="157"/>
    <cellStyle name="Total" xfId="158"/>
    <cellStyle name="Total 2" xfId="159"/>
    <cellStyle name="Warning Text" xfId="160"/>
    <cellStyle name="Warning Text 2" xfId="161"/>
    <cellStyle name="Акцент1 2" xfId="162"/>
    <cellStyle name="Акцент1 3" xfId="163"/>
    <cellStyle name="Акцент1 4" xfId="164"/>
    <cellStyle name="Акцент2 2" xfId="165"/>
    <cellStyle name="Акцент2 3" xfId="166"/>
    <cellStyle name="Акцент2 4" xfId="167"/>
    <cellStyle name="Акцент3 2" xfId="168"/>
    <cellStyle name="Акцент3 3" xfId="169"/>
    <cellStyle name="Акцент3 4" xfId="170"/>
    <cellStyle name="Акцент4 2" xfId="171"/>
    <cellStyle name="Акцент4 3" xfId="172"/>
    <cellStyle name="Акцент4 4" xfId="173"/>
    <cellStyle name="Акцент5 2" xfId="174"/>
    <cellStyle name="Акцент5 3" xfId="175"/>
    <cellStyle name="Акцент5 4" xfId="176"/>
    <cellStyle name="Акцент6 2" xfId="177"/>
    <cellStyle name="Акцент6 3" xfId="178"/>
    <cellStyle name="Акцент6 4" xfId="179"/>
    <cellStyle name="Ввод  2" xfId="180"/>
    <cellStyle name="Ввод  3" xfId="181"/>
    <cellStyle name="Ввод  4" xfId="182"/>
    <cellStyle name="Вывод 2" xfId="183"/>
    <cellStyle name="Вывод 3" xfId="184"/>
    <cellStyle name="Вывод 4" xfId="185"/>
    <cellStyle name="Вычисление 2" xfId="186"/>
    <cellStyle name="Вычисление 3" xfId="187"/>
    <cellStyle name="Вычисление 4" xfId="188"/>
    <cellStyle name="Заголовок 1 2" xfId="189"/>
    <cellStyle name="Заголовок 1 3" xfId="190"/>
    <cellStyle name="Заголовок 1 4" xfId="191"/>
    <cellStyle name="Заголовок 2 2" xfId="192"/>
    <cellStyle name="Заголовок 2 3" xfId="193"/>
    <cellStyle name="Заголовок 2 4" xfId="194"/>
    <cellStyle name="Заголовок 3 2" xfId="195"/>
    <cellStyle name="Заголовок 3 3" xfId="196"/>
    <cellStyle name="Заголовок 3 4" xfId="197"/>
    <cellStyle name="Заголовок 4 2" xfId="198"/>
    <cellStyle name="Заголовок 4 3" xfId="199"/>
    <cellStyle name="Заголовок 4 4" xfId="200"/>
    <cellStyle name="Итог 2" xfId="201"/>
    <cellStyle name="Итог 3" xfId="202"/>
    <cellStyle name="Итог 4" xfId="203"/>
    <cellStyle name="Контрольная ячейка 2" xfId="204"/>
    <cellStyle name="Контрольная ячейка 3" xfId="205"/>
    <cellStyle name="Контрольная ячейка 4" xfId="206"/>
    <cellStyle name="Название 2" xfId="207"/>
    <cellStyle name="Название 3" xfId="208"/>
    <cellStyle name="Название 4" xfId="209"/>
    <cellStyle name="Нейтральный 2" xfId="210"/>
    <cellStyle name="Нейтральный 3" xfId="211"/>
    <cellStyle name="Нейтральный 4" xfId="212"/>
    <cellStyle name="Обычный 2" xfId="213"/>
    <cellStyle name="Обычный 3" xfId="214"/>
    <cellStyle name="Обычный 4" xfId="215"/>
    <cellStyle name="Плохой 2" xfId="216"/>
    <cellStyle name="Плохой 3" xfId="217"/>
    <cellStyle name="Плохой 4" xfId="218"/>
    <cellStyle name="Пояснение 2" xfId="219"/>
    <cellStyle name="Пояснение 3" xfId="220"/>
    <cellStyle name="Пояснение 4" xfId="221"/>
    <cellStyle name="Примечание 2" xfId="222"/>
    <cellStyle name="Примечание 3" xfId="223"/>
    <cellStyle name="Примечание 4" xfId="224"/>
    <cellStyle name="Связанная ячейка 2" xfId="225"/>
    <cellStyle name="Связанная ячейка 3" xfId="226"/>
    <cellStyle name="Связанная ячейка 4" xfId="227"/>
    <cellStyle name="Текст предупреждения 2" xfId="228"/>
    <cellStyle name="Текст предупреждения 3" xfId="229"/>
    <cellStyle name="Текст предупреждения 4" xfId="230"/>
    <cellStyle name="Финансовый 2" xfId="231"/>
    <cellStyle name="Хороший 2" xfId="232"/>
    <cellStyle name="Хороший 3" xfId="233"/>
    <cellStyle name="Хороший 4" xfId="2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medadze\d\xarjtagricxva\betonis%20da%20rkina-betonis%20samushaoeb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portuli%20moedani%20smeta-tamarashvili41-4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ГАНМАРТ."/>
      <sheetName val="NAKREBI"/>
      <sheetName val="OBIEKTURI #1"/>
      <sheetName val="1-1"/>
      <sheetName val="1-2"/>
      <sheetName val="kalendaruli grafiki"/>
      <sheetName val="satendero"/>
      <sheetName val="samuSaoTa moculoba"/>
    </sheetNames>
    <sheetDataSet>
      <sheetData sheetId="1">
        <row r="31">
          <cell r="H31" t="str">
            <v>d. imedaZe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5"/>
  <sheetViews>
    <sheetView view="pageBreakPreview" zoomScaleSheetLayoutView="100" zoomScalePageLayoutView="0" workbookViewId="0" topLeftCell="A4">
      <selection activeCell="G28" sqref="G28:H28"/>
    </sheetView>
  </sheetViews>
  <sheetFormatPr defaultColWidth="9.140625" defaultRowHeight="12.75"/>
  <cols>
    <col min="1" max="1" width="2.28125" style="4" customWidth="1"/>
    <col min="2" max="2" width="2.00390625" style="4" customWidth="1"/>
    <col min="3" max="3" width="15.00390625" style="4" customWidth="1"/>
    <col min="4" max="4" width="12.00390625" style="4" customWidth="1"/>
    <col min="5" max="5" width="9.8515625" style="4" customWidth="1"/>
    <col min="6" max="6" width="9.140625" style="4" customWidth="1"/>
    <col min="7" max="8" width="8.00390625" style="4" customWidth="1"/>
    <col min="9" max="9" width="10.7109375" style="4" customWidth="1"/>
    <col min="10" max="10" width="14.7109375" style="4" customWidth="1"/>
    <col min="11" max="11" width="2.140625" style="4" customWidth="1"/>
    <col min="12" max="12" width="2.00390625" style="4" customWidth="1"/>
    <col min="13" max="16384" width="9.140625" style="4" customWidth="1"/>
  </cols>
  <sheetData>
    <row r="1" spans="1:12" ht="12.75">
      <c r="A1" s="1"/>
      <c r="B1" s="2"/>
      <c r="C1" s="2"/>
      <c r="D1" s="2"/>
      <c r="E1" s="2"/>
      <c r="F1" s="2"/>
      <c r="G1" s="2"/>
      <c r="H1" s="2"/>
      <c r="I1" s="2"/>
      <c r="J1" s="2"/>
      <c r="K1" s="2"/>
      <c r="L1" s="3"/>
    </row>
    <row r="2" spans="1:12" ht="13.5" thickBot="1">
      <c r="A2" s="5"/>
      <c r="B2" s="6"/>
      <c r="C2" s="7"/>
      <c r="D2" s="7"/>
      <c r="E2" s="7"/>
      <c r="F2" s="7"/>
      <c r="G2" s="7"/>
      <c r="H2" s="7"/>
      <c r="I2" s="7"/>
      <c r="J2" s="7"/>
      <c r="K2" s="8"/>
      <c r="L2" s="9"/>
    </row>
    <row r="3" spans="1:12" ht="12.75">
      <c r="A3" s="5"/>
      <c r="B3" s="10"/>
      <c r="C3" s="1"/>
      <c r="D3" s="2"/>
      <c r="E3" s="2"/>
      <c r="F3" s="2"/>
      <c r="G3" s="2"/>
      <c r="H3" s="2"/>
      <c r="I3" s="2"/>
      <c r="J3" s="3"/>
      <c r="K3" s="11"/>
      <c r="L3" s="9"/>
    </row>
    <row r="4" spans="1:12" ht="15">
      <c r="A4" s="5"/>
      <c r="B4" s="10"/>
      <c r="C4" s="12" t="s">
        <v>160</v>
      </c>
      <c r="D4" s="13"/>
      <c r="E4" s="13"/>
      <c r="F4" s="13"/>
      <c r="G4" s="13"/>
      <c r="H4" s="13"/>
      <c r="I4" s="13"/>
      <c r="J4" s="14"/>
      <c r="K4" s="11"/>
      <c r="L4" s="9"/>
    </row>
    <row r="5" spans="1:12" ht="12.75">
      <c r="A5" s="5"/>
      <c r="B5" s="10"/>
      <c r="C5" s="15" t="s">
        <v>82</v>
      </c>
      <c r="D5" s="16"/>
      <c r="E5" s="16"/>
      <c r="F5" s="16"/>
      <c r="G5" s="16"/>
      <c r="H5" s="16"/>
      <c r="I5" s="16"/>
      <c r="J5" s="17"/>
      <c r="K5" s="11"/>
      <c r="L5" s="9"/>
    </row>
    <row r="6" spans="1:12" ht="12.75">
      <c r="A6" s="5"/>
      <c r="B6" s="10"/>
      <c r="C6" s="5"/>
      <c r="D6" s="18"/>
      <c r="E6" s="18"/>
      <c r="F6" s="18"/>
      <c r="G6" s="18"/>
      <c r="H6" s="18"/>
      <c r="I6" s="18"/>
      <c r="J6" s="9"/>
      <c r="K6" s="11"/>
      <c r="L6" s="9"/>
    </row>
    <row r="7" spans="1:12" ht="12.75">
      <c r="A7" s="5"/>
      <c r="B7" s="10"/>
      <c r="C7" s="5"/>
      <c r="D7" s="18"/>
      <c r="E7" s="18"/>
      <c r="F7" s="18"/>
      <c r="G7" s="18"/>
      <c r="H7" s="18"/>
      <c r="I7" s="18"/>
      <c r="J7" s="9"/>
      <c r="K7" s="11"/>
      <c r="L7" s="9"/>
    </row>
    <row r="8" spans="1:12" ht="18" customHeight="1">
      <c r="A8" s="5"/>
      <c r="B8" s="10"/>
      <c r="C8" s="12" t="s">
        <v>166</v>
      </c>
      <c r="D8" s="13"/>
      <c r="E8" s="13"/>
      <c r="F8" s="13"/>
      <c r="G8" s="13"/>
      <c r="H8" s="13"/>
      <c r="I8" s="13"/>
      <c r="J8" s="14"/>
      <c r="K8" s="11"/>
      <c r="L8" s="9"/>
    </row>
    <row r="9" spans="1:12" ht="12.75">
      <c r="A9" s="5"/>
      <c r="B9" s="10"/>
      <c r="C9" s="15" t="s">
        <v>81</v>
      </c>
      <c r="D9" s="16"/>
      <c r="E9" s="16"/>
      <c r="F9" s="16"/>
      <c r="G9" s="16"/>
      <c r="H9" s="16"/>
      <c r="I9" s="16"/>
      <c r="J9" s="17"/>
      <c r="K9" s="11"/>
      <c r="L9" s="9"/>
    </row>
    <row r="10" spans="1:12" ht="12.75">
      <c r="A10" s="5"/>
      <c r="B10" s="10"/>
      <c r="C10" s="5"/>
      <c r="D10" s="18"/>
      <c r="E10" s="18"/>
      <c r="F10" s="18"/>
      <c r="G10" s="18"/>
      <c r="H10" s="18"/>
      <c r="I10" s="18"/>
      <c r="J10" s="9"/>
      <c r="K10" s="11"/>
      <c r="L10" s="9"/>
    </row>
    <row r="11" spans="1:12" ht="12.75">
      <c r="A11" s="5"/>
      <c r="B11" s="10"/>
      <c r="C11" s="5"/>
      <c r="D11" s="18"/>
      <c r="E11" s="18"/>
      <c r="F11" s="18"/>
      <c r="G11" s="18"/>
      <c r="H11" s="18"/>
      <c r="I11" s="18"/>
      <c r="J11" s="9"/>
      <c r="K11" s="11"/>
      <c r="L11" s="9"/>
    </row>
    <row r="12" spans="1:12" ht="12.75">
      <c r="A12" s="5"/>
      <c r="B12" s="10"/>
      <c r="C12" s="5"/>
      <c r="D12" s="18"/>
      <c r="E12" s="18"/>
      <c r="F12" s="18"/>
      <c r="G12" s="18"/>
      <c r="H12" s="18"/>
      <c r="I12" s="18"/>
      <c r="J12" s="9"/>
      <c r="K12" s="11"/>
      <c r="L12" s="9"/>
    </row>
    <row r="13" spans="1:12" ht="12.75">
      <c r="A13" s="5"/>
      <c r="B13" s="10"/>
      <c r="C13" s="5"/>
      <c r="D13" s="18"/>
      <c r="E13" s="18"/>
      <c r="F13" s="18"/>
      <c r="G13" s="18"/>
      <c r="H13" s="18"/>
      <c r="I13" s="18"/>
      <c r="J13" s="9"/>
      <c r="K13" s="11"/>
      <c r="L13" s="9"/>
    </row>
    <row r="14" spans="1:12" ht="21" customHeight="1">
      <c r="A14" s="5"/>
      <c r="B14" s="10"/>
      <c r="C14" s="19" t="s">
        <v>167</v>
      </c>
      <c r="D14" s="20"/>
      <c r="E14" s="20"/>
      <c r="F14" s="20"/>
      <c r="G14" s="20"/>
      <c r="H14" s="20"/>
      <c r="I14" s="20"/>
      <c r="J14" s="21"/>
      <c r="K14" s="11"/>
      <c r="L14" s="9"/>
    </row>
    <row r="15" spans="1:12" ht="12.75" customHeight="1">
      <c r="A15" s="5"/>
      <c r="B15" s="10"/>
      <c r="C15" s="19"/>
      <c r="D15" s="20"/>
      <c r="E15" s="20"/>
      <c r="F15" s="20"/>
      <c r="G15" s="20"/>
      <c r="H15" s="20"/>
      <c r="I15" s="20"/>
      <c r="J15" s="21"/>
      <c r="K15" s="11"/>
      <c r="L15" s="9"/>
    </row>
    <row r="16" spans="1:12" ht="45.75" customHeight="1">
      <c r="A16" s="5"/>
      <c r="B16" s="10"/>
      <c r="C16" s="19"/>
      <c r="D16" s="20"/>
      <c r="E16" s="20"/>
      <c r="F16" s="20"/>
      <c r="G16" s="20"/>
      <c r="H16" s="20"/>
      <c r="I16" s="20"/>
      <c r="J16" s="21"/>
      <c r="K16" s="11"/>
      <c r="L16" s="9"/>
    </row>
    <row r="17" spans="1:12" ht="28.5">
      <c r="A17" s="5"/>
      <c r="B17" s="10"/>
      <c r="C17" s="22"/>
      <c r="D17" s="23"/>
      <c r="E17" s="23"/>
      <c r="F17" s="23"/>
      <c r="G17" s="23"/>
      <c r="H17" s="23"/>
      <c r="I17" s="23"/>
      <c r="J17" s="24"/>
      <c r="K17" s="11"/>
      <c r="L17" s="9"/>
    </row>
    <row r="18" spans="1:12" ht="12.75">
      <c r="A18" s="5"/>
      <c r="B18" s="10"/>
      <c r="C18" s="5"/>
      <c r="D18" s="25"/>
      <c r="E18" s="25"/>
      <c r="F18" s="18"/>
      <c r="G18" s="18"/>
      <c r="H18" s="18"/>
      <c r="I18" s="18"/>
      <c r="J18" s="9"/>
      <c r="K18" s="11"/>
      <c r="L18" s="9"/>
    </row>
    <row r="19" spans="1:12" ht="27">
      <c r="A19" s="5"/>
      <c r="B19" s="10"/>
      <c r="C19" s="26"/>
      <c r="D19" s="27"/>
      <c r="E19" s="27"/>
      <c r="F19" s="27"/>
      <c r="G19" s="27"/>
      <c r="H19" s="27"/>
      <c r="I19" s="27"/>
      <c r="J19" s="28"/>
      <c r="K19" s="11"/>
      <c r="L19" s="9"/>
    </row>
    <row r="20" spans="1:12" ht="27">
      <c r="A20" s="5"/>
      <c r="B20" s="10"/>
      <c r="C20" s="26"/>
      <c r="D20" s="27"/>
      <c r="E20" s="27"/>
      <c r="F20" s="27"/>
      <c r="G20" s="27"/>
      <c r="H20" s="27"/>
      <c r="I20" s="27"/>
      <c r="J20" s="28"/>
      <c r="K20" s="11"/>
      <c r="L20" s="9"/>
    </row>
    <row r="21" spans="1:12" ht="27">
      <c r="A21" s="5"/>
      <c r="B21" s="10"/>
      <c r="C21" s="29" t="s">
        <v>22</v>
      </c>
      <c r="D21" s="30"/>
      <c r="E21" s="30"/>
      <c r="F21" s="30"/>
      <c r="G21" s="30"/>
      <c r="H21" s="30"/>
      <c r="I21" s="30"/>
      <c r="J21" s="31"/>
      <c r="K21" s="11"/>
      <c r="L21" s="9"/>
    </row>
    <row r="22" spans="1:12" ht="12.75">
      <c r="A22" s="5"/>
      <c r="B22" s="10"/>
      <c r="C22" s="5"/>
      <c r="D22" s="18"/>
      <c r="E22" s="18"/>
      <c r="F22" s="18"/>
      <c r="G22" s="18"/>
      <c r="H22" s="18"/>
      <c r="I22" s="18"/>
      <c r="J22" s="9"/>
      <c r="K22" s="11"/>
      <c r="L22" s="9"/>
    </row>
    <row r="23" spans="1:12" ht="12.75">
      <c r="A23" s="5"/>
      <c r="B23" s="10"/>
      <c r="C23" s="5"/>
      <c r="D23" s="18"/>
      <c r="E23" s="18"/>
      <c r="F23" s="18"/>
      <c r="G23" s="18"/>
      <c r="H23" s="18"/>
      <c r="I23" s="18"/>
      <c r="J23" s="9"/>
      <c r="K23" s="11"/>
      <c r="L23" s="9"/>
    </row>
    <row r="24" spans="1:12" ht="12.75">
      <c r="A24" s="5"/>
      <c r="B24" s="10"/>
      <c r="C24" s="5"/>
      <c r="D24" s="18"/>
      <c r="E24" s="18"/>
      <c r="F24" s="18"/>
      <c r="G24" s="18"/>
      <c r="H24" s="18"/>
      <c r="I24" s="18"/>
      <c r="J24" s="9"/>
      <c r="K24" s="11"/>
      <c r="L24" s="9"/>
    </row>
    <row r="25" spans="1:12" ht="12.75">
      <c r="A25" s="5"/>
      <c r="B25" s="10"/>
      <c r="C25" s="5"/>
      <c r="D25" s="18"/>
      <c r="E25" s="18"/>
      <c r="F25" s="18"/>
      <c r="G25" s="18"/>
      <c r="H25" s="18"/>
      <c r="I25" s="18"/>
      <c r="J25" s="9"/>
      <c r="K25" s="11"/>
      <c r="L25" s="9"/>
    </row>
    <row r="26" spans="1:12" ht="12.75">
      <c r="A26" s="5"/>
      <c r="B26" s="10"/>
      <c r="C26" s="5"/>
      <c r="D26" s="18"/>
      <c r="E26" s="18"/>
      <c r="F26" s="18"/>
      <c r="G26" s="18"/>
      <c r="H26" s="18"/>
      <c r="I26" s="18"/>
      <c r="J26" s="9"/>
      <c r="K26" s="11"/>
      <c r="L26" s="9"/>
    </row>
    <row r="27" spans="1:12" ht="12.75">
      <c r="A27" s="5"/>
      <c r="B27" s="10"/>
      <c r="C27" s="5"/>
      <c r="D27" s="18"/>
      <c r="E27" s="18"/>
      <c r="F27" s="18"/>
      <c r="G27" s="18"/>
      <c r="H27" s="18"/>
      <c r="I27" s="18"/>
      <c r="J27" s="9"/>
      <c r="K27" s="11"/>
      <c r="L27" s="9"/>
    </row>
    <row r="28" spans="1:12" ht="21">
      <c r="A28" s="5"/>
      <c r="B28" s="10"/>
      <c r="C28" s="32" t="s">
        <v>23</v>
      </c>
      <c r="D28" s="33"/>
      <c r="E28" s="33"/>
      <c r="F28" s="33"/>
      <c r="G28" s="51"/>
      <c r="H28" s="52"/>
      <c r="I28" s="35" t="s">
        <v>24</v>
      </c>
      <c r="J28" s="36"/>
      <c r="K28" s="11"/>
      <c r="L28" s="9"/>
    </row>
    <row r="29" spans="1:12" ht="12.75">
      <c r="A29" s="5"/>
      <c r="B29" s="10"/>
      <c r="C29" s="5"/>
      <c r="D29" s="18"/>
      <c r="E29" s="18"/>
      <c r="F29" s="18"/>
      <c r="G29" s="18"/>
      <c r="H29" s="18"/>
      <c r="I29" s="18"/>
      <c r="J29" s="9"/>
      <c r="K29" s="11"/>
      <c r="L29" s="9"/>
    </row>
    <row r="30" spans="1:12" ht="12.75">
      <c r="A30" s="5"/>
      <c r="B30" s="10"/>
      <c r="C30" s="5"/>
      <c r="D30" s="18"/>
      <c r="E30" s="18"/>
      <c r="F30" s="18"/>
      <c r="G30" s="18"/>
      <c r="H30" s="18"/>
      <c r="I30" s="18"/>
      <c r="J30" s="9"/>
      <c r="K30" s="11"/>
      <c r="L30" s="9"/>
    </row>
    <row r="31" spans="1:12" ht="12.75">
      <c r="A31" s="5"/>
      <c r="B31" s="10"/>
      <c r="C31" s="5"/>
      <c r="D31" s="18"/>
      <c r="E31" s="18"/>
      <c r="F31" s="18"/>
      <c r="G31" s="18"/>
      <c r="H31" s="18"/>
      <c r="I31" s="18"/>
      <c r="J31" s="9"/>
      <c r="K31" s="11"/>
      <c r="L31" s="9"/>
    </row>
    <row r="32" spans="1:12" ht="21">
      <c r="A32" s="5"/>
      <c r="B32" s="10"/>
      <c r="C32" s="37"/>
      <c r="D32" s="33" t="s">
        <v>25</v>
      </c>
      <c r="E32" s="33"/>
      <c r="F32" s="38"/>
      <c r="G32" s="34" t="s">
        <v>161</v>
      </c>
      <c r="H32" s="34"/>
      <c r="I32" s="34"/>
      <c r="J32" s="39"/>
      <c r="K32" s="11"/>
      <c r="L32" s="9"/>
    </row>
    <row r="33" spans="1:12" ht="21">
      <c r="A33" s="5"/>
      <c r="B33" s="10"/>
      <c r="C33" s="37"/>
      <c r="D33" s="40"/>
      <c r="E33" s="40"/>
      <c r="F33" s="38"/>
      <c r="G33" s="38"/>
      <c r="H33" s="40"/>
      <c r="I33" s="40"/>
      <c r="J33" s="41"/>
      <c r="K33" s="11"/>
      <c r="L33" s="9"/>
    </row>
    <row r="34" spans="1:12" ht="21">
      <c r="A34" s="5"/>
      <c r="B34" s="10"/>
      <c r="C34" s="37"/>
      <c r="D34" s="33"/>
      <c r="E34" s="33"/>
      <c r="F34" s="38"/>
      <c r="G34" s="34"/>
      <c r="H34" s="34"/>
      <c r="I34" s="34"/>
      <c r="J34" s="39"/>
      <c r="K34" s="11"/>
      <c r="L34" s="9"/>
    </row>
    <row r="35" spans="1:12" ht="21">
      <c r="A35" s="5"/>
      <c r="B35" s="10"/>
      <c r="C35" s="37"/>
      <c r="D35" s="38"/>
      <c r="E35" s="38"/>
      <c r="F35" s="38"/>
      <c r="G35" s="38"/>
      <c r="H35" s="38"/>
      <c r="I35" s="38"/>
      <c r="J35" s="41"/>
      <c r="K35" s="11"/>
      <c r="L35" s="9"/>
    </row>
    <row r="36" spans="1:12" ht="21">
      <c r="A36" s="5"/>
      <c r="B36" s="10"/>
      <c r="C36" s="37"/>
      <c r="D36" s="38"/>
      <c r="E36" s="38"/>
      <c r="F36" s="38"/>
      <c r="G36" s="38"/>
      <c r="H36" s="38"/>
      <c r="I36" s="38"/>
      <c r="J36" s="41"/>
      <c r="K36" s="11"/>
      <c r="L36" s="9"/>
    </row>
    <row r="37" spans="1:12" ht="12.75">
      <c r="A37" s="5"/>
      <c r="B37" s="10"/>
      <c r="C37" s="5"/>
      <c r="D37" s="18"/>
      <c r="E37" s="18"/>
      <c r="F37" s="18"/>
      <c r="G37" s="18"/>
      <c r="H37" s="18"/>
      <c r="I37" s="18"/>
      <c r="J37" s="9"/>
      <c r="K37" s="11"/>
      <c r="L37" s="9"/>
    </row>
    <row r="38" spans="1:12" ht="12.75">
      <c r="A38" s="5"/>
      <c r="B38" s="10"/>
      <c r="C38" s="5"/>
      <c r="D38" s="18"/>
      <c r="E38" s="18"/>
      <c r="F38" s="18"/>
      <c r="G38" s="18"/>
      <c r="H38" s="18"/>
      <c r="I38" s="18"/>
      <c r="J38" s="9"/>
      <c r="K38" s="11"/>
      <c r="L38" s="9"/>
    </row>
    <row r="39" spans="1:12" ht="12.75">
      <c r="A39" s="5"/>
      <c r="B39" s="10"/>
      <c r="C39" s="5"/>
      <c r="D39" s="18"/>
      <c r="E39" s="18"/>
      <c r="F39" s="18"/>
      <c r="G39" s="18"/>
      <c r="H39" s="18"/>
      <c r="I39" s="18"/>
      <c r="J39" s="9"/>
      <c r="K39" s="11"/>
      <c r="L39" s="9"/>
    </row>
    <row r="40" spans="1:12" ht="12.75">
      <c r="A40" s="5"/>
      <c r="B40" s="10"/>
      <c r="C40" s="5"/>
      <c r="D40" s="18"/>
      <c r="E40" s="18"/>
      <c r="F40" s="18"/>
      <c r="G40" s="18"/>
      <c r="H40" s="18"/>
      <c r="I40" s="18"/>
      <c r="J40" s="9"/>
      <c r="K40" s="11"/>
      <c r="L40" s="9"/>
    </row>
    <row r="41" spans="1:12" ht="12.75">
      <c r="A41" s="5"/>
      <c r="B41" s="10"/>
      <c r="C41" s="5"/>
      <c r="D41" s="18"/>
      <c r="E41" s="18"/>
      <c r="F41" s="18"/>
      <c r="G41" s="18"/>
      <c r="H41" s="18"/>
      <c r="I41" s="18"/>
      <c r="J41" s="9"/>
      <c r="K41" s="11"/>
      <c r="L41" s="9"/>
    </row>
    <row r="42" spans="1:12" ht="19.5">
      <c r="A42" s="5"/>
      <c r="B42" s="10"/>
      <c r="C42" s="42" t="s">
        <v>162</v>
      </c>
      <c r="D42" s="43"/>
      <c r="E42" s="43"/>
      <c r="F42" s="43"/>
      <c r="G42" s="43"/>
      <c r="H42" s="43"/>
      <c r="I42" s="43"/>
      <c r="J42" s="44"/>
      <c r="K42" s="11"/>
      <c r="L42" s="9"/>
    </row>
    <row r="43" spans="1:12" ht="13.5" thickBot="1">
      <c r="A43" s="5"/>
      <c r="B43" s="10"/>
      <c r="C43" s="45"/>
      <c r="D43" s="46"/>
      <c r="E43" s="46"/>
      <c r="F43" s="46"/>
      <c r="G43" s="46"/>
      <c r="H43" s="46"/>
      <c r="I43" s="46"/>
      <c r="J43" s="47"/>
      <c r="K43" s="11"/>
      <c r="L43" s="9"/>
    </row>
    <row r="44" spans="1:12" ht="12.75">
      <c r="A44" s="5"/>
      <c r="B44" s="48"/>
      <c r="C44" s="49"/>
      <c r="D44" s="49"/>
      <c r="E44" s="49"/>
      <c r="F44" s="49"/>
      <c r="G44" s="49"/>
      <c r="H44" s="49"/>
      <c r="I44" s="49"/>
      <c r="J44" s="49"/>
      <c r="K44" s="50"/>
      <c r="L44" s="9"/>
    </row>
    <row r="45" spans="1:12" ht="13.5" thickBot="1">
      <c r="A45" s="45"/>
      <c r="B45" s="46"/>
      <c r="C45" s="46"/>
      <c r="D45" s="46"/>
      <c r="E45" s="46"/>
      <c r="F45" s="46"/>
      <c r="G45" s="46"/>
      <c r="H45" s="46"/>
      <c r="I45" s="46"/>
      <c r="J45" s="46"/>
      <c r="K45" s="46"/>
      <c r="L45" s="47"/>
    </row>
  </sheetData>
  <sheetProtection password="EEA0" sheet="1"/>
  <mergeCells count="14">
    <mergeCell ref="C4:J4"/>
    <mergeCell ref="C5:J5"/>
    <mergeCell ref="C21:J21"/>
    <mergeCell ref="D34:E34"/>
    <mergeCell ref="C8:J8"/>
    <mergeCell ref="C9:J9"/>
    <mergeCell ref="C42:J42"/>
    <mergeCell ref="C14:J16"/>
    <mergeCell ref="G32:J32"/>
    <mergeCell ref="G34:J34"/>
    <mergeCell ref="C28:F28"/>
    <mergeCell ref="G28:H28"/>
    <mergeCell ref="I28:J28"/>
    <mergeCell ref="D32:E32"/>
  </mergeCells>
  <printOptions/>
  <pageMargins left="0.75" right="0.75" top="1" bottom="1" header="0.5" footer="0.5"/>
  <pageSetup horizontalDpi="300" verticalDpi="300" orientation="portrait" paperSize="9" scale="89" r:id="rId1"/>
</worksheet>
</file>

<file path=xl/worksheets/sheet10.xml><?xml version="1.0" encoding="utf-8"?>
<worksheet xmlns="http://schemas.openxmlformats.org/spreadsheetml/2006/main" xmlns:r="http://schemas.openxmlformats.org/officeDocument/2006/relationships">
  <dimension ref="A1:J17"/>
  <sheetViews>
    <sheetView view="pageLayout" workbookViewId="0" topLeftCell="A4">
      <selection activeCell="D12" sqref="D12:J14"/>
    </sheetView>
  </sheetViews>
  <sheetFormatPr defaultColWidth="9.140625" defaultRowHeight="12.75"/>
  <cols>
    <col min="1" max="1" width="9.140625" style="103" customWidth="1"/>
    <col min="2" max="2" width="22.140625" style="103" customWidth="1"/>
    <col min="3" max="3" width="22.7109375" style="103" customWidth="1"/>
    <col min="4" max="4" width="16.57421875" style="103" customWidth="1"/>
    <col min="5" max="5" width="15.140625" style="103" customWidth="1"/>
    <col min="6" max="6" width="17.7109375" style="103" customWidth="1"/>
    <col min="7" max="8" width="9.140625" style="103" customWidth="1"/>
    <col min="9" max="9" width="11.57421875" style="103" customWidth="1"/>
    <col min="10" max="10" width="12.140625" style="103" customWidth="1"/>
    <col min="11" max="16384" width="9.140625" style="103" customWidth="1"/>
  </cols>
  <sheetData>
    <row r="1" spans="1:10" ht="12.75">
      <c r="A1" s="102" t="s">
        <v>177</v>
      </c>
      <c r="B1" s="102"/>
      <c r="C1" s="102"/>
      <c r="D1" s="102"/>
      <c r="E1" s="102"/>
      <c r="F1" s="102"/>
      <c r="G1" s="102"/>
      <c r="H1" s="102"/>
      <c r="I1" s="102"/>
      <c r="J1" s="102"/>
    </row>
    <row r="2" spans="1:10" ht="12.75">
      <c r="A2" s="102"/>
      <c r="B2" s="102"/>
      <c r="C2" s="102"/>
      <c r="D2" s="102"/>
      <c r="E2" s="102"/>
      <c r="F2" s="102"/>
      <c r="G2" s="102"/>
      <c r="H2" s="102"/>
      <c r="I2" s="102"/>
      <c r="J2" s="102"/>
    </row>
    <row r="3" spans="1:10" ht="37.5" customHeight="1">
      <c r="A3" s="102" t="str">
        <f>'nakr.'!A12</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3" s="102"/>
      <c r="C3" s="102"/>
      <c r="D3" s="102"/>
      <c r="E3" s="102"/>
      <c r="F3" s="102"/>
      <c r="G3" s="102"/>
      <c r="H3" s="102"/>
      <c r="I3" s="102"/>
      <c r="J3" s="102"/>
    </row>
    <row r="4" spans="1:10" ht="25.5" customHeight="1">
      <c r="A4" s="102" t="str">
        <f>'nakr.'!C49</f>
        <v>dedofliswyaros municipalitetis qalaq dedofliswyaroSi patatiSvilis quCaze gare ganaTebis mowyoba</v>
      </c>
      <c r="B4" s="102"/>
      <c r="C4" s="102"/>
      <c r="D4" s="102"/>
      <c r="E4" s="102"/>
      <c r="F4" s="102"/>
      <c r="G4" s="102"/>
      <c r="H4" s="102"/>
      <c r="I4" s="102"/>
      <c r="J4" s="102"/>
    </row>
    <row r="5" spans="1:10" ht="12.75">
      <c r="A5" s="104"/>
      <c r="B5" s="104"/>
      <c r="C5" s="104"/>
      <c r="D5" s="105" t="s">
        <v>74</v>
      </c>
      <c r="E5" s="105"/>
      <c r="F5" s="105"/>
      <c r="G5" s="105"/>
      <c r="H5" s="117"/>
      <c r="I5" s="106" t="s">
        <v>97</v>
      </c>
      <c r="J5" s="106"/>
    </row>
    <row r="6" spans="1:10" ht="12.75">
      <c r="A6" s="104"/>
      <c r="B6" s="104"/>
      <c r="C6" s="104"/>
      <c r="D6" s="105" t="s">
        <v>98</v>
      </c>
      <c r="E6" s="105"/>
      <c r="F6" s="105"/>
      <c r="G6" s="105"/>
      <c r="H6" s="117"/>
      <c r="I6" s="106" t="s">
        <v>97</v>
      </c>
      <c r="J6" s="106"/>
    </row>
    <row r="7" spans="1:10" ht="12.75">
      <c r="A7" s="104"/>
      <c r="B7" s="104"/>
      <c r="C7" s="104"/>
      <c r="D7" s="102"/>
      <c r="E7" s="102"/>
      <c r="F7" s="102"/>
      <c r="G7" s="102"/>
      <c r="H7" s="104"/>
      <c r="I7" s="104"/>
      <c r="J7" s="104"/>
    </row>
    <row r="8" spans="1:10" ht="12.75">
      <c r="A8" s="107" t="str">
        <f>'nakr.'!A15</f>
        <v>Sedgenilia 2015 wlis III kvartlis  fasebSi </v>
      </c>
      <c r="B8" s="107"/>
      <c r="C8" s="107"/>
      <c r="D8" s="104"/>
      <c r="E8" s="104"/>
      <c r="F8" s="104"/>
      <c r="G8" s="104"/>
      <c r="H8" s="104"/>
      <c r="I8" s="104"/>
      <c r="J8" s="104"/>
    </row>
    <row r="9" spans="1:10" ht="12.75">
      <c r="A9" s="104"/>
      <c r="B9" s="104"/>
      <c r="C9" s="104"/>
      <c r="D9" s="104"/>
      <c r="E9" s="104"/>
      <c r="F9" s="104"/>
      <c r="G9" s="104"/>
      <c r="H9" s="104"/>
      <c r="I9" s="108"/>
      <c r="J9" s="108"/>
    </row>
    <row r="10" spans="1:10" ht="72.75" customHeight="1">
      <c r="A10" s="109" t="s">
        <v>0</v>
      </c>
      <c r="B10" s="109" t="s">
        <v>99</v>
      </c>
      <c r="C10" s="109" t="s">
        <v>100</v>
      </c>
      <c r="D10" s="109" t="s">
        <v>101</v>
      </c>
      <c r="E10" s="109"/>
      <c r="F10" s="109"/>
      <c r="G10" s="109"/>
      <c r="H10" s="109"/>
      <c r="I10" s="110" t="s">
        <v>102</v>
      </c>
      <c r="J10" s="110" t="s">
        <v>103</v>
      </c>
    </row>
    <row r="11" spans="1:10" ht="98.25" customHeight="1">
      <c r="A11" s="109"/>
      <c r="B11" s="109"/>
      <c r="C11" s="109"/>
      <c r="D11" s="111" t="s">
        <v>104</v>
      </c>
      <c r="E11" s="111" t="s">
        <v>45</v>
      </c>
      <c r="F11" s="111" t="s">
        <v>105</v>
      </c>
      <c r="G11" s="111" t="s">
        <v>47</v>
      </c>
      <c r="H11" s="111" t="s">
        <v>7</v>
      </c>
      <c r="I11" s="112"/>
      <c r="J11" s="113"/>
    </row>
    <row r="12" spans="1:10" ht="38.25" customHeight="1">
      <c r="A12" s="111">
        <v>1</v>
      </c>
      <c r="B12" s="111" t="s">
        <v>200</v>
      </c>
      <c r="C12" s="111" t="s">
        <v>104</v>
      </c>
      <c r="D12" s="118"/>
      <c r="E12" s="118"/>
      <c r="F12" s="118"/>
      <c r="G12" s="118"/>
      <c r="H12" s="118"/>
      <c r="I12" s="118"/>
      <c r="J12" s="118"/>
    </row>
    <row r="13" spans="1:10" ht="38.25" customHeight="1">
      <c r="A13" s="111">
        <v>2</v>
      </c>
      <c r="B13" s="111" t="s">
        <v>201</v>
      </c>
      <c r="C13" s="111" t="s">
        <v>108</v>
      </c>
      <c r="D13" s="118"/>
      <c r="E13" s="118"/>
      <c r="F13" s="118"/>
      <c r="G13" s="118"/>
      <c r="H13" s="118"/>
      <c r="I13" s="118"/>
      <c r="J13" s="118"/>
    </row>
    <row r="14" spans="1:10" ht="30" customHeight="1">
      <c r="A14" s="111"/>
      <c r="B14" s="111"/>
      <c r="C14" s="111" t="s">
        <v>109</v>
      </c>
      <c r="D14" s="118"/>
      <c r="E14" s="118"/>
      <c r="F14" s="118"/>
      <c r="G14" s="119"/>
      <c r="H14" s="118"/>
      <c r="I14" s="118"/>
      <c r="J14" s="118"/>
    </row>
    <row r="15" spans="1:10" ht="12.75">
      <c r="A15" s="115"/>
      <c r="B15" s="115"/>
      <c r="C15" s="115"/>
      <c r="D15" s="116"/>
      <c r="E15" s="116"/>
      <c r="F15" s="115"/>
      <c r="G15" s="115"/>
      <c r="H15" s="116"/>
      <c r="I15" s="116"/>
      <c r="J15" s="115"/>
    </row>
    <row r="16" spans="1:10" ht="12.75">
      <c r="A16" s="104"/>
      <c r="B16" s="104"/>
      <c r="C16" s="105" t="s">
        <v>25</v>
      </c>
      <c r="D16" s="105"/>
      <c r="E16" s="105"/>
      <c r="F16" s="104"/>
      <c r="G16" s="105" t="str">
        <f>'[2]Лист2'!H31</f>
        <v>d. imedaZe</v>
      </c>
      <c r="H16" s="105"/>
      <c r="I16" s="104"/>
      <c r="J16" s="104"/>
    </row>
    <row r="17" spans="1:10" ht="12.75">
      <c r="A17" s="104"/>
      <c r="B17" s="104"/>
      <c r="C17" s="105"/>
      <c r="D17" s="105"/>
      <c r="E17" s="105"/>
      <c r="F17" s="104"/>
      <c r="G17" s="105"/>
      <c r="H17" s="105"/>
      <c r="I17" s="104"/>
      <c r="J17" s="104"/>
    </row>
  </sheetData>
  <sheetProtection password="EEA0" sheet="1"/>
  <mergeCells count="20">
    <mergeCell ref="C10:C11"/>
    <mergeCell ref="D10:H10"/>
    <mergeCell ref="I10:I11"/>
    <mergeCell ref="J10:J11"/>
    <mergeCell ref="A1:J1"/>
    <mergeCell ref="A2:J2"/>
    <mergeCell ref="A3:J3"/>
    <mergeCell ref="A4:J4"/>
    <mergeCell ref="D5:G5"/>
    <mergeCell ref="I5:J5"/>
    <mergeCell ref="C16:E16"/>
    <mergeCell ref="G16:H16"/>
    <mergeCell ref="C17:E17"/>
    <mergeCell ref="G17:H17"/>
    <mergeCell ref="D6:G6"/>
    <mergeCell ref="I6:J6"/>
    <mergeCell ref="D7:G7"/>
    <mergeCell ref="A8:C8"/>
    <mergeCell ref="A10:A11"/>
    <mergeCell ref="B10:B11"/>
  </mergeCells>
  <printOptions/>
  <pageMargins left="0.7" right="0.7" top="0.75" bottom="0.75" header="0.3" footer="0.3"/>
  <pageSetup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dimension ref="A1:L50"/>
  <sheetViews>
    <sheetView zoomScalePageLayoutView="0" workbookViewId="0" topLeftCell="A1">
      <selection activeCell="D14" sqref="D14"/>
    </sheetView>
  </sheetViews>
  <sheetFormatPr defaultColWidth="9.140625" defaultRowHeight="12.75"/>
  <cols>
    <col min="1" max="1" width="6.8515625" style="103" customWidth="1"/>
    <col min="2" max="2" width="10.7109375" style="103" customWidth="1"/>
    <col min="3" max="3" width="30.8515625" style="103" customWidth="1"/>
    <col min="4" max="7" width="9.140625" style="103" customWidth="1"/>
    <col min="8" max="8" width="10.28125" style="103" customWidth="1"/>
    <col min="9" max="9" width="9.140625" style="103" customWidth="1"/>
    <col min="10" max="10" width="13.57421875" style="103" customWidth="1"/>
    <col min="11" max="11" width="7.00390625" style="103" customWidth="1"/>
    <col min="12" max="12" width="9.140625" style="103" customWidth="1"/>
    <col min="13" max="13" width="10.8515625" style="103" customWidth="1"/>
    <col min="14" max="16384" width="9.140625" style="103" customWidth="1"/>
  </cols>
  <sheetData>
    <row r="1" spans="1:8" ht="13.5" customHeight="1">
      <c r="A1" s="102" t="s">
        <v>180</v>
      </c>
      <c r="B1" s="102"/>
      <c r="C1" s="102"/>
      <c r="D1" s="102"/>
      <c r="E1" s="102"/>
      <c r="F1" s="102"/>
      <c r="G1" s="102"/>
      <c r="H1" s="102"/>
    </row>
    <row r="2" spans="1:8" ht="32.25" customHeight="1">
      <c r="A2" s="120" t="str">
        <f>'ob-9'!A3:J3</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2" s="120"/>
      <c r="C2" s="120"/>
      <c r="D2" s="120"/>
      <c r="E2" s="120"/>
      <c r="F2" s="120"/>
      <c r="G2" s="120"/>
      <c r="H2" s="120"/>
    </row>
    <row r="3" spans="1:8" ht="24" customHeight="1">
      <c r="A3" s="120" t="str">
        <f>'ob-9'!A4:J4</f>
        <v>dedofliswyaros municipalitetis qalaq dedofliswyaroSi patatiSvilis quCaze gare ganaTebis mowyoba</v>
      </c>
      <c r="B3" s="120"/>
      <c r="C3" s="120"/>
      <c r="D3" s="120"/>
      <c r="E3" s="120"/>
      <c r="F3" s="120"/>
      <c r="G3" s="120"/>
      <c r="H3" s="120"/>
    </row>
    <row r="4" spans="1:8" ht="20.25" customHeight="1">
      <c r="A4" s="120" t="str">
        <f>'ob-9'!C12</f>
        <v>samSeneblo samuSaoebi</v>
      </c>
      <c r="B4" s="120"/>
      <c r="C4" s="120"/>
      <c r="D4" s="120"/>
      <c r="E4" s="120"/>
      <c r="F4" s="120"/>
      <c r="G4" s="120"/>
      <c r="H4" s="120"/>
    </row>
    <row r="5" spans="1:8" ht="18" customHeight="1">
      <c r="A5" s="105" t="s">
        <v>74</v>
      </c>
      <c r="B5" s="105"/>
      <c r="C5" s="105"/>
      <c r="D5" s="105"/>
      <c r="E5" s="105"/>
      <c r="F5" s="117"/>
      <c r="G5" s="121" t="s">
        <v>24</v>
      </c>
      <c r="H5" s="121"/>
    </row>
    <row r="6" spans="1:8" ht="13.5" customHeight="1">
      <c r="A6" s="105" t="s">
        <v>75</v>
      </c>
      <c r="B6" s="105"/>
      <c r="C6" s="105"/>
      <c r="D6" s="105"/>
      <c r="E6" s="105"/>
      <c r="F6" s="117"/>
      <c r="G6" s="121" t="s">
        <v>24</v>
      </c>
      <c r="H6" s="121"/>
    </row>
    <row r="7" spans="1:8" ht="13.5" customHeight="1">
      <c r="A7" s="105" t="s">
        <v>76</v>
      </c>
      <c r="B7" s="105"/>
      <c r="C7" s="105"/>
      <c r="D7" s="105"/>
      <c r="E7" s="105"/>
      <c r="F7" s="156"/>
      <c r="G7" s="121" t="s">
        <v>77</v>
      </c>
      <c r="H7" s="121"/>
    </row>
    <row r="8" spans="1:8" ht="13.5" customHeight="1">
      <c r="A8" s="107" t="str">
        <f>'nakr.'!A15</f>
        <v>Sedgenilia 2015 wlis III kvartlis  fasebSi </v>
      </c>
      <c r="B8" s="107"/>
      <c r="C8" s="107"/>
      <c r="D8" s="107"/>
      <c r="E8" s="107"/>
      <c r="F8" s="107"/>
      <c r="G8" s="107"/>
      <c r="H8" s="107"/>
    </row>
    <row r="9" spans="1:8" ht="41.25" customHeight="1">
      <c r="A9" s="122" t="s">
        <v>0</v>
      </c>
      <c r="B9" s="110" t="s">
        <v>1</v>
      </c>
      <c r="C9" s="122" t="s">
        <v>2</v>
      </c>
      <c r="D9" s="110" t="s">
        <v>3</v>
      </c>
      <c r="E9" s="123" t="s">
        <v>4</v>
      </c>
      <c r="F9" s="124"/>
      <c r="G9" s="123" t="s">
        <v>74</v>
      </c>
      <c r="H9" s="124"/>
    </row>
    <row r="10" spans="1:8" ht="79.5" customHeight="1">
      <c r="A10" s="125"/>
      <c r="B10" s="113"/>
      <c r="C10" s="125"/>
      <c r="D10" s="113"/>
      <c r="E10" s="126" t="s">
        <v>5</v>
      </c>
      <c r="F10" s="126" t="s">
        <v>6</v>
      </c>
      <c r="G10" s="126" t="s">
        <v>5</v>
      </c>
      <c r="H10" s="126" t="s">
        <v>7</v>
      </c>
    </row>
    <row r="11" spans="1:8" ht="12.75">
      <c r="A11" s="127">
        <v>1</v>
      </c>
      <c r="B11" s="127">
        <v>2</v>
      </c>
      <c r="C11" s="127">
        <v>3</v>
      </c>
      <c r="D11" s="128">
        <v>4</v>
      </c>
      <c r="E11" s="129">
        <v>5</v>
      </c>
      <c r="F11" s="129">
        <v>6</v>
      </c>
      <c r="G11" s="129">
        <v>7</v>
      </c>
      <c r="H11" s="128">
        <v>8</v>
      </c>
    </row>
    <row r="12" spans="1:8" ht="33.75" customHeight="1">
      <c r="A12" s="136">
        <v>1</v>
      </c>
      <c r="B12" s="137" t="s">
        <v>124</v>
      </c>
      <c r="C12" s="137" t="s">
        <v>125</v>
      </c>
      <c r="D12" s="137" t="s">
        <v>126</v>
      </c>
      <c r="E12" s="138"/>
      <c r="F12" s="138">
        <f>21*0.4*0.4*1.2*1.3</f>
        <v>5.2416</v>
      </c>
      <c r="G12" s="161"/>
      <c r="H12" s="158"/>
    </row>
    <row r="13" spans="1:8" ht="12.75">
      <c r="A13" s="111">
        <f>A12+0.1</f>
        <v>1.1</v>
      </c>
      <c r="B13" s="111"/>
      <c r="C13" s="111" t="s">
        <v>10</v>
      </c>
      <c r="D13" s="131" t="s">
        <v>9</v>
      </c>
      <c r="E13" s="132">
        <v>4.55</v>
      </c>
      <c r="F13" s="132">
        <f>E13*F12</f>
        <v>23.84928</v>
      </c>
      <c r="G13" s="159"/>
      <c r="H13" s="159"/>
    </row>
    <row r="14" spans="1:8" ht="38.25">
      <c r="A14" s="136">
        <v>2</v>
      </c>
      <c r="B14" s="137" t="s">
        <v>127</v>
      </c>
      <c r="C14" s="137" t="s">
        <v>128</v>
      </c>
      <c r="D14" s="137" t="s">
        <v>122</v>
      </c>
      <c r="E14" s="138"/>
      <c r="F14" s="138">
        <v>21</v>
      </c>
      <c r="G14" s="161"/>
      <c r="H14" s="158"/>
    </row>
    <row r="15" spans="1:8" ht="12.75">
      <c r="A15" s="111">
        <f aca="true" t="shared" si="0" ref="A15:A21">A14+0.1</f>
        <v>2.1</v>
      </c>
      <c r="B15" s="111"/>
      <c r="C15" s="111" t="s">
        <v>10</v>
      </c>
      <c r="D15" s="131" t="s">
        <v>9</v>
      </c>
      <c r="E15" s="132">
        <v>5.4</v>
      </c>
      <c r="F15" s="132">
        <f>E15*F14</f>
        <v>113.4</v>
      </c>
      <c r="G15" s="159"/>
      <c r="H15" s="159"/>
    </row>
    <row r="16" spans="1:8" ht="12.75">
      <c r="A16" s="111">
        <f t="shared" si="0"/>
        <v>2.2</v>
      </c>
      <c r="B16" s="111"/>
      <c r="C16" s="111" t="s">
        <v>18</v>
      </c>
      <c r="D16" s="134" t="s">
        <v>95</v>
      </c>
      <c r="E16" s="135">
        <v>0.7</v>
      </c>
      <c r="F16" s="135">
        <f>E16*F14</f>
        <v>14.7</v>
      </c>
      <c r="G16" s="160"/>
      <c r="H16" s="160"/>
    </row>
    <row r="17" spans="1:8" ht="12.75">
      <c r="A17" s="111">
        <f t="shared" si="0"/>
        <v>2.3000000000000003</v>
      </c>
      <c r="B17" s="111"/>
      <c r="C17" s="111" t="s">
        <v>185</v>
      </c>
      <c r="D17" s="111" t="s">
        <v>122</v>
      </c>
      <c r="E17" s="114">
        <v>1</v>
      </c>
      <c r="F17" s="114">
        <f>E17*F14</f>
        <v>21</v>
      </c>
      <c r="G17" s="118"/>
      <c r="H17" s="118"/>
    </row>
    <row r="18" spans="1:8" ht="12.75">
      <c r="A18" s="111">
        <f t="shared" si="0"/>
        <v>2.4000000000000004</v>
      </c>
      <c r="B18" s="111"/>
      <c r="C18" s="111" t="s">
        <v>186</v>
      </c>
      <c r="D18" s="111" t="s">
        <v>122</v>
      </c>
      <c r="E18" s="114">
        <v>1</v>
      </c>
      <c r="F18" s="114">
        <f>E18*F14</f>
        <v>21</v>
      </c>
      <c r="G18" s="118"/>
      <c r="H18" s="118"/>
    </row>
    <row r="19" spans="1:8" ht="12.75">
      <c r="A19" s="111">
        <f t="shared" si="0"/>
        <v>2.5000000000000004</v>
      </c>
      <c r="B19" s="111"/>
      <c r="C19" s="111" t="s">
        <v>187</v>
      </c>
      <c r="D19" s="111" t="s">
        <v>122</v>
      </c>
      <c r="E19" s="114">
        <v>1</v>
      </c>
      <c r="F19" s="114">
        <f>E19*F14</f>
        <v>21</v>
      </c>
      <c r="G19" s="118"/>
      <c r="H19" s="118"/>
    </row>
    <row r="20" spans="1:8" ht="12.75">
      <c r="A20" s="111">
        <f t="shared" si="0"/>
        <v>2.6000000000000005</v>
      </c>
      <c r="B20" s="111"/>
      <c r="C20" s="111" t="s">
        <v>129</v>
      </c>
      <c r="D20" s="111" t="s">
        <v>122</v>
      </c>
      <c r="E20" s="114">
        <v>1</v>
      </c>
      <c r="F20" s="114">
        <f>E20*F14</f>
        <v>21</v>
      </c>
      <c r="G20" s="118"/>
      <c r="H20" s="118"/>
    </row>
    <row r="21" spans="1:12" ht="12.75">
      <c r="A21" s="111">
        <f t="shared" si="0"/>
        <v>2.7000000000000006</v>
      </c>
      <c r="B21" s="111"/>
      <c r="C21" s="111" t="s">
        <v>190</v>
      </c>
      <c r="D21" s="111" t="s">
        <v>122</v>
      </c>
      <c r="E21" s="114">
        <v>1</v>
      </c>
      <c r="F21" s="114">
        <f>E21*F14</f>
        <v>21</v>
      </c>
      <c r="G21" s="118"/>
      <c r="H21" s="118"/>
      <c r="J21" s="139"/>
      <c r="K21" s="139"/>
      <c r="L21" s="139"/>
    </row>
    <row r="22" spans="1:12" ht="17.25" customHeight="1">
      <c r="A22" s="111">
        <f>A21+0.1</f>
        <v>2.8000000000000007</v>
      </c>
      <c r="B22" s="111"/>
      <c r="C22" s="111" t="s">
        <v>188</v>
      </c>
      <c r="D22" s="111" t="s">
        <v>122</v>
      </c>
      <c r="E22" s="114">
        <v>1</v>
      </c>
      <c r="F22" s="114">
        <f>E22*F14</f>
        <v>21</v>
      </c>
      <c r="G22" s="118"/>
      <c r="H22" s="118"/>
      <c r="J22" s="139"/>
      <c r="K22" s="139"/>
      <c r="L22" s="139"/>
    </row>
    <row r="23" spans="1:8" ht="12.75">
      <c r="A23" s="111">
        <f>A22+0.1</f>
        <v>2.900000000000001</v>
      </c>
      <c r="B23" s="111"/>
      <c r="C23" s="111" t="s">
        <v>189</v>
      </c>
      <c r="D23" s="111" t="s">
        <v>122</v>
      </c>
      <c r="E23" s="114">
        <v>1</v>
      </c>
      <c r="F23" s="114">
        <f>E23*F14</f>
        <v>21</v>
      </c>
      <c r="G23" s="118"/>
      <c r="H23" s="118"/>
    </row>
    <row r="24" spans="1:8" ht="12.75">
      <c r="A24" s="140">
        <v>2.1</v>
      </c>
      <c r="B24" s="111"/>
      <c r="C24" s="111" t="s">
        <v>157</v>
      </c>
      <c r="D24" s="111" t="s">
        <v>90</v>
      </c>
      <c r="E24" s="114">
        <v>0.2</v>
      </c>
      <c r="F24" s="114">
        <f>E24*F14</f>
        <v>4.2</v>
      </c>
      <c r="G24" s="118"/>
      <c r="H24" s="118"/>
    </row>
    <row r="25" spans="1:8" ht="12.75">
      <c r="A25" s="141">
        <v>2.11</v>
      </c>
      <c r="B25" s="111"/>
      <c r="C25" s="111" t="s">
        <v>80</v>
      </c>
      <c r="D25" s="111" t="s">
        <v>21</v>
      </c>
      <c r="E25" s="114">
        <v>0.7</v>
      </c>
      <c r="F25" s="114">
        <f>E25*F14</f>
        <v>14.7</v>
      </c>
      <c r="G25" s="118"/>
      <c r="H25" s="118"/>
    </row>
    <row r="26" spans="1:8" ht="12.75">
      <c r="A26" s="141">
        <v>2.12</v>
      </c>
      <c r="B26" s="111"/>
      <c r="C26" s="111" t="s">
        <v>20</v>
      </c>
      <c r="D26" s="111" t="s">
        <v>19</v>
      </c>
      <c r="E26" s="114">
        <v>0.8</v>
      </c>
      <c r="F26" s="114">
        <f>E26*F14</f>
        <v>16.8</v>
      </c>
      <c r="G26" s="118"/>
      <c r="H26" s="118"/>
    </row>
    <row r="27" spans="1:8" ht="51">
      <c r="A27" s="142" t="s">
        <v>112</v>
      </c>
      <c r="B27" s="143" t="s">
        <v>113</v>
      </c>
      <c r="C27" s="143" t="s">
        <v>158</v>
      </c>
      <c r="D27" s="143" t="s">
        <v>78</v>
      </c>
      <c r="E27" s="144"/>
      <c r="F27" s="144">
        <f>21*0.3*0.3*0.85/100</f>
        <v>0.016065</v>
      </c>
      <c r="G27" s="162"/>
      <c r="H27" s="158"/>
    </row>
    <row r="28" spans="1:8" ht="12.75">
      <c r="A28" s="111">
        <f>A27+0.1</f>
        <v>3.1</v>
      </c>
      <c r="B28" s="145"/>
      <c r="C28" s="145" t="s">
        <v>114</v>
      </c>
      <c r="D28" s="131" t="s">
        <v>9</v>
      </c>
      <c r="E28" s="132">
        <v>286</v>
      </c>
      <c r="F28" s="132">
        <f>E28*F27</f>
        <v>4.59459</v>
      </c>
      <c r="G28" s="159"/>
      <c r="H28" s="159"/>
    </row>
    <row r="29" spans="1:8" ht="32.25" customHeight="1">
      <c r="A29" s="111">
        <f>A28+0.1</f>
        <v>3.2</v>
      </c>
      <c r="B29" s="145"/>
      <c r="C29" s="145" t="s">
        <v>115</v>
      </c>
      <c r="D29" s="134" t="s">
        <v>12</v>
      </c>
      <c r="E29" s="135">
        <v>76</v>
      </c>
      <c r="F29" s="135">
        <f>F27*E29</f>
        <v>1.22094</v>
      </c>
      <c r="G29" s="160"/>
      <c r="H29" s="160"/>
    </row>
    <row r="30" spans="1:8" ht="12.75">
      <c r="A30" s="111">
        <f>A29+0.1</f>
        <v>3.3000000000000003</v>
      </c>
      <c r="B30" s="145"/>
      <c r="C30" s="145" t="s">
        <v>159</v>
      </c>
      <c r="D30" s="145" t="s">
        <v>96</v>
      </c>
      <c r="E30" s="146">
        <v>102</v>
      </c>
      <c r="F30" s="146">
        <f>E30*F27</f>
        <v>1.63863</v>
      </c>
      <c r="G30" s="163"/>
      <c r="H30" s="163"/>
    </row>
    <row r="31" spans="1:8" ht="12.75">
      <c r="A31" s="111">
        <f>A30+0.1</f>
        <v>3.4000000000000004</v>
      </c>
      <c r="B31" s="145"/>
      <c r="C31" s="145" t="s">
        <v>116</v>
      </c>
      <c r="D31" s="145" t="s">
        <v>12</v>
      </c>
      <c r="E31" s="146">
        <v>13</v>
      </c>
      <c r="F31" s="146">
        <f>E31*F27</f>
        <v>0.208845</v>
      </c>
      <c r="G31" s="163"/>
      <c r="H31" s="163"/>
    </row>
    <row r="32" spans="1:8" ht="38.25">
      <c r="A32" s="147">
        <v>4</v>
      </c>
      <c r="B32" s="137" t="s">
        <v>130</v>
      </c>
      <c r="C32" s="137" t="s">
        <v>131</v>
      </c>
      <c r="D32" s="137" t="s">
        <v>132</v>
      </c>
      <c r="E32" s="138"/>
      <c r="F32" s="138">
        <f>3.34*21/100</f>
        <v>0.7014</v>
      </c>
      <c r="G32" s="161"/>
      <c r="H32" s="158"/>
    </row>
    <row r="33" spans="1:8" ht="12.75">
      <c r="A33" s="111">
        <f>A32+0.1</f>
        <v>4.1</v>
      </c>
      <c r="B33" s="137"/>
      <c r="C33" s="111" t="s">
        <v>10</v>
      </c>
      <c r="D33" s="148" t="s">
        <v>9</v>
      </c>
      <c r="E33" s="149">
        <v>52</v>
      </c>
      <c r="F33" s="149">
        <f>E33*F32</f>
        <v>36.4728</v>
      </c>
      <c r="G33" s="164"/>
      <c r="H33" s="164"/>
    </row>
    <row r="34" spans="1:8" ht="12.75">
      <c r="A34" s="111">
        <f>A33+0.1</f>
        <v>4.199999999999999</v>
      </c>
      <c r="B34" s="137"/>
      <c r="C34" s="111" t="s">
        <v>18</v>
      </c>
      <c r="D34" s="134" t="s">
        <v>95</v>
      </c>
      <c r="E34" s="135">
        <v>0.03</v>
      </c>
      <c r="F34" s="135">
        <f>E34*F32</f>
        <v>0.021041999999999998</v>
      </c>
      <c r="G34" s="160"/>
      <c r="H34" s="160"/>
    </row>
    <row r="35" spans="1:8" ht="12.75">
      <c r="A35" s="111">
        <f>A34+0.1</f>
        <v>4.299999999999999</v>
      </c>
      <c r="B35" s="137"/>
      <c r="C35" s="111" t="s">
        <v>79</v>
      </c>
      <c r="D35" s="111" t="s">
        <v>21</v>
      </c>
      <c r="E35" s="114">
        <v>21</v>
      </c>
      <c r="F35" s="114">
        <f>E35*F32</f>
        <v>14.7294</v>
      </c>
      <c r="G35" s="118"/>
      <c r="H35" s="118"/>
    </row>
    <row r="36" spans="1:8" ht="12.75">
      <c r="A36" s="111">
        <f>A35+0.1</f>
        <v>4.399999999999999</v>
      </c>
      <c r="B36" s="137"/>
      <c r="C36" s="111" t="s">
        <v>133</v>
      </c>
      <c r="D36" s="111" t="s">
        <v>21</v>
      </c>
      <c r="E36" s="114">
        <v>18.2</v>
      </c>
      <c r="F36" s="114">
        <f>E36*F32</f>
        <v>12.76548</v>
      </c>
      <c r="G36" s="118"/>
      <c r="H36" s="118"/>
    </row>
    <row r="37" spans="1:8" ht="12.75">
      <c r="A37" s="111">
        <f>A36+0.1</f>
        <v>4.499999999999998</v>
      </c>
      <c r="B37" s="137"/>
      <c r="C37" s="111" t="s">
        <v>20</v>
      </c>
      <c r="D37" s="111" t="s">
        <v>19</v>
      </c>
      <c r="E37" s="114">
        <v>0.19</v>
      </c>
      <c r="F37" s="114">
        <f>E37*F32</f>
        <v>0.133266</v>
      </c>
      <c r="G37" s="118"/>
      <c r="H37" s="118"/>
    </row>
    <row r="38" spans="1:8" ht="38.25">
      <c r="A38" s="128">
        <v>5</v>
      </c>
      <c r="B38" s="142" t="s">
        <v>117</v>
      </c>
      <c r="C38" s="150" t="s">
        <v>151</v>
      </c>
      <c r="D38" s="151" t="s">
        <v>118</v>
      </c>
      <c r="E38" s="152"/>
      <c r="F38" s="153">
        <f>F12</f>
        <v>5.2416</v>
      </c>
      <c r="G38" s="165"/>
      <c r="H38" s="166"/>
    </row>
    <row r="39" spans="1:8" ht="12.75">
      <c r="A39" s="111">
        <f>A38+0.1</f>
        <v>5.1</v>
      </c>
      <c r="B39" s="152"/>
      <c r="C39" s="152" t="s">
        <v>8</v>
      </c>
      <c r="D39" s="131" t="s">
        <v>9</v>
      </c>
      <c r="E39" s="131">
        <v>2.77</v>
      </c>
      <c r="F39" s="131">
        <v>96.95</v>
      </c>
      <c r="G39" s="167"/>
      <c r="H39" s="159"/>
    </row>
    <row r="40" spans="1:8" ht="12.75">
      <c r="A40" s="154"/>
      <c r="B40" s="155"/>
      <c r="C40" s="169" t="s">
        <v>11</v>
      </c>
      <c r="D40" s="169" t="s">
        <v>12</v>
      </c>
      <c r="E40" s="161"/>
      <c r="F40" s="161"/>
      <c r="G40" s="161"/>
      <c r="H40" s="158"/>
    </row>
    <row r="41" spans="1:8" ht="12.75">
      <c r="A41" s="142"/>
      <c r="B41" s="111"/>
      <c r="C41" s="119" t="s">
        <v>13</v>
      </c>
      <c r="D41" s="119" t="s">
        <v>12</v>
      </c>
      <c r="E41" s="118"/>
      <c r="F41" s="118"/>
      <c r="G41" s="118"/>
      <c r="H41" s="158"/>
    </row>
    <row r="42" spans="1:8" ht="12.75">
      <c r="A42" s="131"/>
      <c r="B42" s="111"/>
      <c r="C42" s="119" t="s">
        <v>14</v>
      </c>
      <c r="D42" s="119" t="s">
        <v>12</v>
      </c>
      <c r="E42" s="118"/>
      <c r="F42" s="118"/>
      <c r="G42" s="118"/>
      <c r="H42" s="168"/>
    </row>
    <row r="43" spans="1:8" ht="12.75">
      <c r="A43" s="154"/>
      <c r="B43" s="111"/>
      <c r="C43" s="119" t="s">
        <v>15</v>
      </c>
      <c r="D43" s="119" t="s">
        <v>12</v>
      </c>
      <c r="E43" s="118"/>
      <c r="F43" s="118"/>
      <c r="G43" s="118"/>
      <c r="H43" s="118"/>
    </row>
    <row r="44" spans="1:8" ht="38.25">
      <c r="A44" s="111"/>
      <c r="B44" s="111"/>
      <c r="C44" s="119" t="s">
        <v>16</v>
      </c>
      <c r="D44" s="119" t="s">
        <v>12</v>
      </c>
      <c r="E44" s="118"/>
      <c r="F44" s="118"/>
      <c r="G44" s="118"/>
      <c r="H44" s="158"/>
    </row>
    <row r="45" spans="1:8" ht="12.75">
      <c r="A45" s="142"/>
      <c r="B45" s="111"/>
      <c r="C45" s="119" t="s">
        <v>206</v>
      </c>
      <c r="D45" s="119" t="s">
        <v>12</v>
      </c>
      <c r="E45" s="118"/>
      <c r="F45" s="118"/>
      <c r="G45" s="118"/>
      <c r="H45" s="118"/>
    </row>
    <row r="46" spans="1:8" ht="12.75">
      <c r="A46" s="131"/>
      <c r="B46" s="111"/>
      <c r="C46" s="119" t="s">
        <v>17</v>
      </c>
      <c r="D46" s="119" t="s">
        <v>12</v>
      </c>
      <c r="E46" s="118"/>
      <c r="F46" s="118"/>
      <c r="G46" s="118"/>
      <c r="H46" s="118"/>
    </row>
    <row r="47" spans="1:8" ht="12.75">
      <c r="A47" s="154"/>
      <c r="B47" s="111"/>
      <c r="C47" s="119" t="s">
        <v>207</v>
      </c>
      <c r="D47" s="119" t="s">
        <v>12</v>
      </c>
      <c r="E47" s="118"/>
      <c r="F47" s="118"/>
      <c r="G47" s="118"/>
      <c r="H47" s="118"/>
    </row>
    <row r="48" spans="1:8" ht="12.75">
      <c r="A48" s="111"/>
      <c r="B48" s="111"/>
      <c r="C48" s="119" t="s">
        <v>7</v>
      </c>
      <c r="D48" s="119" t="s">
        <v>12</v>
      </c>
      <c r="E48" s="118"/>
      <c r="F48" s="118"/>
      <c r="G48" s="118"/>
      <c r="H48" s="158"/>
    </row>
    <row r="50" spans="1:7" ht="12.75" customHeight="1">
      <c r="A50" s="104"/>
      <c r="B50" s="179" t="s">
        <v>72</v>
      </c>
      <c r="C50" s="179"/>
      <c r="D50" s="104"/>
      <c r="E50" s="180" t="s">
        <v>73</v>
      </c>
      <c r="F50" s="180"/>
      <c r="G50" s="180"/>
    </row>
  </sheetData>
  <sheetProtection password="EEA0" sheet="1"/>
  <mergeCells count="19">
    <mergeCell ref="D9:D10"/>
    <mergeCell ref="E9:F9"/>
    <mergeCell ref="G9:H9"/>
    <mergeCell ref="A1:H1"/>
    <mergeCell ref="A2:H2"/>
    <mergeCell ref="A3:H3"/>
    <mergeCell ref="A4:H4"/>
    <mergeCell ref="A5:E5"/>
    <mergeCell ref="G5:H5"/>
    <mergeCell ref="E50:G50"/>
    <mergeCell ref="A6:E6"/>
    <mergeCell ref="G6:H6"/>
    <mergeCell ref="A7:E7"/>
    <mergeCell ref="G7:H7"/>
    <mergeCell ref="A8:H8"/>
    <mergeCell ref="B50:C50"/>
    <mergeCell ref="A9:A10"/>
    <mergeCell ref="B9:B10"/>
    <mergeCell ref="C9:C10"/>
  </mergeCell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L48"/>
  <sheetViews>
    <sheetView tabSelected="1" zoomScalePageLayoutView="0" workbookViewId="0" topLeftCell="A12">
      <selection activeCell="C19" sqref="C19"/>
    </sheetView>
  </sheetViews>
  <sheetFormatPr defaultColWidth="9.140625" defaultRowHeight="12.75"/>
  <cols>
    <col min="1" max="1" width="6.8515625" style="103" customWidth="1"/>
    <col min="2" max="2" width="10.7109375" style="103" customWidth="1"/>
    <col min="3" max="3" width="30.8515625" style="103" customWidth="1"/>
    <col min="4" max="7" width="9.140625" style="103" customWidth="1"/>
    <col min="8" max="8" width="10.28125" style="103" customWidth="1"/>
    <col min="9" max="9" width="9.140625" style="103" customWidth="1"/>
    <col min="10" max="10" width="13.57421875" style="103" customWidth="1"/>
    <col min="11" max="11" width="7.00390625" style="103" customWidth="1"/>
    <col min="12" max="12" width="9.140625" style="103" customWidth="1"/>
    <col min="13" max="13" width="10.8515625" style="103" customWidth="1"/>
    <col min="14" max="16384" width="9.140625" style="103" customWidth="1"/>
  </cols>
  <sheetData>
    <row r="1" spans="1:8" ht="13.5" customHeight="1">
      <c r="A1" s="102" t="s">
        <v>181</v>
      </c>
      <c r="B1" s="102"/>
      <c r="C1" s="102"/>
      <c r="D1" s="102"/>
      <c r="E1" s="102"/>
      <c r="F1" s="102"/>
      <c r="G1" s="102"/>
      <c r="H1" s="102"/>
    </row>
    <row r="2" spans="1:8" ht="49.5" customHeight="1">
      <c r="A2" s="120" t="str">
        <f>'ob-9'!A3:J3</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2" s="120"/>
      <c r="C2" s="120"/>
      <c r="D2" s="120"/>
      <c r="E2" s="120"/>
      <c r="F2" s="120"/>
      <c r="G2" s="120"/>
      <c r="H2" s="120"/>
    </row>
    <row r="3" spans="1:8" ht="24" customHeight="1">
      <c r="A3" s="120" t="str">
        <f>'ob-9'!A4:J4</f>
        <v>dedofliswyaros municipalitetis qalaq dedofliswyaroSi patatiSvilis quCaze gare ganaTebis mowyoba</v>
      </c>
      <c r="B3" s="120"/>
      <c r="C3" s="120"/>
      <c r="D3" s="120"/>
      <c r="E3" s="120"/>
      <c r="F3" s="120"/>
      <c r="G3" s="120"/>
      <c r="H3" s="120"/>
    </row>
    <row r="4" spans="1:8" ht="20.25" customHeight="1">
      <c r="A4" s="120" t="str">
        <f>'ob-9'!C13</f>
        <v>el. teqnikuri samuSaoebi</v>
      </c>
      <c r="B4" s="120"/>
      <c r="C4" s="120"/>
      <c r="D4" s="120"/>
      <c r="E4" s="120"/>
      <c r="F4" s="120"/>
      <c r="G4" s="120"/>
      <c r="H4" s="120"/>
    </row>
    <row r="5" spans="1:8" ht="18" customHeight="1">
      <c r="A5" s="105" t="s">
        <v>74</v>
      </c>
      <c r="B5" s="105"/>
      <c r="C5" s="105"/>
      <c r="D5" s="105"/>
      <c r="E5" s="105"/>
      <c r="F5" s="117"/>
      <c r="G5" s="121" t="s">
        <v>24</v>
      </c>
      <c r="H5" s="121"/>
    </row>
    <row r="6" spans="1:8" ht="13.5" customHeight="1">
      <c r="A6" s="105" t="s">
        <v>75</v>
      </c>
      <c r="B6" s="105"/>
      <c r="C6" s="105"/>
      <c r="D6" s="105"/>
      <c r="E6" s="105"/>
      <c r="F6" s="117"/>
      <c r="G6" s="121" t="s">
        <v>24</v>
      </c>
      <c r="H6" s="121"/>
    </row>
    <row r="7" spans="1:8" ht="13.5" customHeight="1">
      <c r="A7" s="105" t="s">
        <v>76</v>
      </c>
      <c r="B7" s="105"/>
      <c r="C7" s="105"/>
      <c r="D7" s="105"/>
      <c r="E7" s="105"/>
      <c r="F7" s="156"/>
      <c r="G7" s="121" t="s">
        <v>77</v>
      </c>
      <c r="H7" s="121"/>
    </row>
    <row r="8" spans="1:8" ht="13.5" customHeight="1">
      <c r="A8" s="107" t="str">
        <f>'nakr.'!A15</f>
        <v>Sedgenilia 2015 wlis III kvartlis  fasebSi </v>
      </c>
      <c r="B8" s="107"/>
      <c r="C8" s="107"/>
      <c r="D8" s="107"/>
      <c r="E8" s="107"/>
      <c r="F8" s="107"/>
      <c r="G8" s="107"/>
      <c r="H8" s="107"/>
    </row>
    <row r="10" spans="1:8" ht="30" customHeight="1">
      <c r="A10" s="122" t="s">
        <v>0</v>
      </c>
      <c r="B10" s="110" t="s">
        <v>1</v>
      </c>
      <c r="C10" s="122" t="s">
        <v>2</v>
      </c>
      <c r="D10" s="110" t="s">
        <v>3</v>
      </c>
      <c r="E10" s="123" t="s">
        <v>4</v>
      </c>
      <c r="F10" s="124"/>
      <c r="G10" s="123" t="s">
        <v>74</v>
      </c>
      <c r="H10" s="124"/>
    </row>
    <row r="11" spans="1:8" ht="60">
      <c r="A11" s="125"/>
      <c r="B11" s="113"/>
      <c r="C11" s="125"/>
      <c r="D11" s="113"/>
      <c r="E11" s="126" t="s">
        <v>5</v>
      </c>
      <c r="F11" s="126" t="s">
        <v>6</v>
      </c>
      <c r="G11" s="126" t="s">
        <v>5</v>
      </c>
      <c r="H11" s="126" t="s">
        <v>7</v>
      </c>
    </row>
    <row r="12" spans="1:8" ht="12.75">
      <c r="A12" s="127">
        <v>1</v>
      </c>
      <c r="B12" s="127">
        <v>2</v>
      </c>
      <c r="C12" s="127">
        <v>3</v>
      </c>
      <c r="D12" s="128">
        <v>4</v>
      </c>
      <c r="E12" s="129">
        <v>5</v>
      </c>
      <c r="F12" s="129">
        <v>6</v>
      </c>
      <c r="G12" s="129">
        <v>7</v>
      </c>
      <c r="H12" s="128">
        <v>8</v>
      </c>
    </row>
    <row r="13" spans="1:8" ht="38.25">
      <c r="A13" s="147">
        <v>1</v>
      </c>
      <c r="B13" s="137" t="s">
        <v>134</v>
      </c>
      <c r="C13" s="143" t="s">
        <v>135</v>
      </c>
      <c r="D13" s="143" t="s">
        <v>136</v>
      </c>
      <c r="E13" s="144"/>
      <c r="F13" s="144">
        <v>21</v>
      </c>
      <c r="G13" s="161"/>
      <c r="H13" s="174"/>
    </row>
    <row r="14" spans="1:8" ht="12.75">
      <c r="A14" s="111">
        <f aca="true" t="shared" si="0" ref="A14:A22">A13+0.1</f>
        <v>1.1</v>
      </c>
      <c r="B14" s="137"/>
      <c r="C14" s="111" t="s">
        <v>10</v>
      </c>
      <c r="D14" s="148" t="s">
        <v>9</v>
      </c>
      <c r="E14" s="149">
        <v>2.8</v>
      </c>
      <c r="F14" s="149">
        <f>E14*F13</f>
        <v>58.8</v>
      </c>
      <c r="G14" s="164"/>
      <c r="H14" s="164"/>
    </row>
    <row r="15" spans="1:8" ht="12.75">
      <c r="A15" s="111">
        <f t="shared" si="0"/>
        <v>1.2000000000000002</v>
      </c>
      <c r="B15" s="137"/>
      <c r="C15" s="111" t="s">
        <v>18</v>
      </c>
      <c r="D15" s="134" t="s">
        <v>95</v>
      </c>
      <c r="E15" s="135">
        <v>0.02</v>
      </c>
      <c r="F15" s="135">
        <f>E15*F13</f>
        <v>0.42</v>
      </c>
      <c r="G15" s="160"/>
      <c r="H15" s="160"/>
    </row>
    <row r="16" spans="1:8" ht="12.75">
      <c r="A16" s="111">
        <f t="shared" si="0"/>
        <v>1.3000000000000003</v>
      </c>
      <c r="B16" s="111"/>
      <c r="C16" s="145" t="s">
        <v>137</v>
      </c>
      <c r="D16" s="111" t="s">
        <v>138</v>
      </c>
      <c r="E16" s="114"/>
      <c r="F16" s="114">
        <v>520</v>
      </c>
      <c r="G16" s="118"/>
      <c r="H16" s="118"/>
    </row>
    <row r="17" spans="1:8" ht="12.75">
      <c r="A17" s="111">
        <f t="shared" si="0"/>
        <v>1.4000000000000004</v>
      </c>
      <c r="B17" s="111"/>
      <c r="C17" s="145" t="s">
        <v>184</v>
      </c>
      <c r="D17" s="111" t="s">
        <v>122</v>
      </c>
      <c r="E17" s="114"/>
      <c r="F17" s="114">
        <f>F13*2</f>
        <v>42</v>
      </c>
      <c r="G17" s="118"/>
      <c r="H17" s="118"/>
    </row>
    <row r="18" spans="1:12" ht="27.75" customHeight="1">
      <c r="A18" s="111">
        <f t="shared" si="0"/>
        <v>1.5000000000000004</v>
      </c>
      <c r="B18" s="111"/>
      <c r="C18" s="145" t="s">
        <v>139</v>
      </c>
      <c r="D18" s="111" t="s">
        <v>138</v>
      </c>
      <c r="E18" s="114"/>
      <c r="F18" s="114">
        <f>21*4</f>
        <v>84</v>
      </c>
      <c r="G18" s="118"/>
      <c r="H18" s="118"/>
      <c r="J18" s="139"/>
      <c r="K18" s="139"/>
      <c r="L18" s="139"/>
    </row>
    <row r="19" spans="1:12" ht="17.25" customHeight="1">
      <c r="A19" s="111">
        <f t="shared" si="0"/>
        <v>1.6000000000000005</v>
      </c>
      <c r="B19" s="111"/>
      <c r="C19" s="111" t="s">
        <v>152</v>
      </c>
      <c r="D19" s="111" t="s">
        <v>122</v>
      </c>
      <c r="E19" s="111"/>
      <c r="F19" s="111">
        <f>F13*2</f>
        <v>42</v>
      </c>
      <c r="G19" s="119"/>
      <c r="H19" s="118"/>
      <c r="J19" s="139"/>
      <c r="K19" s="139"/>
      <c r="L19" s="139"/>
    </row>
    <row r="20" spans="1:12" ht="12.75">
      <c r="A20" s="111">
        <f t="shared" si="0"/>
        <v>1.7000000000000006</v>
      </c>
      <c r="B20" s="111"/>
      <c r="C20" s="111" t="s">
        <v>153</v>
      </c>
      <c r="D20" s="111" t="s">
        <v>122</v>
      </c>
      <c r="E20" s="111"/>
      <c r="F20" s="111">
        <v>2</v>
      </c>
      <c r="G20" s="119"/>
      <c r="H20" s="118"/>
      <c r="J20" s="139"/>
      <c r="K20" s="139"/>
      <c r="L20" s="139"/>
    </row>
    <row r="21" spans="1:12" ht="25.5">
      <c r="A21" s="111">
        <f t="shared" si="0"/>
        <v>1.8000000000000007</v>
      </c>
      <c r="B21" s="111"/>
      <c r="C21" s="145" t="s">
        <v>197</v>
      </c>
      <c r="D21" s="111" t="s">
        <v>122</v>
      </c>
      <c r="E21" s="114">
        <v>1</v>
      </c>
      <c r="F21" s="114">
        <f>E21*F13</f>
        <v>21</v>
      </c>
      <c r="G21" s="118"/>
      <c r="H21" s="118"/>
      <c r="J21" s="139"/>
      <c r="K21" s="139"/>
      <c r="L21" s="139"/>
    </row>
    <row r="22" spans="1:12" ht="12.75">
      <c r="A22" s="111">
        <f t="shared" si="0"/>
        <v>1.9000000000000008</v>
      </c>
      <c r="B22" s="111"/>
      <c r="C22" s="145" t="s">
        <v>119</v>
      </c>
      <c r="D22" s="111" t="s">
        <v>12</v>
      </c>
      <c r="E22" s="114">
        <v>0.2</v>
      </c>
      <c r="F22" s="114">
        <f>E22*F13</f>
        <v>4.2</v>
      </c>
      <c r="G22" s="118"/>
      <c r="H22" s="118"/>
      <c r="J22" s="139"/>
      <c r="K22" s="139"/>
      <c r="L22" s="139"/>
    </row>
    <row r="23" spans="1:12" ht="51">
      <c r="A23" s="150">
        <v>2</v>
      </c>
      <c r="B23" s="142" t="s">
        <v>146</v>
      </c>
      <c r="C23" s="150" t="s">
        <v>147</v>
      </c>
      <c r="D23" s="151" t="s">
        <v>148</v>
      </c>
      <c r="E23" s="152"/>
      <c r="F23" s="150">
        <f>21*4/100</f>
        <v>0.84</v>
      </c>
      <c r="G23" s="175"/>
      <c r="H23" s="174"/>
      <c r="J23" s="139"/>
      <c r="K23" s="139"/>
      <c r="L23" s="139"/>
    </row>
    <row r="24" spans="1:12" ht="12.75">
      <c r="A24" s="131">
        <v>7.1</v>
      </c>
      <c r="B24" s="170"/>
      <c r="C24" s="131" t="s">
        <v>145</v>
      </c>
      <c r="D24" s="171" t="s">
        <v>9</v>
      </c>
      <c r="E24" s="131">
        <v>5</v>
      </c>
      <c r="F24" s="131">
        <f>E24*F23</f>
        <v>4.2</v>
      </c>
      <c r="G24" s="167"/>
      <c r="H24" s="159"/>
      <c r="J24" s="139"/>
      <c r="K24" s="139"/>
      <c r="L24" s="139"/>
    </row>
    <row r="25" spans="1:8" ht="12.75">
      <c r="A25" s="152">
        <v>7.2</v>
      </c>
      <c r="B25" s="172"/>
      <c r="C25" s="152" t="s">
        <v>18</v>
      </c>
      <c r="D25" s="173" t="s">
        <v>19</v>
      </c>
      <c r="E25" s="152">
        <v>2.85</v>
      </c>
      <c r="F25" s="152">
        <f>E25*F23</f>
        <v>2.394</v>
      </c>
      <c r="G25" s="176"/>
      <c r="H25" s="177"/>
    </row>
    <row r="26" spans="1:8" ht="12.75">
      <c r="A26" s="152">
        <v>7.3</v>
      </c>
      <c r="B26" s="172"/>
      <c r="C26" s="152" t="s">
        <v>149</v>
      </c>
      <c r="D26" s="173" t="s">
        <v>120</v>
      </c>
      <c r="E26" s="152">
        <v>1.03</v>
      </c>
      <c r="F26" s="152">
        <f>E26*F23</f>
        <v>0.8652</v>
      </c>
      <c r="G26" s="175"/>
      <c r="H26" s="178"/>
    </row>
    <row r="27" spans="1:8" ht="25.5">
      <c r="A27" s="150">
        <v>3</v>
      </c>
      <c r="B27" s="142" t="s">
        <v>143</v>
      </c>
      <c r="C27" s="150" t="s">
        <v>150</v>
      </c>
      <c r="D27" s="151" t="s">
        <v>144</v>
      </c>
      <c r="E27" s="152"/>
      <c r="F27" s="150">
        <f>21*2</f>
        <v>42</v>
      </c>
      <c r="G27" s="175"/>
      <c r="H27" s="174"/>
    </row>
    <row r="28" spans="1:8" ht="21.75" customHeight="1">
      <c r="A28" s="152">
        <v>8.1</v>
      </c>
      <c r="B28" s="172"/>
      <c r="C28" s="152" t="s">
        <v>8</v>
      </c>
      <c r="D28" s="173" t="s">
        <v>9</v>
      </c>
      <c r="E28" s="152">
        <v>1</v>
      </c>
      <c r="F28" s="152">
        <f>E28*F27</f>
        <v>42</v>
      </c>
      <c r="G28" s="167"/>
      <c r="H28" s="159"/>
    </row>
    <row r="29" spans="1:8" ht="38.25">
      <c r="A29" s="147">
        <v>4</v>
      </c>
      <c r="B29" s="137" t="s">
        <v>134</v>
      </c>
      <c r="C29" s="143" t="s">
        <v>140</v>
      </c>
      <c r="D29" s="143" t="s">
        <v>136</v>
      </c>
      <c r="E29" s="144"/>
      <c r="F29" s="144">
        <v>1</v>
      </c>
      <c r="G29" s="161"/>
      <c r="H29" s="174"/>
    </row>
    <row r="30" spans="1:8" ht="12.75">
      <c r="A30" s="111">
        <f aca="true" t="shared" si="1" ref="A30:A37">A29+0.1</f>
        <v>4.1</v>
      </c>
      <c r="B30" s="137"/>
      <c r="C30" s="111" t="s">
        <v>10</v>
      </c>
      <c r="D30" s="148" t="s">
        <v>9</v>
      </c>
      <c r="E30" s="149">
        <v>5.5</v>
      </c>
      <c r="F30" s="149">
        <f>E30*F29</f>
        <v>5.5</v>
      </c>
      <c r="G30" s="164"/>
      <c r="H30" s="164"/>
    </row>
    <row r="31" spans="1:8" ht="12.75">
      <c r="A31" s="111">
        <f t="shared" si="1"/>
        <v>4.199999999999999</v>
      </c>
      <c r="B31" s="137"/>
      <c r="C31" s="111" t="s">
        <v>18</v>
      </c>
      <c r="D31" s="134" t="s">
        <v>95</v>
      </c>
      <c r="E31" s="135">
        <v>0.02</v>
      </c>
      <c r="F31" s="135">
        <f>E31*F29</f>
        <v>0.02</v>
      </c>
      <c r="G31" s="160"/>
      <c r="H31" s="160"/>
    </row>
    <row r="32" spans="1:8" ht="12.75">
      <c r="A32" s="111">
        <f t="shared" si="1"/>
        <v>4.299999999999999</v>
      </c>
      <c r="B32" s="111"/>
      <c r="C32" s="145" t="s">
        <v>154</v>
      </c>
      <c r="D32" s="111" t="s">
        <v>122</v>
      </c>
      <c r="E32" s="114"/>
      <c r="F32" s="114">
        <f>F29</f>
        <v>1</v>
      </c>
      <c r="G32" s="118"/>
      <c r="H32" s="118"/>
    </row>
    <row r="33" spans="1:8" ht="12.75">
      <c r="A33" s="111">
        <f t="shared" si="1"/>
        <v>4.399999999999999</v>
      </c>
      <c r="B33" s="111"/>
      <c r="C33" s="145" t="s">
        <v>155</v>
      </c>
      <c r="D33" s="111" t="s">
        <v>122</v>
      </c>
      <c r="E33" s="114"/>
      <c r="F33" s="114">
        <f>F29</f>
        <v>1</v>
      </c>
      <c r="G33" s="118"/>
      <c r="H33" s="118"/>
    </row>
    <row r="34" spans="1:8" ht="12.75">
      <c r="A34" s="111">
        <f t="shared" si="1"/>
        <v>4.499999999999998</v>
      </c>
      <c r="B34" s="111"/>
      <c r="C34" s="111" t="s">
        <v>156</v>
      </c>
      <c r="D34" s="111" t="s">
        <v>122</v>
      </c>
      <c r="E34" s="111"/>
      <c r="F34" s="111">
        <v>1</v>
      </c>
      <c r="G34" s="119"/>
      <c r="H34" s="118"/>
    </row>
    <row r="35" spans="1:8" ht="12.75">
      <c r="A35" s="111">
        <f t="shared" si="1"/>
        <v>4.599999999999998</v>
      </c>
      <c r="B35" s="111"/>
      <c r="C35" s="111" t="s">
        <v>123</v>
      </c>
      <c r="D35" s="111" t="s">
        <v>122</v>
      </c>
      <c r="E35" s="111"/>
      <c r="F35" s="111">
        <v>1</v>
      </c>
      <c r="G35" s="119"/>
      <c r="H35" s="118"/>
    </row>
    <row r="36" spans="1:8" ht="12.75">
      <c r="A36" s="111">
        <f t="shared" si="1"/>
        <v>4.6999999999999975</v>
      </c>
      <c r="B36" s="111"/>
      <c r="C36" s="145" t="s">
        <v>141</v>
      </c>
      <c r="D36" s="111" t="s">
        <v>122</v>
      </c>
      <c r="E36" s="114"/>
      <c r="F36" s="114">
        <f>F29</f>
        <v>1</v>
      </c>
      <c r="G36" s="118"/>
      <c r="H36" s="118"/>
    </row>
    <row r="37" spans="1:8" ht="12.75">
      <c r="A37" s="111">
        <f t="shared" si="1"/>
        <v>4.799999999999997</v>
      </c>
      <c r="B37" s="111"/>
      <c r="C37" s="145" t="s">
        <v>142</v>
      </c>
      <c r="D37" s="111" t="s">
        <v>122</v>
      </c>
      <c r="E37" s="114"/>
      <c r="F37" s="114">
        <f>F29</f>
        <v>1</v>
      </c>
      <c r="G37" s="118"/>
      <c r="H37" s="118"/>
    </row>
    <row r="38" spans="1:8" ht="12.75">
      <c r="A38" s="154"/>
      <c r="B38" s="155"/>
      <c r="C38" s="169" t="s">
        <v>11</v>
      </c>
      <c r="D38" s="169" t="s">
        <v>12</v>
      </c>
      <c r="E38" s="161"/>
      <c r="F38" s="161"/>
      <c r="G38" s="161"/>
      <c r="H38" s="158"/>
    </row>
    <row r="39" spans="1:8" ht="12.75">
      <c r="A39" s="142"/>
      <c r="B39" s="111"/>
      <c r="C39" s="119" t="s">
        <v>13</v>
      </c>
      <c r="D39" s="119" t="s">
        <v>12</v>
      </c>
      <c r="E39" s="118"/>
      <c r="F39" s="118"/>
      <c r="G39" s="118"/>
      <c r="H39" s="158"/>
    </row>
    <row r="40" spans="1:8" ht="12.75">
      <c r="A40" s="131"/>
      <c r="B40" s="111"/>
      <c r="C40" s="119" t="s">
        <v>14</v>
      </c>
      <c r="D40" s="119" t="s">
        <v>12</v>
      </c>
      <c r="E40" s="118"/>
      <c r="F40" s="118"/>
      <c r="G40" s="118"/>
      <c r="H40" s="158"/>
    </row>
    <row r="41" spans="1:8" ht="12.75">
      <c r="A41" s="154"/>
      <c r="B41" s="111"/>
      <c r="C41" s="119" t="s">
        <v>15</v>
      </c>
      <c r="D41" s="119" t="s">
        <v>12</v>
      </c>
      <c r="E41" s="118"/>
      <c r="F41" s="118"/>
      <c r="G41" s="118"/>
      <c r="H41" s="118"/>
    </row>
    <row r="42" spans="1:8" ht="38.25">
      <c r="A42" s="111"/>
      <c r="B42" s="111"/>
      <c r="C42" s="119" t="s">
        <v>16</v>
      </c>
      <c r="D42" s="119" t="s">
        <v>12</v>
      </c>
      <c r="E42" s="118"/>
      <c r="F42" s="118"/>
      <c r="G42" s="118"/>
      <c r="H42" s="158"/>
    </row>
    <row r="43" spans="1:8" ht="12.75">
      <c r="A43" s="142"/>
      <c r="B43" s="111"/>
      <c r="C43" s="119" t="s">
        <v>208</v>
      </c>
      <c r="D43" s="119" t="s">
        <v>12</v>
      </c>
      <c r="E43" s="118"/>
      <c r="F43" s="118"/>
      <c r="G43" s="118"/>
      <c r="H43" s="118"/>
    </row>
    <row r="44" spans="1:8" ht="12.75">
      <c r="A44" s="131"/>
      <c r="B44" s="111"/>
      <c r="C44" s="119" t="s">
        <v>17</v>
      </c>
      <c r="D44" s="119" t="s">
        <v>12</v>
      </c>
      <c r="E44" s="118"/>
      <c r="F44" s="118"/>
      <c r="G44" s="118"/>
      <c r="H44" s="118"/>
    </row>
    <row r="45" spans="1:8" ht="12.75">
      <c r="A45" s="154"/>
      <c r="B45" s="111"/>
      <c r="C45" s="119" t="s">
        <v>207</v>
      </c>
      <c r="D45" s="119" t="s">
        <v>12</v>
      </c>
      <c r="E45" s="118"/>
      <c r="F45" s="118"/>
      <c r="G45" s="118"/>
      <c r="H45" s="118"/>
    </row>
    <row r="46" spans="1:8" ht="12.75">
      <c r="A46" s="111"/>
      <c r="B46" s="111"/>
      <c r="C46" s="119" t="s">
        <v>7</v>
      </c>
      <c r="D46" s="119" t="s">
        <v>12</v>
      </c>
      <c r="E46" s="118"/>
      <c r="F46" s="118"/>
      <c r="G46" s="118"/>
      <c r="H46" s="158"/>
    </row>
    <row r="48" spans="2:8" ht="12.75">
      <c r="B48" s="104"/>
      <c r="C48" s="105" t="s">
        <v>72</v>
      </c>
      <c r="D48" s="105"/>
      <c r="E48" s="104"/>
      <c r="F48" s="102" t="s">
        <v>73</v>
      </c>
      <c r="G48" s="102"/>
      <c r="H48" s="102"/>
    </row>
  </sheetData>
  <sheetProtection password="EEA0" sheet="1"/>
  <mergeCells count="19">
    <mergeCell ref="D10:D11"/>
    <mergeCell ref="E10:F10"/>
    <mergeCell ref="A1:H1"/>
    <mergeCell ref="A2:H2"/>
    <mergeCell ref="A3:H3"/>
    <mergeCell ref="A4:H4"/>
    <mergeCell ref="A5:E5"/>
    <mergeCell ref="G5:H5"/>
    <mergeCell ref="G10:H10"/>
    <mergeCell ref="F48:H48"/>
    <mergeCell ref="A6:E6"/>
    <mergeCell ref="G6:H6"/>
    <mergeCell ref="A7:E7"/>
    <mergeCell ref="G7:H7"/>
    <mergeCell ref="A8:H8"/>
    <mergeCell ref="A10:A11"/>
    <mergeCell ref="B10:B11"/>
    <mergeCell ref="C48:D48"/>
    <mergeCell ref="C10:C11"/>
  </mergeCells>
  <printOptions/>
  <pageMargins left="0.7"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A5" sqref="A5:D5"/>
    </sheetView>
  </sheetViews>
  <sheetFormatPr defaultColWidth="9.140625" defaultRowHeight="12.75"/>
  <cols>
    <col min="1" max="1" width="28.8515625" style="4" customWidth="1"/>
    <col min="2" max="2" width="22.421875" style="4" customWidth="1"/>
    <col min="3" max="3" width="24.28125" style="4" customWidth="1"/>
    <col min="4" max="16384" width="9.140625" style="4" customWidth="1"/>
  </cols>
  <sheetData>
    <row r="1" spans="1:4" ht="22.5">
      <c r="A1" s="53" t="s">
        <v>27</v>
      </c>
      <c r="B1" s="53"/>
      <c r="C1" s="53"/>
      <c r="D1" s="53"/>
    </row>
    <row r="2" spans="1:4" ht="15.75">
      <c r="A2" s="54"/>
      <c r="B2" s="54"/>
      <c r="C2" s="54"/>
      <c r="D2" s="54"/>
    </row>
    <row r="3" spans="1:4" ht="21">
      <c r="A3" s="55" t="s">
        <v>28</v>
      </c>
      <c r="B3" s="55"/>
      <c r="C3" s="55"/>
      <c r="D3" s="55"/>
    </row>
    <row r="4" spans="1:4" ht="15.75">
      <c r="A4" s="56"/>
      <c r="B4" s="56"/>
      <c r="C4" s="56"/>
      <c r="D4" s="56"/>
    </row>
    <row r="5" spans="1:4" ht="141" customHeight="1">
      <c r="A5" s="57" t="s">
        <v>163</v>
      </c>
      <c r="B5" s="57"/>
      <c r="C5" s="57"/>
      <c r="D5" s="57"/>
    </row>
    <row r="6" spans="1:4" ht="26.25" customHeight="1">
      <c r="A6" s="63" t="s">
        <v>202</v>
      </c>
      <c r="B6" s="63"/>
      <c r="C6" s="63"/>
      <c r="D6" s="63"/>
    </row>
    <row r="7" spans="1:4" ht="26.25" customHeight="1">
      <c r="A7" s="63" t="s">
        <v>203</v>
      </c>
      <c r="B7" s="63"/>
      <c r="C7" s="63"/>
      <c r="D7" s="63"/>
    </row>
    <row r="8" spans="1:4" ht="30" customHeight="1">
      <c r="A8" s="58" t="s">
        <v>204</v>
      </c>
      <c r="B8" s="58"/>
      <c r="C8" s="58"/>
      <c r="D8" s="58"/>
    </row>
    <row r="9" spans="1:4" ht="92.25" customHeight="1">
      <c r="A9" s="57" t="s">
        <v>94</v>
      </c>
      <c r="B9" s="57"/>
      <c r="C9" s="57"/>
      <c r="D9" s="57"/>
    </row>
    <row r="10" spans="1:4" ht="37.5" customHeight="1">
      <c r="A10" s="59"/>
      <c r="B10" s="60" t="s">
        <v>29</v>
      </c>
      <c r="C10" s="64"/>
      <c r="D10" s="61" t="s">
        <v>30</v>
      </c>
    </row>
    <row r="11" spans="1:4" ht="15.75">
      <c r="A11" s="54"/>
      <c r="B11" s="54"/>
      <c r="C11" s="54"/>
      <c r="D11" s="54"/>
    </row>
    <row r="12" spans="1:4" ht="15.75">
      <c r="A12" s="54"/>
      <c r="B12" s="54"/>
      <c r="C12" s="54"/>
      <c r="D12" s="54"/>
    </row>
    <row r="13" spans="1:4" ht="15.75">
      <c r="A13" s="54"/>
      <c r="B13" s="54"/>
      <c r="C13" s="54"/>
      <c r="D13" s="54"/>
    </row>
    <row r="14" spans="1:4" ht="15.75">
      <c r="A14" s="54"/>
      <c r="B14" s="54"/>
      <c r="C14" s="54"/>
      <c r="D14" s="54"/>
    </row>
    <row r="15" spans="1:4" ht="15.75">
      <c r="A15" s="54"/>
      <c r="B15" s="54"/>
      <c r="C15" s="54"/>
      <c r="D15" s="54"/>
    </row>
    <row r="16" spans="1:4" ht="47.25" customHeight="1">
      <c r="A16" s="54"/>
      <c r="B16" s="54" t="s">
        <v>26</v>
      </c>
      <c r="C16" s="62" t="s">
        <v>73</v>
      </c>
      <c r="D16" s="62"/>
    </row>
  </sheetData>
  <sheetProtection password="EEA0" sheet="1"/>
  <mergeCells count="8">
    <mergeCell ref="A9:D9"/>
    <mergeCell ref="C16:D16"/>
    <mergeCell ref="A8:D8"/>
    <mergeCell ref="A1:D1"/>
    <mergeCell ref="A3:D3"/>
    <mergeCell ref="A5:D5"/>
    <mergeCell ref="A6:D6"/>
    <mergeCell ref="A7:D7"/>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77"/>
  <sheetViews>
    <sheetView view="pageBreakPreview" zoomScale="90" zoomScaleNormal="55" zoomScaleSheetLayoutView="90" zoomScalePageLayoutView="0" workbookViewId="0" topLeftCell="A43">
      <selection activeCell="C49" sqref="C49"/>
    </sheetView>
  </sheetViews>
  <sheetFormatPr defaultColWidth="9.140625" defaultRowHeight="12.75"/>
  <cols>
    <col min="1" max="1" width="6.57421875" style="67" customWidth="1"/>
    <col min="2" max="2" width="28.140625" style="67" customWidth="1"/>
    <col min="3" max="3" width="45.421875" style="67" customWidth="1"/>
    <col min="4" max="4" width="13.57421875" style="67" customWidth="1"/>
    <col min="5" max="5" width="13.7109375" style="67" customWidth="1"/>
    <col min="6" max="6" width="11.28125" style="67" customWidth="1"/>
    <col min="7" max="7" width="10.7109375" style="67" customWidth="1"/>
    <col min="8" max="8" width="15.7109375" style="67" customWidth="1"/>
    <col min="9" max="16384" width="9.140625" style="67" customWidth="1"/>
  </cols>
  <sheetData>
    <row r="1" spans="1:8" ht="24.75" customHeight="1">
      <c r="A1" s="65" t="s">
        <v>31</v>
      </c>
      <c r="B1" s="65"/>
      <c r="C1" s="66" t="str">
        <f>'Tavf.'!C8</f>
        <v>დედოფლისწყაროს მუნიციპალიტეტი</v>
      </c>
      <c r="D1" s="66"/>
      <c r="E1" s="66"/>
      <c r="F1" s="66"/>
      <c r="G1" s="66"/>
      <c r="H1" s="66"/>
    </row>
    <row r="2" spans="1:8" ht="16.5" customHeight="1">
      <c r="A2" s="65" t="s">
        <v>32</v>
      </c>
      <c r="B2" s="65"/>
      <c r="C2" s="65"/>
      <c r="D2" s="65"/>
      <c r="E2" s="65"/>
      <c r="F2" s="65"/>
      <c r="G2" s="65"/>
      <c r="H2" s="65"/>
    </row>
    <row r="3" spans="1:8" ht="16.5" customHeight="1">
      <c r="A3" s="68" t="s">
        <v>33</v>
      </c>
      <c r="B3" s="68"/>
      <c r="C3" s="69"/>
      <c r="D3" s="69"/>
      <c r="E3" s="69"/>
      <c r="F3" s="69"/>
      <c r="G3" s="69"/>
      <c r="H3" s="69"/>
    </row>
    <row r="4" spans="1:8" ht="16.5" customHeight="1">
      <c r="A4" s="70" t="s">
        <v>34</v>
      </c>
      <c r="B4" s="70"/>
      <c r="C4" s="70"/>
      <c r="D4" s="94"/>
      <c r="E4" s="71" t="s">
        <v>35</v>
      </c>
      <c r="F4" s="69"/>
      <c r="G4" s="69"/>
      <c r="H4" s="69"/>
    </row>
    <row r="5" spans="1:8" ht="16.5" customHeight="1">
      <c r="A5" s="70" t="s">
        <v>36</v>
      </c>
      <c r="B5" s="70"/>
      <c r="C5" s="70"/>
      <c r="D5" s="94"/>
      <c r="E5" s="71" t="s">
        <v>35</v>
      </c>
      <c r="F5" s="69"/>
      <c r="G5" s="69"/>
      <c r="H5" s="69"/>
    </row>
    <row r="6" spans="1:8" ht="13.5">
      <c r="A6" s="72"/>
      <c r="B6" s="72"/>
      <c r="C6" s="72" t="s">
        <v>37</v>
      </c>
      <c r="D6" s="95"/>
      <c r="E6" s="71" t="s">
        <v>35</v>
      </c>
      <c r="F6" s="69"/>
      <c r="G6" s="69"/>
      <c r="H6" s="69"/>
    </row>
    <row r="7" spans="1:8" ht="13.5">
      <c r="A7" s="73"/>
      <c r="B7" s="73"/>
      <c r="C7" s="73"/>
      <c r="D7" s="73"/>
      <c r="E7" s="73"/>
      <c r="F7" s="73"/>
      <c r="G7" s="73"/>
      <c r="H7" s="73"/>
    </row>
    <row r="8" spans="1:8" ht="16.5" customHeight="1">
      <c r="A8" s="74" t="s">
        <v>38</v>
      </c>
      <c r="B8" s="74"/>
      <c r="C8" s="74"/>
      <c r="D8" s="74"/>
      <c r="E8" s="74"/>
      <c r="F8" s="74"/>
      <c r="G8" s="74"/>
      <c r="H8" s="74"/>
    </row>
    <row r="9" spans="1:8" ht="16.5" customHeight="1">
      <c r="A9" s="75" t="s">
        <v>165</v>
      </c>
      <c r="B9" s="75"/>
      <c r="C9" s="75"/>
      <c r="D9" s="75"/>
      <c r="E9" s="75"/>
      <c r="F9" s="75"/>
      <c r="G9" s="75"/>
      <c r="H9" s="75"/>
    </row>
    <row r="10" spans="1:8" ht="16.5" customHeight="1">
      <c r="A10" s="76" t="s">
        <v>39</v>
      </c>
      <c r="B10" s="76"/>
      <c r="C10" s="76"/>
      <c r="D10" s="76"/>
      <c r="E10" s="76"/>
      <c r="F10" s="76"/>
      <c r="G10" s="76"/>
      <c r="H10" s="76"/>
    </row>
    <row r="11" spans="1:8" ht="6" customHeight="1">
      <c r="A11" s="77"/>
      <c r="B11" s="77"/>
      <c r="C11" s="77"/>
      <c r="D11" s="77"/>
      <c r="E11" s="77"/>
      <c r="F11" s="77"/>
      <c r="G11" s="77"/>
      <c r="H11" s="77"/>
    </row>
    <row r="12" spans="1:8" ht="36" customHeight="1">
      <c r="A12" s="76" t="str">
        <f>'Tavf.'!C14</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12" s="76"/>
      <c r="C12" s="76"/>
      <c r="D12" s="76"/>
      <c r="E12" s="76"/>
      <c r="F12" s="76"/>
      <c r="G12" s="76"/>
      <c r="H12" s="76"/>
    </row>
    <row r="13" spans="1:8" ht="16.5" customHeight="1">
      <c r="A13" s="65" t="s">
        <v>40</v>
      </c>
      <c r="B13" s="65"/>
      <c r="C13" s="65"/>
      <c r="D13" s="65"/>
      <c r="E13" s="65"/>
      <c r="F13" s="65"/>
      <c r="G13" s="65"/>
      <c r="H13" s="65"/>
    </row>
    <row r="14" spans="1:8" ht="6" customHeight="1">
      <c r="A14" s="78"/>
      <c r="B14" s="69"/>
      <c r="C14" s="69"/>
      <c r="D14" s="69"/>
      <c r="E14" s="69"/>
      <c r="F14" s="69"/>
      <c r="G14" s="69"/>
      <c r="H14" s="69"/>
    </row>
    <row r="15" spans="1:8" ht="16.5" customHeight="1">
      <c r="A15" s="68" t="s">
        <v>164</v>
      </c>
      <c r="B15" s="68"/>
      <c r="C15" s="68"/>
      <c r="D15" s="68"/>
      <c r="E15" s="68"/>
      <c r="F15" s="68"/>
      <c r="G15" s="68"/>
      <c r="H15" s="68"/>
    </row>
    <row r="16" spans="1:8" ht="6.75" customHeight="1">
      <c r="A16" s="78"/>
      <c r="B16" s="69"/>
      <c r="C16" s="69"/>
      <c r="D16" s="69"/>
      <c r="E16" s="69"/>
      <c r="F16" s="69"/>
      <c r="G16" s="69"/>
      <c r="H16" s="69"/>
    </row>
    <row r="17" spans="1:8" ht="16.5" customHeight="1">
      <c r="A17" s="79" t="s">
        <v>0</v>
      </c>
      <c r="B17" s="80" t="s">
        <v>41</v>
      </c>
      <c r="C17" s="80" t="s">
        <v>42</v>
      </c>
      <c r="D17" s="80" t="s">
        <v>43</v>
      </c>
      <c r="E17" s="80"/>
      <c r="F17" s="80"/>
      <c r="G17" s="80"/>
      <c r="H17" s="80"/>
    </row>
    <row r="18" spans="1:8" ht="54">
      <c r="A18" s="79"/>
      <c r="B18" s="80"/>
      <c r="C18" s="80"/>
      <c r="D18" s="81" t="s">
        <v>44</v>
      </c>
      <c r="E18" s="81" t="s">
        <v>45</v>
      </c>
      <c r="F18" s="81" t="s">
        <v>46</v>
      </c>
      <c r="G18" s="81" t="s">
        <v>47</v>
      </c>
      <c r="H18" s="81" t="s">
        <v>48</v>
      </c>
    </row>
    <row r="19" spans="1:8" ht="19.5" customHeight="1">
      <c r="A19" s="82">
        <v>1</v>
      </c>
      <c r="B19" s="83">
        <v>2</v>
      </c>
      <c r="C19" s="83">
        <v>3</v>
      </c>
      <c r="D19" s="83">
        <v>4</v>
      </c>
      <c r="E19" s="83">
        <v>5</v>
      </c>
      <c r="F19" s="83">
        <v>6</v>
      </c>
      <c r="G19" s="83">
        <v>7</v>
      </c>
      <c r="H19" s="83">
        <v>8</v>
      </c>
    </row>
    <row r="20" spans="1:8" ht="22.5" customHeight="1">
      <c r="A20" s="82">
        <v>1</v>
      </c>
      <c r="B20" s="81"/>
      <c r="C20" s="83" t="s">
        <v>49</v>
      </c>
      <c r="D20" s="96"/>
      <c r="E20" s="96"/>
      <c r="F20" s="96"/>
      <c r="G20" s="96"/>
      <c r="H20" s="96"/>
    </row>
    <row r="21" spans="1:8" ht="18" customHeight="1">
      <c r="A21" s="84"/>
      <c r="B21" s="81"/>
      <c r="C21" s="83" t="s">
        <v>50</v>
      </c>
      <c r="D21" s="96"/>
      <c r="E21" s="96"/>
      <c r="F21" s="96"/>
      <c r="G21" s="96"/>
      <c r="H21" s="96"/>
    </row>
    <row r="22" spans="1:8" ht="35.25" customHeight="1">
      <c r="A22" s="84">
        <f>A20+0.1</f>
        <v>1.1</v>
      </c>
      <c r="B22" s="81"/>
      <c r="C22" s="81" t="s">
        <v>59</v>
      </c>
      <c r="D22" s="96"/>
      <c r="E22" s="96"/>
      <c r="F22" s="96"/>
      <c r="G22" s="96"/>
      <c r="H22" s="96"/>
    </row>
    <row r="23" spans="1:8" ht="27.75" customHeight="1">
      <c r="A23" s="84"/>
      <c r="B23" s="81"/>
      <c r="C23" s="83" t="s">
        <v>83</v>
      </c>
      <c r="D23" s="97"/>
      <c r="E23" s="96"/>
      <c r="F23" s="96"/>
      <c r="G23" s="96"/>
      <c r="H23" s="97"/>
    </row>
    <row r="24" spans="1:8" ht="13.5">
      <c r="A24" s="84"/>
      <c r="B24" s="81"/>
      <c r="C24" s="83"/>
      <c r="D24" s="96"/>
      <c r="E24" s="96"/>
      <c r="F24" s="96"/>
      <c r="G24" s="96"/>
      <c r="H24" s="96"/>
    </row>
    <row r="25" spans="1:8" ht="13.5">
      <c r="A25" s="82"/>
      <c r="B25" s="81"/>
      <c r="C25" s="83" t="s">
        <v>51</v>
      </c>
      <c r="D25" s="96"/>
      <c r="E25" s="96"/>
      <c r="F25" s="96"/>
      <c r="G25" s="96"/>
      <c r="H25" s="96"/>
    </row>
    <row r="26" spans="1:8" ht="16.5" customHeight="1">
      <c r="A26" s="82">
        <v>2</v>
      </c>
      <c r="B26" s="81"/>
      <c r="C26" s="83" t="s">
        <v>52</v>
      </c>
      <c r="D26" s="96"/>
      <c r="E26" s="96"/>
      <c r="F26" s="96"/>
      <c r="G26" s="96"/>
      <c r="H26" s="96"/>
    </row>
    <row r="27" spans="1:8" ht="31.5" customHeight="1">
      <c r="A27" s="85" t="s">
        <v>110</v>
      </c>
      <c r="B27" s="81"/>
      <c r="C27" s="81" t="s">
        <v>59</v>
      </c>
      <c r="D27" s="96"/>
      <c r="E27" s="96"/>
      <c r="F27" s="96"/>
      <c r="G27" s="96"/>
      <c r="H27" s="96"/>
    </row>
    <row r="28" spans="1:8" ht="22.5" customHeight="1">
      <c r="A28" s="84"/>
      <c r="B28" s="81"/>
      <c r="C28" s="83" t="s">
        <v>53</v>
      </c>
      <c r="D28" s="97"/>
      <c r="E28" s="97"/>
      <c r="F28" s="97"/>
      <c r="G28" s="97"/>
      <c r="H28" s="97"/>
    </row>
    <row r="29" spans="1:8" ht="13.5">
      <c r="A29" s="84"/>
      <c r="B29" s="81"/>
      <c r="C29" s="83"/>
      <c r="D29" s="97"/>
      <c r="E29" s="97"/>
      <c r="F29" s="97"/>
      <c r="G29" s="97"/>
      <c r="H29" s="97"/>
    </row>
    <row r="30" spans="1:8" ht="23.25" customHeight="1">
      <c r="A30" s="86">
        <v>3</v>
      </c>
      <c r="B30" s="81"/>
      <c r="C30" s="83" t="s">
        <v>54</v>
      </c>
      <c r="D30" s="96"/>
      <c r="E30" s="96"/>
      <c r="F30" s="96"/>
      <c r="G30" s="96"/>
      <c r="H30" s="96"/>
    </row>
    <row r="31" spans="1:8" ht="23.25" customHeight="1">
      <c r="A31" s="87"/>
      <c r="B31" s="81"/>
      <c r="C31" s="83" t="s">
        <v>55</v>
      </c>
      <c r="D31" s="96"/>
      <c r="E31" s="96"/>
      <c r="F31" s="96"/>
      <c r="G31" s="96"/>
      <c r="H31" s="96"/>
    </row>
    <row r="32" spans="1:8" ht="32.25" customHeight="1">
      <c r="A32" s="84">
        <f>A30+0.1</f>
        <v>3.1</v>
      </c>
      <c r="B32" s="81"/>
      <c r="C32" s="81" t="s">
        <v>59</v>
      </c>
      <c r="D32" s="96"/>
      <c r="E32" s="96"/>
      <c r="F32" s="96"/>
      <c r="G32" s="96"/>
      <c r="H32" s="96"/>
    </row>
    <row r="33" spans="1:8" ht="13.5">
      <c r="A33" s="84"/>
      <c r="B33" s="81"/>
      <c r="C33" s="83" t="s">
        <v>56</v>
      </c>
      <c r="D33" s="97"/>
      <c r="E33" s="97"/>
      <c r="F33" s="97"/>
      <c r="G33" s="97"/>
      <c r="H33" s="97"/>
    </row>
    <row r="34" spans="1:8" ht="13.5">
      <c r="A34" s="84"/>
      <c r="B34" s="81"/>
      <c r="C34" s="83"/>
      <c r="D34" s="97"/>
      <c r="E34" s="97"/>
      <c r="F34" s="97"/>
      <c r="G34" s="97"/>
      <c r="H34" s="97"/>
    </row>
    <row r="35" spans="1:8" ht="13.5">
      <c r="A35" s="86">
        <v>4</v>
      </c>
      <c r="B35" s="81"/>
      <c r="C35" s="83" t="s">
        <v>57</v>
      </c>
      <c r="D35" s="96"/>
      <c r="E35" s="96"/>
      <c r="F35" s="96"/>
      <c r="G35" s="96"/>
      <c r="H35" s="96"/>
    </row>
    <row r="36" spans="1:8" ht="18" customHeight="1">
      <c r="A36" s="87"/>
      <c r="B36" s="81"/>
      <c r="C36" s="83" t="s">
        <v>58</v>
      </c>
      <c r="D36" s="96"/>
      <c r="E36" s="96"/>
      <c r="F36" s="96"/>
      <c r="G36" s="96"/>
      <c r="H36" s="96"/>
    </row>
    <row r="37" spans="1:8" ht="20.25" customHeight="1">
      <c r="A37" s="84">
        <f>A35+0.1</f>
        <v>4.1</v>
      </c>
      <c r="B37" s="81"/>
      <c r="C37" s="81" t="s">
        <v>59</v>
      </c>
      <c r="D37" s="96"/>
      <c r="E37" s="96"/>
      <c r="F37" s="96"/>
      <c r="G37" s="96"/>
      <c r="H37" s="96"/>
    </row>
    <row r="38" spans="1:8" ht="13.5">
      <c r="A38" s="84"/>
      <c r="B38" s="81"/>
      <c r="C38" s="83" t="s">
        <v>84</v>
      </c>
      <c r="D38" s="97"/>
      <c r="E38" s="96"/>
      <c r="F38" s="96"/>
      <c r="G38" s="96"/>
      <c r="H38" s="97"/>
    </row>
    <row r="39" spans="1:8" ht="13.5">
      <c r="A39" s="84"/>
      <c r="B39" s="81"/>
      <c r="C39" s="83"/>
      <c r="D39" s="97"/>
      <c r="E39" s="96"/>
      <c r="F39" s="96"/>
      <c r="G39" s="96"/>
      <c r="H39" s="97"/>
    </row>
    <row r="40" spans="1:8" ht="13.5">
      <c r="A40" s="86">
        <v>5</v>
      </c>
      <c r="B40" s="81"/>
      <c r="C40" s="83" t="s">
        <v>60</v>
      </c>
      <c r="D40" s="97"/>
      <c r="E40" s="96"/>
      <c r="F40" s="96"/>
      <c r="G40" s="96"/>
      <c r="H40" s="96"/>
    </row>
    <row r="41" spans="1:8" ht="31.5" customHeight="1">
      <c r="A41" s="87"/>
      <c r="B41" s="81"/>
      <c r="C41" s="83" t="s">
        <v>61</v>
      </c>
      <c r="D41" s="96"/>
      <c r="E41" s="96"/>
      <c r="F41" s="96"/>
      <c r="G41" s="96"/>
      <c r="H41" s="96"/>
    </row>
    <row r="42" spans="1:8" ht="20.25" customHeight="1">
      <c r="A42" s="84">
        <f>A40+0.1</f>
        <v>5.1</v>
      </c>
      <c r="B42" s="81"/>
      <c r="C42" s="81" t="s">
        <v>59</v>
      </c>
      <c r="D42" s="96"/>
      <c r="E42" s="96"/>
      <c r="F42" s="96"/>
      <c r="G42" s="96"/>
      <c r="H42" s="96"/>
    </row>
    <row r="43" spans="1:8" ht="21" customHeight="1">
      <c r="A43" s="84"/>
      <c r="B43" s="81"/>
      <c r="C43" s="83" t="s">
        <v>85</v>
      </c>
      <c r="D43" s="97"/>
      <c r="E43" s="96"/>
      <c r="F43" s="96"/>
      <c r="G43" s="96"/>
      <c r="H43" s="97"/>
    </row>
    <row r="44" spans="1:8" ht="13.5">
      <c r="A44" s="84"/>
      <c r="B44" s="81"/>
      <c r="C44" s="83"/>
      <c r="D44" s="97"/>
      <c r="E44" s="96"/>
      <c r="F44" s="96"/>
      <c r="G44" s="96"/>
      <c r="H44" s="96"/>
    </row>
    <row r="45" spans="1:8" ht="13.5">
      <c r="A45" s="86">
        <v>6</v>
      </c>
      <c r="B45" s="81"/>
      <c r="C45" s="83" t="s">
        <v>63</v>
      </c>
      <c r="D45" s="97"/>
      <c r="E45" s="96"/>
      <c r="F45" s="96"/>
      <c r="G45" s="96"/>
      <c r="H45" s="96"/>
    </row>
    <row r="46" spans="1:8" ht="16.5" customHeight="1">
      <c r="A46" s="87"/>
      <c r="B46" s="81"/>
      <c r="C46" s="83" t="s">
        <v>62</v>
      </c>
      <c r="D46" s="96"/>
      <c r="E46" s="96"/>
      <c r="F46" s="96"/>
      <c r="G46" s="96"/>
      <c r="H46" s="96"/>
    </row>
    <row r="47" spans="1:8" ht="44.25" customHeight="1">
      <c r="A47" s="84" t="s">
        <v>195</v>
      </c>
      <c r="B47" s="88" t="s">
        <v>172</v>
      </c>
      <c r="C47" s="81" t="s">
        <v>169</v>
      </c>
      <c r="D47" s="96"/>
      <c r="E47" s="96"/>
      <c r="F47" s="96"/>
      <c r="G47" s="96"/>
      <c r="H47" s="96"/>
    </row>
    <row r="48" spans="1:8" ht="42" customHeight="1">
      <c r="A48" s="84" t="e">
        <f>A47+0.1</f>
        <v>#VALUE!</v>
      </c>
      <c r="B48" s="88" t="s">
        <v>173</v>
      </c>
      <c r="C48" s="81" t="s">
        <v>170</v>
      </c>
      <c r="D48" s="96"/>
      <c r="E48" s="96"/>
      <c r="F48" s="96"/>
      <c r="G48" s="96"/>
      <c r="H48" s="96"/>
    </row>
    <row r="49" spans="1:8" ht="41.25" customHeight="1">
      <c r="A49" s="84" t="s">
        <v>196</v>
      </c>
      <c r="B49" s="88" t="s">
        <v>174</v>
      </c>
      <c r="C49" s="81" t="s">
        <v>171</v>
      </c>
      <c r="D49" s="96"/>
      <c r="E49" s="96"/>
      <c r="F49" s="96"/>
      <c r="G49" s="96"/>
      <c r="H49" s="96"/>
    </row>
    <row r="50" spans="1:8" ht="13.5">
      <c r="A50" s="84"/>
      <c r="B50" s="88"/>
      <c r="C50" s="83" t="s">
        <v>86</v>
      </c>
      <c r="D50" s="97"/>
      <c r="E50" s="97"/>
      <c r="F50" s="97"/>
      <c r="G50" s="97"/>
      <c r="H50" s="97"/>
    </row>
    <row r="51" spans="1:8" ht="13.5">
      <c r="A51" s="84"/>
      <c r="B51" s="81"/>
      <c r="C51" s="83"/>
      <c r="D51" s="97"/>
      <c r="E51" s="97"/>
      <c r="F51" s="97"/>
      <c r="G51" s="97"/>
      <c r="H51" s="97"/>
    </row>
    <row r="52" spans="1:8" ht="13.5">
      <c r="A52" s="86">
        <v>7</v>
      </c>
      <c r="B52" s="81"/>
      <c r="C52" s="83" t="s">
        <v>64</v>
      </c>
      <c r="D52" s="96"/>
      <c r="E52" s="96"/>
      <c r="F52" s="96"/>
      <c r="G52" s="96"/>
      <c r="H52" s="96"/>
    </row>
    <row r="53" spans="1:8" ht="41.25" customHeight="1">
      <c r="A53" s="87"/>
      <c r="B53" s="81"/>
      <c r="C53" s="83" t="s">
        <v>65</v>
      </c>
      <c r="D53" s="96"/>
      <c r="E53" s="96"/>
      <c r="F53" s="96"/>
      <c r="G53" s="96"/>
      <c r="H53" s="96"/>
    </row>
    <row r="54" spans="1:8" ht="33" customHeight="1">
      <c r="A54" s="84">
        <f>A52+0.1</f>
        <v>7.1</v>
      </c>
      <c r="B54" s="81"/>
      <c r="C54" s="81" t="s">
        <v>59</v>
      </c>
      <c r="D54" s="96"/>
      <c r="E54" s="96"/>
      <c r="F54" s="96"/>
      <c r="G54" s="96"/>
      <c r="H54" s="96"/>
    </row>
    <row r="55" spans="1:8" ht="13.5">
      <c r="A55" s="84"/>
      <c r="B55" s="81"/>
      <c r="C55" s="83" t="s">
        <v>87</v>
      </c>
      <c r="D55" s="97"/>
      <c r="E55" s="97"/>
      <c r="F55" s="97"/>
      <c r="G55" s="97"/>
      <c r="H55" s="97"/>
    </row>
    <row r="56" spans="1:8" ht="13.5">
      <c r="A56" s="84"/>
      <c r="B56" s="81"/>
      <c r="C56" s="83"/>
      <c r="D56" s="97"/>
      <c r="E56" s="97"/>
      <c r="F56" s="97"/>
      <c r="G56" s="97"/>
      <c r="H56" s="98"/>
    </row>
    <row r="57" spans="1:8" ht="13.5">
      <c r="A57" s="86">
        <v>8</v>
      </c>
      <c r="B57" s="81"/>
      <c r="C57" s="83" t="s">
        <v>66</v>
      </c>
      <c r="D57" s="96"/>
      <c r="E57" s="96"/>
      <c r="F57" s="96"/>
      <c r="G57" s="96"/>
      <c r="H57" s="96"/>
    </row>
    <row r="58" spans="1:8" ht="13.5">
      <c r="A58" s="87"/>
      <c r="B58" s="81"/>
      <c r="C58" s="83" t="s">
        <v>67</v>
      </c>
      <c r="D58" s="96"/>
      <c r="E58" s="96"/>
      <c r="F58" s="96"/>
      <c r="G58" s="96"/>
      <c r="H58" s="96"/>
    </row>
    <row r="59" spans="1:8" ht="13.5">
      <c r="A59" s="84">
        <f>A57+0.1</f>
        <v>8.1</v>
      </c>
      <c r="B59" s="81"/>
      <c r="C59" s="81" t="s">
        <v>59</v>
      </c>
      <c r="D59" s="96"/>
      <c r="E59" s="96"/>
      <c r="F59" s="96"/>
      <c r="G59" s="96"/>
      <c r="H59" s="96"/>
    </row>
    <row r="60" spans="1:8" ht="16.5" customHeight="1">
      <c r="A60" s="84"/>
      <c r="B60" s="81"/>
      <c r="C60" s="83" t="s">
        <v>88</v>
      </c>
      <c r="D60" s="97"/>
      <c r="E60" s="96"/>
      <c r="F60" s="96"/>
      <c r="G60" s="96"/>
      <c r="H60" s="97"/>
    </row>
    <row r="61" spans="1:8" ht="13.5">
      <c r="A61" s="84"/>
      <c r="B61" s="81"/>
      <c r="C61" s="83"/>
      <c r="D61" s="96"/>
      <c r="E61" s="96"/>
      <c r="F61" s="96"/>
      <c r="G61" s="96"/>
      <c r="H61" s="96"/>
    </row>
    <row r="62" spans="1:8" ht="16.5" customHeight="1">
      <c r="A62" s="86"/>
      <c r="B62" s="81"/>
      <c r="C62" s="83" t="s">
        <v>47</v>
      </c>
      <c r="D62" s="96"/>
      <c r="E62" s="96"/>
      <c r="F62" s="96"/>
      <c r="G62" s="96"/>
      <c r="H62" s="97"/>
    </row>
    <row r="63" spans="1:8" ht="13.5">
      <c r="A63" s="86">
        <v>9</v>
      </c>
      <c r="B63" s="81"/>
      <c r="C63" s="83" t="s">
        <v>89</v>
      </c>
      <c r="D63" s="97"/>
      <c r="E63" s="96"/>
      <c r="F63" s="96"/>
      <c r="G63" s="96"/>
      <c r="H63" s="96"/>
    </row>
    <row r="64" spans="1:8" ht="24" customHeight="1">
      <c r="A64" s="84" t="s">
        <v>92</v>
      </c>
      <c r="B64" s="81"/>
      <c r="C64" s="81" t="s">
        <v>59</v>
      </c>
      <c r="D64" s="96"/>
      <c r="E64" s="96"/>
      <c r="F64" s="96"/>
      <c r="G64" s="96"/>
      <c r="H64" s="97"/>
    </row>
    <row r="65" spans="1:8" ht="19.5" customHeight="1">
      <c r="A65" s="84"/>
      <c r="B65" s="81"/>
      <c r="C65" s="83" t="s">
        <v>68</v>
      </c>
      <c r="D65" s="97"/>
      <c r="E65" s="97"/>
      <c r="F65" s="97"/>
      <c r="G65" s="97"/>
      <c r="H65" s="97"/>
    </row>
    <row r="66" spans="1:8" ht="16.5" customHeight="1">
      <c r="A66" s="84"/>
      <c r="B66" s="81"/>
      <c r="C66" s="83"/>
      <c r="D66" s="97"/>
      <c r="E66" s="97"/>
      <c r="F66" s="97"/>
      <c r="G66" s="97"/>
      <c r="H66" s="97"/>
    </row>
    <row r="67" spans="1:8" ht="18.75" customHeight="1">
      <c r="A67" s="84"/>
      <c r="B67" s="81"/>
      <c r="C67" s="83" t="s">
        <v>69</v>
      </c>
      <c r="D67" s="97"/>
      <c r="E67" s="97"/>
      <c r="F67" s="97"/>
      <c r="G67" s="97"/>
      <c r="H67" s="97"/>
    </row>
    <row r="68" spans="1:8" ht="31.5" customHeight="1">
      <c r="A68" s="86">
        <v>10</v>
      </c>
      <c r="B68" s="81"/>
      <c r="C68" s="100" t="s">
        <v>205</v>
      </c>
      <c r="D68" s="97"/>
      <c r="E68" s="97"/>
      <c r="F68" s="97"/>
      <c r="G68" s="97"/>
      <c r="H68" s="98"/>
    </row>
    <row r="69" spans="1:8" ht="21.75" customHeight="1">
      <c r="A69" s="84"/>
      <c r="B69" s="81"/>
      <c r="C69" s="100" t="s">
        <v>17</v>
      </c>
      <c r="D69" s="97"/>
      <c r="E69" s="97"/>
      <c r="F69" s="97"/>
      <c r="G69" s="97"/>
      <c r="H69" s="97"/>
    </row>
    <row r="70" spans="1:8" ht="27.75" customHeight="1">
      <c r="A70" s="84"/>
      <c r="B70" s="81"/>
      <c r="C70" s="101" t="s">
        <v>70</v>
      </c>
      <c r="D70" s="97"/>
      <c r="E70" s="97"/>
      <c r="F70" s="97"/>
      <c r="G70" s="97"/>
      <c r="H70" s="97"/>
    </row>
    <row r="71" spans="1:8" ht="36.75" customHeight="1">
      <c r="A71" s="82" t="s">
        <v>93</v>
      </c>
      <c r="B71" s="81"/>
      <c r="C71" s="100" t="s">
        <v>71</v>
      </c>
      <c r="D71" s="97"/>
      <c r="E71" s="97"/>
      <c r="F71" s="97"/>
      <c r="G71" s="97"/>
      <c r="H71" s="97"/>
    </row>
    <row r="72" spans="1:8" ht="13.5">
      <c r="A72" s="89"/>
      <c r="B72" s="90"/>
      <c r="C72" s="90"/>
      <c r="D72" s="99"/>
      <c r="E72" s="99"/>
      <c r="F72" s="99"/>
      <c r="G72" s="99"/>
      <c r="H72" s="99"/>
    </row>
    <row r="73" spans="1:8" ht="13.5">
      <c r="A73" s="89"/>
      <c r="B73" s="90"/>
      <c r="C73" s="92" t="s">
        <v>168</v>
      </c>
      <c r="D73" s="92"/>
      <c r="E73" s="91"/>
      <c r="F73" s="93" t="s">
        <v>91</v>
      </c>
      <c r="G73" s="93"/>
      <c r="H73" s="93"/>
    </row>
    <row r="74" spans="1:8" ht="13.5">
      <c r="A74" s="89"/>
      <c r="B74" s="90"/>
      <c r="C74" s="92"/>
      <c r="D74" s="92"/>
      <c r="E74" s="91"/>
      <c r="F74" s="91"/>
      <c r="G74" s="91"/>
      <c r="H74" s="91"/>
    </row>
    <row r="75" spans="1:8" ht="13.5">
      <c r="A75" s="78"/>
      <c r="B75" s="69"/>
      <c r="C75" s="70"/>
      <c r="D75" s="70"/>
      <c r="E75" s="69"/>
      <c r="F75" s="68"/>
      <c r="G75" s="68"/>
      <c r="H75" s="68"/>
    </row>
    <row r="77" ht="12.75">
      <c r="C77" s="67" t="s">
        <v>111</v>
      </c>
    </row>
  </sheetData>
  <sheetProtection password="EEA0" sheet="1"/>
  <mergeCells count="22">
    <mergeCell ref="A7:H7"/>
    <mergeCell ref="A3:B3"/>
    <mergeCell ref="A4:C4"/>
    <mergeCell ref="A5:C5"/>
    <mergeCell ref="A1:B1"/>
    <mergeCell ref="C1:H1"/>
    <mergeCell ref="A2:H2"/>
    <mergeCell ref="A10:H10"/>
    <mergeCell ref="A12:H12"/>
    <mergeCell ref="A13:H13"/>
    <mergeCell ref="A15:H15"/>
    <mergeCell ref="A8:H8"/>
    <mergeCell ref="A9:H9"/>
    <mergeCell ref="C73:D73"/>
    <mergeCell ref="F73:H73"/>
    <mergeCell ref="C74:D74"/>
    <mergeCell ref="C75:D75"/>
    <mergeCell ref="F75:H75"/>
    <mergeCell ref="A17:A18"/>
    <mergeCell ref="B17:B18"/>
    <mergeCell ref="C17:C18"/>
    <mergeCell ref="D17:H17"/>
  </mergeCells>
  <printOptions/>
  <pageMargins left="0.75" right="0.75" top="1" bottom="1" header="0.5" footer="0.5"/>
  <pageSetup horizontalDpi="300" verticalDpi="300" orientation="landscape" paperSize="9" scale="71" r:id="rId1"/>
  <rowBreaks count="1" manualBreakCount="1">
    <brk id="53" max="7" man="1"/>
  </rowBreaks>
</worksheet>
</file>

<file path=xl/worksheets/sheet4.xml><?xml version="1.0" encoding="utf-8"?>
<worksheet xmlns="http://schemas.openxmlformats.org/spreadsheetml/2006/main" xmlns:r="http://schemas.openxmlformats.org/officeDocument/2006/relationships">
  <dimension ref="A1:J17"/>
  <sheetViews>
    <sheetView zoomScalePageLayoutView="0" workbookViewId="0" topLeftCell="A1">
      <selection activeCell="C12" sqref="C12"/>
    </sheetView>
  </sheetViews>
  <sheetFormatPr defaultColWidth="9.140625" defaultRowHeight="12.75"/>
  <cols>
    <col min="1" max="1" width="9.140625" style="103" customWidth="1"/>
    <col min="2" max="2" width="22.140625" style="103" customWidth="1"/>
    <col min="3" max="3" width="22.7109375" style="103" customWidth="1"/>
    <col min="4" max="4" width="16.57421875" style="103" customWidth="1"/>
    <col min="5" max="5" width="15.140625" style="103" customWidth="1"/>
    <col min="6" max="6" width="17.7109375" style="103" customWidth="1"/>
    <col min="7" max="8" width="9.140625" style="103" customWidth="1"/>
    <col min="9" max="9" width="11.57421875" style="103" customWidth="1"/>
    <col min="10" max="10" width="12.140625" style="103" customWidth="1"/>
    <col min="11" max="16384" width="9.140625" style="103" customWidth="1"/>
  </cols>
  <sheetData>
    <row r="1" spans="1:10" ht="12.75">
      <c r="A1" s="102" t="s">
        <v>175</v>
      </c>
      <c r="B1" s="102"/>
      <c r="C1" s="102"/>
      <c r="D1" s="102"/>
      <c r="E1" s="102"/>
      <c r="F1" s="102"/>
      <c r="G1" s="102"/>
      <c r="H1" s="102"/>
      <c r="I1" s="102"/>
      <c r="J1" s="102"/>
    </row>
    <row r="2" spans="1:10" ht="12.75">
      <c r="A2" s="102"/>
      <c r="B2" s="102"/>
      <c r="C2" s="102"/>
      <c r="D2" s="102"/>
      <c r="E2" s="102"/>
      <c r="F2" s="102"/>
      <c r="G2" s="102"/>
      <c r="H2" s="102"/>
      <c r="I2" s="102"/>
      <c r="J2" s="102"/>
    </row>
    <row r="3" spans="1:10" ht="37.5" customHeight="1">
      <c r="A3" s="102" t="str">
        <f>'nakr.'!A12</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3" s="102"/>
      <c r="C3" s="102"/>
      <c r="D3" s="102"/>
      <c r="E3" s="102"/>
      <c r="F3" s="102"/>
      <c r="G3" s="102"/>
      <c r="H3" s="102"/>
      <c r="I3" s="102"/>
      <c r="J3" s="102"/>
    </row>
    <row r="4" spans="1:10" ht="25.5" customHeight="1">
      <c r="A4" s="102" t="str">
        <f>'nakr.'!C47</f>
        <v>dedofliswyaros municipalitetis qalaq dedofliswyaroSi n. baraTaSvilis quCaze gare ganaTebis mowyoba</v>
      </c>
      <c r="B4" s="102"/>
      <c r="C4" s="102"/>
      <c r="D4" s="102"/>
      <c r="E4" s="102"/>
      <c r="F4" s="102"/>
      <c r="G4" s="102"/>
      <c r="H4" s="102"/>
      <c r="I4" s="102"/>
      <c r="J4" s="102"/>
    </row>
    <row r="5" spans="1:10" ht="12.75">
      <c r="A5" s="104"/>
      <c r="B5" s="104"/>
      <c r="C5" s="104"/>
      <c r="D5" s="105" t="s">
        <v>74</v>
      </c>
      <c r="E5" s="105"/>
      <c r="F5" s="105"/>
      <c r="G5" s="105"/>
      <c r="H5" s="117"/>
      <c r="I5" s="106" t="s">
        <v>97</v>
      </c>
      <c r="J5" s="106"/>
    </row>
    <row r="6" spans="1:10" ht="12.75">
      <c r="A6" s="104"/>
      <c r="B6" s="104"/>
      <c r="C6" s="104"/>
      <c r="D6" s="105" t="s">
        <v>98</v>
      </c>
      <c r="E6" s="105"/>
      <c r="F6" s="105"/>
      <c r="G6" s="105"/>
      <c r="H6" s="117"/>
      <c r="I6" s="106" t="s">
        <v>97</v>
      </c>
      <c r="J6" s="106"/>
    </row>
    <row r="7" spans="1:10" ht="12.75">
      <c r="A7" s="104"/>
      <c r="B7" s="104"/>
      <c r="C7" s="104"/>
      <c r="D7" s="102"/>
      <c r="E7" s="102"/>
      <c r="F7" s="102"/>
      <c r="G7" s="102"/>
      <c r="H7" s="104"/>
      <c r="I7" s="104"/>
      <c r="J7" s="104"/>
    </row>
    <row r="8" spans="1:10" ht="12.75">
      <c r="A8" s="107" t="str">
        <f>'nakr.'!A15</f>
        <v>Sedgenilia 2015 wlis III kvartlis  fasebSi </v>
      </c>
      <c r="B8" s="107"/>
      <c r="C8" s="107"/>
      <c r="D8" s="104"/>
      <c r="E8" s="104"/>
      <c r="F8" s="104"/>
      <c r="G8" s="104"/>
      <c r="H8" s="104"/>
      <c r="I8" s="104"/>
      <c r="J8" s="104"/>
    </row>
    <row r="9" spans="1:10" ht="12.75">
      <c r="A9" s="104"/>
      <c r="B9" s="104"/>
      <c r="C9" s="104"/>
      <c r="D9" s="104"/>
      <c r="E9" s="104"/>
      <c r="F9" s="104"/>
      <c r="G9" s="104"/>
      <c r="H9" s="104"/>
      <c r="I9" s="108"/>
      <c r="J9" s="108"/>
    </row>
    <row r="10" spans="1:10" ht="72.75" customHeight="1">
      <c r="A10" s="109" t="s">
        <v>0</v>
      </c>
      <c r="B10" s="109" t="s">
        <v>99</v>
      </c>
      <c r="C10" s="109" t="s">
        <v>100</v>
      </c>
      <c r="D10" s="109" t="s">
        <v>101</v>
      </c>
      <c r="E10" s="109"/>
      <c r="F10" s="109"/>
      <c r="G10" s="109"/>
      <c r="H10" s="109"/>
      <c r="I10" s="110" t="s">
        <v>102</v>
      </c>
      <c r="J10" s="110" t="s">
        <v>103</v>
      </c>
    </row>
    <row r="11" spans="1:10" ht="98.25" customHeight="1">
      <c r="A11" s="109"/>
      <c r="B11" s="109"/>
      <c r="C11" s="109"/>
      <c r="D11" s="111" t="s">
        <v>104</v>
      </c>
      <c r="E11" s="111" t="s">
        <v>45</v>
      </c>
      <c r="F11" s="111" t="s">
        <v>105</v>
      </c>
      <c r="G11" s="111" t="s">
        <v>47</v>
      </c>
      <c r="H11" s="111" t="s">
        <v>7</v>
      </c>
      <c r="I11" s="112"/>
      <c r="J11" s="113"/>
    </row>
    <row r="12" spans="1:10" ht="38.25" customHeight="1">
      <c r="A12" s="111">
        <v>1</v>
      </c>
      <c r="B12" s="111" t="s">
        <v>106</v>
      </c>
      <c r="C12" s="111" t="s">
        <v>104</v>
      </c>
      <c r="D12" s="118"/>
      <c r="E12" s="118"/>
      <c r="F12" s="118"/>
      <c r="G12" s="118"/>
      <c r="H12" s="118"/>
      <c r="I12" s="118"/>
      <c r="J12" s="118"/>
    </row>
    <row r="13" spans="1:10" ht="38.25" customHeight="1">
      <c r="A13" s="111">
        <v>2</v>
      </c>
      <c r="B13" s="111" t="s">
        <v>107</v>
      </c>
      <c r="C13" s="111" t="s">
        <v>108</v>
      </c>
      <c r="D13" s="118"/>
      <c r="E13" s="118"/>
      <c r="F13" s="118"/>
      <c r="G13" s="118"/>
      <c r="H13" s="118"/>
      <c r="I13" s="118"/>
      <c r="J13" s="118"/>
    </row>
    <row r="14" spans="1:10" ht="30" customHeight="1">
      <c r="A14" s="111"/>
      <c r="B14" s="111"/>
      <c r="C14" s="111" t="s">
        <v>109</v>
      </c>
      <c r="D14" s="118"/>
      <c r="E14" s="118"/>
      <c r="F14" s="118"/>
      <c r="G14" s="119"/>
      <c r="H14" s="118"/>
      <c r="I14" s="118"/>
      <c r="J14" s="118"/>
    </row>
    <row r="15" spans="1:10" ht="12.75">
      <c r="A15" s="115"/>
      <c r="B15" s="115"/>
      <c r="C15" s="115"/>
      <c r="D15" s="116"/>
      <c r="E15" s="116"/>
      <c r="F15" s="115"/>
      <c r="G15" s="115"/>
      <c r="H15" s="116"/>
      <c r="I15" s="116"/>
      <c r="J15" s="115"/>
    </row>
    <row r="16" spans="1:10" ht="12.75">
      <c r="A16" s="104"/>
      <c r="B16" s="104"/>
      <c r="C16" s="105" t="s">
        <v>25</v>
      </c>
      <c r="D16" s="105"/>
      <c r="E16" s="105"/>
      <c r="F16" s="104"/>
      <c r="G16" s="105" t="str">
        <f>'[2]Лист2'!H31</f>
        <v>d. imedaZe</v>
      </c>
      <c r="H16" s="105"/>
      <c r="I16" s="104"/>
      <c r="J16" s="104"/>
    </row>
    <row r="17" spans="1:10" ht="12.75">
      <c r="A17" s="104"/>
      <c r="B17" s="104"/>
      <c r="C17" s="105"/>
      <c r="D17" s="105"/>
      <c r="E17" s="105"/>
      <c r="F17" s="104"/>
      <c r="G17" s="105"/>
      <c r="H17" s="105"/>
      <c r="I17" s="104"/>
      <c r="J17" s="104"/>
    </row>
  </sheetData>
  <sheetProtection password="EEA0" sheet="1"/>
  <mergeCells count="20">
    <mergeCell ref="C10:C11"/>
    <mergeCell ref="D10:H10"/>
    <mergeCell ref="I10:I11"/>
    <mergeCell ref="J10:J11"/>
    <mergeCell ref="A1:J1"/>
    <mergeCell ref="A2:J2"/>
    <mergeCell ref="A3:J3"/>
    <mergeCell ref="A4:J4"/>
    <mergeCell ref="D5:G5"/>
    <mergeCell ref="I5:J5"/>
    <mergeCell ref="C16:E16"/>
    <mergeCell ref="G16:H16"/>
    <mergeCell ref="C17:E17"/>
    <mergeCell ref="G17:H17"/>
    <mergeCell ref="D6:G6"/>
    <mergeCell ref="I6:J6"/>
    <mergeCell ref="D7:G7"/>
    <mergeCell ref="A8:C8"/>
    <mergeCell ref="A10:A11"/>
    <mergeCell ref="B10:B11"/>
  </mergeCells>
  <printOptions/>
  <pageMargins left="0.7" right="0.7" top="0.75" bottom="0.75" header="0.3" footer="0.3"/>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L56"/>
  <sheetViews>
    <sheetView zoomScalePageLayoutView="0" workbookViewId="0" topLeftCell="A36">
      <selection activeCell="C43" sqref="C43"/>
    </sheetView>
  </sheetViews>
  <sheetFormatPr defaultColWidth="9.140625" defaultRowHeight="12.75"/>
  <cols>
    <col min="1" max="1" width="6.8515625" style="103" customWidth="1"/>
    <col min="2" max="2" width="10.7109375" style="103" customWidth="1"/>
    <col min="3" max="3" width="30.8515625" style="103" customWidth="1"/>
    <col min="4" max="7" width="9.140625" style="103" customWidth="1"/>
    <col min="8" max="8" width="10.28125" style="103" customWidth="1"/>
    <col min="9" max="9" width="9.140625" style="103" customWidth="1"/>
    <col min="10" max="10" width="13.57421875" style="103" customWidth="1"/>
    <col min="11" max="11" width="7.00390625" style="103" customWidth="1"/>
    <col min="12" max="12" width="9.140625" style="103" customWidth="1"/>
    <col min="13" max="13" width="10.8515625" style="103" customWidth="1"/>
    <col min="14" max="16384" width="9.140625" style="103" customWidth="1"/>
  </cols>
  <sheetData>
    <row r="1" spans="1:8" ht="13.5" customHeight="1">
      <c r="A1" s="102" t="s">
        <v>178</v>
      </c>
      <c r="B1" s="102"/>
      <c r="C1" s="102"/>
      <c r="D1" s="102"/>
      <c r="E1" s="102"/>
      <c r="F1" s="102"/>
      <c r="G1" s="102"/>
      <c r="H1" s="102"/>
    </row>
    <row r="2" spans="1:8" ht="32.25" customHeight="1">
      <c r="A2" s="120" t="str">
        <f>'ob-7'!A3:J3</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2" s="120"/>
      <c r="C2" s="120"/>
      <c r="D2" s="120"/>
      <c r="E2" s="120"/>
      <c r="F2" s="120"/>
      <c r="G2" s="120"/>
      <c r="H2" s="120"/>
    </row>
    <row r="3" spans="1:8" ht="24" customHeight="1">
      <c r="A3" s="120" t="str">
        <f>'ob-7'!A4:J4</f>
        <v>dedofliswyaros municipalitetis qalaq dedofliswyaroSi n. baraTaSvilis quCaze gare ganaTebis mowyoba</v>
      </c>
      <c r="B3" s="120"/>
      <c r="C3" s="120"/>
      <c r="D3" s="120"/>
      <c r="E3" s="120"/>
      <c r="F3" s="120"/>
      <c r="G3" s="120"/>
      <c r="H3" s="120"/>
    </row>
    <row r="4" spans="1:8" ht="20.25" customHeight="1">
      <c r="A4" s="120" t="str">
        <f>'ob-7'!C12</f>
        <v>samSeneblo samuSaoebi</v>
      </c>
      <c r="B4" s="120"/>
      <c r="C4" s="120"/>
      <c r="D4" s="120"/>
      <c r="E4" s="120"/>
      <c r="F4" s="120"/>
      <c r="G4" s="120"/>
      <c r="H4" s="120"/>
    </row>
    <row r="5" spans="1:8" ht="18" customHeight="1">
      <c r="A5" s="105" t="s">
        <v>74</v>
      </c>
      <c r="B5" s="105"/>
      <c r="C5" s="105"/>
      <c r="D5" s="105"/>
      <c r="E5" s="105"/>
      <c r="F5" s="117"/>
      <c r="G5" s="121" t="s">
        <v>24</v>
      </c>
      <c r="H5" s="121"/>
    </row>
    <row r="6" spans="1:8" ht="13.5" customHeight="1">
      <c r="A6" s="105" t="s">
        <v>75</v>
      </c>
      <c r="B6" s="105"/>
      <c r="C6" s="105"/>
      <c r="D6" s="105"/>
      <c r="E6" s="105"/>
      <c r="F6" s="117"/>
      <c r="G6" s="121" t="s">
        <v>24</v>
      </c>
      <c r="H6" s="121"/>
    </row>
    <row r="7" spans="1:8" ht="13.5" customHeight="1">
      <c r="A7" s="105" t="s">
        <v>76</v>
      </c>
      <c r="B7" s="105"/>
      <c r="C7" s="105"/>
      <c r="D7" s="105"/>
      <c r="E7" s="105"/>
      <c r="F7" s="156"/>
      <c r="G7" s="121" t="s">
        <v>77</v>
      </c>
      <c r="H7" s="121"/>
    </row>
    <row r="8" spans="1:8" ht="13.5" customHeight="1">
      <c r="A8" s="107" t="str">
        <f>'nakr.'!A15</f>
        <v>Sedgenilia 2015 wlis III kvartlis  fasebSi </v>
      </c>
      <c r="B8" s="107"/>
      <c r="C8" s="107"/>
      <c r="D8" s="107"/>
      <c r="E8" s="107"/>
      <c r="F8" s="107"/>
      <c r="G8" s="107"/>
      <c r="H8" s="107"/>
    </row>
    <row r="9" spans="1:8" ht="36" customHeight="1">
      <c r="A9" s="122" t="s">
        <v>0</v>
      </c>
      <c r="B9" s="110" t="s">
        <v>1</v>
      </c>
      <c r="C9" s="122" t="s">
        <v>2</v>
      </c>
      <c r="D9" s="110" t="s">
        <v>3</v>
      </c>
      <c r="E9" s="123" t="s">
        <v>4</v>
      </c>
      <c r="F9" s="124"/>
      <c r="G9" s="123" t="s">
        <v>74</v>
      </c>
      <c r="H9" s="124"/>
    </row>
    <row r="10" spans="1:8" ht="59.25" customHeight="1">
      <c r="A10" s="125"/>
      <c r="B10" s="113"/>
      <c r="C10" s="125"/>
      <c r="D10" s="113"/>
      <c r="E10" s="126" t="s">
        <v>5</v>
      </c>
      <c r="F10" s="126" t="s">
        <v>6</v>
      </c>
      <c r="G10" s="126" t="s">
        <v>5</v>
      </c>
      <c r="H10" s="126" t="s">
        <v>7</v>
      </c>
    </row>
    <row r="11" spans="1:8" ht="12.75">
      <c r="A11" s="127">
        <v>1</v>
      </c>
      <c r="B11" s="127">
        <v>2</v>
      </c>
      <c r="C11" s="127">
        <v>3</v>
      </c>
      <c r="D11" s="128">
        <v>4</v>
      </c>
      <c r="E11" s="129">
        <v>5</v>
      </c>
      <c r="F11" s="129">
        <v>6</v>
      </c>
      <c r="G11" s="129">
        <v>7</v>
      </c>
      <c r="H11" s="128">
        <v>8</v>
      </c>
    </row>
    <row r="12" spans="1:8" ht="25.5">
      <c r="A12" s="127">
        <v>1</v>
      </c>
      <c r="B12" s="127" t="s">
        <v>121</v>
      </c>
      <c r="C12" s="130" t="s">
        <v>191</v>
      </c>
      <c r="D12" s="128" t="s">
        <v>122</v>
      </c>
      <c r="E12" s="129"/>
      <c r="F12" s="129">
        <v>5</v>
      </c>
      <c r="G12" s="157"/>
      <c r="H12" s="158"/>
    </row>
    <row r="13" spans="1:8" ht="12.75">
      <c r="A13" s="111">
        <f>A12+0.1</f>
        <v>1.1</v>
      </c>
      <c r="B13" s="111"/>
      <c r="C13" s="111" t="s">
        <v>10</v>
      </c>
      <c r="D13" s="131" t="s">
        <v>9</v>
      </c>
      <c r="E13" s="132">
        <v>1.2</v>
      </c>
      <c r="F13" s="132">
        <f>E13*F12</f>
        <v>6</v>
      </c>
      <c r="G13" s="159"/>
      <c r="H13" s="159"/>
    </row>
    <row r="14" spans="1:8" ht="12.75">
      <c r="A14" s="111">
        <f>A13+0.1</f>
        <v>1.2000000000000002</v>
      </c>
      <c r="B14" s="127"/>
      <c r="C14" s="133" t="s">
        <v>192</v>
      </c>
      <c r="D14" s="134" t="s">
        <v>95</v>
      </c>
      <c r="E14" s="135">
        <v>0.7</v>
      </c>
      <c r="F14" s="135">
        <f>E14*F12</f>
        <v>3.5</v>
      </c>
      <c r="G14" s="160"/>
      <c r="H14" s="160"/>
    </row>
    <row r="15" spans="1:8" ht="12.75">
      <c r="A15" s="111">
        <f>A14+0.1</f>
        <v>1.3000000000000003</v>
      </c>
      <c r="B15" s="127"/>
      <c r="C15" s="133" t="s">
        <v>193</v>
      </c>
      <c r="D15" s="134" t="s">
        <v>95</v>
      </c>
      <c r="E15" s="135">
        <v>0.7</v>
      </c>
      <c r="F15" s="135">
        <f>E15*F13</f>
        <v>4.199999999999999</v>
      </c>
      <c r="G15" s="160"/>
      <c r="H15" s="160"/>
    </row>
    <row r="16" spans="1:8" ht="12.75">
      <c r="A16" s="111">
        <f>A15+0.1</f>
        <v>1.4000000000000004</v>
      </c>
      <c r="B16" s="111"/>
      <c r="C16" s="111" t="s">
        <v>18</v>
      </c>
      <c r="D16" s="134" t="s">
        <v>19</v>
      </c>
      <c r="E16" s="135">
        <v>0.7</v>
      </c>
      <c r="F16" s="135">
        <f>E16*F14</f>
        <v>2.4499999999999997</v>
      </c>
      <c r="G16" s="160"/>
      <c r="H16" s="160"/>
    </row>
    <row r="17" spans="1:8" ht="12.75">
      <c r="A17" s="111">
        <f>A16+0.1</f>
        <v>1.5000000000000004</v>
      </c>
      <c r="B17" s="111"/>
      <c r="C17" s="111" t="s">
        <v>20</v>
      </c>
      <c r="D17" s="111" t="s">
        <v>19</v>
      </c>
      <c r="E17" s="114">
        <v>0.8</v>
      </c>
      <c r="F17" s="114">
        <f>E17*F5</f>
        <v>0</v>
      </c>
      <c r="G17" s="118"/>
      <c r="H17" s="118"/>
    </row>
    <row r="18" spans="1:8" ht="33.75" customHeight="1">
      <c r="A18" s="136">
        <v>2</v>
      </c>
      <c r="B18" s="137" t="s">
        <v>124</v>
      </c>
      <c r="C18" s="137" t="s">
        <v>125</v>
      </c>
      <c r="D18" s="137" t="s">
        <v>126</v>
      </c>
      <c r="E18" s="138"/>
      <c r="F18" s="138">
        <f>10*0.4*0.4*1.2*1.3</f>
        <v>2.496</v>
      </c>
      <c r="G18" s="161"/>
      <c r="H18" s="158"/>
    </row>
    <row r="19" spans="1:8" ht="12.75">
      <c r="A19" s="111">
        <f>A18+0.1</f>
        <v>2.1</v>
      </c>
      <c r="B19" s="111"/>
      <c r="C19" s="111" t="s">
        <v>10</v>
      </c>
      <c r="D19" s="131" t="s">
        <v>9</v>
      </c>
      <c r="E19" s="132">
        <v>4.55</v>
      </c>
      <c r="F19" s="132">
        <f>E19*F18</f>
        <v>11.3568</v>
      </c>
      <c r="G19" s="159"/>
      <c r="H19" s="159"/>
    </row>
    <row r="20" spans="1:8" ht="38.25">
      <c r="A20" s="136">
        <v>3</v>
      </c>
      <c r="B20" s="137" t="s">
        <v>127</v>
      </c>
      <c r="C20" s="137" t="s">
        <v>128</v>
      </c>
      <c r="D20" s="137" t="s">
        <v>122</v>
      </c>
      <c r="E20" s="138"/>
      <c r="F20" s="138">
        <v>10</v>
      </c>
      <c r="G20" s="161"/>
      <c r="H20" s="158"/>
    </row>
    <row r="21" spans="1:8" ht="12.75">
      <c r="A21" s="111">
        <f aca="true" t="shared" si="0" ref="A21:A27">A20+0.1</f>
        <v>3.1</v>
      </c>
      <c r="B21" s="111"/>
      <c r="C21" s="111" t="s">
        <v>10</v>
      </c>
      <c r="D21" s="131" t="s">
        <v>9</v>
      </c>
      <c r="E21" s="132">
        <v>5.4</v>
      </c>
      <c r="F21" s="132">
        <f>E21*F20</f>
        <v>54</v>
      </c>
      <c r="G21" s="159"/>
      <c r="H21" s="159"/>
    </row>
    <row r="22" spans="1:8" ht="12.75">
      <c r="A22" s="111">
        <f t="shared" si="0"/>
        <v>3.2</v>
      </c>
      <c r="B22" s="111"/>
      <c r="C22" s="111" t="s">
        <v>18</v>
      </c>
      <c r="D22" s="134" t="s">
        <v>95</v>
      </c>
      <c r="E22" s="135">
        <v>0.7</v>
      </c>
      <c r="F22" s="135">
        <f>E22*F20</f>
        <v>7</v>
      </c>
      <c r="G22" s="160"/>
      <c r="H22" s="160"/>
    </row>
    <row r="23" spans="1:8" ht="12.75">
      <c r="A23" s="111">
        <f t="shared" si="0"/>
        <v>3.3000000000000003</v>
      </c>
      <c r="B23" s="111"/>
      <c r="C23" s="111" t="s">
        <v>185</v>
      </c>
      <c r="D23" s="111" t="s">
        <v>122</v>
      </c>
      <c r="E23" s="114">
        <v>1</v>
      </c>
      <c r="F23" s="114">
        <f>E23*F20</f>
        <v>10</v>
      </c>
      <c r="G23" s="118"/>
      <c r="H23" s="118"/>
    </row>
    <row r="24" spans="1:8" ht="12.75">
      <c r="A24" s="111">
        <f t="shared" si="0"/>
        <v>3.4000000000000004</v>
      </c>
      <c r="B24" s="111"/>
      <c r="C24" s="111" t="s">
        <v>186</v>
      </c>
      <c r="D24" s="111" t="s">
        <v>122</v>
      </c>
      <c r="E24" s="114">
        <v>1</v>
      </c>
      <c r="F24" s="114">
        <f>E24*F20</f>
        <v>10</v>
      </c>
      <c r="G24" s="118"/>
      <c r="H24" s="118"/>
    </row>
    <row r="25" spans="1:8" ht="12.75">
      <c r="A25" s="111">
        <f t="shared" si="0"/>
        <v>3.5000000000000004</v>
      </c>
      <c r="B25" s="111"/>
      <c r="C25" s="111" t="s">
        <v>187</v>
      </c>
      <c r="D25" s="111" t="s">
        <v>122</v>
      </c>
      <c r="E25" s="114">
        <v>1</v>
      </c>
      <c r="F25" s="114">
        <f>E25*F20</f>
        <v>10</v>
      </c>
      <c r="G25" s="118"/>
      <c r="H25" s="118"/>
    </row>
    <row r="26" spans="1:8" ht="12.75">
      <c r="A26" s="111">
        <f t="shared" si="0"/>
        <v>3.6000000000000005</v>
      </c>
      <c r="B26" s="111"/>
      <c r="C26" s="111" t="s">
        <v>129</v>
      </c>
      <c r="D26" s="111" t="s">
        <v>122</v>
      </c>
      <c r="E26" s="114">
        <v>1</v>
      </c>
      <c r="F26" s="114">
        <f>E26*F20</f>
        <v>10</v>
      </c>
      <c r="G26" s="118"/>
      <c r="H26" s="118"/>
    </row>
    <row r="27" spans="1:12" ht="12.75">
      <c r="A27" s="111">
        <f t="shared" si="0"/>
        <v>3.7000000000000006</v>
      </c>
      <c r="B27" s="111"/>
      <c r="C27" s="111" t="s">
        <v>190</v>
      </c>
      <c r="D27" s="111" t="s">
        <v>122</v>
      </c>
      <c r="E27" s="114">
        <v>1</v>
      </c>
      <c r="F27" s="114">
        <f>E27*F20</f>
        <v>10</v>
      </c>
      <c r="G27" s="118"/>
      <c r="H27" s="118"/>
      <c r="J27" s="139"/>
      <c r="K27" s="139"/>
      <c r="L27" s="139"/>
    </row>
    <row r="28" spans="1:12" ht="17.25" customHeight="1">
      <c r="A28" s="111">
        <f>A27+0.1</f>
        <v>3.8000000000000007</v>
      </c>
      <c r="B28" s="111"/>
      <c r="C28" s="111" t="s">
        <v>188</v>
      </c>
      <c r="D28" s="111" t="s">
        <v>122</v>
      </c>
      <c r="E28" s="114">
        <v>1</v>
      </c>
      <c r="F28" s="114">
        <f>E28*F20</f>
        <v>10</v>
      </c>
      <c r="G28" s="118"/>
      <c r="H28" s="118"/>
      <c r="J28" s="139"/>
      <c r="K28" s="139"/>
      <c r="L28" s="139"/>
    </row>
    <row r="29" spans="1:8" ht="12.75">
      <c r="A29" s="111">
        <f>A28+0.1</f>
        <v>3.900000000000001</v>
      </c>
      <c r="B29" s="111"/>
      <c r="C29" s="111" t="s">
        <v>189</v>
      </c>
      <c r="D29" s="111" t="s">
        <v>122</v>
      </c>
      <c r="E29" s="114">
        <v>1</v>
      </c>
      <c r="F29" s="114">
        <f>E29*F20</f>
        <v>10</v>
      </c>
      <c r="G29" s="118"/>
      <c r="H29" s="118"/>
    </row>
    <row r="30" spans="1:8" ht="12.75">
      <c r="A30" s="140">
        <v>2.1</v>
      </c>
      <c r="B30" s="111"/>
      <c r="C30" s="111" t="s">
        <v>157</v>
      </c>
      <c r="D30" s="111" t="s">
        <v>90</v>
      </c>
      <c r="E30" s="114">
        <v>0.2</v>
      </c>
      <c r="F30" s="114">
        <f>E30*F20</f>
        <v>2</v>
      </c>
      <c r="G30" s="118"/>
      <c r="H30" s="118"/>
    </row>
    <row r="31" spans="1:8" ht="12.75">
      <c r="A31" s="141">
        <v>2.11</v>
      </c>
      <c r="B31" s="111"/>
      <c r="C31" s="111" t="s">
        <v>80</v>
      </c>
      <c r="D31" s="111" t="s">
        <v>21</v>
      </c>
      <c r="E31" s="114">
        <v>0.7</v>
      </c>
      <c r="F31" s="114">
        <f>E31*F20</f>
        <v>7</v>
      </c>
      <c r="G31" s="118"/>
      <c r="H31" s="118"/>
    </row>
    <row r="32" spans="1:8" ht="12.75">
      <c r="A32" s="141">
        <v>2.12</v>
      </c>
      <c r="B32" s="111"/>
      <c r="C32" s="111" t="s">
        <v>20</v>
      </c>
      <c r="D32" s="111" t="s">
        <v>19</v>
      </c>
      <c r="E32" s="114">
        <v>0.8</v>
      </c>
      <c r="F32" s="114">
        <f>E32*F20</f>
        <v>8</v>
      </c>
      <c r="G32" s="118"/>
      <c r="H32" s="118"/>
    </row>
    <row r="33" spans="1:8" ht="51">
      <c r="A33" s="142" t="s">
        <v>194</v>
      </c>
      <c r="B33" s="143" t="s">
        <v>113</v>
      </c>
      <c r="C33" s="143" t="s">
        <v>158</v>
      </c>
      <c r="D33" s="143" t="s">
        <v>78</v>
      </c>
      <c r="E33" s="144"/>
      <c r="F33" s="144">
        <f>10*0.3*0.3*0.85/100</f>
        <v>0.007649999999999999</v>
      </c>
      <c r="G33" s="162"/>
      <c r="H33" s="158"/>
    </row>
    <row r="34" spans="1:8" ht="12.75">
      <c r="A34" s="111">
        <f>A33+0.1</f>
        <v>4.1</v>
      </c>
      <c r="B34" s="145"/>
      <c r="C34" s="145" t="s">
        <v>114</v>
      </c>
      <c r="D34" s="131" t="s">
        <v>9</v>
      </c>
      <c r="E34" s="132">
        <v>286</v>
      </c>
      <c r="F34" s="132">
        <f>E34*F33</f>
        <v>2.1878999999999995</v>
      </c>
      <c r="G34" s="159"/>
      <c r="H34" s="159"/>
    </row>
    <row r="35" spans="1:8" ht="32.25" customHeight="1">
      <c r="A35" s="111">
        <f>A34+0.1</f>
        <v>4.199999999999999</v>
      </c>
      <c r="B35" s="145"/>
      <c r="C35" s="145" t="s">
        <v>115</v>
      </c>
      <c r="D35" s="134" t="s">
        <v>12</v>
      </c>
      <c r="E35" s="135">
        <v>76</v>
      </c>
      <c r="F35" s="135">
        <f>F33*E35</f>
        <v>0.5813999999999999</v>
      </c>
      <c r="G35" s="160"/>
      <c r="H35" s="160"/>
    </row>
    <row r="36" spans="1:8" ht="12.75">
      <c r="A36" s="111">
        <f>A35+0.1</f>
        <v>4.299999999999999</v>
      </c>
      <c r="B36" s="145"/>
      <c r="C36" s="145" t="s">
        <v>159</v>
      </c>
      <c r="D36" s="145" t="s">
        <v>96</v>
      </c>
      <c r="E36" s="146">
        <v>102</v>
      </c>
      <c r="F36" s="146">
        <f>E36*F33</f>
        <v>0.7802999999999999</v>
      </c>
      <c r="G36" s="163"/>
      <c r="H36" s="163"/>
    </row>
    <row r="37" spans="1:8" ht="12.75">
      <c r="A37" s="111">
        <f>A36+0.1</f>
        <v>4.399999999999999</v>
      </c>
      <c r="B37" s="145"/>
      <c r="C37" s="145" t="s">
        <v>116</v>
      </c>
      <c r="D37" s="145" t="s">
        <v>12</v>
      </c>
      <c r="E37" s="146">
        <v>13</v>
      </c>
      <c r="F37" s="146">
        <f>E37*F33</f>
        <v>0.09944999999999998</v>
      </c>
      <c r="G37" s="163"/>
      <c r="H37" s="163"/>
    </row>
    <row r="38" spans="1:8" ht="38.25">
      <c r="A38" s="147">
        <v>5</v>
      </c>
      <c r="B38" s="137" t="s">
        <v>130</v>
      </c>
      <c r="C38" s="137" t="s">
        <v>131</v>
      </c>
      <c r="D38" s="137" t="s">
        <v>132</v>
      </c>
      <c r="E38" s="138"/>
      <c r="F38" s="138">
        <f>3.34*10/100</f>
        <v>0.33399999999999996</v>
      </c>
      <c r="G38" s="161"/>
      <c r="H38" s="158"/>
    </row>
    <row r="39" spans="1:8" ht="12.75">
      <c r="A39" s="111">
        <f>A38+0.1</f>
        <v>5.1</v>
      </c>
      <c r="B39" s="137"/>
      <c r="C39" s="111" t="s">
        <v>10</v>
      </c>
      <c r="D39" s="148" t="s">
        <v>9</v>
      </c>
      <c r="E39" s="149">
        <v>52</v>
      </c>
      <c r="F39" s="149">
        <f>E39*F38</f>
        <v>17.368</v>
      </c>
      <c r="G39" s="164"/>
      <c r="H39" s="164"/>
    </row>
    <row r="40" spans="1:8" ht="12.75">
      <c r="A40" s="111">
        <f>A39+0.1</f>
        <v>5.199999999999999</v>
      </c>
      <c r="B40" s="137"/>
      <c r="C40" s="111" t="s">
        <v>18</v>
      </c>
      <c r="D40" s="134" t="s">
        <v>95</v>
      </c>
      <c r="E40" s="135">
        <v>0.03</v>
      </c>
      <c r="F40" s="135">
        <f>E40*F38</f>
        <v>0.01002</v>
      </c>
      <c r="G40" s="160"/>
      <c r="H40" s="160"/>
    </row>
    <row r="41" spans="1:8" ht="12.75">
      <c r="A41" s="111">
        <f>A40+0.1</f>
        <v>5.299999999999999</v>
      </c>
      <c r="B41" s="137"/>
      <c r="C41" s="111" t="s">
        <v>79</v>
      </c>
      <c r="D41" s="111" t="s">
        <v>21</v>
      </c>
      <c r="E41" s="114">
        <v>21</v>
      </c>
      <c r="F41" s="114">
        <f>E41*F38</f>
        <v>7.013999999999999</v>
      </c>
      <c r="G41" s="118"/>
      <c r="H41" s="118"/>
    </row>
    <row r="42" spans="1:8" ht="12.75">
      <c r="A42" s="111">
        <f>A41+0.1</f>
        <v>5.399999999999999</v>
      </c>
      <c r="B42" s="137"/>
      <c r="C42" s="111" t="s">
        <v>133</v>
      </c>
      <c r="D42" s="111" t="s">
        <v>21</v>
      </c>
      <c r="E42" s="114">
        <v>18.2</v>
      </c>
      <c r="F42" s="114">
        <f>E42*F38</f>
        <v>6.078799999999999</v>
      </c>
      <c r="G42" s="118"/>
      <c r="H42" s="118"/>
    </row>
    <row r="43" spans="1:8" ht="12.75">
      <c r="A43" s="111">
        <f>A42+0.1</f>
        <v>5.499999999999998</v>
      </c>
      <c r="B43" s="137"/>
      <c r="C43" s="111" t="s">
        <v>20</v>
      </c>
      <c r="D43" s="111" t="s">
        <v>19</v>
      </c>
      <c r="E43" s="114">
        <v>0.19</v>
      </c>
      <c r="F43" s="114">
        <f>E43*F38</f>
        <v>0.06345999999999999</v>
      </c>
      <c r="G43" s="118"/>
      <c r="H43" s="118"/>
    </row>
    <row r="44" spans="1:8" ht="38.25">
      <c r="A44" s="128">
        <v>6</v>
      </c>
      <c r="B44" s="142" t="s">
        <v>117</v>
      </c>
      <c r="C44" s="150" t="s">
        <v>151</v>
      </c>
      <c r="D44" s="151" t="s">
        <v>118</v>
      </c>
      <c r="E44" s="152"/>
      <c r="F44" s="153">
        <f>F18</f>
        <v>2.496</v>
      </c>
      <c r="G44" s="165"/>
      <c r="H44" s="166"/>
    </row>
    <row r="45" spans="1:8" ht="12.75">
      <c r="A45" s="111">
        <f>A44+0.1</f>
        <v>6.1</v>
      </c>
      <c r="B45" s="152"/>
      <c r="C45" s="152" t="s">
        <v>8</v>
      </c>
      <c r="D45" s="131" t="s">
        <v>9</v>
      </c>
      <c r="E45" s="131">
        <v>2.77</v>
      </c>
      <c r="F45" s="131">
        <v>96.95</v>
      </c>
      <c r="G45" s="167"/>
      <c r="H45" s="159"/>
    </row>
    <row r="46" spans="1:8" ht="12.75">
      <c r="A46" s="154"/>
      <c r="B46" s="155"/>
      <c r="C46" s="169" t="s">
        <v>11</v>
      </c>
      <c r="D46" s="169" t="s">
        <v>12</v>
      </c>
      <c r="E46" s="161"/>
      <c r="F46" s="161"/>
      <c r="G46" s="161"/>
      <c r="H46" s="158"/>
    </row>
    <row r="47" spans="1:8" ht="12.75">
      <c r="A47" s="142"/>
      <c r="B47" s="111"/>
      <c r="C47" s="119" t="s">
        <v>13</v>
      </c>
      <c r="D47" s="119" t="s">
        <v>12</v>
      </c>
      <c r="E47" s="118"/>
      <c r="F47" s="118"/>
      <c r="G47" s="118"/>
      <c r="H47" s="158"/>
    </row>
    <row r="48" spans="1:8" ht="12.75">
      <c r="A48" s="131"/>
      <c r="B48" s="111"/>
      <c r="C48" s="119" t="s">
        <v>14</v>
      </c>
      <c r="D48" s="119" t="s">
        <v>12</v>
      </c>
      <c r="E48" s="118"/>
      <c r="F48" s="118"/>
      <c r="G48" s="118"/>
      <c r="H48" s="168"/>
    </row>
    <row r="49" spans="1:8" ht="12.75">
      <c r="A49" s="154"/>
      <c r="B49" s="111"/>
      <c r="C49" s="119" t="s">
        <v>15</v>
      </c>
      <c r="D49" s="119" t="s">
        <v>12</v>
      </c>
      <c r="E49" s="118"/>
      <c r="F49" s="118"/>
      <c r="G49" s="118"/>
      <c r="H49" s="118"/>
    </row>
    <row r="50" spans="1:8" ht="38.25">
      <c r="A50" s="111"/>
      <c r="B50" s="111"/>
      <c r="C50" s="119" t="s">
        <v>16</v>
      </c>
      <c r="D50" s="119" t="s">
        <v>12</v>
      </c>
      <c r="E50" s="118"/>
      <c r="F50" s="118"/>
      <c r="G50" s="118"/>
      <c r="H50" s="158"/>
    </row>
    <row r="51" spans="1:8" ht="12.75">
      <c r="A51" s="142"/>
      <c r="B51" s="111"/>
      <c r="C51" s="119" t="s">
        <v>206</v>
      </c>
      <c r="D51" s="119" t="s">
        <v>12</v>
      </c>
      <c r="E51" s="118"/>
      <c r="F51" s="118"/>
      <c r="G51" s="118"/>
      <c r="H51" s="118"/>
    </row>
    <row r="52" spans="1:8" ht="12.75">
      <c r="A52" s="131"/>
      <c r="B52" s="111"/>
      <c r="C52" s="119" t="s">
        <v>17</v>
      </c>
      <c r="D52" s="119" t="s">
        <v>12</v>
      </c>
      <c r="E52" s="118"/>
      <c r="F52" s="118"/>
      <c r="G52" s="118"/>
      <c r="H52" s="118"/>
    </row>
    <row r="53" spans="1:8" ht="12.75">
      <c r="A53" s="154"/>
      <c r="B53" s="111"/>
      <c r="C53" s="119" t="s">
        <v>207</v>
      </c>
      <c r="D53" s="119" t="s">
        <v>12</v>
      </c>
      <c r="E53" s="118"/>
      <c r="F53" s="118"/>
      <c r="G53" s="118"/>
      <c r="H53" s="118"/>
    </row>
    <row r="54" spans="1:8" ht="12.75">
      <c r="A54" s="111"/>
      <c r="B54" s="111"/>
      <c r="C54" s="119" t="s">
        <v>7</v>
      </c>
      <c r="D54" s="119" t="s">
        <v>12</v>
      </c>
      <c r="E54" s="118"/>
      <c r="F54" s="118"/>
      <c r="G54" s="118"/>
      <c r="H54" s="158"/>
    </row>
    <row r="56" spans="1:7" ht="12.75">
      <c r="A56" s="104"/>
      <c r="B56" s="105" t="s">
        <v>72</v>
      </c>
      <c r="C56" s="105"/>
      <c r="D56" s="104"/>
      <c r="E56" s="102" t="s">
        <v>73</v>
      </c>
      <c r="F56" s="102"/>
      <c r="G56" s="102"/>
    </row>
  </sheetData>
  <sheetProtection password="EEA0" sheet="1"/>
  <mergeCells count="19">
    <mergeCell ref="D9:D10"/>
    <mergeCell ref="E9:F9"/>
    <mergeCell ref="G9:H9"/>
    <mergeCell ref="A1:H1"/>
    <mergeCell ref="A2:H2"/>
    <mergeCell ref="A3:H3"/>
    <mergeCell ref="A4:H4"/>
    <mergeCell ref="A5:E5"/>
    <mergeCell ref="G5:H5"/>
    <mergeCell ref="E56:G56"/>
    <mergeCell ref="A6:E6"/>
    <mergeCell ref="G6:H6"/>
    <mergeCell ref="A7:E7"/>
    <mergeCell ref="G7:H7"/>
    <mergeCell ref="A8:H8"/>
    <mergeCell ref="B56:C56"/>
    <mergeCell ref="A9:A10"/>
    <mergeCell ref="B9:B10"/>
    <mergeCell ref="C9:C10"/>
  </mergeCells>
  <printOptions/>
  <pageMargins left="0.7" right="0.7" top="0.75" bottom="0.75" header="0.3" footer="0.3"/>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L48"/>
  <sheetViews>
    <sheetView zoomScalePageLayoutView="0" workbookViewId="0" topLeftCell="A10">
      <selection activeCell="C18" sqref="C18"/>
    </sheetView>
  </sheetViews>
  <sheetFormatPr defaultColWidth="9.140625" defaultRowHeight="12.75"/>
  <cols>
    <col min="1" max="1" width="6.8515625" style="103" customWidth="1"/>
    <col min="2" max="2" width="10.7109375" style="103" customWidth="1"/>
    <col min="3" max="3" width="30.8515625" style="103" customWidth="1"/>
    <col min="4" max="7" width="9.140625" style="103" customWidth="1"/>
    <col min="8" max="8" width="10.28125" style="103" customWidth="1"/>
    <col min="9" max="9" width="9.140625" style="103" customWidth="1"/>
    <col min="10" max="10" width="13.57421875" style="103" customWidth="1"/>
    <col min="11" max="11" width="7.00390625" style="103" customWidth="1"/>
    <col min="12" max="12" width="9.140625" style="103" customWidth="1"/>
    <col min="13" max="13" width="10.8515625" style="103" customWidth="1"/>
    <col min="14" max="16384" width="9.140625" style="103" customWidth="1"/>
  </cols>
  <sheetData>
    <row r="1" spans="1:8" ht="13.5" customHeight="1">
      <c r="A1" s="102" t="s">
        <v>183</v>
      </c>
      <c r="B1" s="102"/>
      <c r="C1" s="102"/>
      <c r="D1" s="102"/>
      <c r="E1" s="102"/>
      <c r="F1" s="102"/>
      <c r="G1" s="102"/>
      <c r="H1" s="102"/>
    </row>
    <row r="2" spans="1:8" ht="49.5" customHeight="1">
      <c r="A2" s="120" t="str">
        <f>'ob-7'!A3:J3</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2" s="120"/>
      <c r="C2" s="120"/>
      <c r="D2" s="120"/>
      <c r="E2" s="120"/>
      <c r="F2" s="120"/>
      <c r="G2" s="120"/>
      <c r="H2" s="120"/>
    </row>
    <row r="3" spans="1:8" ht="24" customHeight="1">
      <c r="A3" s="120" t="str">
        <f>'ob-7'!A4:J4</f>
        <v>dedofliswyaros municipalitetis qalaq dedofliswyaroSi n. baraTaSvilis quCaze gare ganaTebis mowyoba</v>
      </c>
      <c r="B3" s="120"/>
      <c r="C3" s="120"/>
      <c r="D3" s="120"/>
      <c r="E3" s="120"/>
      <c r="F3" s="120"/>
      <c r="G3" s="120"/>
      <c r="H3" s="120"/>
    </row>
    <row r="4" spans="1:8" ht="20.25" customHeight="1">
      <c r="A4" s="120" t="str">
        <f>'ob-7'!C13</f>
        <v>el. teqnikuri samuSaoebi</v>
      </c>
      <c r="B4" s="120"/>
      <c r="C4" s="120"/>
      <c r="D4" s="120"/>
      <c r="E4" s="120"/>
      <c r="F4" s="120"/>
      <c r="G4" s="120"/>
      <c r="H4" s="120"/>
    </row>
    <row r="5" spans="1:8" ht="18" customHeight="1">
      <c r="A5" s="105" t="s">
        <v>74</v>
      </c>
      <c r="B5" s="105"/>
      <c r="C5" s="105"/>
      <c r="D5" s="105"/>
      <c r="E5" s="105"/>
      <c r="F5" s="117"/>
      <c r="G5" s="121" t="s">
        <v>24</v>
      </c>
      <c r="H5" s="121"/>
    </row>
    <row r="6" spans="1:8" ht="13.5" customHeight="1">
      <c r="A6" s="105" t="s">
        <v>75</v>
      </c>
      <c r="B6" s="105"/>
      <c r="C6" s="105"/>
      <c r="D6" s="105"/>
      <c r="E6" s="105"/>
      <c r="F6" s="117"/>
      <c r="G6" s="121" t="s">
        <v>24</v>
      </c>
      <c r="H6" s="121"/>
    </row>
    <row r="7" spans="1:8" ht="13.5" customHeight="1">
      <c r="A7" s="105" t="s">
        <v>76</v>
      </c>
      <c r="B7" s="105"/>
      <c r="C7" s="105"/>
      <c r="D7" s="105"/>
      <c r="E7" s="105"/>
      <c r="F7" s="156"/>
      <c r="G7" s="121" t="s">
        <v>77</v>
      </c>
      <c r="H7" s="121"/>
    </row>
    <row r="8" spans="1:8" ht="13.5" customHeight="1">
      <c r="A8" s="107" t="str">
        <f>'nakr.'!A15</f>
        <v>Sedgenilia 2015 wlis III kvartlis  fasebSi </v>
      </c>
      <c r="B8" s="107"/>
      <c r="C8" s="107"/>
      <c r="D8" s="107"/>
      <c r="E8" s="107"/>
      <c r="F8" s="107"/>
      <c r="G8" s="107"/>
      <c r="H8" s="107"/>
    </row>
    <row r="10" spans="1:8" ht="30" customHeight="1">
      <c r="A10" s="122" t="s">
        <v>0</v>
      </c>
      <c r="B10" s="110" t="s">
        <v>1</v>
      </c>
      <c r="C10" s="122" t="s">
        <v>2</v>
      </c>
      <c r="D10" s="110" t="s">
        <v>3</v>
      </c>
      <c r="E10" s="123" t="s">
        <v>4</v>
      </c>
      <c r="F10" s="124"/>
      <c r="G10" s="123" t="s">
        <v>74</v>
      </c>
      <c r="H10" s="124"/>
    </row>
    <row r="11" spans="1:8" ht="60">
      <c r="A11" s="125"/>
      <c r="B11" s="113"/>
      <c r="C11" s="125"/>
      <c r="D11" s="113"/>
      <c r="E11" s="126" t="s">
        <v>5</v>
      </c>
      <c r="F11" s="126" t="s">
        <v>6</v>
      </c>
      <c r="G11" s="126" t="s">
        <v>5</v>
      </c>
      <c r="H11" s="126" t="s">
        <v>7</v>
      </c>
    </row>
    <row r="12" spans="1:8" ht="12.75">
      <c r="A12" s="127">
        <v>1</v>
      </c>
      <c r="B12" s="127">
        <v>2</v>
      </c>
      <c r="C12" s="127">
        <v>3</v>
      </c>
      <c r="D12" s="128">
        <v>4</v>
      </c>
      <c r="E12" s="129">
        <v>5</v>
      </c>
      <c r="F12" s="129">
        <v>6</v>
      </c>
      <c r="G12" s="129">
        <v>7</v>
      </c>
      <c r="H12" s="128">
        <v>8</v>
      </c>
    </row>
    <row r="13" spans="1:8" ht="38.25">
      <c r="A13" s="147">
        <v>1</v>
      </c>
      <c r="B13" s="137" t="s">
        <v>134</v>
      </c>
      <c r="C13" s="143" t="s">
        <v>135</v>
      </c>
      <c r="D13" s="143" t="s">
        <v>136</v>
      </c>
      <c r="E13" s="144"/>
      <c r="F13" s="144">
        <v>10</v>
      </c>
      <c r="G13" s="161"/>
      <c r="H13" s="174"/>
    </row>
    <row r="14" spans="1:8" ht="12.75">
      <c r="A14" s="111">
        <f aca="true" t="shared" si="0" ref="A14:A22">A13+0.1</f>
        <v>1.1</v>
      </c>
      <c r="B14" s="137"/>
      <c r="C14" s="111" t="s">
        <v>10</v>
      </c>
      <c r="D14" s="148" t="s">
        <v>9</v>
      </c>
      <c r="E14" s="149">
        <v>2.8</v>
      </c>
      <c r="F14" s="149">
        <f>E14*F13</f>
        <v>28</v>
      </c>
      <c r="G14" s="164"/>
      <c r="H14" s="164"/>
    </row>
    <row r="15" spans="1:8" ht="12.75">
      <c r="A15" s="111">
        <f t="shared" si="0"/>
        <v>1.2000000000000002</v>
      </c>
      <c r="B15" s="137"/>
      <c r="C15" s="111" t="s">
        <v>18</v>
      </c>
      <c r="D15" s="134" t="s">
        <v>95</v>
      </c>
      <c r="E15" s="135">
        <v>0.02</v>
      </c>
      <c r="F15" s="135">
        <f>E15*F13</f>
        <v>0.2</v>
      </c>
      <c r="G15" s="160"/>
      <c r="H15" s="160"/>
    </row>
    <row r="16" spans="1:8" ht="12.75">
      <c r="A16" s="111">
        <f t="shared" si="0"/>
        <v>1.3000000000000003</v>
      </c>
      <c r="B16" s="111"/>
      <c r="C16" s="145" t="s">
        <v>137</v>
      </c>
      <c r="D16" s="111" t="s">
        <v>138</v>
      </c>
      <c r="E16" s="114"/>
      <c r="F16" s="114">
        <v>240</v>
      </c>
      <c r="G16" s="118"/>
      <c r="H16" s="118"/>
    </row>
    <row r="17" spans="1:8" ht="12.75">
      <c r="A17" s="111">
        <f t="shared" si="0"/>
        <v>1.4000000000000004</v>
      </c>
      <c r="B17" s="111"/>
      <c r="C17" s="145" t="s">
        <v>184</v>
      </c>
      <c r="D17" s="111" t="s">
        <v>122</v>
      </c>
      <c r="E17" s="114"/>
      <c r="F17" s="114">
        <f>F13*2</f>
        <v>20</v>
      </c>
      <c r="G17" s="118"/>
      <c r="H17" s="118"/>
    </row>
    <row r="18" spans="1:12" ht="27.75" customHeight="1">
      <c r="A18" s="111">
        <f t="shared" si="0"/>
        <v>1.5000000000000004</v>
      </c>
      <c r="B18" s="111"/>
      <c r="C18" s="145" t="s">
        <v>139</v>
      </c>
      <c r="D18" s="111" t="s">
        <v>138</v>
      </c>
      <c r="E18" s="114"/>
      <c r="F18" s="114">
        <f>F13*4</f>
        <v>40</v>
      </c>
      <c r="G18" s="118"/>
      <c r="H18" s="118"/>
      <c r="J18" s="139"/>
      <c r="K18" s="139"/>
      <c r="L18" s="139"/>
    </row>
    <row r="19" spans="1:12" ht="17.25" customHeight="1">
      <c r="A19" s="111">
        <f t="shared" si="0"/>
        <v>1.6000000000000005</v>
      </c>
      <c r="B19" s="111"/>
      <c r="C19" s="111" t="s">
        <v>152</v>
      </c>
      <c r="D19" s="111" t="s">
        <v>122</v>
      </c>
      <c r="E19" s="111"/>
      <c r="F19" s="111">
        <f>F13*2</f>
        <v>20</v>
      </c>
      <c r="G19" s="119"/>
      <c r="H19" s="118"/>
      <c r="J19" s="139"/>
      <c r="K19" s="139"/>
      <c r="L19" s="139"/>
    </row>
    <row r="20" spans="1:12" ht="12.75">
      <c r="A20" s="111">
        <f t="shared" si="0"/>
        <v>1.7000000000000006</v>
      </c>
      <c r="B20" s="111"/>
      <c r="C20" s="111" t="s">
        <v>153</v>
      </c>
      <c r="D20" s="111" t="s">
        <v>122</v>
      </c>
      <c r="E20" s="111"/>
      <c r="F20" s="111">
        <v>2</v>
      </c>
      <c r="G20" s="119"/>
      <c r="H20" s="118"/>
      <c r="J20" s="139"/>
      <c r="K20" s="139"/>
      <c r="L20" s="139"/>
    </row>
    <row r="21" spans="1:12" ht="25.5">
      <c r="A21" s="111">
        <f t="shared" si="0"/>
        <v>1.8000000000000007</v>
      </c>
      <c r="B21" s="111"/>
      <c r="C21" s="145" t="s">
        <v>197</v>
      </c>
      <c r="D21" s="111" t="s">
        <v>122</v>
      </c>
      <c r="E21" s="114">
        <v>1</v>
      </c>
      <c r="F21" s="114">
        <f>E21*F13</f>
        <v>10</v>
      </c>
      <c r="G21" s="118"/>
      <c r="H21" s="118"/>
      <c r="J21" s="139"/>
      <c r="K21" s="139"/>
      <c r="L21" s="139"/>
    </row>
    <row r="22" spans="1:12" ht="12.75">
      <c r="A22" s="111">
        <f t="shared" si="0"/>
        <v>1.9000000000000008</v>
      </c>
      <c r="B22" s="111"/>
      <c r="C22" s="145" t="s">
        <v>119</v>
      </c>
      <c r="D22" s="111" t="s">
        <v>12</v>
      </c>
      <c r="E22" s="114">
        <v>0.2</v>
      </c>
      <c r="F22" s="114">
        <f>E22*F13</f>
        <v>2</v>
      </c>
      <c r="G22" s="118"/>
      <c r="H22" s="118"/>
      <c r="J22" s="139"/>
      <c r="K22" s="139"/>
      <c r="L22" s="139"/>
    </row>
    <row r="23" spans="1:12" ht="51">
      <c r="A23" s="150">
        <v>2</v>
      </c>
      <c r="B23" s="142" t="s">
        <v>146</v>
      </c>
      <c r="C23" s="150" t="s">
        <v>147</v>
      </c>
      <c r="D23" s="151" t="s">
        <v>148</v>
      </c>
      <c r="E23" s="152"/>
      <c r="F23" s="150">
        <f>10*4/100</f>
        <v>0.4</v>
      </c>
      <c r="G23" s="175"/>
      <c r="H23" s="174"/>
      <c r="J23" s="139"/>
      <c r="K23" s="139"/>
      <c r="L23" s="139"/>
    </row>
    <row r="24" spans="1:12" ht="12.75">
      <c r="A24" s="131">
        <v>7.1</v>
      </c>
      <c r="B24" s="170"/>
      <c r="C24" s="131" t="s">
        <v>145</v>
      </c>
      <c r="D24" s="171" t="s">
        <v>9</v>
      </c>
      <c r="E24" s="131">
        <v>5</v>
      </c>
      <c r="F24" s="131">
        <f>E24*F23</f>
        <v>2</v>
      </c>
      <c r="G24" s="167"/>
      <c r="H24" s="159"/>
      <c r="J24" s="139"/>
      <c r="K24" s="139"/>
      <c r="L24" s="139"/>
    </row>
    <row r="25" spans="1:8" ht="12.75">
      <c r="A25" s="152">
        <v>7.2</v>
      </c>
      <c r="B25" s="172"/>
      <c r="C25" s="152" t="s">
        <v>18</v>
      </c>
      <c r="D25" s="173" t="s">
        <v>19</v>
      </c>
      <c r="E25" s="152">
        <v>2.85</v>
      </c>
      <c r="F25" s="152">
        <f>E25*F23</f>
        <v>1.1400000000000001</v>
      </c>
      <c r="G25" s="176"/>
      <c r="H25" s="177"/>
    </row>
    <row r="26" spans="1:8" ht="12.75">
      <c r="A26" s="152">
        <v>7.3</v>
      </c>
      <c r="B26" s="172"/>
      <c r="C26" s="152" t="s">
        <v>149</v>
      </c>
      <c r="D26" s="173" t="s">
        <v>120</v>
      </c>
      <c r="E26" s="152">
        <v>1.03</v>
      </c>
      <c r="F26" s="152">
        <f>E26*F23</f>
        <v>0.41200000000000003</v>
      </c>
      <c r="G26" s="175"/>
      <c r="H26" s="178"/>
    </row>
    <row r="27" spans="1:8" ht="25.5">
      <c r="A27" s="150">
        <v>3</v>
      </c>
      <c r="B27" s="142" t="s">
        <v>143</v>
      </c>
      <c r="C27" s="150" t="s">
        <v>150</v>
      </c>
      <c r="D27" s="151" t="s">
        <v>144</v>
      </c>
      <c r="E27" s="152"/>
      <c r="F27" s="150">
        <f>16*2</f>
        <v>32</v>
      </c>
      <c r="G27" s="175"/>
      <c r="H27" s="174"/>
    </row>
    <row r="28" spans="1:8" ht="21.75" customHeight="1">
      <c r="A28" s="152">
        <v>8.1</v>
      </c>
      <c r="B28" s="172"/>
      <c r="C28" s="152" t="s">
        <v>8</v>
      </c>
      <c r="D28" s="173" t="s">
        <v>9</v>
      </c>
      <c r="E28" s="152">
        <v>1</v>
      </c>
      <c r="F28" s="152">
        <f>E28*F27</f>
        <v>32</v>
      </c>
      <c r="G28" s="167"/>
      <c r="H28" s="159"/>
    </row>
    <row r="29" spans="1:8" ht="38.25">
      <c r="A29" s="147">
        <v>4</v>
      </c>
      <c r="B29" s="137" t="s">
        <v>134</v>
      </c>
      <c r="C29" s="143" t="s">
        <v>140</v>
      </c>
      <c r="D29" s="143" t="s">
        <v>136</v>
      </c>
      <c r="E29" s="144"/>
      <c r="F29" s="144">
        <v>1</v>
      </c>
      <c r="G29" s="161"/>
      <c r="H29" s="174"/>
    </row>
    <row r="30" spans="1:8" ht="12.75">
      <c r="A30" s="111">
        <f aca="true" t="shared" si="1" ref="A30:A37">A29+0.1</f>
        <v>4.1</v>
      </c>
      <c r="B30" s="137"/>
      <c r="C30" s="111" t="s">
        <v>10</v>
      </c>
      <c r="D30" s="148" t="s">
        <v>9</v>
      </c>
      <c r="E30" s="149">
        <v>5.5</v>
      </c>
      <c r="F30" s="149">
        <f>E30*F29</f>
        <v>5.5</v>
      </c>
      <c r="G30" s="164"/>
      <c r="H30" s="164"/>
    </row>
    <row r="31" spans="1:8" ht="12.75">
      <c r="A31" s="111">
        <f t="shared" si="1"/>
        <v>4.199999999999999</v>
      </c>
      <c r="B31" s="137"/>
      <c r="C31" s="111" t="s">
        <v>18</v>
      </c>
      <c r="D31" s="134" t="s">
        <v>95</v>
      </c>
      <c r="E31" s="135">
        <v>0.02</v>
      </c>
      <c r="F31" s="135">
        <f>E31*F29</f>
        <v>0.02</v>
      </c>
      <c r="G31" s="160"/>
      <c r="H31" s="160"/>
    </row>
    <row r="32" spans="1:8" ht="12.75">
      <c r="A32" s="111">
        <f t="shared" si="1"/>
        <v>4.299999999999999</v>
      </c>
      <c r="B32" s="111"/>
      <c r="C32" s="145" t="s">
        <v>154</v>
      </c>
      <c r="D32" s="111" t="s">
        <v>122</v>
      </c>
      <c r="E32" s="114"/>
      <c r="F32" s="114">
        <f>F29</f>
        <v>1</v>
      </c>
      <c r="G32" s="118"/>
      <c r="H32" s="118"/>
    </row>
    <row r="33" spans="1:8" ht="12.75">
      <c r="A33" s="111">
        <f t="shared" si="1"/>
        <v>4.399999999999999</v>
      </c>
      <c r="B33" s="111"/>
      <c r="C33" s="145" t="s">
        <v>155</v>
      </c>
      <c r="D33" s="111" t="s">
        <v>122</v>
      </c>
      <c r="E33" s="114"/>
      <c r="F33" s="114">
        <f>F29</f>
        <v>1</v>
      </c>
      <c r="G33" s="118"/>
      <c r="H33" s="118"/>
    </row>
    <row r="34" spans="1:8" ht="12.75">
      <c r="A34" s="111">
        <f t="shared" si="1"/>
        <v>4.499999999999998</v>
      </c>
      <c r="B34" s="111"/>
      <c r="C34" s="111" t="s">
        <v>156</v>
      </c>
      <c r="D34" s="111" t="s">
        <v>122</v>
      </c>
      <c r="E34" s="111"/>
      <c r="F34" s="111">
        <v>1</v>
      </c>
      <c r="G34" s="119"/>
      <c r="H34" s="118"/>
    </row>
    <row r="35" spans="1:8" ht="12.75">
      <c r="A35" s="111">
        <f t="shared" si="1"/>
        <v>4.599999999999998</v>
      </c>
      <c r="B35" s="111"/>
      <c r="C35" s="111" t="s">
        <v>123</v>
      </c>
      <c r="D35" s="111" t="s">
        <v>122</v>
      </c>
      <c r="E35" s="111"/>
      <c r="F35" s="111">
        <v>1</v>
      </c>
      <c r="G35" s="119"/>
      <c r="H35" s="118"/>
    </row>
    <row r="36" spans="1:8" ht="12.75">
      <c r="A36" s="111">
        <f t="shared" si="1"/>
        <v>4.6999999999999975</v>
      </c>
      <c r="B36" s="111"/>
      <c r="C36" s="145" t="s">
        <v>141</v>
      </c>
      <c r="D36" s="111" t="s">
        <v>122</v>
      </c>
      <c r="E36" s="114"/>
      <c r="F36" s="114">
        <f>F29</f>
        <v>1</v>
      </c>
      <c r="G36" s="118"/>
      <c r="H36" s="118"/>
    </row>
    <row r="37" spans="1:8" ht="12.75">
      <c r="A37" s="111">
        <f t="shared" si="1"/>
        <v>4.799999999999997</v>
      </c>
      <c r="B37" s="111"/>
      <c r="C37" s="145" t="s">
        <v>142</v>
      </c>
      <c r="D37" s="111" t="s">
        <v>122</v>
      </c>
      <c r="E37" s="114"/>
      <c r="F37" s="114">
        <f>F29</f>
        <v>1</v>
      </c>
      <c r="G37" s="118"/>
      <c r="H37" s="118"/>
    </row>
    <row r="38" spans="1:8" ht="12.75">
      <c r="A38" s="154"/>
      <c r="B38" s="155"/>
      <c r="C38" s="169" t="s">
        <v>11</v>
      </c>
      <c r="D38" s="169" t="s">
        <v>12</v>
      </c>
      <c r="E38" s="161"/>
      <c r="F38" s="161"/>
      <c r="G38" s="161"/>
      <c r="H38" s="158"/>
    </row>
    <row r="39" spans="1:8" ht="12.75">
      <c r="A39" s="142"/>
      <c r="B39" s="111"/>
      <c r="C39" s="119" t="s">
        <v>13</v>
      </c>
      <c r="D39" s="119" t="s">
        <v>12</v>
      </c>
      <c r="E39" s="118"/>
      <c r="F39" s="118"/>
      <c r="G39" s="118"/>
      <c r="H39" s="158"/>
    </row>
    <row r="40" spans="1:8" ht="12.75">
      <c r="A40" s="131"/>
      <c r="B40" s="111"/>
      <c r="C40" s="119" t="s">
        <v>14</v>
      </c>
      <c r="D40" s="119" t="s">
        <v>12</v>
      </c>
      <c r="E40" s="118"/>
      <c r="F40" s="118"/>
      <c r="G40" s="118"/>
      <c r="H40" s="158"/>
    </row>
    <row r="41" spans="1:8" ht="12.75">
      <c r="A41" s="154"/>
      <c r="B41" s="111"/>
      <c r="C41" s="119" t="s">
        <v>15</v>
      </c>
      <c r="D41" s="119" t="s">
        <v>12</v>
      </c>
      <c r="E41" s="118"/>
      <c r="F41" s="118"/>
      <c r="G41" s="118"/>
      <c r="H41" s="118"/>
    </row>
    <row r="42" spans="1:8" ht="38.25">
      <c r="A42" s="111"/>
      <c r="B42" s="111"/>
      <c r="C42" s="119" t="s">
        <v>16</v>
      </c>
      <c r="D42" s="119" t="s">
        <v>12</v>
      </c>
      <c r="E42" s="118"/>
      <c r="F42" s="118"/>
      <c r="G42" s="118"/>
      <c r="H42" s="158"/>
    </row>
    <row r="43" spans="1:8" ht="12.75">
      <c r="A43" s="142"/>
      <c r="B43" s="111"/>
      <c r="C43" s="119" t="s">
        <v>208</v>
      </c>
      <c r="D43" s="119" t="s">
        <v>12</v>
      </c>
      <c r="E43" s="118"/>
      <c r="F43" s="118"/>
      <c r="G43" s="118"/>
      <c r="H43" s="118"/>
    </row>
    <row r="44" spans="1:8" ht="12.75">
      <c r="A44" s="131"/>
      <c r="B44" s="111"/>
      <c r="C44" s="119" t="s">
        <v>17</v>
      </c>
      <c r="D44" s="119" t="s">
        <v>12</v>
      </c>
      <c r="E44" s="118"/>
      <c r="F44" s="118"/>
      <c r="G44" s="118"/>
      <c r="H44" s="118"/>
    </row>
    <row r="45" spans="1:8" ht="12.75">
      <c r="A45" s="154"/>
      <c r="B45" s="111"/>
      <c r="C45" s="119" t="s">
        <v>207</v>
      </c>
      <c r="D45" s="119" t="s">
        <v>12</v>
      </c>
      <c r="E45" s="118"/>
      <c r="F45" s="118"/>
      <c r="G45" s="118"/>
      <c r="H45" s="118"/>
    </row>
    <row r="46" spans="1:8" ht="12.75">
      <c r="A46" s="111"/>
      <c r="B46" s="111"/>
      <c r="C46" s="119" t="s">
        <v>7</v>
      </c>
      <c r="D46" s="119" t="s">
        <v>12</v>
      </c>
      <c r="E46" s="118"/>
      <c r="F46" s="118"/>
      <c r="G46" s="118"/>
      <c r="H46" s="158"/>
    </row>
    <row r="48" spans="2:8" ht="12.75">
      <c r="B48" s="104"/>
      <c r="C48" s="105" t="s">
        <v>72</v>
      </c>
      <c r="D48" s="105"/>
      <c r="E48" s="104"/>
      <c r="F48" s="102" t="s">
        <v>73</v>
      </c>
      <c r="G48" s="102"/>
      <c r="H48" s="102"/>
    </row>
  </sheetData>
  <sheetProtection password="EEA0" sheet="1"/>
  <mergeCells count="19">
    <mergeCell ref="D10:D11"/>
    <mergeCell ref="E10:F10"/>
    <mergeCell ref="A1:H1"/>
    <mergeCell ref="A2:H2"/>
    <mergeCell ref="A3:H3"/>
    <mergeCell ref="A4:H4"/>
    <mergeCell ref="A5:E5"/>
    <mergeCell ref="G5:H5"/>
    <mergeCell ref="G10:H10"/>
    <mergeCell ref="F48:H48"/>
    <mergeCell ref="A6:E6"/>
    <mergeCell ref="G6:H6"/>
    <mergeCell ref="A7:E7"/>
    <mergeCell ref="G7:H7"/>
    <mergeCell ref="A8:H8"/>
    <mergeCell ref="A10:A11"/>
    <mergeCell ref="B10:B11"/>
    <mergeCell ref="C48:D48"/>
    <mergeCell ref="C10:C11"/>
  </mergeCells>
  <printOptions/>
  <pageMargins left="0.7" right="0.7" top="0.75" bottom="0.75" header="0.3" footer="0.3"/>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J17"/>
  <sheetViews>
    <sheetView zoomScalePageLayoutView="0" workbookViewId="0" topLeftCell="A1">
      <selection activeCell="C10" sqref="C10:C11"/>
    </sheetView>
  </sheetViews>
  <sheetFormatPr defaultColWidth="9.140625" defaultRowHeight="12.75"/>
  <cols>
    <col min="1" max="1" width="9.140625" style="103" customWidth="1"/>
    <col min="2" max="2" width="22.140625" style="103" customWidth="1"/>
    <col min="3" max="3" width="22.7109375" style="103" customWidth="1"/>
    <col min="4" max="4" width="16.57421875" style="103" customWidth="1"/>
    <col min="5" max="5" width="15.140625" style="103" customWidth="1"/>
    <col min="6" max="6" width="17.7109375" style="103" customWidth="1"/>
    <col min="7" max="8" width="9.140625" style="103" customWidth="1"/>
    <col min="9" max="9" width="11.57421875" style="103" customWidth="1"/>
    <col min="10" max="10" width="12.140625" style="103" customWidth="1"/>
    <col min="11" max="16384" width="9.140625" style="103" customWidth="1"/>
  </cols>
  <sheetData>
    <row r="1" spans="1:10" ht="12.75">
      <c r="A1" s="102" t="s">
        <v>176</v>
      </c>
      <c r="B1" s="102"/>
      <c r="C1" s="102"/>
      <c r="D1" s="102"/>
      <c r="E1" s="102"/>
      <c r="F1" s="102"/>
      <c r="G1" s="102"/>
      <c r="H1" s="102"/>
      <c r="I1" s="102"/>
      <c r="J1" s="102"/>
    </row>
    <row r="2" spans="1:10" ht="12.75">
      <c r="A2" s="102"/>
      <c r="B2" s="102"/>
      <c r="C2" s="102"/>
      <c r="D2" s="102"/>
      <c r="E2" s="102"/>
      <c r="F2" s="102"/>
      <c r="G2" s="102"/>
      <c r="H2" s="102"/>
      <c r="I2" s="102"/>
      <c r="J2" s="102"/>
    </row>
    <row r="3" spans="1:10" ht="37.5" customHeight="1">
      <c r="A3" s="102" t="str">
        <f>'nakr.'!A12</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3" s="102"/>
      <c r="C3" s="102"/>
      <c r="D3" s="102"/>
      <c r="E3" s="102"/>
      <c r="F3" s="102"/>
      <c r="G3" s="102"/>
      <c r="H3" s="102"/>
      <c r="I3" s="102"/>
      <c r="J3" s="102"/>
    </row>
    <row r="4" spans="1:10" ht="25.5" customHeight="1">
      <c r="A4" s="102" t="str">
        <f>'nakr.'!C48</f>
        <v>dedofliswyaros municipalitetis qalaq dedofliswyaroSi WavWavaZis quCaze gare ganaTebis mowyoba</v>
      </c>
      <c r="B4" s="102"/>
      <c r="C4" s="102"/>
      <c r="D4" s="102"/>
      <c r="E4" s="102"/>
      <c r="F4" s="102"/>
      <c r="G4" s="102"/>
      <c r="H4" s="102"/>
      <c r="I4" s="102"/>
      <c r="J4" s="102"/>
    </row>
    <row r="5" spans="1:10" ht="12.75">
      <c r="A5" s="104"/>
      <c r="B5" s="104"/>
      <c r="C5" s="104"/>
      <c r="D5" s="105" t="s">
        <v>74</v>
      </c>
      <c r="E5" s="105"/>
      <c r="F5" s="105"/>
      <c r="G5" s="105"/>
      <c r="H5" s="117"/>
      <c r="I5" s="106" t="s">
        <v>97</v>
      </c>
      <c r="J5" s="106"/>
    </row>
    <row r="6" spans="1:10" ht="12.75">
      <c r="A6" s="104"/>
      <c r="B6" s="104"/>
      <c r="C6" s="104"/>
      <c r="D6" s="105" t="s">
        <v>98</v>
      </c>
      <c r="E6" s="105"/>
      <c r="F6" s="105"/>
      <c r="G6" s="105"/>
      <c r="H6" s="117"/>
      <c r="I6" s="106" t="s">
        <v>97</v>
      </c>
      <c r="J6" s="106"/>
    </row>
    <row r="7" spans="1:10" ht="12.75">
      <c r="A7" s="104"/>
      <c r="B7" s="104"/>
      <c r="C7" s="104"/>
      <c r="D7" s="102"/>
      <c r="E7" s="102"/>
      <c r="F7" s="102"/>
      <c r="G7" s="102"/>
      <c r="H7" s="104"/>
      <c r="I7" s="104"/>
      <c r="J7" s="104"/>
    </row>
    <row r="8" spans="1:10" ht="12.75">
      <c r="A8" s="107" t="str">
        <f>'nakr.'!A15</f>
        <v>Sedgenilia 2015 wlis III kvartlis  fasebSi </v>
      </c>
      <c r="B8" s="107"/>
      <c r="C8" s="107"/>
      <c r="D8" s="104"/>
      <c r="E8" s="104"/>
      <c r="F8" s="104"/>
      <c r="G8" s="104"/>
      <c r="H8" s="104"/>
      <c r="I8" s="104"/>
      <c r="J8" s="104"/>
    </row>
    <row r="9" spans="1:10" ht="12.75">
      <c r="A9" s="104"/>
      <c r="B9" s="104"/>
      <c r="C9" s="104"/>
      <c r="D9" s="104"/>
      <c r="E9" s="104"/>
      <c r="F9" s="104"/>
      <c r="G9" s="104"/>
      <c r="H9" s="104"/>
      <c r="I9" s="108"/>
      <c r="J9" s="108"/>
    </row>
    <row r="10" spans="1:10" ht="72.75" customHeight="1">
      <c r="A10" s="109" t="s">
        <v>0</v>
      </c>
      <c r="B10" s="109" t="s">
        <v>99</v>
      </c>
      <c r="C10" s="109" t="s">
        <v>100</v>
      </c>
      <c r="D10" s="109" t="s">
        <v>101</v>
      </c>
      <c r="E10" s="109"/>
      <c r="F10" s="109"/>
      <c r="G10" s="109"/>
      <c r="H10" s="109"/>
      <c r="I10" s="110" t="s">
        <v>102</v>
      </c>
      <c r="J10" s="110" t="s">
        <v>103</v>
      </c>
    </row>
    <row r="11" spans="1:10" ht="98.25" customHeight="1">
      <c r="A11" s="109"/>
      <c r="B11" s="109"/>
      <c r="C11" s="109"/>
      <c r="D11" s="111" t="s">
        <v>104</v>
      </c>
      <c r="E11" s="111" t="s">
        <v>45</v>
      </c>
      <c r="F11" s="111" t="s">
        <v>105</v>
      </c>
      <c r="G11" s="111" t="s">
        <v>47</v>
      </c>
      <c r="H11" s="111" t="s">
        <v>7</v>
      </c>
      <c r="I11" s="112"/>
      <c r="J11" s="113"/>
    </row>
    <row r="12" spans="1:10" ht="38.25" customHeight="1">
      <c r="A12" s="111">
        <v>1</v>
      </c>
      <c r="B12" s="111" t="s">
        <v>106</v>
      </c>
      <c r="C12" s="111" t="s">
        <v>104</v>
      </c>
      <c r="D12" s="118"/>
      <c r="E12" s="118"/>
      <c r="F12" s="118"/>
      <c r="G12" s="118"/>
      <c r="H12" s="118"/>
      <c r="I12" s="118"/>
      <c r="J12" s="118"/>
    </row>
    <row r="13" spans="1:10" ht="38.25" customHeight="1">
      <c r="A13" s="111">
        <v>2</v>
      </c>
      <c r="B13" s="111" t="s">
        <v>107</v>
      </c>
      <c r="C13" s="111" t="s">
        <v>108</v>
      </c>
      <c r="D13" s="118"/>
      <c r="E13" s="118"/>
      <c r="F13" s="118"/>
      <c r="G13" s="118"/>
      <c r="H13" s="118"/>
      <c r="I13" s="118"/>
      <c r="J13" s="118"/>
    </row>
    <row r="14" spans="1:10" ht="30" customHeight="1">
      <c r="A14" s="111"/>
      <c r="B14" s="111"/>
      <c r="C14" s="111" t="s">
        <v>109</v>
      </c>
      <c r="D14" s="118"/>
      <c r="E14" s="118"/>
      <c r="F14" s="118"/>
      <c r="G14" s="119"/>
      <c r="H14" s="118"/>
      <c r="I14" s="118"/>
      <c r="J14" s="118"/>
    </row>
    <row r="15" spans="1:10" ht="12.75">
      <c r="A15" s="115"/>
      <c r="B15" s="115"/>
      <c r="C15" s="115"/>
      <c r="D15" s="116"/>
      <c r="E15" s="116"/>
      <c r="F15" s="115"/>
      <c r="G15" s="115"/>
      <c r="H15" s="116"/>
      <c r="I15" s="116"/>
      <c r="J15" s="115"/>
    </row>
    <row r="16" spans="1:10" ht="12.75">
      <c r="A16" s="104"/>
      <c r="B16" s="104"/>
      <c r="C16" s="105" t="s">
        <v>25</v>
      </c>
      <c r="D16" s="105"/>
      <c r="E16" s="105"/>
      <c r="F16" s="104"/>
      <c r="G16" s="105" t="str">
        <f>'[2]Лист2'!H31</f>
        <v>d. imedaZe</v>
      </c>
      <c r="H16" s="105"/>
      <c r="I16" s="104"/>
      <c r="J16" s="104"/>
    </row>
    <row r="17" spans="1:10" ht="12.75">
      <c r="A17" s="104"/>
      <c r="B17" s="104"/>
      <c r="C17" s="105"/>
      <c r="D17" s="105"/>
      <c r="E17" s="105"/>
      <c r="F17" s="104"/>
      <c r="G17" s="105"/>
      <c r="H17" s="105"/>
      <c r="I17" s="104"/>
      <c r="J17" s="104"/>
    </row>
  </sheetData>
  <sheetProtection password="EEA0" sheet="1"/>
  <mergeCells count="20">
    <mergeCell ref="C10:C11"/>
    <mergeCell ref="D10:H10"/>
    <mergeCell ref="I10:I11"/>
    <mergeCell ref="J10:J11"/>
    <mergeCell ref="A1:J1"/>
    <mergeCell ref="A2:J2"/>
    <mergeCell ref="A3:J3"/>
    <mergeCell ref="A4:J4"/>
    <mergeCell ref="D5:G5"/>
    <mergeCell ref="I5:J5"/>
    <mergeCell ref="C16:E16"/>
    <mergeCell ref="G16:H16"/>
    <mergeCell ref="C17:E17"/>
    <mergeCell ref="G17:H17"/>
    <mergeCell ref="D6:G6"/>
    <mergeCell ref="I6:J6"/>
    <mergeCell ref="D7:G7"/>
    <mergeCell ref="A8:C8"/>
    <mergeCell ref="A10:A11"/>
    <mergeCell ref="B10:B11"/>
  </mergeCells>
  <printOptions/>
  <pageMargins left="0.7" right="0.7" top="0.75" bottom="0.75" header="0.3" footer="0.3"/>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L50"/>
  <sheetViews>
    <sheetView zoomScalePageLayoutView="0" workbookViewId="0" topLeftCell="A28">
      <selection activeCell="G38" sqref="G38"/>
    </sheetView>
  </sheetViews>
  <sheetFormatPr defaultColWidth="9.140625" defaultRowHeight="12.75"/>
  <cols>
    <col min="1" max="1" width="6.8515625" style="103" customWidth="1"/>
    <col min="2" max="2" width="10.7109375" style="103" customWidth="1"/>
    <col min="3" max="3" width="30.8515625" style="103" customWidth="1"/>
    <col min="4" max="7" width="9.140625" style="103" customWidth="1"/>
    <col min="8" max="8" width="10.28125" style="103" customWidth="1"/>
    <col min="9" max="9" width="9.140625" style="103" customWidth="1"/>
    <col min="10" max="10" width="13.57421875" style="103" customWidth="1"/>
    <col min="11" max="11" width="7.00390625" style="103" customWidth="1"/>
    <col min="12" max="12" width="9.140625" style="103" customWidth="1"/>
    <col min="13" max="13" width="10.8515625" style="103" customWidth="1"/>
    <col min="14" max="16384" width="9.140625" style="103" customWidth="1"/>
  </cols>
  <sheetData>
    <row r="1" spans="1:8" ht="13.5" customHeight="1">
      <c r="A1" s="102" t="s">
        <v>179</v>
      </c>
      <c r="B1" s="102"/>
      <c r="C1" s="102"/>
      <c r="D1" s="102"/>
      <c r="E1" s="102"/>
      <c r="F1" s="102"/>
      <c r="G1" s="102"/>
      <c r="H1" s="102"/>
    </row>
    <row r="2" spans="1:8" ht="32.25" customHeight="1">
      <c r="A2" s="120" t="str">
        <f>'ob-8'!A3:J3</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2" s="120"/>
      <c r="C2" s="120"/>
      <c r="D2" s="120"/>
      <c r="E2" s="120"/>
      <c r="F2" s="120"/>
      <c r="G2" s="120"/>
      <c r="H2" s="120"/>
    </row>
    <row r="3" spans="1:8" ht="29.25" customHeight="1">
      <c r="A3" s="120" t="str">
        <f>'ob-8'!A4:J4</f>
        <v>dedofliswyaros municipalitetis qalaq dedofliswyaroSi WavWavaZis quCaze gare ganaTebis mowyoba</v>
      </c>
      <c r="B3" s="120"/>
      <c r="C3" s="120"/>
      <c r="D3" s="120"/>
      <c r="E3" s="120"/>
      <c r="F3" s="120"/>
      <c r="G3" s="120"/>
      <c r="H3" s="120"/>
    </row>
    <row r="4" spans="1:8" ht="20.25" customHeight="1">
      <c r="A4" s="120" t="str">
        <f>'ob-8'!C12</f>
        <v>samSeneblo samuSaoebi</v>
      </c>
      <c r="B4" s="120"/>
      <c r="C4" s="120"/>
      <c r="D4" s="120"/>
      <c r="E4" s="120"/>
      <c r="F4" s="120"/>
      <c r="G4" s="120"/>
      <c r="H4" s="120"/>
    </row>
    <row r="5" spans="1:8" ht="18" customHeight="1">
      <c r="A5" s="105" t="s">
        <v>74</v>
      </c>
      <c r="B5" s="105"/>
      <c r="C5" s="105"/>
      <c r="D5" s="105"/>
      <c r="E5" s="105"/>
      <c r="F5" s="117"/>
      <c r="G5" s="121" t="s">
        <v>24</v>
      </c>
      <c r="H5" s="121"/>
    </row>
    <row r="6" spans="1:8" ht="13.5" customHeight="1">
      <c r="A6" s="105" t="s">
        <v>75</v>
      </c>
      <c r="B6" s="105"/>
      <c r="C6" s="105"/>
      <c r="D6" s="105"/>
      <c r="E6" s="105"/>
      <c r="F6" s="117"/>
      <c r="G6" s="121" t="s">
        <v>24</v>
      </c>
      <c r="H6" s="121"/>
    </row>
    <row r="7" spans="1:8" ht="13.5" customHeight="1">
      <c r="A7" s="105" t="s">
        <v>76</v>
      </c>
      <c r="B7" s="105"/>
      <c r="C7" s="105"/>
      <c r="D7" s="105"/>
      <c r="E7" s="105"/>
      <c r="F7" s="156"/>
      <c r="G7" s="121" t="s">
        <v>77</v>
      </c>
      <c r="H7" s="121"/>
    </row>
    <row r="8" spans="1:8" ht="13.5" customHeight="1">
      <c r="A8" s="107" t="str">
        <f>'nakr.'!A15</f>
        <v>Sedgenilia 2015 wlis III kvartlis  fasebSi </v>
      </c>
      <c r="B8" s="107"/>
      <c r="C8" s="107"/>
      <c r="D8" s="107"/>
      <c r="E8" s="107"/>
      <c r="F8" s="107"/>
      <c r="G8" s="107"/>
      <c r="H8" s="107"/>
    </row>
    <row r="9" spans="1:8" ht="30" customHeight="1">
      <c r="A9" s="122" t="s">
        <v>0</v>
      </c>
      <c r="B9" s="110" t="s">
        <v>1</v>
      </c>
      <c r="C9" s="122" t="s">
        <v>2</v>
      </c>
      <c r="D9" s="110" t="s">
        <v>3</v>
      </c>
      <c r="E9" s="123" t="s">
        <v>4</v>
      </c>
      <c r="F9" s="124"/>
      <c r="G9" s="123" t="s">
        <v>74</v>
      </c>
      <c r="H9" s="124"/>
    </row>
    <row r="10" spans="1:8" ht="76.5" customHeight="1">
      <c r="A10" s="125"/>
      <c r="B10" s="113"/>
      <c r="C10" s="125"/>
      <c r="D10" s="113"/>
      <c r="E10" s="126" t="s">
        <v>5</v>
      </c>
      <c r="F10" s="126" t="s">
        <v>6</v>
      </c>
      <c r="G10" s="126" t="s">
        <v>5</v>
      </c>
      <c r="H10" s="126" t="s">
        <v>7</v>
      </c>
    </row>
    <row r="11" spans="1:8" ht="22.5" customHeight="1">
      <c r="A11" s="127">
        <v>1</v>
      </c>
      <c r="B11" s="127">
        <v>2</v>
      </c>
      <c r="C11" s="127">
        <v>3</v>
      </c>
      <c r="D11" s="128">
        <v>4</v>
      </c>
      <c r="E11" s="129">
        <v>5</v>
      </c>
      <c r="F11" s="129">
        <v>6</v>
      </c>
      <c r="G11" s="129">
        <v>7</v>
      </c>
      <c r="H11" s="128">
        <v>8</v>
      </c>
    </row>
    <row r="12" spans="1:8" ht="33.75" customHeight="1">
      <c r="A12" s="136">
        <v>1</v>
      </c>
      <c r="B12" s="137" t="s">
        <v>124</v>
      </c>
      <c r="C12" s="137" t="s">
        <v>125</v>
      </c>
      <c r="D12" s="137" t="s">
        <v>126</v>
      </c>
      <c r="E12" s="138"/>
      <c r="F12" s="138">
        <f>F14*0.4*0.4*1.2*1.3</f>
        <v>6.24</v>
      </c>
      <c r="G12" s="161"/>
      <c r="H12" s="158"/>
    </row>
    <row r="13" spans="1:8" ht="12.75">
      <c r="A13" s="111">
        <f>A12+0.1</f>
        <v>1.1</v>
      </c>
      <c r="B13" s="111"/>
      <c r="C13" s="111" t="s">
        <v>10</v>
      </c>
      <c r="D13" s="131" t="s">
        <v>9</v>
      </c>
      <c r="E13" s="132">
        <v>4.55</v>
      </c>
      <c r="F13" s="132">
        <f>E13*F12</f>
        <v>28.392</v>
      </c>
      <c r="G13" s="159"/>
      <c r="H13" s="159"/>
    </row>
    <row r="14" spans="1:8" ht="38.25">
      <c r="A14" s="136">
        <v>2</v>
      </c>
      <c r="B14" s="137" t="s">
        <v>127</v>
      </c>
      <c r="C14" s="137" t="s">
        <v>128</v>
      </c>
      <c r="D14" s="137" t="s">
        <v>122</v>
      </c>
      <c r="E14" s="138"/>
      <c r="F14" s="138">
        <v>25</v>
      </c>
      <c r="G14" s="161"/>
      <c r="H14" s="158"/>
    </row>
    <row r="15" spans="1:8" ht="12.75">
      <c r="A15" s="111">
        <f aca="true" t="shared" si="0" ref="A15:A21">A14+0.1</f>
        <v>2.1</v>
      </c>
      <c r="B15" s="111"/>
      <c r="C15" s="111" t="s">
        <v>10</v>
      </c>
      <c r="D15" s="131" t="s">
        <v>9</v>
      </c>
      <c r="E15" s="132">
        <v>5.4</v>
      </c>
      <c r="F15" s="132">
        <f>E15*F14</f>
        <v>135</v>
      </c>
      <c r="G15" s="159"/>
      <c r="H15" s="159"/>
    </row>
    <row r="16" spans="1:8" ht="12.75">
      <c r="A16" s="111">
        <f t="shared" si="0"/>
        <v>2.2</v>
      </c>
      <c r="B16" s="111"/>
      <c r="C16" s="111" t="s">
        <v>18</v>
      </c>
      <c r="D16" s="134" t="s">
        <v>95</v>
      </c>
      <c r="E16" s="135">
        <v>0.7</v>
      </c>
      <c r="F16" s="135">
        <f>E16*F14</f>
        <v>17.5</v>
      </c>
      <c r="G16" s="160"/>
      <c r="H16" s="160"/>
    </row>
    <row r="17" spans="1:8" ht="12.75">
      <c r="A17" s="111">
        <f t="shared" si="0"/>
        <v>2.3000000000000003</v>
      </c>
      <c r="B17" s="111"/>
      <c r="C17" s="111" t="s">
        <v>185</v>
      </c>
      <c r="D17" s="111" t="s">
        <v>122</v>
      </c>
      <c r="E17" s="114">
        <v>1</v>
      </c>
      <c r="F17" s="114">
        <f>E17*F14</f>
        <v>25</v>
      </c>
      <c r="G17" s="118"/>
      <c r="H17" s="118"/>
    </row>
    <row r="18" spans="1:8" ht="12.75">
      <c r="A18" s="111">
        <f t="shared" si="0"/>
        <v>2.4000000000000004</v>
      </c>
      <c r="B18" s="111"/>
      <c r="C18" s="111" t="s">
        <v>186</v>
      </c>
      <c r="D18" s="111" t="s">
        <v>122</v>
      </c>
      <c r="E18" s="114">
        <v>1</v>
      </c>
      <c r="F18" s="114">
        <f>E18*F14</f>
        <v>25</v>
      </c>
      <c r="G18" s="118"/>
      <c r="H18" s="118"/>
    </row>
    <row r="19" spans="1:8" ht="12.75">
      <c r="A19" s="111">
        <f t="shared" si="0"/>
        <v>2.5000000000000004</v>
      </c>
      <c r="B19" s="111"/>
      <c r="C19" s="111" t="s">
        <v>187</v>
      </c>
      <c r="D19" s="111" t="s">
        <v>122</v>
      </c>
      <c r="E19" s="114">
        <v>1</v>
      </c>
      <c r="F19" s="114">
        <f>E19*F14</f>
        <v>25</v>
      </c>
      <c r="G19" s="118"/>
      <c r="H19" s="118"/>
    </row>
    <row r="20" spans="1:8" ht="12.75">
      <c r="A20" s="111">
        <f t="shared" si="0"/>
        <v>2.6000000000000005</v>
      </c>
      <c r="B20" s="111"/>
      <c r="C20" s="111" t="s">
        <v>129</v>
      </c>
      <c r="D20" s="111" t="s">
        <v>122</v>
      </c>
      <c r="E20" s="114">
        <v>1</v>
      </c>
      <c r="F20" s="114">
        <f>E20*F14</f>
        <v>25</v>
      </c>
      <c r="G20" s="118"/>
      <c r="H20" s="118"/>
    </row>
    <row r="21" spans="1:12" ht="12.75">
      <c r="A21" s="111">
        <f t="shared" si="0"/>
        <v>2.7000000000000006</v>
      </c>
      <c r="B21" s="111"/>
      <c r="C21" s="111" t="s">
        <v>190</v>
      </c>
      <c r="D21" s="111" t="s">
        <v>122</v>
      </c>
      <c r="E21" s="114">
        <v>1</v>
      </c>
      <c r="F21" s="114">
        <f>E21*F14</f>
        <v>25</v>
      </c>
      <c r="G21" s="118"/>
      <c r="H21" s="118"/>
      <c r="J21" s="139"/>
      <c r="K21" s="139"/>
      <c r="L21" s="139"/>
    </row>
    <row r="22" spans="1:12" ht="17.25" customHeight="1">
      <c r="A22" s="111">
        <f>A21+0.1</f>
        <v>2.8000000000000007</v>
      </c>
      <c r="B22" s="111"/>
      <c r="C22" s="111" t="s">
        <v>188</v>
      </c>
      <c r="D22" s="111" t="s">
        <v>122</v>
      </c>
      <c r="E22" s="114">
        <v>1</v>
      </c>
      <c r="F22" s="114">
        <f>E22*F14</f>
        <v>25</v>
      </c>
      <c r="G22" s="118"/>
      <c r="H22" s="118"/>
      <c r="J22" s="139"/>
      <c r="K22" s="139"/>
      <c r="L22" s="139"/>
    </row>
    <row r="23" spans="1:8" ht="12.75">
      <c r="A23" s="111">
        <f>A22+0.1</f>
        <v>2.900000000000001</v>
      </c>
      <c r="B23" s="111"/>
      <c r="C23" s="111" t="s">
        <v>189</v>
      </c>
      <c r="D23" s="111" t="s">
        <v>122</v>
      </c>
      <c r="E23" s="114">
        <v>1</v>
      </c>
      <c r="F23" s="114">
        <f>E23*F14</f>
        <v>25</v>
      </c>
      <c r="G23" s="118"/>
      <c r="H23" s="118"/>
    </row>
    <row r="24" spans="1:8" ht="12.75">
      <c r="A24" s="140">
        <v>2.1</v>
      </c>
      <c r="B24" s="111"/>
      <c r="C24" s="111" t="s">
        <v>157</v>
      </c>
      <c r="D24" s="111" t="s">
        <v>90</v>
      </c>
      <c r="E24" s="114">
        <v>0.2</v>
      </c>
      <c r="F24" s="114">
        <f>E24*F14</f>
        <v>5</v>
      </c>
      <c r="G24" s="118"/>
      <c r="H24" s="118"/>
    </row>
    <row r="25" spans="1:8" ht="12.75">
      <c r="A25" s="141">
        <v>2.11</v>
      </c>
      <c r="B25" s="111"/>
      <c r="C25" s="111" t="s">
        <v>80</v>
      </c>
      <c r="D25" s="111" t="s">
        <v>21</v>
      </c>
      <c r="E25" s="114">
        <v>0.7</v>
      </c>
      <c r="F25" s="114">
        <f>E25*F14</f>
        <v>17.5</v>
      </c>
      <c r="G25" s="118"/>
      <c r="H25" s="118"/>
    </row>
    <row r="26" spans="1:8" ht="12.75">
      <c r="A26" s="141">
        <v>2.12</v>
      </c>
      <c r="B26" s="111"/>
      <c r="C26" s="111" t="s">
        <v>20</v>
      </c>
      <c r="D26" s="111" t="s">
        <v>19</v>
      </c>
      <c r="E26" s="114">
        <v>0.8</v>
      </c>
      <c r="F26" s="114">
        <f>E26*F14</f>
        <v>20</v>
      </c>
      <c r="G26" s="118"/>
      <c r="H26" s="118"/>
    </row>
    <row r="27" spans="1:8" ht="51">
      <c r="A27" s="142" t="s">
        <v>112</v>
      </c>
      <c r="B27" s="143" t="s">
        <v>113</v>
      </c>
      <c r="C27" s="143" t="s">
        <v>158</v>
      </c>
      <c r="D27" s="143" t="s">
        <v>78</v>
      </c>
      <c r="E27" s="144"/>
      <c r="F27" s="144">
        <f>F14*0.3*0.3*0.85/100</f>
        <v>0.019125</v>
      </c>
      <c r="G27" s="162"/>
      <c r="H27" s="158"/>
    </row>
    <row r="28" spans="1:8" ht="18.75" customHeight="1">
      <c r="A28" s="111">
        <f>A27+0.1</f>
        <v>3.1</v>
      </c>
      <c r="B28" s="145"/>
      <c r="C28" s="145" t="s">
        <v>114</v>
      </c>
      <c r="D28" s="131" t="s">
        <v>9</v>
      </c>
      <c r="E28" s="132">
        <v>286</v>
      </c>
      <c r="F28" s="132">
        <f>E28*F27</f>
        <v>5.46975</v>
      </c>
      <c r="G28" s="159"/>
      <c r="H28" s="159"/>
    </row>
    <row r="29" spans="1:8" ht="24.75" customHeight="1">
      <c r="A29" s="111">
        <f>A28+0.1</f>
        <v>3.2</v>
      </c>
      <c r="B29" s="145"/>
      <c r="C29" s="145" t="s">
        <v>115</v>
      </c>
      <c r="D29" s="134" t="s">
        <v>12</v>
      </c>
      <c r="E29" s="135">
        <v>76</v>
      </c>
      <c r="F29" s="135">
        <f>F27*E29</f>
        <v>1.4535</v>
      </c>
      <c r="G29" s="160"/>
      <c r="H29" s="160"/>
    </row>
    <row r="30" spans="1:8" ht="12.75">
      <c r="A30" s="111">
        <f>A29+0.1</f>
        <v>3.3000000000000003</v>
      </c>
      <c r="B30" s="145"/>
      <c r="C30" s="145" t="s">
        <v>159</v>
      </c>
      <c r="D30" s="145" t="s">
        <v>96</v>
      </c>
      <c r="E30" s="146">
        <v>102</v>
      </c>
      <c r="F30" s="146">
        <f>E30*F27</f>
        <v>1.95075</v>
      </c>
      <c r="G30" s="163"/>
      <c r="H30" s="163"/>
    </row>
    <row r="31" spans="1:8" ht="12.75">
      <c r="A31" s="111">
        <f>A30+0.1</f>
        <v>3.4000000000000004</v>
      </c>
      <c r="B31" s="145"/>
      <c r="C31" s="145" t="s">
        <v>116</v>
      </c>
      <c r="D31" s="145" t="s">
        <v>12</v>
      </c>
      <c r="E31" s="146">
        <v>13</v>
      </c>
      <c r="F31" s="146">
        <f>E31*F27</f>
        <v>0.24862499999999998</v>
      </c>
      <c r="G31" s="163"/>
      <c r="H31" s="163"/>
    </row>
    <row r="32" spans="1:8" ht="51">
      <c r="A32" s="147">
        <v>4</v>
      </c>
      <c r="B32" s="137" t="s">
        <v>130</v>
      </c>
      <c r="C32" s="137" t="s">
        <v>198</v>
      </c>
      <c r="D32" s="137" t="s">
        <v>132</v>
      </c>
      <c r="E32" s="138"/>
      <c r="F32" s="138">
        <f>3.34*47/100</f>
        <v>1.5697999999999999</v>
      </c>
      <c r="G32" s="161"/>
      <c r="H32" s="158"/>
    </row>
    <row r="33" spans="1:8" ht="12.75">
      <c r="A33" s="111">
        <f>A32+0.1</f>
        <v>4.1</v>
      </c>
      <c r="B33" s="137"/>
      <c r="C33" s="111" t="s">
        <v>10</v>
      </c>
      <c r="D33" s="148" t="s">
        <v>9</v>
      </c>
      <c r="E33" s="149">
        <v>52</v>
      </c>
      <c r="F33" s="149">
        <f>E33*F32</f>
        <v>81.6296</v>
      </c>
      <c r="G33" s="164"/>
      <c r="H33" s="164"/>
    </row>
    <row r="34" spans="1:8" ht="12.75">
      <c r="A34" s="111">
        <f>A33+0.1</f>
        <v>4.199999999999999</v>
      </c>
      <c r="B34" s="137"/>
      <c r="C34" s="111" t="s">
        <v>18</v>
      </c>
      <c r="D34" s="134" t="s">
        <v>95</v>
      </c>
      <c r="E34" s="135">
        <v>0.03</v>
      </c>
      <c r="F34" s="135">
        <f>E34*F32</f>
        <v>0.047094</v>
      </c>
      <c r="G34" s="160"/>
      <c r="H34" s="160"/>
    </row>
    <row r="35" spans="1:8" ht="12.75">
      <c r="A35" s="111">
        <f>A34+0.1</f>
        <v>4.299999999999999</v>
      </c>
      <c r="B35" s="137"/>
      <c r="C35" s="111" t="s">
        <v>79</v>
      </c>
      <c r="D35" s="111" t="s">
        <v>21</v>
      </c>
      <c r="E35" s="114">
        <v>21</v>
      </c>
      <c r="F35" s="114">
        <f>E35*F32</f>
        <v>32.965799999999994</v>
      </c>
      <c r="G35" s="118"/>
      <c r="H35" s="118"/>
    </row>
    <row r="36" spans="1:8" ht="12.75">
      <c r="A36" s="111">
        <f>A35+0.1</f>
        <v>4.399999999999999</v>
      </c>
      <c r="B36" s="137"/>
      <c r="C36" s="111" t="s">
        <v>133</v>
      </c>
      <c r="D36" s="111" t="s">
        <v>21</v>
      </c>
      <c r="E36" s="114">
        <v>18.2</v>
      </c>
      <c r="F36" s="114">
        <f>E36*F32</f>
        <v>28.570359999999997</v>
      </c>
      <c r="G36" s="118"/>
      <c r="H36" s="118"/>
    </row>
    <row r="37" spans="1:8" ht="12.75">
      <c r="A37" s="111">
        <f>A36+0.1</f>
        <v>4.499999999999998</v>
      </c>
      <c r="B37" s="137"/>
      <c r="C37" s="111" t="s">
        <v>20</v>
      </c>
      <c r="D37" s="111" t="s">
        <v>19</v>
      </c>
      <c r="E37" s="114">
        <v>0.19</v>
      </c>
      <c r="F37" s="114">
        <f>E37*F32</f>
        <v>0.29826199999999997</v>
      </c>
      <c r="G37" s="118"/>
      <c r="H37" s="118"/>
    </row>
    <row r="38" spans="1:8" ht="50.25" customHeight="1">
      <c r="A38" s="128">
        <v>5</v>
      </c>
      <c r="B38" s="142" t="s">
        <v>117</v>
      </c>
      <c r="C38" s="150" t="s">
        <v>151</v>
      </c>
      <c r="D38" s="151" t="s">
        <v>118</v>
      </c>
      <c r="E38" s="152"/>
      <c r="F38" s="153">
        <f>F12</f>
        <v>6.24</v>
      </c>
      <c r="G38" s="165"/>
      <c r="H38" s="166"/>
    </row>
    <row r="39" spans="1:8" ht="12.75">
      <c r="A39" s="111">
        <f>A38+0.1</f>
        <v>5.1</v>
      </c>
      <c r="B39" s="152"/>
      <c r="C39" s="152" t="s">
        <v>8</v>
      </c>
      <c r="D39" s="131" t="s">
        <v>9</v>
      </c>
      <c r="E39" s="131">
        <v>2.77</v>
      </c>
      <c r="F39" s="131">
        <v>96.95</v>
      </c>
      <c r="G39" s="167"/>
      <c r="H39" s="159"/>
    </row>
    <row r="40" spans="1:8" ht="12.75">
      <c r="A40" s="154"/>
      <c r="B40" s="155"/>
      <c r="C40" s="169" t="s">
        <v>11</v>
      </c>
      <c r="D40" s="169" t="s">
        <v>12</v>
      </c>
      <c r="E40" s="161"/>
      <c r="F40" s="161"/>
      <c r="G40" s="161"/>
      <c r="H40" s="158"/>
    </row>
    <row r="41" spans="1:8" ht="12.75">
      <c r="A41" s="142"/>
      <c r="B41" s="111"/>
      <c r="C41" s="119" t="s">
        <v>13</v>
      </c>
      <c r="D41" s="119" t="s">
        <v>12</v>
      </c>
      <c r="E41" s="118"/>
      <c r="F41" s="118"/>
      <c r="G41" s="118"/>
      <c r="H41" s="158"/>
    </row>
    <row r="42" spans="1:8" ht="12.75">
      <c r="A42" s="131"/>
      <c r="B42" s="111"/>
      <c r="C42" s="119" t="s">
        <v>14</v>
      </c>
      <c r="D42" s="119" t="s">
        <v>12</v>
      </c>
      <c r="E42" s="118"/>
      <c r="F42" s="118"/>
      <c r="G42" s="118"/>
      <c r="H42" s="168"/>
    </row>
    <row r="43" spans="1:8" ht="24.75" customHeight="1">
      <c r="A43" s="154"/>
      <c r="B43" s="111"/>
      <c r="C43" s="119" t="s">
        <v>15</v>
      </c>
      <c r="D43" s="119" t="s">
        <v>12</v>
      </c>
      <c r="E43" s="118"/>
      <c r="F43" s="118"/>
      <c r="G43" s="118"/>
      <c r="H43" s="118"/>
    </row>
    <row r="44" spans="1:8" ht="38.25">
      <c r="A44" s="111"/>
      <c r="B44" s="111"/>
      <c r="C44" s="119" t="s">
        <v>16</v>
      </c>
      <c r="D44" s="119" t="s">
        <v>12</v>
      </c>
      <c r="E44" s="118"/>
      <c r="F44" s="118"/>
      <c r="G44" s="118"/>
      <c r="H44" s="158"/>
    </row>
    <row r="45" spans="1:8" ht="12.75">
      <c r="A45" s="142"/>
      <c r="B45" s="111"/>
      <c r="C45" s="119" t="s">
        <v>206</v>
      </c>
      <c r="D45" s="119" t="s">
        <v>12</v>
      </c>
      <c r="E45" s="118"/>
      <c r="F45" s="118"/>
      <c r="G45" s="118"/>
      <c r="H45" s="118"/>
    </row>
    <row r="46" spans="1:8" ht="12.75">
      <c r="A46" s="131"/>
      <c r="B46" s="111"/>
      <c r="C46" s="119" t="s">
        <v>17</v>
      </c>
      <c r="D46" s="119" t="s">
        <v>12</v>
      </c>
      <c r="E46" s="118"/>
      <c r="F46" s="118"/>
      <c r="G46" s="118"/>
      <c r="H46" s="118"/>
    </row>
    <row r="47" spans="1:8" ht="12.75">
      <c r="A47" s="154"/>
      <c r="B47" s="111"/>
      <c r="C47" s="119" t="s">
        <v>207</v>
      </c>
      <c r="D47" s="119" t="s">
        <v>12</v>
      </c>
      <c r="E47" s="118"/>
      <c r="F47" s="118"/>
      <c r="G47" s="118"/>
      <c r="H47" s="118"/>
    </row>
    <row r="48" spans="1:8" ht="12.75">
      <c r="A48" s="111"/>
      <c r="B48" s="111"/>
      <c r="C48" s="119" t="s">
        <v>7</v>
      </c>
      <c r="D48" s="119" t="s">
        <v>12</v>
      </c>
      <c r="E48" s="118"/>
      <c r="F48" s="118"/>
      <c r="G48" s="118"/>
      <c r="H48" s="158"/>
    </row>
    <row r="50" spans="1:7" ht="12.75">
      <c r="A50" s="104"/>
      <c r="B50" s="105" t="s">
        <v>72</v>
      </c>
      <c r="C50" s="105"/>
      <c r="D50" s="104"/>
      <c r="E50" s="102" t="s">
        <v>73</v>
      </c>
      <c r="F50" s="102"/>
      <c r="G50" s="102"/>
    </row>
  </sheetData>
  <sheetProtection password="EEA0" sheet="1"/>
  <mergeCells count="19">
    <mergeCell ref="D9:D10"/>
    <mergeCell ref="E9:F9"/>
    <mergeCell ref="G9:H9"/>
    <mergeCell ref="A1:H1"/>
    <mergeCell ref="A2:H2"/>
    <mergeCell ref="A3:H3"/>
    <mergeCell ref="A4:H4"/>
    <mergeCell ref="A5:E5"/>
    <mergeCell ref="G5:H5"/>
    <mergeCell ref="B50:C50"/>
    <mergeCell ref="E50:G50"/>
    <mergeCell ref="A6:E6"/>
    <mergeCell ref="G6:H6"/>
    <mergeCell ref="A7:E7"/>
    <mergeCell ref="G7:H7"/>
    <mergeCell ref="A8:H8"/>
    <mergeCell ref="A9:A10"/>
    <mergeCell ref="B9:B10"/>
    <mergeCell ref="C9:C10"/>
  </mergeCells>
  <printOptions/>
  <pageMargins left="0.7" right="0.7" top="0.75" bottom="0.75" header="0.3" footer="0.3"/>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L48"/>
  <sheetViews>
    <sheetView zoomScalePageLayoutView="0" workbookViewId="0" topLeftCell="A24">
      <selection activeCell="D34" sqref="D34"/>
    </sheetView>
  </sheetViews>
  <sheetFormatPr defaultColWidth="9.140625" defaultRowHeight="12.75"/>
  <cols>
    <col min="1" max="1" width="6.8515625" style="103" customWidth="1"/>
    <col min="2" max="2" width="10.7109375" style="103" customWidth="1"/>
    <col min="3" max="3" width="30.8515625" style="103" customWidth="1"/>
    <col min="4" max="7" width="9.140625" style="103" customWidth="1"/>
    <col min="8" max="8" width="10.28125" style="103" customWidth="1"/>
    <col min="9" max="9" width="9.140625" style="103" customWidth="1"/>
    <col min="10" max="10" width="13.57421875" style="103" customWidth="1"/>
    <col min="11" max="11" width="7.00390625" style="103" customWidth="1"/>
    <col min="12" max="12" width="9.140625" style="103" customWidth="1"/>
    <col min="13" max="13" width="10.8515625" style="103" customWidth="1"/>
    <col min="14" max="16384" width="9.140625" style="103" customWidth="1"/>
  </cols>
  <sheetData>
    <row r="1" spans="1:8" ht="13.5" customHeight="1">
      <c r="A1" s="102" t="s">
        <v>182</v>
      </c>
      <c r="B1" s="102"/>
      <c r="C1" s="102"/>
      <c r="D1" s="102"/>
      <c r="E1" s="102"/>
      <c r="F1" s="102"/>
      <c r="G1" s="102"/>
      <c r="H1" s="102"/>
    </row>
    <row r="2" spans="1:8" ht="49.5" customHeight="1">
      <c r="A2" s="120" t="str">
        <f>'ob-8'!A3:J3</f>
        <v>დედოფისწყაროს მუნიციპალიტეტის ობიექტებზე გარე განათების მოსაწყობად საჭირო საპროექტო-სახარჯთაღრიცხვო დოკუმენტაციის შედგენა</v>
      </c>
      <c r="B2" s="120"/>
      <c r="C2" s="120"/>
      <c r="D2" s="120"/>
      <c r="E2" s="120"/>
      <c r="F2" s="120"/>
      <c r="G2" s="120"/>
      <c r="H2" s="120"/>
    </row>
    <row r="3" spans="1:8" ht="24" customHeight="1">
      <c r="A3" s="120" t="str">
        <f>'ob-8'!A4:J4</f>
        <v>dedofliswyaros municipalitetis qalaq dedofliswyaroSi WavWavaZis quCaze gare ganaTebis mowyoba</v>
      </c>
      <c r="B3" s="120"/>
      <c r="C3" s="120"/>
      <c r="D3" s="120"/>
      <c r="E3" s="120"/>
      <c r="F3" s="120"/>
      <c r="G3" s="120"/>
      <c r="H3" s="120"/>
    </row>
    <row r="4" spans="1:8" ht="20.25" customHeight="1">
      <c r="A4" s="120" t="str">
        <f>'ob-8'!C13</f>
        <v>el. teqnikuri samuSaoebi</v>
      </c>
      <c r="B4" s="120"/>
      <c r="C4" s="120"/>
      <c r="D4" s="120"/>
      <c r="E4" s="120"/>
      <c r="F4" s="120"/>
      <c r="G4" s="120"/>
      <c r="H4" s="120"/>
    </row>
    <row r="5" spans="1:8" ht="18" customHeight="1">
      <c r="A5" s="105" t="s">
        <v>74</v>
      </c>
      <c r="B5" s="105"/>
      <c r="C5" s="105"/>
      <c r="D5" s="105"/>
      <c r="E5" s="105"/>
      <c r="F5" s="117"/>
      <c r="G5" s="121" t="s">
        <v>24</v>
      </c>
      <c r="H5" s="121"/>
    </row>
    <row r="6" spans="1:8" ht="13.5" customHeight="1">
      <c r="A6" s="105" t="s">
        <v>75</v>
      </c>
      <c r="B6" s="105"/>
      <c r="C6" s="105"/>
      <c r="D6" s="105"/>
      <c r="E6" s="105"/>
      <c r="F6" s="117"/>
      <c r="G6" s="121" t="s">
        <v>24</v>
      </c>
      <c r="H6" s="121"/>
    </row>
    <row r="7" spans="1:8" ht="13.5" customHeight="1">
      <c r="A7" s="105" t="s">
        <v>76</v>
      </c>
      <c r="B7" s="105"/>
      <c r="C7" s="105"/>
      <c r="D7" s="105"/>
      <c r="E7" s="105"/>
      <c r="F7" s="156"/>
      <c r="G7" s="121" t="s">
        <v>77</v>
      </c>
      <c r="H7" s="121"/>
    </row>
    <row r="8" spans="1:8" ht="13.5" customHeight="1">
      <c r="A8" s="107" t="str">
        <f>'nakr.'!A15</f>
        <v>Sedgenilia 2015 wlis III kvartlis  fasebSi </v>
      </c>
      <c r="B8" s="107"/>
      <c r="C8" s="107"/>
      <c r="D8" s="107"/>
      <c r="E8" s="107"/>
      <c r="F8" s="107"/>
      <c r="G8" s="107"/>
      <c r="H8" s="107"/>
    </row>
    <row r="10" spans="1:8" ht="30" customHeight="1">
      <c r="A10" s="122" t="s">
        <v>0</v>
      </c>
      <c r="B10" s="110" t="s">
        <v>1</v>
      </c>
      <c r="C10" s="122" t="s">
        <v>2</v>
      </c>
      <c r="D10" s="110" t="s">
        <v>3</v>
      </c>
      <c r="E10" s="123" t="s">
        <v>4</v>
      </c>
      <c r="F10" s="124"/>
      <c r="G10" s="123" t="s">
        <v>74</v>
      </c>
      <c r="H10" s="124"/>
    </row>
    <row r="11" spans="1:8" ht="60">
      <c r="A11" s="125"/>
      <c r="B11" s="113"/>
      <c r="C11" s="125"/>
      <c r="D11" s="113"/>
      <c r="E11" s="126" t="s">
        <v>5</v>
      </c>
      <c r="F11" s="126" t="s">
        <v>6</v>
      </c>
      <c r="G11" s="126" t="s">
        <v>5</v>
      </c>
      <c r="H11" s="126" t="s">
        <v>7</v>
      </c>
    </row>
    <row r="12" spans="1:8" ht="12.75">
      <c r="A12" s="127">
        <v>1</v>
      </c>
      <c r="B12" s="127">
        <v>2</v>
      </c>
      <c r="C12" s="127">
        <v>3</v>
      </c>
      <c r="D12" s="128">
        <v>4</v>
      </c>
      <c r="E12" s="129">
        <v>5</v>
      </c>
      <c r="F12" s="129">
        <v>6</v>
      </c>
      <c r="G12" s="129">
        <v>7</v>
      </c>
      <c r="H12" s="128">
        <v>8</v>
      </c>
    </row>
    <row r="13" spans="1:8" ht="38.25">
      <c r="A13" s="147">
        <v>1</v>
      </c>
      <c r="B13" s="137" t="s">
        <v>134</v>
      </c>
      <c r="C13" s="143" t="s">
        <v>199</v>
      </c>
      <c r="D13" s="143" t="s">
        <v>136</v>
      </c>
      <c r="E13" s="144"/>
      <c r="F13" s="144">
        <v>47</v>
      </c>
      <c r="G13" s="161"/>
      <c r="H13" s="174"/>
    </row>
    <row r="14" spans="1:8" ht="12.75">
      <c r="A14" s="111">
        <f aca="true" t="shared" si="0" ref="A14:A22">A13+0.1</f>
        <v>1.1</v>
      </c>
      <c r="B14" s="137"/>
      <c r="C14" s="111" t="s">
        <v>10</v>
      </c>
      <c r="D14" s="148" t="s">
        <v>9</v>
      </c>
      <c r="E14" s="149">
        <v>2.8</v>
      </c>
      <c r="F14" s="149">
        <f>E14*F13</f>
        <v>131.6</v>
      </c>
      <c r="G14" s="164"/>
      <c r="H14" s="164"/>
    </row>
    <row r="15" spans="1:8" ht="12.75">
      <c r="A15" s="111">
        <f t="shared" si="0"/>
        <v>1.2000000000000002</v>
      </c>
      <c r="B15" s="137"/>
      <c r="C15" s="111" t="s">
        <v>18</v>
      </c>
      <c r="D15" s="134" t="s">
        <v>95</v>
      </c>
      <c r="E15" s="135">
        <v>0.02</v>
      </c>
      <c r="F15" s="135">
        <f>E15*F13</f>
        <v>0.9400000000000001</v>
      </c>
      <c r="G15" s="160"/>
      <c r="H15" s="160"/>
    </row>
    <row r="16" spans="1:8" ht="12.75">
      <c r="A16" s="111">
        <f t="shared" si="0"/>
        <v>1.3000000000000003</v>
      </c>
      <c r="B16" s="111"/>
      <c r="C16" s="145" t="s">
        <v>137</v>
      </c>
      <c r="D16" s="111" t="s">
        <v>138</v>
      </c>
      <c r="E16" s="114"/>
      <c r="F16" s="114">
        <v>1080</v>
      </c>
      <c r="G16" s="118"/>
      <c r="H16" s="118"/>
    </row>
    <row r="17" spans="1:8" ht="12.75">
      <c r="A17" s="111">
        <f t="shared" si="0"/>
        <v>1.4000000000000004</v>
      </c>
      <c r="B17" s="111"/>
      <c r="C17" s="145" t="s">
        <v>184</v>
      </c>
      <c r="D17" s="111" t="s">
        <v>122</v>
      </c>
      <c r="E17" s="114"/>
      <c r="F17" s="114">
        <f>F13*2</f>
        <v>94</v>
      </c>
      <c r="G17" s="118"/>
      <c r="H17" s="118"/>
    </row>
    <row r="18" spans="1:12" ht="27.75" customHeight="1">
      <c r="A18" s="111">
        <f t="shared" si="0"/>
        <v>1.5000000000000004</v>
      </c>
      <c r="B18" s="111"/>
      <c r="C18" s="145" t="s">
        <v>139</v>
      </c>
      <c r="D18" s="111" t="s">
        <v>138</v>
      </c>
      <c r="E18" s="114"/>
      <c r="F18" s="114">
        <f>43*4</f>
        <v>172</v>
      </c>
      <c r="G18" s="118"/>
      <c r="H18" s="118"/>
      <c r="J18" s="139"/>
      <c r="K18" s="139"/>
      <c r="L18" s="139"/>
    </row>
    <row r="19" spans="1:12" ht="17.25" customHeight="1">
      <c r="A19" s="111">
        <f t="shared" si="0"/>
        <v>1.6000000000000005</v>
      </c>
      <c r="B19" s="111"/>
      <c r="C19" s="111" t="s">
        <v>152</v>
      </c>
      <c r="D19" s="111" t="s">
        <v>122</v>
      </c>
      <c r="E19" s="111"/>
      <c r="F19" s="111">
        <f>F13*2</f>
        <v>94</v>
      </c>
      <c r="G19" s="119"/>
      <c r="H19" s="118"/>
      <c r="J19" s="139"/>
      <c r="K19" s="139"/>
      <c r="L19" s="139"/>
    </row>
    <row r="20" spans="1:12" ht="12.75">
      <c r="A20" s="111">
        <f t="shared" si="0"/>
        <v>1.7000000000000006</v>
      </c>
      <c r="B20" s="111"/>
      <c r="C20" s="111" t="s">
        <v>153</v>
      </c>
      <c r="D20" s="111" t="s">
        <v>122</v>
      </c>
      <c r="E20" s="111"/>
      <c r="F20" s="111">
        <v>2</v>
      </c>
      <c r="G20" s="119"/>
      <c r="H20" s="118"/>
      <c r="J20" s="139"/>
      <c r="K20" s="139"/>
      <c r="L20" s="139"/>
    </row>
    <row r="21" spans="1:12" ht="25.5">
      <c r="A21" s="111">
        <f t="shared" si="0"/>
        <v>1.8000000000000007</v>
      </c>
      <c r="B21" s="111"/>
      <c r="C21" s="145" t="s">
        <v>197</v>
      </c>
      <c r="D21" s="111" t="s">
        <v>122</v>
      </c>
      <c r="E21" s="114">
        <v>1</v>
      </c>
      <c r="F21" s="114">
        <f>E21*F13</f>
        <v>47</v>
      </c>
      <c r="G21" s="118"/>
      <c r="H21" s="118"/>
      <c r="J21" s="139"/>
      <c r="K21" s="139"/>
      <c r="L21" s="139"/>
    </row>
    <row r="22" spans="1:12" ht="12.75">
      <c r="A22" s="111">
        <f t="shared" si="0"/>
        <v>1.9000000000000008</v>
      </c>
      <c r="B22" s="111"/>
      <c r="C22" s="145" t="s">
        <v>119</v>
      </c>
      <c r="D22" s="111" t="s">
        <v>12</v>
      </c>
      <c r="E22" s="114">
        <v>0.2</v>
      </c>
      <c r="F22" s="114">
        <f>E22*F13</f>
        <v>9.4</v>
      </c>
      <c r="G22" s="118"/>
      <c r="H22" s="118"/>
      <c r="J22" s="139"/>
      <c r="K22" s="139"/>
      <c r="L22" s="139"/>
    </row>
    <row r="23" spans="1:12" ht="51">
      <c r="A23" s="150">
        <v>2</v>
      </c>
      <c r="B23" s="142" t="s">
        <v>146</v>
      </c>
      <c r="C23" s="150" t="s">
        <v>147</v>
      </c>
      <c r="D23" s="151" t="s">
        <v>148</v>
      </c>
      <c r="E23" s="152"/>
      <c r="F23" s="150">
        <f>47*4/100</f>
        <v>1.88</v>
      </c>
      <c r="G23" s="175"/>
      <c r="H23" s="174"/>
      <c r="J23" s="139"/>
      <c r="K23" s="139"/>
      <c r="L23" s="139"/>
    </row>
    <row r="24" spans="1:12" ht="12.75">
      <c r="A24" s="131">
        <v>7.1</v>
      </c>
      <c r="B24" s="170"/>
      <c r="C24" s="131" t="s">
        <v>145</v>
      </c>
      <c r="D24" s="171" t="s">
        <v>9</v>
      </c>
      <c r="E24" s="131">
        <v>5</v>
      </c>
      <c r="F24" s="131">
        <f>E24*F23</f>
        <v>9.399999999999999</v>
      </c>
      <c r="G24" s="167"/>
      <c r="H24" s="159"/>
      <c r="J24" s="139"/>
      <c r="K24" s="139"/>
      <c r="L24" s="139"/>
    </row>
    <row r="25" spans="1:8" ht="12.75">
      <c r="A25" s="152">
        <v>7.2</v>
      </c>
      <c r="B25" s="172"/>
      <c r="C25" s="152" t="s">
        <v>18</v>
      </c>
      <c r="D25" s="173" t="s">
        <v>19</v>
      </c>
      <c r="E25" s="152">
        <v>2.85</v>
      </c>
      <c r="F25" s="152">
        <f>E25*F23</f>
        <v>5.358</v>
      </c>
      <c r="G25" s="176"/>
      <c r="H25" s="177"/>
    </row>
    <row r="26" spans="1:8" ht="12.75">
      <c r="A26" s="152">
        <v>7.3</v>
      </c>
      <c r="B26" s="172"/>
      <c r="C26" s="152" t="s">
        <v>149</v>
      </c>
      <c r="D26" s="173" t="s">
        <v>120</v>
      </c>
      <c r="E26" s="152">
        <v>1.03</v>
      </c>
      <c r="F26" s="152">
        <f>E26*F23</f>
        <v>1.9364</v>
      </c>
      <c r="G26" s="175"/>
      <c r="H26" s="178"/>
    </row>
    <row r="27" spans="1:8" ht="25.5">
      <c r="A27" s="150">
        <v>3</v>
      </c>
      <c r="B27" s="142" t="s">
        <v>143</v>
      </c>
      <c r="C27" s="150" t="s">
        <v>150</v>
      </c>
      <c r="D27" s="151" t="s">
        <v>144</v>
      </c>
      <c r="E27" s="152"/>
      <c r="F27" s="150">
        <f>47*2</f>
        <v>94</v>
      </c>
      <c r="G27" s="175"/>
      <c r="H27" s="174"/>
    </row>
    <row r="28" spans="1:8" ht="21.75" customHeight="1">
      <c r="A28" s="152">
        <v>8.1</v>
      </c>
      <c r="B28" s="172"/>
      <c r="C28" s="152" t="s">
        <v>8</v>
      </c>
      <c r="D28" s="173" t="s">
        <v>9</v>
      </c>
      <c r="E28" s="152">
        <v>1</v>
      </c>
      <c r="F28" s="152">
        <f>E28*F27</f>
        <v>94</v>
      </c>
      <c r="G28" s="167"/>
      <c r="H28" s="159"/>
    </row>
    <row r="29" spans="1:8" ht="38.25">
      <c r="A29" s="147">
        <v>4</v>
      </c>
      <c r="B29" s="137" t="s">
        <v>134</v>
      </c>
      <c r="C29" s="143" t="s">
        <v>140</v>
      </c>
      <c r="D29" s="143" t="s">
        <v>136</v>
      </c>
      <c r="E29" s="144"/>
      <c r="F29" s="144">
        <v>1</v>
      </c>
      <c r="G29" s="161"/>
      <c r="H29" s="174"/>
    </row>
    <row r="30" spans="1:8" ht="12.75">
      <c r="A30" s="111">
        <f aca="true" t="shared" si="1" ref="A30:A37">A29+0.1</f>
        <v>4.1</v>
      </c>
      <c r="B30" s="137"/>
      <c r="C30" s="111" t="s">
        <v>10</v>
      </c>
      <c r="D30" s="148" t="s">
        <v>9</v>
      </c>
      <c r="E30" s="149">
        <v>5.5</v>
      </c>
      <c r="F30" s="149">
        <f>E30*F29</f>
        <v>5.5</v>
      </c>
      <c r="G30" s="164"/>
      <c r="H30" s="164"/>
    </row>
    <row r="31" spans="1:8" ht="12.75">
      <c r="A31" s="111">
        <f t="shared" si="1"/>
        <v>4.199999999999999</v>
      </c>
      <c r="B31" s="137"/>
      <c r="C31" s="111" t="s">
        <v>18</v>
      </c>
      <c r="D31" s="134" t="s">
        <v>95</v>
      </c>
      <c r="E31" s="135">
        <v>0.02</v>
      </c>
      <c r="F31" s="135">
        <f>E31*F29</f>
        <v>0.02</v>
      </c>
      <c r="G31" s="160"/>
      <c r="H31" s="160"/>
    </row>
    <row r="32" spans="1:8" ht="12.75">
      <c r="A32" s="111">
        <f t="shared" si="1"/>
        <v>4.299999999999999</v>
      </c>
      <c r="B32" s="111"/>
      <c r="C32" s="145" t="s">
        <v>154</v>
      </c>
      <c r="D32" s="111" t="s">
        <v>122</v>
      </c>
      <c r="E32" s="114"/>
      <c r="F32" s="114">
        <f>F29</f>
        <v>1</v>
      </c>
      <c r="G32" s="118"/>
      <c r="H32" s="118"/>
    </row>
    <row r="33" spans="1:8" ht="12.75">
      <c r="A33" s="111">
        <f t="shared" si="1"/>
        <v>4.399999999999999</v>
      </c>
      <c r="B33" s="111"/>
      <c r="C33" s="145" t="s">
        <v>155</v>
      </c>
      <c r="D33" s="111" t="s">
        <v>122</v>
      </c>
      <c r="E33" s="114"/>
      <c r="F33" s="114">
        <f>F29</f>
        <v>1</v>
      </c>
      <c r="G33" s="118"/>
      <c r="H33" s="118"/>
    </row>
    <row r="34" spans="1:8" ht="12.75">
      <c r="A34" s="111">
        <f t="shared" si="1"/>
        <v>4.499999999999998</v>
      </c>
      <c r="B34" s="111"/>
      <c r="C34" s="111" t="s">
        <v>156</v>
      </c>
      <c r="D34" s="111" t="s">
        <v>122</v>
      </c>
      <c r="E34" s="111"/>
      <c r="F34" s="111">
        <v>1</v>
      </c>
      <c r="G34" s="119"/>
      <c r="H34" s="118"/>
    </row>
    <row r="35" spans="1:8" ht="12.75">
      <c r="A35" s="111">
        <f t="shared" si="1"/>
        <v>4.599999999999998</v>
      </c>
      <c r="B35" s="111"/>
      <c r="C35" s="111" t="s">
        <v>123</v>
      </c>
      <c r="D35" s="111" t="s">
        <v>122</v>
      </c>
      <c r="E35" s="111"/>
      <c r="F35" s="111">
        <v>1</v>
      </c>
      <c r="G35" s="119"/>
      <c r="H35" s="118"/>
    </row>
    <row r="36" spans="1:8" ht="12.75">
      <c r="A36" s="111">
        <f t="shared" si="1"/>
        <v>4.6999999999999975</v>
      </c>
      <c r="B36" s="111"/>
      <c r="C36" s="145" t="s">
        <v>141</v>
      </c>
      <c r="D36" s="111" t="s">
        <v>122</v>
      </c>
      <c r="E36" s="114"/>
      <c r="F36" s="114">
        <f>F29</f>
        <v>1</v>
      </c>
      <c r="G36" s="118"/>
      <c r="H36" s="118"/>
    </row>
    <row r="37" spans="1:8" ht="12.75">
      <c r="A37" s="111">
        <f t="shared" si="1"/>
        <v>4.799999999999997</v>
      </c>
      <c r="B37" s="111"/>
      <c r="C37" s="145" t="s">
        <v>142</v>
      </c>
      <c r="D37" s="111" t="s">
        <v>122</v>
      </c>
      <c r="E37" s="114"/>
      <c r="F37" s="114">
        <f>F29</f>
        <v>1</v>
      </c>
      <c r="G37" s="118"/>
      <c r="H37" s="118"/>
    </row>
    <row r="38" spans="1:8" ht="12.75">
      <c r="A38" s="154"/>
      <c r="B38" s="155"/>
      <c r="C38" s="169" t="s">
        <v>11</v>
      </c>
      <c r="D38" s="169" t="s">
        <v>12</v>
      </c>
      <c r="E38" s="161"/>
      <c r="F38" s="161"/>
      <c r="G38" s="161"/>
      <c r="H38" s="158"/>
    </row>
    <row r="39" spans="1:8" ht="12.75">
      <c r="A39" s="142"/>
      <c r="B39" s="111"/>
      <c r="C39" s="119" t="s">
        <v>13</v>
      </c>
      <c r="D39" s="119" t="s">
        <v>12</v>
      </c>
      <c r="E39" s="118"/>
      <c r="F39" s="118"/>
      <c r="G39" s="118"/>
      <c r="H39" s="158"/>
    </row>
    <row r="40" spans="1:8" ht="12.75">
      <c r="A40" s="131"/>
      <c r="B40" s="111"/>
      <c r="C40" s="119" t="s">
        <v>14</v>
      </c>
      <c r="D40" s="119" t="s">
        <v>12</v>
      </c>
      <c r="E40" s="118"/>
      <c r="F40" s="118"/>
      <c r="G40" s="118"/>
      <c r="H40" s="158"/>
    </row>
    <row r="41" spans="1:8" ht="12.75">
      <c r="A41" s="154"/>
      <c r="B41" s="111"/>
      <c r="C41" s="119" t="s">
        <v>15</v>
      </c>
      <c r="D41" s="119" t="s">
        <v>12</v>
      </c>
      <c r="E41" s="118"/>
      <c r="F41" s="118"/>
      <c r="G41" s="118"/>
      <c r="H41" s="118"/>
    </row>
    <row r="42" spans="1:8" ht="38.25">
      <c r="A42" s="111"/>
      <c r="B42" s="111"/>
      <c r="C42" s="119" t="s">
        <v>16</v>
      </c>
      <c r="D42" s="119" t="s">
        <v>12</v>
      </c>
      <c r="E42" s="118"/>
      <c r="F42" s="118"/>
      <c r="G42" s="118"/>
      <c r="H42" s="158"/>
    </row>
    <row r="43" spans="1:8" ht="12.75">
      <c r="A43" s="142"/>
      <c r="B43" s="111"/>
      <c r="C43" s="119" t="s">
        <v>208</v>
      </c>
      <c r="D43" s="119" t="s">
        <v>12</v>
      </c>
      <c r="E43" s="118"/>
      <c r="F43" s="118"/>
      <c r="G43" s="118"/>
      <c r="H43" s="118"/>
    </row>
    <row r="44" spans="1:8" ht="12.75">
      <c r="A44" s="131"/>
      <c r="B44" s="111"/>
      <c r="C44" s="119" t="s">
        <v>17</v>
      </c>
      <c r="D44" s="119" t="s">
        <v>12</v>
      </c>
      <c r="E44" s="118"/>
      <c r="F44" s="118"/>
      <c r="G44" s="118"/>
      <c r="H44" s="118"/>
    </row>
    <row r="45" spans="1:8" ht="12.75">
      <c r="A45" s="154"/>
      <c r="B45" s="111"/>
      <c r="C45" s="119" t="s">
        <v>207</v>
      </c>
      <c r="D45" s="119" t="s">
        <v>12</v>
      </c>
      <c r="E45" s="118"/>
      <c r="F45" s="118"/>
      <c r="G45" s="118"/>
      <c r="H45" s="118"/>
    </row>
    <row r="46" spans="1:8" ht="12.75">
      <c r="A46" s="111"/>
      <c r="B46" s="111"/>
      <c r="C46" s="119" t="s">
        <v>7</v>
      </c>
      <c r="D46" s="119" t="s">
        <v>12</v>
      </c>
      <c r="E46" s="118"/>
      <c r="F46" s="118"/>
      <c r="G46" s="118"/>
      <c r="H46" s="158"/>
    </row>
    <row r="48" spans="2:8" ht="12.75">
      <c r="B48" s="104"/>
      <c r="C48" s="105" t="s">
        <v>72</v>
      </c>
      <c r="D48" s="105"/>
      <c r="E48" s="104"/>
      <c r="F48" s="102" t="s">
        <v>73</v>
      </c>
      <c r="G48" s="102"/>
      <c r="H48" s="102"/>
    </row>
  </sheetData>
  <sheetProtection password="EEA0" sheet="1"/>
  <mergeCells count="19">
    <mergeCell ref="D10:D11"/>
    <mergeCell ref="E10:F10"/>
    <mergeCell ref="A1:H1"/>
    <mergeCell ref="A2:H2"/>
    <mergeCell ref="A3:H3"/>
    <mergeCell ref="A4:H4"/>
    <mergeCell ref="A5:E5"/>
    <mergeCell ref="G5:H5"/>
    <mergeCell ref="G10:H10"/>
    <mergeCell ref="F48:H48"/>
    <mergeCell ref="A6:E6"/>
    <mergeCell ref="G6:H6"/>
    <mergeCell ref="A7:E7"/>
    <mergeCell ref="G7:H7"/>
    <mergeCell ref="A8:H8"/>
    <mergeCell ref="A10:A11"/>
    <mergeCell ref="B10:B11"/>
    <mergeCell ref="C48:D48"/>
    <mergeCell ref="C10:C11"/>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ilusha</cp:lastModifiedBy>
  <cp:lastPrinted>2014-12-10T04:46:39Z</cp:lastPrinted>
  <dcterms:created xsi:type="dcterms:W3CDTF">1996-10-14T23:33:28Z</dcterms:created>
  <dcterms:modified xsi:type="dcterms:W3CDTF">2016-02-17T11:52:13Z</dcterms:modified>
  <cp:category/>
  <cp:version/>
  <cp:contentType/>
  <cp:contentStatus/>
</cp:coreProperties>
</file>