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<sst xmlns="http://schemas.openxmlformats.org/spreadsheetml/2006/main" count="358" uniqueCount="189">
  <si>
    <t>#</t>
  </si>
  <si>
    <t xml:space="preserve">raodenoba </t>
  </si>
  <si>
    <t>masala</t>
  </si>
  <si>
    <t>erTeulis fasi</t>
  </si>
  <si>
    <t>xelfasi</t>
  </si>
  <si>
    <t>jami</t>
  </si>
  <si>
    <t>samuSaoebis dasaxeleba</t>
  </si>
  <si>
    <r>
      <t>m</t>
    </r>
    <r>
      <rPr>
        <vertAlign val="superscript"/>
        <sz val="11"/>
        <rFont val="LitNusx"/>
        <family val="0"/>
      </rPr>
      <t>3</t>
    </r>
  </si>
  <si>
    <r>
      <t>m</t>
    </r>
    <r>
      <rPr>
        <vertAlign val="superscript"/>
        <sz val="11"/>
        <rFont val="LitNusx"/>
        <family val="0"/>
      </rPr>
      <t>2</t>
    </r>
  </si>
  <si>
    <t>kg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</si>
  <si>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</si>
  <si>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</si>
  <si>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%</t>
  </si>
  <si>
    <t>ganz.</t>
  </si>
  <si>
    <t>sul</t>
  </si>
  <si>
    <t>Sifri normativis nomeri resursebis kodi</t>
  </si>
  <si>
    <t xml:space="preserve"> samusiko skolis mSenebloba                                                                   lokaluri xarjTaRricxva #1</t>
  </si>
  <si>
    <t>tn</t>
  </si>
  <si>
    <t>armatura a I-III klasis</t>
  </si>
  <si>
    <t>s.r.f.5-8</t>
  </si>
  <si>
    <t>Fs.r.f.1.10-2</t>
  </si>
  <si>
    <t>Fs.r.f.1.1-39</t>
  </si>
  <si>
    <t>s.r.f.1.1</t>
  </si>
  <si>
    <t>rk.betonis mon. kolonebis mowyoba  m-250</t>
  </si>
  <si>
    <t>s.r.f.1.10</t>
  </si>
  <si>
    <t>rk.betonis mon.  rigelis mowyoba  m-250</t>
  </si>
  <si>
    <t xml:space="preserve">d.t2-8b   s.r.f.4-303  </t>
  </si>
  <si>
    <t xml:space="preserve">d.t2-19g   s.r.f.4-303  </t>
  </si>
  <si>
    <t>rk.betonis mon. pandusis da kibeebis mowyoba     m-250</t>
  </si>
  <si>
    <t>lari</t>
  </si>
  <si>
    <t xml:space="preserve">gegmiuri dagroveba </t>
  </si>
  <si>
    <t xml:space="preserve">gauTvaliswinebeli xarji </t>
  </si>
  <si>
    <t>transportis xarji  masalebis</t>
  </si>
  <si>
    <t>zednadebi xarji pirdapiri danaxarjebidan</t>
  </si>
  <si>
    <t>wvrili sakedle blokis wyoba cementis xsnarze</t>
  </si>
  <si>
    <t>c</t>
  </si>
  <si>
    <t>s.r.f4-1.330</t>
  </si>
  <si>
    <t>qviSacementis xsnari m-75 (297.0X0.15)</t>
  </si>
  <si>
    <t>dt 3-6 s.r.f.4-1.24</t>
  </si>
  <si>
    <t>dt 3-8 s.r.f.4-1.28</t>
  </si>
  <si>
    <t>wvrili sakedle blokis wyoba tixrebisaTvis cementis xsnarze</t>
  </si>
  <si>
    <t>qviSacementis xsnari m-75 (707.0X0.0132)</t>
  </si>
  <si>
    <t xml:space="preserve">d.t2-6g   s.r.f.4-318  </t>
  </si>
  <si>
    <t>yalibis xis masala (60.39X0.135)</t>
  </si>
  <si>
    <t>lursmani (60.39X1.2)</t>
  </si>
  <si>
    <t>mavTuli Sesakravi 1÷1.6mm (60.39X1.4)</t>
  </si>
  <si>
    <t xml:space="preserve">d.t2-7b   s.r.f.4-303  </t>
  </si>
  <si>
    <t>yalibis xis masala (35.40X0.145)</t>
  </si>
  <si>
    <t>lursmani (35.40X1.8)</t>
  </si>
  <si>
    <t>glinula6-6.5mm (35.40X0.42)</t>
  </si>
  <si>
    <t>mavTuli Sesakravi 1÷1.6mm (35.40X1.4)</t>
  </si>
  <si>
    <t>rk.betonis mon. gadaxurvis filis mowyoba  m-250</t>
  </si>
  <si>
    <t>yalibis xis masala (192.90X0.14)</t>
  </si>
  <si>
    <t>lursmani (192.90X1.46)</t>
  </si>
  <si>
    <t>glinula6-6.5mm (192.90X0.26)</t>
  </si>
  <si>
    <t>mavTuli Sesakravi 1÷1.6mm (192.90X1.5)</t>
  </si>
  <si>
    <t>yalibis xis masala (17.18X0.14)</t>
  </si>
  <si>
    <t>lursmani (17.18X1.46)</t>
  </si>
  <si>
    <t>glinula6-6.5mm (17.18X0.26)</t>
  </si>
  <si>
    <t>mavTuli Sesakravi 1÷1.6mm (17.18X1.5)</t>
  </si>
  <si>
    <t xml:space="preserve">d.t5-1  s.r.f.1-1.3.1  </t>
  </si>
  <si>
    <t>liTonis gare kibeebis mowyoba</t>
  </si>
  <si>
    <t>dt 5-6 s.r.f.1-1.3.1</t>
  </si>
  <si>
    <t>liTonis moajirebis damzadeba da mowyoba</t>
  </si>
  <si>
    <t>dt 10.45 s.r.f.4-2.24</t>
  </si>
  <si>
    <t>liTonis konstruqciebis SeRebva zeTovani olifiT da gamxsneliT (189.3X0.273)</t>
  </si>
  <si>
    <t xml:space="preserve">d.t2-6g   s.r.f.4-303  </t>
  </si>
  <si>
    <t>rk.betonis mon. kolonebis da sartyelis mowyoba parapetebze m-250</t>
  </si>
  <si>
    <t xml:space="preserve">d.t2-16g   s.r.f.4-318  </t>
  </si>
  <si>
    <t>rk.betonis mon. zRudarebis mowyoba  m-250</t>
  </si>
  <si>
    <t>rk.betonis mon. moCarCoebis mowyoba  m-250</t>
  </si>
  <si>
    <t>yalibis xis masala (19.6X0.135)</t>
  </si>
  <si>
    <t>lursmani (19.6X1.2)</t>
  </si>
  <si>
    <t>mavTuli Sesakravi 1÷1.6mm (19.6X1.4)</t>
  </si>
  <si>
    <t>rk.betonis monoliTuri liftis Saxtis mowyoba  m-250</t>
  </si>
  <si>
    <t xml:space="preserve">d.t2-13g   s.r.f.4-303  </t>
  </si>
  <si>
    <t>yalibis xis masala (25X0.135)</t>
  </si>
  <si>
    <t>lursmani (25X1.2)</t>
  </si>
  <si>
    <t>mavTuli Sesakravi 1÷1.6mm (25X1.4)</t>
  </si>
  <si>
    <t xml:space="preserve">d.t8-1  s.r.f.5-8 </t>
  </si>
  <si>
    <t>saxuravis xis karkasis mowyoba</t>
  </si>
  <si>
    <t>dt 8-2 s.r.f.5-8</t>
  </si>
  <si>
    <t xml:space="preserve">d.t8-6 s.r.f.1-6.12 </t>
  </si>
  <si>
    <t>glinula6-6.5mm (10.83X4.58)</t>
  </si>
  <si>
    <t>lursmani (10.83X7.2)</t>
  </si>
  <si>
    <t>d.t8.12 s.r.f.1.4-21</t>
  </si>
  <si>
    <t>dakiduli Raris mowyoba damzadebiT</t>
  </si>
  <si>
    <t>m</t>
  </si>
  <si>
    <t>sawvimari milis mowyoba damzadebiT</t>
  </si>
  <si>
    <t>d.t8.13 s.r.f.1.4-27</t>
  </si>
  <si>
    <t>d.t8.12 s.r.f.1.4-23</t>
  </si>
  <si>
    <t>sawvimari mili muxlis mowyoba samzadebiT</t>
  </si>
  <si>
    <t xml:space="preserve">d.t 10.7 </t>
  </si>
  <si>
    <t>Sida kedlebis, kolonebis da rigelebis lesva cem. xsnariT 2.5 sm</t>
  </si>
  <si>
    <t>qviSacementis xsnari m-75 (2400X0.026)</t>
  </si>
  <si>
    <t xml:space="preserve">d.t 10.20 </t>
  </si>
  <si>
    <t>fasadebis lesva cem. xsnariT 2.5 sm</t>
  </si>
  <si>
    <t>qviSacementis xsnari m-75 (1195X0.028)</t>
  </si>
  <si>
    <t xml:space="preserve">d.t 10.14 </t>
  </si>
  <si>
    <t>dekoratiuli elementebis mowyoba fasadze cementis xsnariT</t>
  </si>
  <si>
    <t>qviSacementis xsnari m-75 (200X0.0106)</t>
  </si>
  <si>
    <t>fasadebis lesva-SeRebva miunxeniT sisqe 3 mm</t>
  </si>
  <si>
    <t>miunxenis xsnari (350X3)</t>
  </si>
  <si>
    <t>fasadebis dafiTxvna</t>
  </si>
  <si>
    <t>s.r.f4-2.81</t>
  </si>
  <si>
    <t xml:space="preserve">d.t 10.25 </t>
  </si>
  <si>
    <t>fasadis maRalxarisxovani Rebva wyalmedegi saRebaviT</t>
  </si>
  <si>
    <t>saRebavi (11950X0.25)</t>
  </si>
  <si>
    <t>Sida kedlebis kolonebis da rigelebis  Rebva wyalemulsiiT</t>
  </si>
  <si>
    <t>d.t 10.29</t>
  </si>
  <si>
    <t>wyalemulsia (2400X0.25)</t>
  </si>
  <si>
    <t>grunti (2400X0.1)</t>
  </si>
  <si>
    <t>s.r.f4-2.36</t>
  </si>
  <si>
    <t>s.r.f4-2.93</t>
  </si>
  <si>
    <t>d.t7.1 s.r.f.8.1-2</t>
  </si>
  <si>
    <t>Sekiduli Weris mowyoba T/muyaos filebiT karkasiT</t>
  </si>
  <si>
    <t>s.r.f.8.1-28</t>
  </si>
  <si>
    <r>
      <rPr>
        <sz val="11"/>
        <rFont val="Times New Roman"/>
        <family val="1"/>
      </rPr>
      <t>UD</t>
    </r>
    <r>
      <rPr>
        <sz val="11"/>
        <rFont val="AcadNusx"/>
        <family val="0"/>
      </rPr>
      <t xml:space="preserve"> profili (1415X0.8)</t>
    </r>
  </si>
  <si>
    <t>s.r.f.8.1-25</t>
  </si>
  <si>
    <r>
      <rPr>
        <sz val="11"/>
        <rFont val="Times New Roman"/>
        <family val="1"/>
      </rPr>
      <t>CD</t>
    </r>
    <r>
      <rPr>
        <sz val="11"/>
        <rFont val="AcadNusx"/>
        <family val="0"/>
      </rPr>
      <t xml:space="preserve"> profili (1415X3.2)</t>
    </r>
  </si>
  <si>
    <t>s.r.f.8.1-41</t>
  </si>
  <si>
    <t>s.r.f.8.1-36</t>
  </si>
  <si>
    <r>
      <rPr>
        <sz val="11"/>
        <rFont val="Times New Roman"/>
        <family val="1"/>
      </rPr>
      <t>CD</t>
    </r>
    <r>
      <rPr>
        <sz val="11"/>
        <rFont val="AcadNusx"/>
        <family val="0"/>
      </rPr>
      <t xml:space="preserve"> profili ankerswrafsakidi (1415X1.3)</t>
    </r>
  </si>
  <si>
    <r>
      <rPr>
        <sz val="11"/>
        <rFont val="Times New Roman"/>
        <family val="1"/>
      </rPr>
      <t>CD</t>
    </r>
    <r>
      <rPr>
        <sz val="11"/>
        <rFont val="AcadNusx"/>
        <family val="0"/>
      </rPr>
      <t xml:space="preserve"> profili gadasabmeli (1415X0.2)</t>
    </r>
  </si>
  <si>
    <t>s.r.f.1.9-27</t>
  </si>
  <si>
    <t>s.r.f.4.2-83</t>
  </si>
  <si>
    <t>fiTxi (1415X0.3)</t>
  </si>
  <si>
    <t xml:space="preserve">d.t 10.30 </t>
  </si>
  <si>
    <t>Werebis maRalxarisxovani SeRebva wyalemulsiiT</t>
  </si>
  <si>
    <t>wyalemulsia (1415X0.25)</t>
  </si>
  <si>
    <t>grunti (1415X0.1)</t>
  </si>
  <si>
    <t xml:space="preserve">d.t 6-18 </t>
  </si>
  <si>
    <t>sufTa xis iatakis mowyoba lagebiT</t>
  </si>
  <si>
    <t>s.r.f5-8</t>
  </si>
  <si>
    <t>lagebi (71.6X0.021)</t>
  </si>
  <si>
    <r>
      <t>m</t>
    </r>
    <r>
      <rPr>
        <vertAlign val="superscript"/>
        <sz val="11"/>
        <rFont val="LitNusx"/>
        <family val="0"/>
      </rPr>
      <t>3</t>
    </r>
  </si>
  <si>
    <t>ficari 4 sm sisqis (71.6X0.042)</t>
  </si>
  <si>
    <t>s.r.f1.10-2</t>
  </si>
  <si>
    <t>lursmani  (71.6X0.28)</t>
  </si>
  <si>
    <t>d.t 6-1 s.r.f.4-1.183</t>
  </si>
  <si>
    <t>damaTbunebeli fena pemziT 5 sm</t>
  </si>
  <si>
    <t>d.t 6-3</t>
  </si>
  <si>
    <t>moWimvis mowyoba qv. Cementis xsnariT 4 sm</t>
  </si>
  <si>
    <t>qviSacementis xsnari m-75 (614X0.040)</t>
  </si>
  <si>
    <t>d.t 6-22 s.r.f.5-78</t>
  </si>
  <si>
    <t>iatakis mowyoba laminatiT</t>
  </si>
  <si>
    <t>qviSacementis xsnari m-75 (442.8X0.040)</t>
  </si>
  <si>
    <t>iatakis mowyoba keramogranitiT</t>
  </si>
  <si>
    <t>s.r.f4-2-118</t>
  </si>
  <si>
    <t>webocementi (442.8X6)</t>
  </si>
  <si>
    <t>moWimvis mowyoba qv. cementis xsnariT 4 sm</t>
  </si>
  <si>
    <t xml:space="preserve">kedlebis mopirkeTeba kafeliT </t>
  </si>
  <si>
    <t>webocementi (150X6)</t>
  </si>
  <si>
    <t>d.t 10.1 s.r.f.</t>
  </si>
  <si>
    <t>d.t 10-3 s.r.f.4.1-267</t>
  </si>
  <si>
    <t>kibis iatakis, safexurebis da pandusis mowyoba granitiT</t>
  </si>
  <si>
    <t>webocementi (65X6)</t>
  </si>
  <si>
    <t xml:space="preserve">d.t 17-5 </t>
  </si>
  <si>
    <t>aluminis da liTonis karebebis, vitraJebis da fanjrebis montaJi</t>
  </si>
  <si>
    <t>d.t 17-1</t>
  </si>
  <si>
    <t>mdf-is karebebis montaJi</t>
  </si>
  <si>
    <t>d.t 17-2</t>
  </si>
  <si>
    <t>metaloplastmasis fanjrebis montaJi</t>
  </si>
  <si>
    <t>s.r.f3.3</t>
  </si>
  <si>
    <t>aluminis karebebi</t>
  </si>
  <si>
    <t>s.r.f.1.9.43</t>
  </si>
  <si>
    <t>aluminis vitrajebi da fanjrebi</t>
  </si>
  <si>
    <t>s.r.f3.2</t>
  </si>
  <si>
    <t>s.r.f</t>
  </si>
  <si>
    <t>mdf-is karebebi</t>
  </si>
  <si>
    <t>s.r.f.8.3-5</t>
  </si>
  <si>
    <t>metaloplastmasis fanjrebi</t>
  </si>
  <si>
    <t>d.t 6.30 s.r.f.</t>
  </si>
  <si>
    <t>laminirebuli plintusis montaJi</t>
  </si>
  <si>
    <t>d.t 10.46 s.r.f.</t>
  </si>
  <si>
    <t xml:space="preserve">d.R.g. </t>
  </si>
  <si>
    <t>fiTxi (870X1)</t>
  </si>
  <si>
    <t>inventaruli xaraCos daSla awyoba</t>
  </si>
  <si>
    <t xml:space="preserve">liTonis karebebi </t>
  </si>
  <si>
    <t>saxuravis Seficra molartyva 25 mm sisiqis ficriT</t>
  </si>
  <si>
    <t>sWvali (Surufi) gifsokardonisTvis (1415X25)</t>
  </si>
  <si>
    <t>gamWedi plastmasis dubeliT (1415X1.3)</t>
  </si>
  <si>
    <t>sWvali (Surufi) karkasisaTvis(1415X17)</t>
  </si>
  <si>
    <t>sWvali Surufi plastmasis budiT(1415X2)</t>
  </si>
  <si>
    <t>samRebro kuTxovanebis montaji</t>
  </si>
  <si>
    <t>SeniSvna: gauTvaliswinebeli xarjebi Seadgens 0.020%-s da gamoiyeneba mxolod SemsyidvelTan SeTanxmebiT</t>
  </si>
  <si>
    <t>დანართი#1</t>
  </si>
  <si>
    <t>pretendentis dasaxeleba xelmowera da beWedi------------------------------------------------------------------------------------------------------------</t>
  </si>
  <si>
    <t>saxuravis mowyoba profnastiliT metalokramitis furclovaniT sisqe 0.5 mm Raris simaRle 3 sm indaos gaTvaliswinebiT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</si>
</sst>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</numFmts>
  <fonts count="50">
    <font>
      <sz val="10"/>
      <name val="Arial"/>
      <family val="0"/>
    </font>
    <font>
      <sz val="10"/>
      <name val="LitNusx"/>
      <family val="2"/>
    </font>
    <font>
      <sz val="14"/>
      <name val="LitNusx"/>
      <family val="2"/>
    </font>
    <font>
      <b/>
      <sz val="14"/>
      <name val="LitNusx"/>
      <family val="2"/>
    </font>
    <font>
      <sz val="11"/>
      <name val="LitNusx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cadNusx"/>
      <family val="0"/>
    </font>
    <font>
      <vertAlign val="superscript"/>
      <sz val="11"/>
      <name val="LitNusx"/>
      <family val="0"/>
    </font>
    <font>
      <b/>
      <sz val="14"/>
      <name val="AcadMtavr"/>
      <family val="0"/>
    </font>
    <font>
      <sz val="11"/>
      <name val="Times New Roman"/>
      <family val="1"/>
    </font>
    <font>
      <b/>
      <sz val="11"/>
      <name val="AcadNusx"/>
      <family val="0"/>
    </font>
    <font>
      <b/>
      <sz val="11"/>
      <name val="LitNusx"/>
      <family val="2"/>
    </font>
    <font>
      <b/>
      <sz val="10"/>
      <name val="LitNusx"/>
      <family val="2"/>
    </font>
    <font>
      <b/>
      <sz val="12"/>
      <name val="LitNusx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3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193" fontId="4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192" fontId="4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PageLayoutView="0" workbookViewId="0" topLeftCell="A49">
      <selection activeCell="C58" sqref="C58"/>
    </sheetView>
  </sheetViews>
  <sheetFormatPr defaultColWidth="9.140625" defaultRowHeight="12.75"/>
  <cols>
    <col min="1" max="1" width="4.140625" style="2" customWidth="1"/>
    <col min="2" max="2" width="11.421875" style="2" customWidth="1"/>
    <col min="3" max="3" width="49.00390625" style="0" customWidth="1"/>
    <col min="4" max="4" width="7.7109375" style="2" customWidth="1"/>
    <col min="5" max="5" width="10.421875" style="2" customWidth="1"/>
    <col min="6" max="6" width="9.8515625" style="0" customWidth="1"/>
    <col min="7" max="7" width="12.421875" style="0" customWidth="1"/>
    <col min="8" max="8" width="9.140625" style="0" customWidth="1"/>
    <col min="9" max="9" width="11.8515625" style="0" customWidth="1"/>
    <col min="10" max="10" width="15.140625" style="0" customWidth="1"/>
  </cols>
  <sheetData>
    <row r="1" spans="8:10" ht="15" customHeight="1">
      <c r="H1" s="35" t="s">
        <v>186</v>
      </c>
      <c r="I1" s="35"/>
      <c r="J1" s="35"/>
    </row>
    <row r="2" spans="1:13" ht="45.75" customHeight="1">
      <c r="A2" s="12"/>
      <c r="B2" s="12"/>
      <c r="C2" s="42" t="s">
        <v>16</v>
      </c>
      <c r="D2" s="43"/>
      <c r="E2" s="43"/>
      <c r="F2" s="43"/>
      <c r="G2" s="43"/>
      <c r="H2" s="43"/>
      <c r="I2" s="43"/>
      <c r="J2" s="43"/>
      <c r="M2" s="2"/>
    </row>
    <row r="3" spans="1:10" ht="21" customHeight="1" hidden="1">
      <c r="A3" s="10"/>
      <c r="B3" s="10"/>
      <c r="C3" s="46"/>
      <c r="D3" s="46"/>
      <c r="E3" s="46"/>
      <c r="F3" s="46"/>
      <c r="G3" s="46"/>
      <c r="H3" s="46"/>
      <c r="I3" s="46"/>
      <c r="J3" s="11"/>
    </row>
    <row r="4" spans="1:10" ht="23.25" customHeight="1">
      <c r="A4" s="36" t="s">
        <v>0</v>
      </c>
      <c r="B4" s="51" t="s">
        <v>15</v>
      </c>
      <c r="C4" s="49" t="s">
        <v>6</v>
      </c>
      <c r="D4" s="47" t="s">
        <v>13</v>
      </c>
      <c r="E4" s="47" t="s">
        <v>1</v>
      </c>
      <c r="F4" s="44" t="s">
        <v>2</v>
      </c>
      <c r="G4" s="45"/>
      <c r="H4" s="44" t="s">
        <v>4</v>
      </c>
      <c r="I4" s="45"/>
      <c r="J4" s="36" t="s">
        <v>5</v>
      </c>
    </row>
    <row r="5" spans="1:10" ht="57.75" customHeight="1">
      <c r="A5" s="37"/>
      <c r="B5" s="37"/>
      <c r="C5" s="50"/>
      <c r="D5" s="48"/>
      <c r="E5" s="48"/>
      <c r="F5" s="3" t="s">
        <v>3</v>
      </c>
      <c r="G5" s="1" t="s">
        <v>14</v>
      </c>
      <c r="H5" s="1" t="s">
        <v>3</v>
      </c>
      <c r="I5" s="1" t="s">
        <v>14</v>
      </c>
      <c r="J5" s="37"/>
    </row>
    <row r="6" spans="1:10" s="2" customFormat="1" ht="16.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</row>
    <row r="7" spans="1:10" ht="25.5" customHeight="1">
      <c r="A7" s="36">
        <v>1</v>
      </c>
      <c r="B7" s="36" t="s">
        <v>38</v>
      </c>
      <c r="C7" s="38" t="s">
        <v>34</v>
      </c>
      <c r="D7" s="4" t="s">
        <v>7</v>
      </c>
      <c r="E7" s="6">
        <v>297</v>
      </c>
      <c r="F7" s="29"/>
      <c r="G7" s="29"/>
      <c r="H7" s="29"/>
      <c r="I7" s="29"/>
      <c r="J7" s="40"/>
    </row>
    <row r="8" spans="1:10" ht="23.25" customHeight="1">
      <c r="A8" s="37"/>
      <c r="B8" s="37"/>
      <c r="C8" s="39"/>
      <c r="D8" s="4" t="s">
        <v>35</v>
      </c>
      <c r="E8" s="6">
        <v>18400</v>
      </c>
      <c r="F8" s="29"/>
      <c r="G8" s="29"/>
      <c r="H8" s="29"/>
      <c r="I8" s="29"/>
      <c r="J8" s="41"/>
    </row>
    <row r="9" spans="1:10" ht="21.75" customHeight="1">
      <c r="A9" s="18">
        <f>A7+1</f>
        <v>2</v>
      </c>
      <c r="B9" s="18" t="s">
        <v>36</v>
      </c>
      <c r="C9" s="19" t="s">
        <v>37</v>
      </c>
      <c r="D9" s="4" t="s">
        <v>7</v>
      </c>
      <c r="E9" s="6">
        <f>E7*0.15</f>
        <v>44.55</v>
      </c>
      <c r="F9" s="29"/>
      <c r="G9" s="29"/>
      <c r="H9" s="29"/>
      <c r="I9" s="29"/>
      <c r="J9" s="30"/>
    </row>
    <row r="10" spans="1:10" ht="28.5" customHeight="1">
      <c r="A10" s="36">
        <v>3</v>
      </c>
      <c r="B10" s="36" t="s">
        <v>39</v>
      </c>
      <c r="C10" s="38" t="s">
        <v>40</v>
      </c>
      <c r="D10" s="4" t="s">
        <v>8</v>
      </c>
      <c r="E10" s="6">
        <v>707</v>
      </c>
      <c r="F10" s="29"/>
      <c r="G10" s="29"/>
      <c r="H10" s="29"/>
      <c r="I10" s="29"/>
      <c r="J10" s="40"/>
    </row>
    <row r="11" spans="1:10" ht="31.5" customHeight="1">
      <c r="A11" s="37"/>
      <c r="B11" s="37"/>
      <c r="C11" s="39"/>
      <c r="D11" s="4" t="s">
        <v>35</v>
      </c>
      <c r="E11" s="6">
        <v>8838</v>
      </c>
      <c r="F11" s="29"/>
      <c r="G11" s="29"/>
      <c r="H11" s="29"/>
      <c r="I11" s="29"/>
      <c r="J11" s="41"/>
    </row>
    <row r="12" spans="1:10" ht="21.75" customHeight="1">
      <c r="A12" s="18">
        <v>4</v>
      </c>
      <c r="B12" s="18" t="s">
        <v>36</v>
      </c>
      <c r="C12" s="19" t="s">
        <v>41</v>
      </c>
      <c r="D12" s="4" t="s">
        <v>7</v>
      </c>
      <c r="E12" s="6">
        <f>E10*0.0132</f>
        <v>9.3324</v>
      </c>
      <c r="F12" s="29"/>
      <c r="G12" s="29"/>
      <c r="H12" s="29"/>
      <c r="I12" s="29"/>
      <c r="J12" s="30"/>
    </row>
    <row r="13" spans="1:10" ht="33.75" customHeight="1">
      <c r="A13" s="1">
        <v>5</v>
      </c>
      <c r="B13" s="1" t="s">
        <v>42</v>
      </c>
      <c r="C13" s="5" t="s">
        <v>23</v>
      </c>
      <c r="D13" s="4" t="s">
        <v>7</v>
      </c>
      <c r="E13" s="6">
        <v>60.39</v>
      </c>
      <c r="F13" s="31"/>
      <c r="G13" s="29"/>
      <c r="H13" s="29"/>
      <c r="I13" s="29"/>
      <c r="J13" s="29"/>
    </row>
    <row r="14" spans="1:10" ht="25.5" customHeight="1">
      <c r="A14" s="1">
        <v>6</v>
      </c>
      <c r="B14" s="1" t="s">
        <v>24</v>
      </c>
      <c r="C14" s="7" t="s">
        <v>18</v>
      </c>
      <c r="D14" s="4" t="s">
        <v>17</v>
      </c>
      <c r="E14" s="17">
        <v>6.184</v>
      </c>
      <c r="F14" s="29"/>
      <c r="G14" s="29"/>
      <c r="H14" s="29"/>
      <c r="I14" s="29"/>
      <c r="J14" s="29"/>
    </row>
    <row r="15" spans="1:10" ht="28.5" customHeight="1">
      <c r="A15" s="1">
        <v>7</v>
      </c>
      <c r="B15" s="1" t="s">
        <v>19</v>
      </c>
      <c r="C15" s="7" t="s">
        <v>43</v>
      </c>
      <c r="D15" s="4" t="s">
        <v>7</v>
      </c>
      <c r="E15" s="17">
        <f>E13*0.135</f>
        <v>8.152650000000001</v>
      </c>
      <c r="F15" s="29"/>
      <c r="G15" s="29"/>
      <c r="H15" s="29"/>
      <c r="I15" s="29"/>
      <c r="J15" s="29"/>
    </row>
    <row r="16" spans="1:10" ht="24.75" customHeight="1">
      <c r="A16" s="1">
        <v>8</v>
      </c>
      <c r="B16" s="1" t="s">
        <v>20</v>
      </c>
      <c r="C16" s="7" t="s">
        <v>44</v>
      </c>
      <c r="D16" s="8" t="s">
        <v>9</v>
      </c>
      <c r="E16" s="6">
        <f>E13*1.2</f>
        <v>72.468</v>
      </c>
      <c r="F16" s="29"/>
      <c r="G16" s="29"/>
      <c r="H16" s="29"/>
      <c r="I16" s="29"/>
      <c r="J16" s="29"/>
    </row>
    <row r="17" spans="1:10" ht="24.75" customHeight="1">
      <c r="A17" s="1">
        <v>10</v>
      </c>
      <c r="B17" s="1" t="s">
        <v>22</v>
      </c>
      <c r="C17" s="7" t="s">
        <v>45</v>
      </c>
      <c r="D17" s="8" t="s">
        <v>9</v>
      </c>
      <c r="E17" s="6">
        <f>E13*1.4</f>
        <v>84.54599999999999</v>
      </c>
      <c r="F17" s="29"/>
      <c r="G17" s="29"/>
      <c r="H17" s="29"/>
      <c r="I17" s="29"/>
      <c r="J17" s="29"/>
    </row>
    <row r="18" spans="1:10" ht="31.5" customHeight="1">
      <c r="A18" s="1">
        <v>11</v>
      </c>
      <c r="B18" s="1" t="s">
        <v>46</v>
      </c>
      <c r="C18" s="5" t="s">
        <v>25</v>
      </c>
      <c r="D18" s="4" t="s">
        <v>7</v>
      </c>
      <c r="E18" s="6">
        <v>35.4</v>
      </c>
      <c r="F18" s="29"/>
      <c r="G18" s="29"/>
      <c r="H18" s="29"/>
      <c r="I18" s="29"/>
      <c r="J18" s="29"/>
    </row>
    <row r="19" spans="1:10" ht="28.5" customHeight="1">
      <c r="A19" s="1">
        <v>12</v>
      </c>
      <c r="B19" s="1" t="s">
        <v>24</v>
      </c>
      <c r="C19" s="7" t="s">
        <v>18</v>
      </c>
      <c r="D19" s="4" t="s">
        <v>17</v>
      </c>
      <c r="E19" s="17">
        <v>6.904</v>
      </c>
      <c r="F19" s="29"/>
      <c r="G19" s="29"/>
      <c r="H19" s="29"/>
      <c r="I19" s="29"/>
      <c r="J19" s="29"/>
    </row>
    <row r="20" spans="1:10" ht="24.75" customHeight="1">
      <c r="A20" s="1">
        <v>13</v>
      </c>
      <c r="B20" s="1" t="s">
        <v>19</v>
      </c>
      <c r="C20" s="7" t="s">
        <v>47</v>
      </c>
      <c r="D20" s="4" t="s">
        <v>7</v>
      </c>
      <c r="E20" s="17">
        <f>E18*0.145</f>
        <v>5.132999999999999</v>
      </c>
      <c r="F20" s="29"/>
      <c r="G20" s="29"/>
      <c r="H20" s="29"/>
      <c r="I20" s="29"/>
      <c r="J20" s="29"/>
    </row>
    <row r="21" spans="1:10" ht="24.75" customHeight="1">
      <c r="A21" s="1">
        <v>14</v>
      </c>
      <c r="B21" s="1" t="s">
        <v>20</v>
      </c>
      <c r="C21" s="7" t="s">
        <v>48</v>
      </c>
      <c r="D21" s="8" t="s">
        <v>9</v>
      </c>
      <c r="E21" s="6">
        <f>E18*1.8</f>
        <v>63.72</v>
      </c>
      <c r="F21" s="29"/>
      <c r="G21" s="29"/>
      <c r="H21" s="29"/>
      <c r="I21" s="29"/>
      <c r="J21" s="29"/>
    </row>
    <row r="22" spans="1:10" ht="31.5" customHeight="1">
      <c r="A22" s="1">
        <v>15</v>
      </c>
      <c r="B22" s="1" t="s">
        <v>21</v>
      </c>
      <c r="C22" s="7" t="s">
        <v>49</v>
      </c>
      <c r="D22" s="8" t="s">
        <v>9</v>
      </c>
      <c r="E22" s="6">
        <f>E18*0.42</f>
        <v>14.867999999999999</v>
      </c>
      <c r="F22" s="32"/>
      <c r="G22" s="29"/>
      <c r="H22" s="29"/>
      <c r="I22" s="29"/>
      <c r="J22" s="29"/>
    </row>
    <row r="23" spans="1:10" ht="25.5" customHeight="1">
      <c r="A23" s="1">
        <v>17</v>
      </c>
      <c r="B23" s="1" t="s">
        <v>22</v>
      </c>
      <c r="C23" s="7" t="s">
        <v>50</v>
      </c>
      <c r="D23" s="8" t="s">
        <v>9</v>
      </c>
      <c r="E23" s="6">
        <f>E18*1.4</f>
        <v>49.559999999999995</v>
      </c>
      <c r="F23" s="29"/>
      <c r="G23" s="29"/>
      <c r="H23" s="29"/>
      <c r="I23" s="29"/>
      <c r="J23" s="29"/>
    </row>
    <row r="24" spans="1:10" ht="32.25" customHeight="1">
      <c r="A24" s="1">
        <v>18</v>
      </c>
      <c r="B24" s="1" t="s">
        <v>26</v>
      </c>
      <c r="C24" s="5" t="s">
        <v>51</v>
      </c>
      <c r="D24" s="4" t="s">
        <v>7</v>
      </c>
      <c r="E24" s="6">
        <v>192.9</v>
      </c>
      <c r="F24" s="29"/>
      <c r="G24" s="29"/>
      <c r="H24" s="29"/>
      <c r="I24" s="29"/>
      <c r="J24" s="29"/>
    </row>
    <row r="25" spans="1:10" ht="24.75" customHeight="1">
      <c r="A25" s="1">
        <v>19</v>
      </c>
      <c r="B25" s="1" t="s">
        <v>24</v>
      </c>
      <c r="C25" s="7" t="s">
        <v>18</v>
      </c>
      <c r="D25" s="4" t="s">
        <v>17</v>
      </c>
      <c r="E25" s="6">
        <v>20.5</v>
      </c>
      <c r="F25" s="29"/>
      <c r="G25" s="29"/>
      <c r="H25" s="29"/>
      <c r="I25" s="29"/>
      <c r="J25" s="29"/>
    </row>
    <row r="26" spans="1:10" ht="22.5" customHeight="1">
      <c r="A26" s="1">
        <v>20</v>
      </c>
      <c r="B26" s="1" t="s">
        <v>19</v>
      </c>
      <c r="C26" s="7" t="s">
        <v>52</v>
      </c>
      <c r="D26" s="4" t="s">
        <v>7</v>
      </c>
      <c r="E26" s="6">
        <f>E24*0.14</f>
        <v>27.006000000000004</v>
      </c>
      <c r="F26" s="29"/>
      <c r="G26" s="29"/>
      <c r="H26" s="29"/>
      <c r="I26" s="29"/>
      <c r="J26" s="29"/>
    </row>
    <row r="27" spans="1:10" ht="24.75" customHeight="1">
      <c r="A27" s="1">
        <v>21</v>
      </c>
      <c r="B27" s="1" t="s">
        <v>20</v>
      </c>
      <c r="C27" s="7" t="s">
        <v>53</v>
      </c>
      <c r="D27" s="8" t="s">
        <v>9</v>
      </c>
      <c r="E27" s="17">
        <f>E24*1.46</f>
        <v>281.634</v>
      </c>
      <c r="F27" s="29"/>
      <c r="G27" s="29"/>
      <c r="H27" s="29"/>
      <c r="I27" s="29"/>
      <c r="J27" s="29"/>
    </row>
    <row r="28" spans="1:10" ht="25.5" customHeight="1">
      <c r="A28" s="1">
        <v>22</v>
      </c>
      <c r="B28" s="1" t="s">
        <v>21</v>
      </c>
      <c r="C28" s="7" t="s">
        <v>54</v>
      </c>
      <c r="D28" s="8" t="s">
        <v>9</v>
      </c>
      <c r="E28" s="6">
        <f>E24*0.26</f>
        <v>50.154</v>
      </c>
      <c r="F28" s="32"/>
      <c r="G28" s="29"/>
      <c r="H28" s="29"/>
      <c r="I28" s="29"/>
      <c r="J28" s="29"/>
    </row>
    <row r="29" spans="1:10" ht="24.75" customHeight="1">
      <c r="A29" s="1">
        <v>24</v>
      </c>
      <c r="B29" s="1" t="s">
        <v>22</v>
      </c>
      <c r="C29" s="7" t="s">
        <v>55</v>
      </c>
      <c r="D29" s="8" t="s">
        <v>9</v>
      </c>
      <c r="E29" s="6">
        <f>E24*1.5</f>
        <v>289.35</v>
      </c>
      <c r="F29" s="29"/>
      <c r="G29" s="29"/>
      <c r="H29" s="29"/>
      <c r="I29" s="29"/>
      <c r="J29" s="29"/>
    </row>
    <row r="30" spans="1:10" ht="35.25" customHeight="1">
      <c r="A30" s="1">
        <v>25</v>
      </c>
      <c r="B30" s="1" t="s">
        <v>27</v>
      </c>
      <c r="C30" s="5" t="s">
        <v>28</v>
      </c>
      <c r="D30" s="4" t="s">
        <v>7</v>
      </c>
      <c r="E30" s="6">
        <v>17.18</v>
      </c>
      <c r="F30" s="29"/>
      <c r="G30" s="29"/>
      <c r="H30" s="29"/>
      <c r="I30" s="29"/>
      <c r="J30" s="29"/>
    </row>
    <row r="31" spans="1:10" ht="24.75" customHeight="1">
      <c r="A31" s="1">
        <v>26</v>
      </c>
      <c r="B31" s="1" t="s">
        <v>24</v>
      </c>
      <c r="C31" s="7" t="s">
        <v>18</v>
      </c>
      <c r="D31" s="4" t="s">
        <v>17</v>
      </c>
      <c r="E31" s="17">
        <v>1.397</v>
      </c>
      <c r="F31" s="29"/>
      <c r="G31" s="29"/>
      <c r="H31" s="29"/>
      <c r="I31" s="29"/>
      <c r="J31" s="29"/>
    </row>
    <row r="32" spans="1:10" ht="23.25" customHeight="1">
      <c r="A32" s="1">
        <v>27</v>
      </c>
      <c r="B32" s="1" t="s">
        <v>19</v>
      </c>
      <c r="C32" s="7" t="s">
        <v>56</v>
      </c>
      <c r="D32" s="4" t="s">
        <v>7</v>
      </c>
      <c r="E32" s="6">
        <f>E30*0.14</f>
        <v>2.4052000000000002</v>
      </c>
      <c r="F32" s="29"/>
      <c r="G32" s="29"/>
      <c r="H32" s="29"/>
      <c r="I32" s="29"/>
      <c r="J32" s="29"/>
    </row>
    <row r="33" spans="1:10" ht="24.75" customHeight="1">
      <c r="A33" s="1">
        <v>28</v>
      </c>
      <c r="B33" s="1" t="s">
        <v>20</v>
      </c>
      <c r="C33" s="7" t="s">
        <v>57</v>
      </c>
      <c r="D33" s="8" t="s">
        <v>9</v>
      </c>
      <c r="E33" s="6">
        <f>E30*1.46</f>
        <v>25.0828</v>
      </c>
      <c r="F33" s="29"/>
      <c r="G33" s="29"/>
      <c r="H33" s="29"/>
      <c r="I33" s="29"/>
      <c r="J33" s="29"/>
    </row>
    <row r="34" spans="1:10" ht="24.75" customHeight="1">
      <c r="A34" s="1">
        <v>29</v>
      </c>
      <c r="B34" s="1" t="s">
        <v>21</v>
      </c>
      <c r="C34" s="7" t="s">
        <v>58</v>
      </c>
      <c r="D34" s="8" t="s">
        <v>9</v>
      </c>
      <c r="E34" s="6">
        <f>E30*0.26</f>
        <v>4.4668</v>
      </c>
      <c r="F34" s="32"/>
      <c r="G34" s="29"/>
      <c r="H34" s="29"/>
      <c r="I34" s="29"/>
      <c r="J34" s="29"/>
    </row>
    <row r="35" spans="1:10" ht="26.25" customHeight="1">
      <c r="A35" s="1">
        <v>31</v>
      </c>
      <c r="B35" s="1" t="s">
        <v>22</v>
      </c>
      <c r="C35" s="7" t="s">
        <v>59</v>
      </c>
      <c r="D35" s="8" t="s">
        <v>9</v>
      </c>
      <c r="E35" s="6">
        <f>E30*1.5</f>
        <v>25.77</v>
      </c>
      <c r="F35" s="29"/>
      <c r="G35" s="29"/>
      <c r="H35" s="29"/>
      <c r="I35" s="29"/>
      <c r="J35" s="29"/>
    </row>
    <row r="36" spans="1:10" ht="32.25" customHeight="1">
      <c r="A36" s="1">
        <v>32</v>
      </c>
      <c r="B36" s="1" t="s">
        <v>60</v>
      </c>
      <c r="C36" s="5" t="s">
        <v>61</v>
      </c>
      <c r="D36" s="4" t="s">
        <v>7</v>
      </c>
      <c r="E36" s="17">
        <v>2.887</v>
      </c>
      <c r="F36" s="29"/>
      <c r="G36" s="29"/>
      <c r="H36" s="29"/>
      <c r="I36" s="29"/>
      <c r="J36" s="29"/>
    </row>
    <row r="37" spans="1:10" ht="18.75" customHeight="1">
      <c r="A37" s="36">
        <v>33</v>
      </c>
      <c r="B37" s="36" t="s">
        <v>62</v>
      </c>
      <c r="C37" s="52" t="s">
        <v>63</v>
      </c>
      <c r="D37" s="4" t="s">
        <v>8</v>
      </c>
      <c r="E37" s="6">
        <v>43.3</v>
      </c>
      <c r="F37" s="29"/>
      <c r="G37" s="29"/>
      <c r="H37" s="29"/>
      <c r="I37" s="29"/>
      <c r="J37" s="40"/>
    </row>
    <row r="38" spans="1:10" ht="15.75" customHeight="1">
      <c r="A38" s="37"/>
      <c r="B38" s="37"/>
      <c r="C38" s="53"/>
      <c r="D38" s="4" t="s">
        <v>17</v>
      </c>
      <c r="E38" s="17">
        <v>0.535</v>
      </c>
      <c r="F38" s="29"/>
      <c r="G38" s="29"/>
      <c r="H38" s="29"/>
      <c r="I38" s="29"/>
      <c r="J38" s="41"/>
    </row>
    <row r="39" spans="1:10" ht="16.5" customHeight="1">
      <c r="A39" s="36">
        <v>34</v>
      </c>
      <c r="B39" s="36" t="s">
        <v>64</v>
      </c>
      <c r="C39" s="52" t="s">
        <v>65</v>
      </c>
      <c r="D39" s="4" t="s">
        <v>8</v>
      </c>
      <c r="E39" s="6">
        <v>189.3</v>
      </c>
      <c r="F39" s="29"/>
      <c r="G39" s="29"/>
      <c r="H39" s="29"/>
      <c r="I39" s="29"/>
      <c r="J39" s="40"/>
    </row>
    <row r="40" spans="1:10" ht="16.5" customHeight="1">
      <c r="A40" s="37"/>
      <c r="B40" s="37"/>
      <c r="C40" s="53"/>
      <c r="D40" s="4" t="s">
        <v>9</v>
      </c>
      <c r="E40" s="6">
        <f>E39*0.273</f>
        <v>51.678900000000006</v>
      </c>
      <c r="F40" s="29"/>
      <c r="G40" s="29"/>
      <c r="H40" s="29"/>
      <c r="I40" s="29"/>
      <c r="J40" s="41"/>
    </row>
    <row r="41" spans="1:10" ht="33" customHeight="1">
      <c r="A41" s="1">
        <v>35</v>
      </c>
      <c r="B41" s="1" t="s">
        <v>66</v>
      </c>
      <c r="C41" s="5" t="s">
        <v>67</v>
      </c>
      <c r="D41" s="4" t="s">
        <v>7</v>
      </c>
      <c r="E41" s="6">
        <v>2.52</v>
      </c>
      <c r="F41" s="29"/>
      <c r="G41" s="29"/>
      <c r="H41" s="29"/>
      <c r="I41" s="29"/>
      <c r="J41" s="29"/>
    </row>
    <row r="42" spans="1:10" ht="24.75" customHeight="1">
      <c r="A42" s="1">
        <v>36</v>
      </c>
      <c r="B42" s="1" t="s">
        <v>24</v>
      </c>
      <c r="C42" s="7" t="s">
        <v>18</v>
      </c>
      <c r="D42" s="4" t="s">
        <v>17</v>
      </c>
      <c r="E42" s="17">
        <v>0.449</v>
      </c>
      <c r="F42" s="29"/>
      <c r="G42" s="29"/>
      <c r="H42" s="29"/>
      <c r="I42" s="29"/>
      <c r="J42" s="29"/>
    </row>
    <row r="43" spans="1:10" ht="33" customHeight="1">
      <c r="A43" s="1">
        <v>37</v>
      </c>
      <c r="B43" s="1" t="s">
        <v>68</v>
      </c>
      <c r="C43" s="5" t="s">
        <v>69</v>
      </c>
      <c r="D43" s="4" t="s">
        <v>7</v>
      </c>
      <c r="E43" s="6">
        <v>13.32</v>
      </c>
      <c r="F43" s="29"/>
      <c r="G43" s="29"/>
      <c r="H43" s="29"/>
      <c r="I43" s="29"/>
      <c r="J43" s="29"/>
    </row>
    <row r="44" spans="1:10" ht="24.75" customHeight="1">
      <c r="A44" s="1">
        <v>38</v>
      </c>
      <c r="B44" s="1" t="s">
        <v>24</v>
      </c>
      <c r="C44" s="7" t="s">
        <v>18</v>
      </c>
      <c r="D44" s="4" t="s">
        <v>17</v>
      </c>
      <c r="E44" s="17">
        <v>0.8</v>
      </c>
      <c r="F44" s="29"/>
      <c r="G44" s="29"/>
      <c r="H44" s="29"/>
      <c r="I44" s="29"/>
      <c r="J44" s="29"/>
    </row>
    <row r="45" spans="1:10" ht="33" customHeight="1">
      <c r="A45" s="1">
        <v>39</v>
      </c>
      <c r="B45" s="1" t="s">
        <v>66</v>
      </c>
      <c r="C45" s="5" t="s">
        <v>70</v>
      </c>
      <c r="D45" s="4" t="s">
        <v>7</v>
      </c>
      <c r="E45" s="6">
        <v>3.76</v>
      </c>
      <c r="F45" s="29"/>
      <c r="G45" s="29"/>
      <c r="H45" s="29"/>
      <c r="I45" s="29"/>
      <c r="J45" s="29"/>
    </row>
    <row r="46" spans="1:10" ht="24.75" customHeight="1">
      <c r="A46" s="1">
        <v>40</v>
      </c>
      <c r="B46" s="1" t="s">
        <v>24</v>
      </c>
      <c r="C46" s="7" t="s">
        <v>18</v>
      </c>
      <c r="D46" s="4" t="s">
        <v>17</v>
      </c>
      <c r="E46" s="17">
        <v>0.377</v>
      </c>
      <c r="F46" s="29"/>
      <c r="G46" s="29"/>
      <c r="H46" s="29"/>
      <c r="I46" s="29"/>
      <c r="J46" s="29"/>
    </row>
    <row r="47" spans="1:10" ht="23.25" customHeight="1">
      <c r="A47" s="1">
        <v>41</v>
      </c>
      <c r="B47" s="1" t="s">
        <v>19</v>
      </c>
      <c r="C47" s="7" t="s">
        <v>71</v>
      </c>
      <c r="D47" s="4" t="s">
        <v>7</v>
      </c>
      <c r="E47" s="6">
        <f>19.6*0.135</f>
        <v>2.6460000000000004</v>
      </c>
      <c r="F47" s="29"/>
      <c r="G47" s="29"/>
      <c r="H47" s="29"/>
      <c r="I47" s="29"/>
      <c r="J47" s="29"/>
    </row>
    <row r="48" spans="1:10" ht="24.75" customHeight="1">
      <c r="A48" s="1">
        <v>42</v>
      </c>
      <c r="B48" s="1" t="s">
        <v>20</v>
      </c>
      <c r="C48" s="7" t="s">
        <v>72</v>
      </c>
      <c r="D48" s="8" t="s">
        <v>9</v>
      </c>
      <c r="E48" s="6">
        <f>19.6*1.2</f>
        <v>23.52</v>
      </c>
      <c r="F48" s="29"/>
      <c r="G48" s="29"/>
      <c r="H48" s="29"/>
      <c r="I48" s="29"/>
      <c r="J48" s="29"/>
    </row>
    <row r="49" spans="1:10" ht="26.25" customHeight="1">
      <c r="A49" s="1">
        <v>44</v>
      </c>
      <c r="B49" s="1" t="s">
        <v>22</v>
      </c>
      <c r="C49" s="7" t="s">
        <v>73</v>
      </c>
      <c r="D49" s="8" t="s">
        <v>9</v>
      </c>
      <c r="E49" s="6">
        <v>27.44</v>
      </c>
      <c r="F49" s="29"/>
      <c r="G49" s="29"/>
      <c r="H49" s="29"/>
      <c r="I49" s="29"/>
      <c r="J49" s="29"/>
    </row>
    <row r="50" spans="1:10" ht="38.25" customHeight="1">
      <c r="A50" s="1">
        <v>45</v>
      </c>
      <c r="B50" s="1" t="s">
        <v>75</v>
      </c>
      <c r="C50" s="5" t="s">
        <v>74</v>
      </c>
      <c r="D50" s="4" t="s">
        <v>7</v>
      </c>
      <c r="E50" s="6">
        <v>25</v>
      </c>
      <c r="F50" s="29"/>
      <c r="G50" s="29"/>
      <c r="H50" s="29"/>
      <c r="I50" s="29"/>
      <c r="J50" s="29"/>
    </row>
    <row r="51" spans="1:10" ht="16.5" customHeight="1">
      <c r="A51" s="1">
        <v>46</v>
      </c>
      <c r="B51" s="1" t="s">
        <v>24</v>
      </c>
      <c r="C51" s="7" t="s">
        <v>18</v>
      </c>
      <c r="D51" s="4" t="s">
        <v>17</v>
      </c>
      <c r="E51" s="17">
        <v>1.835</v>
      </c>
      <c r="F51" s="29"/>
      <c r="G51" s="29"/>
      <c r="H51" s="29"/>
      <c r="I51" s="29"/>
      <c r="J51" s="29"/>
    </row>
    <row r="52" spans="1:10" ht="16.5" customHeight="1">
      <c r="A52" s="1">
        <v>47</v>
      </c>
      <c r="B52" s="1" t="s">
        <v>19</v>
      </c>
      <c r="C52" s="7" t="s">
        <v>76</v>
      </c>
      <c r="D52" s="4" t="s">
        <v>7</v>
      </c>
      <c r="E52" s="6">
        <f>25*0.135</f>
        <v>3.375</v>
      </c>
      <c r="F52" s="29"/>
      <c r="G52" s="29"/>
      <c r="H52" s="29"/>
      <c r="I52" s="29"/>
      <c r="J52" s="29"/>
    </row>
    <row r="53" spans="1:10" ht="16.5" customHeight="1">
      <c r="A53" s="1">
        <v>48</v>
      </c>
      <c r="B53" s="1" t="s">
        <v>20</v>
      </c>
      <c r="C53" s="7" t="s">
        <v>77</v>
      </c>
      <c r="D53" s="8" t="s">
        <v>9</v>
      </c>
      <c r="E53" s="6">
        <f>25*1.2</f>
        <v>30</v>
      </c>
      <c r="F53" s="29"/>
      <c r="G53" s="29"/>
      <c r="H53" s="29"/>
      <c r="I53" s="29"/>
      <c r="J53" s="29"/>
    </row>
    <row r="54" spans="1:10" s="27" customFormat="1" ht="16.5" customHeight="1">
      <c r="A54" s="24">
        <v>50</v>
      </c>
      <c r="B54" s="24" t="s">
        <v>22</v>
      </c>
      <c r="C54" s="25" t="s">
        <v>78</v>
      </c>
      <c r="D54" s="26" t="s">
        <v>9</v>
      </c>
      <c r="E54" s="21">
        <v>35</v>
      </c>
      <c r="F54" s="31"/>
      <c r="G54" s="31"/>
      <c r="H54" s="31"/>
      <c r="I54" s="31"/>
      <c r="J54" s="31"/>
    </row>
    <row r="55" spans="1:10" ht="27.75" customHeight="1">
      <c r="A55" s="1">
        <v>50</v>
      </c>
      <c r="B55" s="1" t="s">
        <v>79</v>
      </c>
      <c r="C55" s="5" t="s">
        <v>80</v>
      </c>
      <c r="D55" s="4" t="s">
        <v>7</v>
      </c>
      <c r="E55" s="6">
        <v>9.03</v>
      </c>
      <c r="F55" s="29"/>
      <c r="G55" s="29"/>
      <c r="H55" s="29"/>
      <c r="I55" s="29"/>
      <c r="J55" s="29"/>
    </row>
    <row r="56" spans="1:10" ht="16.5" customHeight="1">
      <c r="A56" s="36">
        <v>51</v>
      </c>
      <c r="B56" s="36" t="s">
        <v>81</v>
      </c>
      <c r="C56" s="38" t="s">
        <v>179</v>
      </c>
      <c r="D56" s="4" t="s">
        <v>8</v>
      </c>
      <c r="E56" s="21">
        <v>462.5</v>
      </c>
      <c r="F56" s="29"/>
      <c r="G56" s="29"/>
      <c r="H56" s="29"/>
      <c r="I56" s="29"/>
      <c r="J56" s="40"/>
    </row>
    <row r="57" spans="1:10" ht="17.25" customHeight="1">
      <c r="A57" s="37"/>
      <c r="B57" s="37"/>
      <c r="C57" s="39"/>
      <c r="D57" s="4" t="s">
        <v>9</v>
      </c>
      <c r="E57" s="21">
        <v>8.3</v>
      </c>
      <c r="F57" s="29"/>
      <c r="G57" s="29"/>
      <c r="H57" s="29"/>
      <c r="I57" s="29"/>
      <c r="J57" s="41"/>
    </row>
    <row r="58" spans="1:10" ht="54.75" customHeight="1">
      <c r="A58" s="1">
        <v>52</v>
      </c>
      <c r="B58" s="1" t="s">
        <v>82</v>
      </c>
      <c r="C58" s="5" t="s">
        <v>188</v>
      </c>
      <c r="D58" s="4" t="s">
        <v>8</v>
      </c>
      <c r="E58" s="6">
        <v>462.5</v>
      </c>
      <c r="F58" s="29"/>
      <c r="G58" s="29"/>
      <c r="H58" s="29"/>
      <c r="I58" s="29"/>
      <c r="J58" s="29"/>
    </row>
    <row r="59" spans="1:10" ht="24.75" customHeight="1">
      <c r="A59" s="1">
        <v>53</v>
      </c>
      <c r="B59" s="1" t="s">
        <v>21</v>
      </c>
      <c r="C59" s="7" t="s">
        <v>83</v>
      </c>
      <c r="D59" s="4" t="s">
        <v>8</v>
      </c>
      <c r="E59" s="6">
        <f>10.83*4.58</f>
        <v>49.6014</v>
      </c>
      <c r="F59" s="32"/>
      <c r="G59" s="29"/>
      <c r="H59" s="29"/>
      <c r="I59" s="29"/>
      <c r="J59" s="29"/>
    </row>
    <row r="60" spans="1:10" ht="16.5" customHeight="1">
      <c r="A60" s="1">
        <v>54</v>
      </c>
      <c r="B60" s="1" t="s">
        <v>20</v>
      </c>
      <c r="C60" s="7" t="s">
        <v>84</v>
      </c>
      <c r="D60" s="8" t="s">
        <v>9</v>
      </c>
      <c r="E60" s="20">
        <v>77.98</v>
      </c>
      <c r="F60" s="29"/>
      <c r="G60" s="29"/>
      <c r="H60" s="29"/>
      <c r="I60" s="29"/>
      <c r="J60" s="29"/>
    </row>
    <row r="61" spans="1:10" ht="35.25" customHeight="1">
      <c r="A61" s="1">
        <v>55</v>
      </c>
      <c r="B61" s="1" t="s">
        <v>85</v>
      </c>
      <c r="C61" s="5" t="s">
        <v>86</v>
      </c>
      <c r="D61" s="4" t="s">
        <v>87</v>
      </c>
      <c r="E61" s="6">
        <v>28</v>
      </c>
      <c r="F61" s="29"/>
      <c r="G61" s="29"/>
      <c r="H61" s="29"/>
      <c r="I61" s="29"/>
      <c r="J61" s="29"/>
    </row>
    <row r="62" spans="1:10" ht="30" customHeight="1">
      <c r="A62" s="1">
        <v>56</v>
      </c>
      <c r="B62" s="1" t="s">
        <v>89</v>
      </c>
      <c r="C62" s="5" t="s">
        <v>88</v>
      </c>
      <c r="D62" s="4" t="s">
        <v>87</v>
      </c>
      <c r="E62" s="6">
        <v>24</v>
      </c>
      <c r="F62" s="29"/>
      <c r="G62" s="29"/>
      <c r="H62" s="29"/>
      <c r="I62" s="29"/>
      <c r="J62" s="29"/>
    </row>
    <row r="63" spans="1:10" ht="35.25" customHeight="1">
      <c r="A63" s="1">
        <v>57</v>
      </c>
      <c r="B63" s="1" t="s">
        <v>90</v>
      </c>
      <c r="C63" s="5" t="s">
        <v>91</v>
      </c>
      <c r="D63" s="4" t="s">
        <v>35</v>
      </c>
      <c r="E63" s="6">
        <v>6</v>
      </c>
      <c r="F63" s="29"/>
      <c r="G63" s="29"/>
      <c r="H63" s="29"/>
      <c r="I63" s="29"/>
      <c r="J63" s="29"/>
    </row>
    <row r="64" spans="1:10" ht="38.25" customHeight="1">
      <c r="A64" s="1">
        <v>58</v>
      </c>
      <c r="B64" s="1" t="s">
        <v>92</v>
      </c>
      <c r="C64" s="5" t="s">
        <v>93</v>
      </c>
      <c r="D64" s="4" t="s">
        <v>8</v>
      </c>
      <c r="E64" s="6">
        <v>2400</v>
      </c>
      <c r="F64" s="29"/>
      <c r="G64" s="29"/>
      <c r="H64" s="29"/>
      <c r="I64" s="29"/>
      <c r="J64" s="29"/>
    </row>
    <row r="65" spans="1:10" ht="21.75" customHeight="1">
      <c r="A65" s="18">
        <v>59</v>
      </c>
      <c r="B65" s="18" t="s">
        <v>36</v>
      </c>
      <c r="C65" s="19" t="s">
        <v>94</v>
      </c>
      <c r="D65" s="4" t="s">
        <v>7</v>
      </c>
      <c r="E65" s="6">
        <f>E64*0.026</f>
        <v>62.4</v>
      </c>
      <c r="F65" s="29"/>
      <c r="G65" s="29"/>
      <c r="H65" s="29"/>
      <c r="I65" s="29"/>
      <c r="J65" s="30"/>
    </row>
    <row r="66" spans="1:10" ht="38.25" customHeight="1">
      <c r="A66" s="1">
        <v>60</v>
      </c>
      <c r="B66" s="1" t="s">
        <v>95</v>
      </c>
      <c r="C66" s="5" t="s">
        <v>96</v>
      </c>
      <c r="D66" s="4" t="s">
        <v>8</v>
      </c>
      <c r="E66" s="6">
        <v>1195</v>
      </c>
      <c r="F66" s="29"/>
      <c r="G66" s="29"/>
      <c r="H66" s="29"/>
      <c r="I66" s="29"/>
      <c r="J66" s="29"/>
    </row>
    <row r="67" spans="1:10" ht="21.75" customHeight="1">
      <c r="A67" s="18">
        <v>61</v>
      </c>
      <c r="B67" s="18" t="s">
        <v>36</v>
      </c>
      <c r="C67" s="19" t="s">
        <v>97</v>
      </c>
      <c r="D67" s="4" t="s">
        <v>7</v>
      </c>
      <c r="E67" s="6">
        <f>E66*0.028</f>
        <v>33.46</v>
      </c>
      <c r="F67" s="29"/>
      <c r="G67" s="29"/>
      <c r="H67" s="29"/>
      <c r="I67" s="29"/>
      <c r="J67" s="30"/>
    </row>
    <row r="68" spans="1:10" ht="31.5" customHeight="1">
      <c r="A68" s="1">
        <v>62</v>
      </c>
      <c r="B68" s="1" t="s">
        <v>98</v>
      </c>
      <c r="C68" s="5" t="s">
        <v>99</v>
      </c>
      <c r="D68" s="4" t="s">
        <v>87</v>
      </c>
      <c r="E68" s="6">
        <v>200</v>
      </c>
      <c r="F68" s="29"/>
      <c r="G68" s="29"/>
      <c r="H68" s="29"/>
      <c r="I68" s="29"/>
      <c r="J68" s="29"/>
    </row>
    <row r="69" spans="1:10" ht="21.75" customHeight="1">
      <c r="A69" s="18">
        <v>63</v>
      </c>
      <c r="B69" s="18" t="s">
        <v>36</v>
      </c>
      <c r="C69" s="19" t="s">
        <v>100</v>
      </c>
      <c r="D69" s="4" t="s">
        <v>7</v>
      </c>
      <c r="E69" s="6">
        <f>E68*0.0106</f>
        <v>2.12</v>
      </c>
      <c r="F69" s="29"/>
      <c r="G69" s="29"/>
      <c r="H69" s="29"/>
      <c r="I69" s="29"/>
      <c r="J69" s="30"/>
    </row>
    <row r="70" spans="1:10" ht="38.25" customHeight="1">
      <c r="A70" s="1">
        <v>64</v>
      </c>
      <c r="B70" s="1" t="s">
        <v>95</v>
      </c>
      <c r="C70" s="5" t="s">
        <v>101</v>
      </c>
      <c r="D70" s="4" t="s">
        <v>8</v>
      </c>
      <c r="E70" s="6">
        <v>350</v>
      </c>
      <c r="F70" s="29"/>
      <c r="G70" s="29"/>
      <c r="H70" s="29"/>
      <c r="I70" s="29"/>
      <c r="J70" s="29"/>
    </row>
    <row r="71" spans="1:10" ht="21.75" customHeight="1">
      <c r="A71" s="18">
        <v>65</v>
      </c>
      <c r="B71" s="18" t="s">
        <v>36</v>
      </c>
      <c r="C71" s="19" t="s">
        <v>102</v>
      </c>
      <c r="D71" s="4" t="s">
        <v>9</v>
      </c>
      <c r="E71" s="6">
        <f>E70*3</f>
        <v>1050</v>
      </c>
      <c r="F71" s="29"/>
      <c r="G71" s="29"/>
      <c r="H71" s="29"/>
      <c r="I71" s="29"/>
      <c r="J71" s="30"/>
    </row>
    <row r="72" spans="1:10" ht="38.25" customHeight="1">
      <c r="A72" s="1">
        <v>66</v>
      </c>
      <c r="B72" s="1"/>
      <c r="C72" s="5" t="s">
        <v>103</v>
      </c>
      <c r="D72" s="4" t="s">
        <v>8</v>
      </c>
      <c r="E72" s="6">
        <v>870</v>
      </c>
      <c r="F72" s="29"/>
      <c r="G72" s="29"/>
      <c r="H72" s="29"/>
      <c r="I72" s="29"/>
      <c r="J72" s="29"/>
    </row>
    <row r="73" spans="1:10" ht="21.75" customHeight="1">
      <c r="A73" s="18">
        <v>67</v>
      </c>
      <c r="B73" s="18" t="s">
        <v>104</v>
      </c>
      <c r="C73" s="19" t="s">
        <v>176</v>
      </c>
      <c r="D73" s="4" t="s">
        <v>9</v>
      </c>
      <c r="E73" s="6">
        <v>870</v>
      </c>
      <c r="F73" s="29"/>
      <c r="G73" s="29"/>
      <c r="H73" s="29"/>
      <c r="I73" s="29"/>
      <c r="J73" s="30"/>
    </row>
    <row r="74" spans="1:10" ht="38.25" customHeight="1">
      <c r="A74" s="1">
        <v>68</v>
      </c>
      <c r="B74" s="1" t="s">
        <v>105</v>
      </c>
      <c r="C74" s="5" t="s">
        <v>106</v>
      </c>
      <c r="D74" s="4" t="s">
        <v>8</v>
      </c>
      <c r="E74" s="6">
        <v>1195</v>
      </c>
      <c r="F74" s="29"/>
      <c r="G74" s="29"/>
      <c r="H74" s="29"/>
      <c r="I74" s="29"/>
      <c r="J74" s="29"/>
    </row>
    <row r="75" spans="1:10" ht="21.75" customHeight="1">
      <c r="A75" s="18">
        <v>69</v>
      </c>
      <c r="B75" s="18" t="s">
        <v>104</v>
      </c>
      <c r="C75" s="19" t="s">
        <v>107</v>
      </c>
      <c r="D75" s="4" t="s">
        <v>9</v>
      </c>
      <c r="E75" s="6">
        <f>E74*0.25</f>
        <v>298.75</v>
      </c>
      <c r="F75" s="29"/>
      <c r="G75" s="29"/>
      <c r="H75" s="29"/>
      <c r="I75" s="29"/>
      <c r="J75" s="30"/>
    </row>
    <row r="76" spans="1:10" ht="38.25" customHeight="1">
      <c r="A76" s="1">
        <v>70</v>
      </c>
      <c r="B76" s="1" t="s">
        <v>109</v>
      </c>
      <c r="C76" s="5" t="s">
        <v>108</v>
      </c>
      <c r="D76" s="4" t="s">
        <v>8</v>
      </c>
      <c r="E76" s="6">
        <v>2400</v>
      </c>
      <c r="F76" s="29"/>
      <c r="G76" s="29"/>
      <c r="H76" s="29"/>
      <c r="I76" s="29"/>
      <c r="J76" s="29"/>
    </row>
    <row r="77" spans="1:10" ht="21.75" customHeight="1">
      <c r="A77" s="18">
        <v>71</v>
      </c>
      <c r="B77" s="18" t="s">
        <v>112</v>
      </c>
      <c r="C77" s="19" t="s">
        <v>110</v>
      </c>
      <c r="D77" s="4" t="s">
        <v>9</v>
      </c>
      <c r="E77" s="6">
        <f>E76*0.25</f>
        <v>600</v>
      </c>
      <c r="F77" s="29"/>
      <c r="G77" s="29"/>
      <c r="H77" s="29"/>
      <c r="I77" s="29"/>
      <c r="J77" s="30"/>
    </row>
    <row r="78" spans="1:10" ht="21.75" customHeight="1">
      <c r="A78" s="18">
        <v>72</v>
      </c>
      <c r="B78" s="18" t="s">
        <v>113</v>
      </c>
      <c r="C78" s="19" t="s">
        <v>111</v>
      </c>
      <c r="D78" s="4" t="s">
        <v>9</v>
      </c>
      <c r="E78" s="6">
        <f>E76*0.1</f>
        <v>240</v>
      </c>
      <c r="F78" s="29"/>
      <c r="G78" s="29"/>
      <c r="H78" s="29"/>
      <c r="I78" s="29"/>
      <c r="J78" s="30"/>
    </row>
    <row r="79" spans="1:10" ht="38.25" customHeight="1">
      <c r="A79" s="1">
        <v>73</v>
      </c>
      <c r="B79" s="1" t="s">
        <v>114</v>
      </c>
      <c r="C79" s="5" t="s">
        <v>115</v>
      </c>
      <c r="D79" s="4" t="s">
        <v>8</v>
      </c>
      <c r="E79" s="6">
        <v>1415</v>
      </c>
      <c r="F79" s="29"/>
      <c r="G79" s="29"/>
      <c r="H79" s="29"/>
      <c r="I79" s="29"/>
      <c r="J79" s="29"/>
    </row>
    <row r="80" spans="1:10" ht="21.75" customHeight="1">
      <c r="A80" s="18">
        <v>74</v>
      </c>
      <c r="B80" s="18" t="s">
        <v>116</v>
      </c>
      <c r="C80" s="19" t="s">
        <v>117</v>
      </c>
      <c r="D80" s="4" t="s">
        <v>87</v>
      </c>
      <c r="E80" s="6">
        <v>1132</v>
      </c>
      <c r="F80" s="29"/>
      <c r="G80" s="29"/>
      <c r="H80" s="29"/>
      <c r="I80" s="29"/>
      <c r="J80" s="30"/>
    </row>
    <row r="81" spans="1:10" ht="16.5" customHeight="1">
      <c r="A81" s="18">
        <v>75</v>
      </c>
      <c r="B81" s="18" t="s">
        <v>118</v>
      </c>
      <c r="C81" s="19" t="s">
        <v>119</v>
      </c>
      <c r="D81" s="4" t="s">
        <v>87</v>
      </c>
      <c r="E81" s="6">
        <v>4528</v>
      </c>
      <c r="F81" s="29"/>
      <c r="G81" s="29"/>
      <c r="H81" s="29"/>
      <c r="I81" s="29"/>
      <c r="J81" s="30"/>
    </row>
    <row r="82" spans="1:10" ht="16.5" customHeight="1">
      <c r="A82" s="18">
        <v>76</v>
      </c>
      <c r="B82" s="18" t="s">
        <v>120</v>
      </c>
      <c r="C82" s="19" t="s">
        <v>122</v>
      </c>
      <c r="D82" s="4" t="s">
        <v>87</v>
      </c>
      <c r="E82" s="6">
        <v>1839</v>
      </c>
      <c r="F82" s="29"/>
      <c r="G82" s="29"/>
      <c r="H82" s="29"/>
      <c r="I82" s="29"/>
      <c r="J82" s="30"/>
    </row>
    <row r="83" spans="1:10" ht="16.5" customHeight="1">
      <c r="A83" s="18">
        <v>77</v>
      </c>
      <c r="B83" s="18" t="s">
        <v>121</v>
      </c>
      <c r="C83" s="19" t="s">
        <v>123</v>
      </c>
      <c r="D83" s="4" t="s">
        <v>87</v>
      </c>
      <c r="E83" s="6">
        <v>283</v>
      </c>
      <c r="F83" s="29"/>
      <c r="G83" s="29"/>
      <c r="H83" s="29"/>
      <c r="I83" s="29"/>
      <c r="J83" s="30"/>
    </row>
    <row r="84" spans="1:10" ht="34.5" customHeight="1">
      <c r="A84" s="18">
        <v>78</v>
      </c>
      <c r="B84" s="18" t="s">
        <v>124</v>
      </c>
      <c r="C84" s="19" t="s">
        <v>180</v>
      </c>
      <c r="D84" s="4" t="s">
        <v>35</v>
      </c>
      <c r="E84" s="6">
        <f>E79*25</f>
        <v>35375</v>
      </c>
      <c r="F84" s="29"/>
      <c r="G84" s="29"/>
      <c r="H84" s="29"/>
      <c r="I84" s="29"/>
      <c r="J84" s="30"/>
    </row>
    <row r="85" spans="1:10" ht="16.5" customHeight="1">
      <c r="A85" s="18">
        <v>79</v>
      </c>
      <c r="B85" s="18" t="s">
        <v>125</v>
      </c>
      <c r="C85" s="19" t="s">
        <v>126</v>
      </c>
      <c r="D85" s="4" t="s">
        <v>87</v>
      </c>
      <c r="E85" s="6">
        <f>E79*0.3</f>
        <v>424.5</v>
      </c>
      <c r="F85" s="29"/>
      <c r="G85" s="29"/>
      <c r="H85" s="29"/>
      <c r="I85" s="29"/>
      <c r="J85" s="30"/>
    </row>
    <row r="86" spans="1:10" ht="16.5" customHeight="1">
      <c r="A86" s="18"/>
      <c r="B86" s="18"/>
      <c r="C86" s="19" t="s">
        <v>181</v>
      </c>
      <c r="D86" s="4" t="s">
        <v>35</v>
      </c>
      <c r="E86" s="6">
        <v>1840</v>
      </c>
      <c r="F86" s="29"/>
      <c r="G86" s="29"/>
      <c r="H86" s="29"/>
      <c r="I86" s="29"/>
      <c r="J86" s="30"/>
    </row>
    <row r="87" spans="1:10" ht="16.5" customHeight="1">
      <c r="A87" s="18"/>
      <c r="B87" s="18"/>
      <c r="C87" s="19" t="s">
        <v>182</v>
      </c>
      <c r="D87" s="4" t="s">
        <v>35</v>
      </c>
      <c r="E87" s="6">
        <v>24055</v>
      </c>
      <c r="F87" s="29"/>
      <c r="G87" s="29"/>
      <c r="H87" s="29"/>
      <c r="I87" s="29"/>
      <c r="J87" s="30"/>
    </row>
    <row r="88" spans="1:10" ht="16.5" customHeight="1">
      <c r="A88" s="18"/>
      <c r="B88" s="18"/>
      <c r="C88" s="19" t="s">
        <v>183</v>
      </c>
      <c r="D88" s="4" t="s">
        <v>35</v>
      </c>
      <c r="E88" s="6">
        <v>2830</v>
      </c>
      <c r="F88" s="29"/>
      <c r="G88" s="29"/>
      <c r="H88" s="29"/>
      <c r="I88" s="29"/>
      <c r="J88" s="30"/>
    </row>
    <row r="89" spans="1:10" ht="38.25" customHeight="1">
      <c r="A89" s="1">
        <v>80</v>
      </c>
      <c r="B89" s="1" t="s">
        <v>127</v>
      </c>
      <c r="C89" s="5" t="s">
        <v>128</v>
      </c>
      <c r="D89" s="4" t="s">
        <v>8</v>
      </c>
      <c r="E89" s="6">
        <v>1415</v>
      </c>
      <c r="F89" s="29"/>
      <c r="G89" s="29"/>
      <c r="H89" s="29"/>
      <c r="I89" s="29"/>
      <c r="J89" s="29"/>
    </row>
    <row r="90" spans="1:10" ht="21.75" customHeight="1">
      <c r="A90" s="18">
        <v>81</v>
      </c>
      <c r="B90" s="18" t="s">
        <v>112</v>
      </c>
      <c r="C90" s="19" t="s">
        <v>129</v>
      </c>
      <c r="D90" s="4" t="s">
        <v>9</v>
      </c>
      <c r="E90" s="6">
        <f>E89*0.25</f>
        <v>353.75</v>
      </c>
      <c r="F90" s="29"/>
      <c r="G90" s="29"/>
      <c r="H90" s="29"/>
      <c r="I90" s="29"/>
      <c r="J90" s="30"/>
    </row>
    <row r="91" spans="1:10" ht="21.75" customHeight="1">
      <c r="A91" s="18">
        <v>82</v>
      </c>
      <c r="B91" s="18" t="s">
        <v>113</v>
      </c>
      <c r="C91" s="19" t="s">
        <v>130</v>
      </c>
      <c r="D91" s="4" t="s">
        <v>9</v>
      </c>
      <c r="E91" s="6">
        <f>E89*0.1</f>
        <v>141.5</v>
      </c>
      <c r="F91" s="29"/>
      <c r="G91" s="29"/>
      <c r="H91" s="29"/>
      <c r="I91" s="29"/>
      <c r="J91" s="30"/>
    </row>
    <row r="92" spans="1:10" ht="24.75" customHeight="1">
      <c r="A92" s="1">
        <v>83</v>
      </c>
      <c r="B92" s="1" t="s">
        <v>131</v>
      </c>
      <c r="C92" s="5" t="s">
        <v>132</v>
      </c>
      <c r="D92" s="4" t="s">
        <v>8</v>
      </c>
      <c r="E92" s="6">
        <v>71.6</v>
      </c>
      <c r="F92" s="29"/>
      <c r="G92" s="29"/>
      <c r="H92" s="29"/>
      <c r="I92" s="29"/>
      <c r="J92" s="29"/>
    </row>
    <row r="93" spans="1:10" ht="21.75" customHeight="1">
      <c r="A93" s="18">
        <v>84</v>
      </c>
      <c r="B93" s="18" t="s">
        <v>133</v>
      </c>
      <c r="C93" s="19" t="s">
        <v>134</v>
      </c>
      <c r="D93" s="4" t="s">
        <v>135</v>
      </c>
      <c r="E93" s="17">
        <f>E92*0.021</f>
        <v>1.5036</v>
      </c>
      <c r="F93" s="29"/>
      <c r="G93" s="29"/>
      <c r="H93" s="29"/>
      <c r="I93" s="29"/>
      <c r="J93" s="30"/>
    </row>
    <row r="94" spans="1:10" ht="21.75" customHeight="1">
      <c r="A94" s="18">
        <v>85</v>
      </c>
      <c r="B94" s="18" t="s">
        <v>133</v>
      </c>
      <c r="C94" s="19" t="s">
        <v>136</v>
      </c>
      <c r="D94" s="4" t="s">
        <v>135</v>
      </c>
      <c r="E94" s="17">
        <f>E92*0.042</f>
        <v>3.0072</v>
      </c>
      <c r="F94" s="29"/>
      <c r="G94" s="29"/>
      <c r="H94" s="29"/>
      <c r="I94" s="29"/>
      <c r="J94" s="30"/>
    </row>
    <row r="95" spans="1:10" ht="21.75" customHeight="1">
      <c r="A95" s="18">
        <v>86</v>
      </c>
      <c r="B95" s="18" t="s">
        <v>137</v>
      </c>
      <c r="C95" s="19" t="s">
        <v>138</v>
      </c>
      <c r="D95" s="4" t="s">
        <v>135</v>
      </c>
      <c r="E95" s="17">
        <f>E92*0.28</f>
        <v>20.048000000000002</v>
      </c>
      <c r="F95" s="29"/>
      <c r="G95" s="29"/>
      <c r="H95" s="29"/>
      <c r="I95" s="29"/>
      <c r="J95" s="30"/>
    </row>
    <row r="96" spans="1:10" ht="38.25" customHeight="1">
      <c r="A96" s="1">
        <v>87</v>
      </c>
      <c r="B96" s="1" t="s">
        <v>139</v>
      </c>
      <c r="C96" s="5" t="s">
        <v>140</v>
      </c>
      <c r="D96" s="4" t="s">
        <v>7</v>
      </c>
      <c r="E96" s="6">
        <v>49.2</v>
      </c>
      <c r="F96" s="29"/>
      <c r="G96" s="29"/>
      <c r="H96" s="29"/>
      <c r="I96" s="29"/>
      <c r="J96" s="29"/>
    </row>
    <row r="97" spans="1:10" ht="28.5" customHeight="1">
      <c r="A97" s="1">
        <v>88</v>
      </c>
      <c r="B97" s="1" t="s">
        <v>141</v>
      </c>
      <c r="C97" s="5" t="s">
        <v>142</v>
      </c>
      <c r="D97" s="4" t="s">
        <v>8</v>
      </c>
      <c r="E97" s="6">
        <v>615</v>
      </c>
      <c r="F97" s="29"/>
      <c r="G97" s="29"/>
      <c r="H97" s="29"/>
      <c r="I97" s="29"/>
      <c r="J97" s="29"/>
    </row>
    <row r="98" spans="1:10" ht="21.75" customHeight="1">
      <c r="A98" s="18">
        <v>89</v>
      </c>
      <c r="B98" s="18" t="s">
        <v>36</v>
      </c>
      <c r="C98" s="19" t="s">
        <v>143</v>
      </c>
      <c r="D98" s="4" t="s">
        <v>7</v>
      </c>
      <c r="E98" s="6">
        <f>E97*0.04</f>
        <v>24.6</v>
      </c>
      <c r="F98" s="29"/>
      <c r="G98" s="29"/>
      <c r="H98" s="29"/>
      <c r="I98" s="29"/>
      <c r="J98" s="30"/>
    </row>
    <row r="99" spans="1:10" ht="33.75" customHeight="1">
      <c r="A99" s="1">
        <v>90</v>
      </c>
      <c r="B99" s="1" t="s">
        <v>144</v>
      </c>
      <c r="C99" s="5" t="s">
        <v>145</v>
      </c>
      <c r="D99" s="4" t="s">
        <v>8</v>
      </c>
      <c r="E99" s="6">
        <v>615</v>
      </c>
      <c r="F99" s="29"/>
      <c r="G99" s="29"/>
      <c r="H99" s="29"/>
      <c r="I99" s="29"/>
      <c r="J99" s="29"/>
    </row>
    <row r="100" spans="1:10" ht="28.5" customHeight="1">
      <c r="A100" s="1">
        <v>91</v>
      </c>
      <c r="B100" s="1" t="s">
        <v>141</v>
      </c>
      <c r="C100" s="5" t="s">
        <v>150</v>
      </c>
      <c r="D100" s="4" t="s">
        <v>8</v>
      </c>
      <c r="E100" s="6">
        <v>442.8</v>
      </c>
      <c r="F100" s="29"/>
      <c r="G100" s="29"/>
      <c r="H100" s="29"/>
      <c r="I100" s="29"/>
      <c r="J100" s="29"/>
    </row>
    <row r="101" spans="1:10" ht="21.75" customHeight="1">
      <c r="A101" s="18">
        <v>92</v>
      </c>
      <c r="B101" s="18" t="s">
        <v>36</v>
      </c>
      <c r="C101" s="19" t="s">
        <v>146</v>
      </c>
      <c r="D101" s="4" t="s">
        <v>7</v>
      </c>
      <c r="E101" s="6">
        <f>E100*0.04</f>
        <v>17.712</v>
      </c>
      <c r="F101" s="29"/>
      <c r="G101" s="29"/>
      <c r="H101" s="29"/>
      <c r="I101" s="29"/>
      <c r="J101" s="30"/>
    </row>
    <row r="102" spans="1:10" ht="33.75" customHeight="1">
      <c r="A102" s="1">
        <v>93</v>
      </c>
      <c r="B102" s="1" t="s">
        <v>144</v>
      </c>
      <c r="C102" s="5" t="s">
        <v>147</v>
      </c>
      <c r="D102" s="4" t="s">
        <v>8</v>
      </c>
      <c r="E102" s="6">
        <v>442.8</v>
      </c>
      <c r="F102" s="29"/>
      <c r="G102" s="29"/>
      <c r="H102" s="29"/>
      <c r="I102" s="29"/>
      <c r="J102" s="29"/>
    </row>
    <row r="103" spans="1:10" ht="21.75" customHeight="1">
      <c r="A103" s="18">
        <v>94</v>
      </c>
      <c r="B103" s="18" t="s">
        <v>148</v>
      </c>
      <c r="C103" s="19" t="s">
        <v>149</v>
      </c>
      <c r="D103" s="4" t="s">
        <v>9</v>
      </c>
      <c r="E103" s="6">
        <f>E102*6</f>
        <v>2656.8</v>
      </c>
      <c r="F103" s="29"/>
      <c r="G103" s="29"/>
      <c r="H103" s="29"/>
      <c r="I103" s="29"/>
      <c r="J103" s="30"/>
    </row>
    <row r="104" spans="1:10" ht="33.75" customHeight="1">
      <c r="A104" s="1">
        <v>95</v>
      </c>
      <c r="B104" s="1" t="s">
        <v>153</v>
      </c>
      <c r="C104" s="5" t="s">
        <v>151</v>
      </c>
      <c r="D104" s="4" t="s">
        <v>8</v>
      </c>
      <c r="E104" s="6">
        <v>150</v>
      </c>
      <c r="F104" s="29"/>
      <c r="G104" s="29"/>
      <c r="H104" s="29"/>
      <c r="I104" s="29"/>
      <c r="J104" s="29"/>
    </row>
    <row r="105" spans="1:10" ht="21.75" customHeight="1">
      <c r="A105" s="18">
        <v>96</v>
      </c>
      <c r="B105" s="18" t="s">
        <v>148</v>
      </c>
      <c r="C105" s="19" t="s">
        <v>152</v>
      </c>
      <c r="D105" s="4" t="s">
        <v>9</v>
      </c>
      <c r="E105" s="6">
        <f>E104*6</f>
        <v>900</v>
      </c>
      <c r="F105" s="29"/>
      <c r="G105" s="29"/>
      <c r="H105" s="29"/>
      <c r="I105" s="29"/>
      <c r="J105" s="30"/>
    </row>
    <row r="106" spans="1:10" ht="33.75" customHeight="1">
      <c r="A106" s="1">
        <v>97</v>
      </c>
      <c r="B106" s="1" t="s">
        <v>154</v>
      </c>
      <c r="C106" s="5" t="s">
        <v>155</v>
      </c>
      <c r="D106" s="4" t="s">
        <v>8</v>
      </c>
      <c r="E106" s="6">
        <v>65</v>
      </c>
      <c r="F106" s="29"/>
      <c r="G106" s="29"/>
      <c r="H106" s="29"/>
      <c r="I106" s="29"/>
      <c r="J106" s="29"/>
    </row>
    <row r="107" spans="1:10" ht="21.75" customHeight="1">
      <c r="A107" s="18">
        <v>98</v>
      </c>
      <c r="B107" s="18" t="s">
        <v>148</v>
      </c>
      <c r="C107" s="19" t="s">
        <v>156</v>
      </c>
      <c r="D107" s="4" t="s">
        <v>9</v>
      </c>
      <c r="E107" s="6">
        <f>E106*6</f>
        <v>390</v>
      </c>
      <c r="F107" s="31"/>
      <c r="G107" s="29"/>
      <c r="H107" s="29"/>
      <c r="I107" s="29"/>
      <c r="J107" s="30"/>
    </row>
    <row r="108" spans="1:10" ht="32.25" customHeight="1">
      <c r="A108" s="1">
        <v>99</v>
      </c>
      <c r="B108" s="1" t="s">
        <v>157</v>
      </c>
      <c r="C108" s="5" t="s">
        <v>158</v>
      </c>
      <c r="D108" s="4" t="s">
        <v>8</v>
      </c>
      <c r="E108" s="21">
        <v>99.89</v>
      </c>
      <c r="F108" s="29"/>
      <c r="G108" s="29"/>
      <c r="H108" s="29"/>
      <c r="I108" s="29"/>
      <c r="J108" s="29"/>
    </row>
    <row r="109" spans="1:10" ht="25.5" customHeight="1">
      <c r="A109" s="1">
        <v>100</v>
      </c>
      <c r="B109" s="1" t="s">
        <v>159</v>
      </c>
      <c r="C109" s="5" t="s">
        <v>160</v>
      </c>
      <c r="D109" s="4" t="s">
        <v>8</v>
      </c>
      <c r="E109" s="21">
        <v>79.2</v>
      </c>
      <c r="F109" s="29"/>
      <c r="G109" s="29"/>
      <c r="H109" s="29"/>
      <c r="I109" s="29"/>
      <c r="J109" s="29"/>
    </row>
    <row r="110" spans="1:10" ht="25.5" customHeight="1">
      <c r="A110" s="1">
        <v>101</v>
      </c>
      <c r="B110" s="1" t="s">
        <v>161</v>
      </c>
      <c r="C110" s="5" t="s">
        <v>162</v>
      </c>
      <c r="D110" s="4" t="s">
        <v>8</v>
      </c>
      <c r="E110" s="21">
        <v>96.4</v>
      </c>
      <c r="F110" s="29"/>
      <c r="G110" s="29"/>
      <c r="H110" s="29"/>
      <c r="I110" s="29"/>
      <c r="J110" s="29"/>
    </row>
    <row r="111" spans="1:10" ht="21.75" customHeight="1">
      <c r="A111" s="18">
        <v>102</v>
      </c>
      <c r="B111" s="18" t="s">
        <v>163</v>
      </c>
      <c r="C111" s="19" t="s">
        <v>164</v>
      </c>
      <c r="D111" s="4" t="s">
        <v>8</v>
      </c>
      <c r="E111" s="21">
        <v>7.92</v>
      </c>
      <c r="F111" s="31"/>
      <c r="G111" s="29"/>
      <c r="H111" s="29"/>
      <c r="I111" s="29"/>
      <c r="J111" s="30"/>
    </row>
    <row r="112" spans="1:10" ht="21.75" customHeight="1">
      <c r="A112" s="18">
        <v>103</v>
      </c>
      <c r="B112" s="18" t="s">
        <v>165</v>
      </c>
      <c r="C112" s="19" t="s">
        <v>178</v>
      </c>
      <c r="D112" s="4" t="s">
        <v>8</v>
      </c>
      <c r="E112" s="28">
        <v>9.153</v>
      </c>
      <c r="F112" s="31"/>
      <c r="G112" s="29"/>
      <c r="H112" s="29"/>
      <c r="I112" s="29"/>
      <c r="J112" s="30"/>
    </row>
    <row r="113" spans="1:10" ht="21.75" customHeight="1">
      <c r="A113" s="18">
        <v>104</v>
      </c>
      <c r="B113" s="18" t="s">
        <v>167</v>
      </c>
      <c r="C113" s="19" t="s">
        <v>166</v>
      </c>
      <c r="D113" s="4" t="s">
        <v>8</v>
      </c>
      <c r="E113" s="28">
        <v>82.818</v>
      </c>
      <c r="F113" s="31"/>
      <c r="G113" s="29"/>
      <c r="H113" s="29"/>
      <c r="I113" s="29"/>
      <c r="J113" s="30"/>
    </row>
    <row r="114" spans="1:10" ht="16.5" customHeight="1">
      <c r="A114" s="18">
        <v>105</v>
      </c>
      <c r="B114" s="18" t="s">
        <v>168</v>
      </c>
      <c r="C114" s="19" t="s">
        <v>169</v>
      </c>
      <c r="D114" s="4" t="s">
        <v>8</v>
      </c>
      <c r="E114" s="21">
        <v>79.2</v>
      </c>
      <c r="F114" s="31"/>
      <c r="G114" s="29"/>
      <c r="H114" s="29"/>
      <c r="I114" s="29"/>
      <c r="J114" s="30"/>
    </row>
    <row r="115" spans="1:10" ht="16.5" customHeight="1">
      <c r="A115" s="18">
        <v>106</v>
      </c>
      <c r="B115" s="18" t="s">
        <v>170</v>
      </c>
      <c r="C115" s="19" t="s">
        <v>171</v>
      </c>
      <c r="D115" s="4" t="s">
        <v>8</v>
      </c>
      <c r="E115" s="21">
        <v>96.4</v>
      </c>
      <c r="F115" s="31"/>
      <c r="G115" s="29"/>
      <c r="H115" s="29"/>
      <c r="I115" s="29"/>
      <c r="J115" s="30"/>
    </row>
    <row r="116" spans="1:10" ht="30" customHeight="1">
      <c r="A116" s="1">
        <v>107</v>
      </c>
      <c r="B116" s="1" t="s">
        <v>172</v>
      </c>
      <c r="C116" s="5" t="s">
        <v>173</v>
      </c>
      <c r="D116" s="4" t="s">
        <v>87</v>
      </c>
      <c r="E116" s="6">
        <v>560</v>
      </c>
      <c r="F116" s="29"/>
      <c r="G116" s="29"/>
      <c r="H116" s="29"/>
      <c r="I116" s="29"/>
      <c r="J116" s="29"/>
    </row>
    <row r="117" spans="1:10" ht="30" customHeight="1">
      <c r="A117" s="1">
        <v>108</v>
      </c>
      <c r="B117" s="1" t="s">
        <v>174</v>
      </c>
      <c r="C117" s="5" t="s">
        <v>184</v>
      </c>
      <c r="D117" s="4" t="s">
        <v>87</v>
      </c>
      <c r="E117" s="6">
        <v>900</v>
      </c>
      <c r="F117" s="29"/>
      <c r="G117" s="29"/>
      <c r="H117" s="29"/>
      <c r="I117" s="29"/>
      <c r="J117" s="29"/>
    </row>
    <row r="118" spans="1:10" ht="30" customHeight="1">
      <c r="A118" s="1">
        <v>109</v>
      </c>
      <c r="B118" s="1" t="s">
        <v>174</v>
      </c>
      <c r="C118" s="5" t="s">
        <v>177</v>
      </c>
      <c r="D118" s="4" t="s">
        <v>8</v>
      </c>
      <c r="E118" s="6">
        <v>768</v>
      </c>
      <c r="F118" s="29"/>
      <c r="G118" s="29"/>
      <c r="H118" s="29"/>
      <c r="I118" s="29"/>
      <c r="J118" s="29"/>
    </row>
    <row r="119" spans="1:10" ht="19.5" customHeight="1">
      <c r="A119" s="1"/>
      <c r="B119" s="1"/>
      <c r="C119" s="22" t="s">
        <v>5</v>
      </c>
      <c r="D119" s="23" t="s">
        <v>29</v>
      </c>
      <c r="E119" s="33"/>
      <c r="F119" s="33"/>
      <c r="G119" s="33"/>
      <c r="H119" s="33"/>
      <c r="I119" s="33"/>
      <c r="J119" s="33"/>
    </row>
    <row r="120" spans="1:10" ht="21" customHeight="1">
      <c r="A120" s="1"/>
      <c r="B120" s="1"/>
      <c r="C120" s="7" t="s">
        <v>32</v>
      </c>
      <c r="D120" s="9" t="s">
        <v>12</v>
      </c>
      <c r="E120" s="29"/>
      <c r="F120" s="29"/>
      <c r="G120" s="29"/>
      <c r="H120" s="29"/>
      <c r="I120" s="29"/>
      <c r="J120" s="29"/>
    </row>
    <row r="121" spans="1:10" ht="21" customHeight="1">
      <c r="A121" s="1"/>
      <c r="B121" s="1"/>
      <c r="C121" s="7" t="s">
        <v>5</v>
      </c>
      <c r="D121" s="9"/>
      <c r="E121" s="29"/>
      <c r="F121" s="29"/>
      <c r="G121" s="29"/>
      <c r="H121" s="29"/>
      <c r="I121" s="29"/>
      <c r="J121" s="29"/>
    </row>
    <row r="122" spans="1:10" ht="24" customHeight="1">
      <c r="A122" s="1"/>
      <c r="B122" s="1"/>
      <c r="C122" s="5" t="s">
        <v>33</v>
      </c>
      <c r="D122" s="9" t="s">
        <v>12</v>
      </c>
      <c r="E122" s="29"/>
      <c r="F122" s="29"/>
      <c r="G122" s="29"/>
      <c r="H122" s="29"/>
      <c r="I122" s="29"/>
      <c r="J122" s="29"/>
    </row>
    <row r="123" spans="1:10" ht="21.75" customHeight="1">
      <c r="A123" s="1"/>
      <c r="B123" s="1"/>
      <c r="C123" s="5" t="s">
        <v>5</v>
      </c>
      <c r="D123" s="9"/>
      <c r="E123" s="29"/>
      <c r="F123" s="29"/>
      <c r="G123" s="29"/>
      <c r="H123" s="29"/>
      <c r="I123" s="29"/>
      <c r="J123" s="29"/>
    </row>
    <row r="124" spans="1:10" ht="20.25" customHeight="1">
      <c r="A124" s="1"/>
      <c r="B124" s="1"/>
      <c r="C124" s="5" t="s">
        <v>30</v>
      </c>
      <c r="D124" s="9" t="s">
        <v>12</v>
      </c>
      <c r="E124" s="29"/>
      <c r="F124" s="29"/>
      <c r="G124" s="29"/>
      <c r="H124" s="29"/>
      <c r="I124" s="29"/>
      <c r="J124" s="29"/>
    </row>
    <row r="125" spans="1:10" ht="21.75" customHeight="1">
      <c r="A125" s="1"/>
      <c r="B125" s="1"/>
      <c r="C125" s="5" t="s">
        <v>5</v>
      </c>
      <c r="D125" s="9"/>
      <c r="E125" s="29"/>
      <c r="F125" s="29"/>
      <c r="G125" s="29"/>
      <c r="H125" s="29"/>
      <c r="I125" s="29"/>
      <c r="J125" s="29"/>
    </row>
    <row r="126" spans="1:10" ht="22.5" customHeight="1">
      <c r="A126" s="1"/>
      <c r="B126" s="1"/>
      <c r="C126" s="5" t="s">
        <v>31</v>
      </c>
      <c r="D126" s="9" t="s">
        <v>12</v>
      </c>
      <c r="E126" s="17">
        <v>0.02</v>
      </c>
      <c r="F126" s="29"/>
      <c r="G126" s="29"/>
      <c r="H126" s="29"/>
      <c r="I126" s="29"/>
      <c r="J126" s="29"/>
    </row>
    <row r="127" spans="1:10" ht="21" customHeight="1">
      <c r="A127" s="1"/>
      <c r="B127" s="1"/>
      <c r="C127" s="5" t="s">
        <v>5</v>
      </c>
      <c r="D127" s="9"/>
      <c r="E127" s="29"/>
      <c r="F127" s="29"/>
      <c r="G127" s="29"/>
      <c r="H127" s="29"/>
      <c r="I127" s="29"/>
      <c r="J127" s="34"/>
    </row>
    <row r="128" spans="1:10" ht="21" customHeight="1">
      <c r="A128" s="1"/>
      <c r="B128" s="1"/>
      <c r="C128" s="5" t="s">
        <v>175</v>
      </c>
      <c r="D128" s="9" t="s">
        <v>12</v>
      </c>
      <c r="E128" s="29"/>
      <c r="F128" s="29"/>
      <c r="G128" s="29"/>
      <c r="H128" s="29"/>
      <c r="I128" s="29"/>
      <c r="J128" s="34"/>
    </row>
    <row r="129" spans="1:10" ht="21" customHeight="1">
      <c r="A129" s="1"/>
      <c r="B129" s="1"/>
      <c r="C129" s="5" t="s">
        <v>5</v>
      </c>
      <c r="D129" s="9"/>
      <c r="E129" s="29"/>
      <c r="F129" s="29"/>
      <c r="G129" s="29"/>
      <c r="H129" s="29"/>
      <c r="I129" s="29"/>
      <c r="J129" s="34"/>
    </row>
    <row r="130" spans="1:11" ht="18.75" customHeight="1">
      <c r="A130" s="55" t="s">
        <v>185</v>
      </c>
      <c r="B130" s="56"/>
      <c r="C130" s="56"/>
      <c r="D130" s="56"/>
      <c r="E130" s="56"/>
      <c r="F130" s="56"/>
      <c r="G130" s="56"/>
      <c r="H130" s="56"/>
      <c r="I130" s="56"/>
      <c r="J130" s="56"/>
      <c r="K130" t="s">
        <v>11</v>
      </c>
    </row>
    <row r="131" spans="1:10" ht="18.75" customHeight="1">
      <c r="A131" s="13"/>
      <c r="B131" s="13"/>
      <c r="C131" s="14"/>
      <c r="D131" s="15"/>
      <c r="E131" s="16"/>
      <c r="F131" s="16"/>
      <c r="G131" s="16"/>
      <c r="H131" s="16"/>
      <c r="I131" s="16"/>
      <c r="J131" s="16"/>
    </row>
    <row r="132" spans="1:10" ht="18.75" customHeight="1">
      <c r="A132" s="54" t="s">
        <v>187</v>
      </c>
      <c r="B132" s="54"/>
      <c r="C132" s="54"/>
      <c r="D132" s="54"/>
      <c r="E132" s="54"/>
      <c r="F132" s="54"/>
      <c r="G132" s="54"/>
      <c r="H132" s="54"/>
      <c r="I132" s="54"/>
      <c r="J132" s="54"/>
    </row>
    <row r="133" spans="1:10" ht="18.75" customHeight="1">
      <c r="A133" s="13"/>
      <c r="B133" s="13"/>
      <c r="C133" s="14"/>
      <c r="D133" s="15"/>
      <c r="E133" s="16"/>
      <c r="F133" s="16"/>
      <c r="G133" s="16"/>
      <c r="H133" s="16"/>
      <c r="I133" s="16"/>
      <c r="J133" s="16"/>
    </row>
    <row r="171" ht="12.75">
      <c r="G171" t="s">
        <v>11</v>
      </c>
    </row>
    <row r="201" ht="12.75">
      <c r="H201" t="s">
        <v>10</v>
      </c>
    </row>
  </sheetData>
  <sheetProtection password="DB97" sheet="1"/>
  <mergeCells count="33">
    <mergeCell ref="A10:A11"/>
    <mergeCell ref="B10:B11"/>
    <mergeCell ref="A130:J130"/>
    <mergeCell ref="C7:C8"/>
    <mergeCell ref="B37:B38"/>
    <mergeCell ref="C37:C38"/>
    <mergeCell ref="J37:J38"/>
    <mergeCell ref="J7:J8"/>
    <mergeCell ref="A132:J132"/>
    <mergeCell ref="A39:A40"/>
    <mergeCell ref="B39:B40"/>
    <mergeCell ref="C39:C40"/>
    <mergeCell ref="J39:J40"/>
    <mergeCell ref="D4:D5"/>
    <mergeCell ref="C10:C11"/>
    <mergeCell ref="J10:J11"/>
    <mergeCell ref="A37:A38"/>
    <mergeCell ref="E4:E5"/>
    <mergeCell ref="F4:G4"/>
    <mergeCell ref="C4:C5"/>
    <mergeCell ref="B4:B5"/>
    <mergeCell ref="B7:B8"/>
    <mergeCell ref="A7:A8"/>
    <mergeCell ref="H1:J1"/>
    <mergeCell ref="A56:A57"/>
    <mergeCell ref="B56:B57"/>
    <mergeCell ref="C56:C57"/>
    <mergeCell ref="J56:J57"/>
    <mergeCell ref="C2:J2"/>
    <mergeCell ref="J4:J5"/>
    <mergeCell ref="H4:I4"/>
    <mergeCell ref="C3:I3"/>
    <mergeCell ref="A4:A5"/>
  </mergeCells>
  <printOptions/>
  <pageMargins left="0.34" right="0.36" top="0.48" bottom="0.5" header="0" footer="0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toma</cp:lastModifiedBy>
  <cp:lastPrinted>2016-01-11T08:31:10Z</cp:lastPrinted>
  <dcterms:created xsi:type="dcterms:W3CDTF">2009-08-12T07:22:14Z</dcterms:created>
  <dcterms:modified xsi:type="dcterms:W3CDTF">2016-02-10T08:47:41Z</dcterms:modified>
  <cp:category/>
  <cp:version/>
  <cp:contentType/>
  <cp:contentStatus/>
</cp:coreProperties>
</file>