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730" windowHeight="11760" activeTab="3"/>
  </bookViews>
  <sheets>
    <sheet name="კრებსითი" sheetId="1" r:id="rId1"/>
    <sheet name="Sheet3" sheetId="2" r:id="rId2"/>
    <sheet name="Sheet4" sheetId="3" r:id="rId3"/>
    <sheet name="Sheet5" sheetId="4" r:id="rId4"/>
  </sheets>
  <definedNames>
    <definedName name="_xlnm.Print_Area" localSheetId="1">'Sheet3'!$A$1:$K$37</definedName>
    <definedName name="_xlnm.Print_Area" localSheetId="0">'კრებსითი'!$A$1:$D$17</definedName>
  </definedNames>
  <calcPr fullCalcOnLoad="1"/>
</workbook>
</file>

<file path=xl/sharedStrings.xml><?xml version="1.0" encoding="utf-8"?>
<sst xmlns="http://schemas.openxmlformats.org/spreadsheetml/2006/main" count="216" uniqueCount="62">
  <si>
    <t>#</t>
  </si>
  <si>
    <t>სამუშაოს დასახელება</t>
  </si>
  <si>
    <t>განზ. ერთ</t>
  </si>
  <si>
    <t>ხელფასი</t>
  </si>
  <si>
    <t>მასალა</t>
  </si>
  <si>
    <t>ტრანპორტი და მექანიზმები</t>
  </si>
  <si>
    <t>ჯამი</t>
  </si>
  <si>
    <t>სულ</t>
  </si>
  <si>
    <t>ერთ. ფასი</t>
  </si>
  <si>
    <t xml:space="preserve">ზედნადები ხარჯები </t>
  </si>
  <si>
    <t>გეგმიური დაგროვება</t>
  </si>
  <si>
    <t>გაუთვალისწინებელი ხარჯები</t>
  </si>
  <si>
    <t>დღგ</t>
  </si>
  <si>
    <t>grZ.m.</t>
  </si>
  <si>
    <t>კარიერის ხრეშოვანი გრუნტის დაყრა გასწორება</t>
  </si>
  <si>
    <t>საფუძვლის მოწყობა ქვიშა–ღორღით ფრ. (0÷40)მმ. სისქით 6სმ. დატკეპნის კოეფიციენტი – 1.26.</t>
  </si>
  <si>
    <t>კლდოვანი გრუნტის დამუშავება ჭრილში ბულდოზერით, გადაადგილება საშუალოდ  15 მ–ზე ყრილში</t>
  </si>
  <si>
    <t>axalcixe_andriawmindis gzis  II monakveTis  290m reabilitacia</t>
  </si>
  <si>
    <t>რაოდ</t>
  </si>
  <si>
    <r>
      <t>მ</t>
    </r>
    <r>
      <rPr>
        <sz val="11"/>
        <rFont val="Arial"/>
        <family val="2"/>
      </rPr>
      <t>³</t>
    </r>
  </si>
  <si>
    <t>მიწის ვაკისის მოშანდაკება მექანიზირებული წესით</t>
  </si>
  <si>
    <t>მ²</t>
  </si>
  <si>
    <t>ტ</t>
  </si>
  <si>
    <t>გრუნტის დამუშავება ჭრილში ბულდოზერით, გადაადგილება საშუალოდ  15 მ–ზე ყრილში</t>
  </si>
  <si>
    <t>შემასწორებელი ფენის მოწყობა ქვიშახრეშოვანი ნარევით 8სმ</t>
  </si>
  <si>
    <t>d-6მმ არმატურის ბადის მოწყობა ბიჯით25სმ</t>
  </si>
  <si>
    <t>კგ</t>
  </si>
  <si>
    <t>15სმ. სისქის ბეტონის გზის მოწყობა მ–300 მარკის ბეტონით</t>
  </si>
  <si>
    <t>ბეტონის საფარზე ნაკერების მოწყობა სპეც. მასტიკის შევსებით</t>
  </si>
  <si>
    <t>კლდოვანი გრუნტი გრუნტის დამუშავება ჭრილში ბულდოზერით, გადაადგილება საშუალოდ  15 მ–ზე ყრილში</t>
  </si>
  <si>
    <t xml:space="preserve">ტრანსპორტირება ნაყარში  3კმ-ზე  </t>
  </si>
  <si>
    <t>ტნ</t>
  </si>
  <si>
    <t>გრუნტის დამუშავება კიუვეტში ხელით დატვირთვა  ავტოთვითმცლელზე</t>
  </si>
  <si>
    <t xml:space="preserve">გრუნტის დამუშავება კიუვეტში ექსკავატორით და დატვირთვა ავტოთვითმცლელზე </t>
  </si>
  <si>
    <t xml:space="preserve">კლდოვანი გრუნტის დამუშავება ექსკავატორით და  დატვირთვა ავტოთვითმცლელზე </t>
  </si>
  <si>
    <t>ქვიშა-ხრეშოვანი ნარევის ტრანსპორტირება  17კმ-დან</t>
  </si>
  <si>
    <t xml:space="preserve">ბეტონის  ტრანსპორტირება  </t>
  </si>
  <si>
    <t>არმატურის  ტრანსპორტირება  220კმ-დან</t>
  </si>
  <si>
    <t>ქვიშა–ღორღის ტრანსპორტირება  17კმ-დან</t>
  </si>
  <si>
    <t>axalcixe_andriawmindis gzis  I monakveTis  145m reabilitacia</t>
  </si>
  <si>
    <t>axalcixe_andriawmindis gzis  III monakveTis  90m reabilitacia</t>
  </si>
  <si>
    <t>შემასწორებელი ფენის მოწყობა ქვიშა-ხრეშოვანი ნარევით 8სმ</t>
  </si>
  <si>
    <t>xarjTaRricxvebisa da angariSebis #</t>
  </si>
  <si>
    <t xml:space="preserve"> samuSaoebis da danaxarjebis dasaxeleba</t>
  </si>
  <si>
    <t>saxarjTaRricxvo Rirebuleba lari</t>
  </si>
  <si>
    <t>samSeneblo samuSaoebi</t>
  </si>
  <si>
    <t>sul</t>
  </si>
  <si>
    <t>#1</t>
  </si>
  <si>
    <t>#2</t>
  </si>
  <si>
    <t>#3</t>
  </si>
  <si>
    <t>%</t>
  </si>
  <si>
    <t xml:space="preserve">პრეტენდენტის დასახელება: </t>
  </si>
  <si>
    <t>დანართი №1</t>
  </si>
  <si>
    <t xml:space="preserve">პრეტენდენტი:--------------------------------                                                 </t>
  </si>
  <si>
    <t xml:space="preserve">                            (ხელისმოწერა და ბეჭედი)</t>
  </si>
  <si>
    <t>დანართი №2</t>
  </si>
  <si>
    <t>დანართი №3</t>
  </si>
  <si>
    <t>დანართი №4</t>
  </si>
  <si>
    <t xml:space="preserve"> (axalcixe_andriawmindis gzis  I monakveTis  145m reabilitacia)</t>
  </si>
  <si>
    <t xml:space="preserve">ახალციხის მუნიციპალიტეტის სოფელ ანდრიაწმინდის საავტომობილო გზის მონაკვეთის სარეაბილიტაციო სამუშაოების განფასება   </t>
  </si>
  <si>
    <t xml:space="preserve">კრებსითი განფასება </t>
  </si>
  <si>
    <t>შენიშვნა:  გაუთვალისწინებელი სამუშაოების  პროცენტული მაჩვენებელი არ უნდა იყოს ნაკლები მითითებულ პროცენტზე.                 დანართების  #1-2-3-4 ის წარმოუდგენლობა გამოიწვევს პრეტენდენტის დისკვალიფიკაციას.  პრეტენტენტმა შემსყიდველთან შეთანხმებით შესასრულებელი სამუშაოების განფასებების წარმოდგენა უნდა მოახდინოს შემსყიდველის საბიუჯეტო სახსრების შესაბამისად</t>
  </si>
</sst>
</file>

<file path=xl/styles.xml><?xml version="1.0" encoding="utf-8"?>
<styleSheet xmlns="http://schemas.openxmlformats.org/spreadsheetml/2006/main">
  <numFmts count="32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0.000"/>
    <numFmt numFmtId="182" formatCode="_-* #,##0_-;\-* #,##0_-;_-* &quot;-&quot;??_-;_-@_-"/>
    <numFmt numFmtId="183" formatCode="#,##0.00&quot;р.&quot;"/>
    <numFmt numFmtId="184" formatCode="0.00000"/>
    <numFmt numFmtId="185" formatCode="0.000;[Red]0.000"/>
    <numFmt numFmtId="186" formatCode="[$-409]dddd\,\ mmmm\ dd\,\ yyyy"/>
    <numFmt numFmtId="187" formatCode="[$-409]h:mm:ss\ AM/PM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cadNusx"/>
      <family val="0"/>
    </font>
    <font>
      <sz val="11"/>
      <name val="Arial"/>
      <family val="2"/>
    </font>
    <font>
      <sz val="10"/>
      <name val="Arial"/>
      <family val="2"/>
    </font>
    <font>
      <sz val="11"/>
      <name val="Arachveulebrivi Thin"/>
      <family val="2"/>
    </font>
    <font>
      <b/>
      <sz val="12"/>
      <color indexed="8"/>
      <name val="AcadNusx"/>
      <family val="0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Sylfaen"/>
      <family val="1"/>
    </font>
    <font>
      <sz val="12"/>
      <color indexed="8"/>
      <name val="AcadNusx"/>
      <family val="0"/>
    </font>
    <font>
      <sz val="10"/>
      <color indexed="8"/>
      <name val="AcadNusx"/>
      <family val="0"/>
    </font>
    <font>
      <sz val="10"/>
      <name val="AcadNusx"/>
      <family val="0"/>
    </font>
    <font>
      <sz val="10"/>
      <name val="Arial Cyr"/>
      <family val="2"/>
    </font>
    <font>
      <sz val="11"/>
      <color indexed="8"/>
      <name val="AcadNusx"/>
      <family val="0"/>
    </font>
    <font>
      <b/>
      <sz val="10"/>
      <color indexed="8"/>
      <name val="AcadNusx"/>
      <family val="0"/>
    </font>
    <font>
      <b/>
      <sz val="12"/>
      <name val="AcadNusx"/>
      <family val="0"/>
    </font>
    <font>
      <b/>
      <sz val="12"/>
      <name val="Arial Cyr"/>
      <family val="2"/>
    </font>
    <font>
      <b/>
      <sz val="10"/>
      <name val="AcadNusx"/>
      <family val="0"/>
    </font>
    <font>
      <b/>
      <sz val="10"/>
      <name val="Arial Cyr"/>
      <family val="2"/>
    </font>
    <font>
      <b/>
      <sz val="12"/>
      <name val="AcadMtavr"/>
      <family val="2"/>
    </font>
    <font>
      <b/>
      <sz val="14"/>
      <name val="AcadNusx"/>
      <family val="0"/>
    </font>
    <font>
      <b/>
      <sz val="11"/>
      <color indexed="56"/>
      <name val="AcadMtavr"/>
      <family val="2"/>
    </font>
    <font>
      <b/>
      <sz val="11"/>
      <name val="AcadNusx"/>
      <family val="0"/>
    </font>
    <font>
      <b/>
      <sz val="10"/>
      <name val="AcadMtavr"/>
      <family val="2"/>
    </font>
    <font>
      <b/>
      <sz val="16"/>
      <name val="LitNusx"/>
      <family val="2"/>
    </font>
    <font>
      <b/>
      <sz val="11"/>
      <name val="Tahoma"/>
      <family val="2"/>
    </font>
    <font>
      <b/>
      <sz val="11"/>
      <name val="Arial Cyr"/>
      <family val="2"/>
    </font>
    <font>
      <b/>
      <sz val="10"/>
      <name val="Arial"/>
      <family val="2"/>
    </font>
    <font>
      <sz val="16"/>
      <color indexed="8"/>
      <name val="Calibri"/>
      <family val="2"/>
    </font>
    <font>
      <sz val="11"/>
      <color indexed="9"/>
      <name val="Sylfaen"/>
      <family val="2"/>
    </font>
    <font>
      <b/>
      <sz val="11"/>
      <color indexed="52"/>
      <name val="Sylfaen"/>
      <family val="2"/>
    </font>
    <font>
      <b/>
      <sz val="11"/>
      <color indexed="63"/>
      <name val="Sylfaen"/>
      <family val="2"/>
    </font>
    <font>
      <i/>
      <sz val="11"/>
      <color indexed="23"/>
      <name val="Sylfaen"/>
      <family val="2"/>
    </font>
    <font>
      <sz val="11"/>
      <color indexed="10"/>
      <name val="Sylfaen"/>
      <family val="2"/>
    </font>
    <font>
      <sz val="11"/>
      <color indexed="52"/>
      <name val="Sylfaen"/>
      <family val="2"/>
    </font>
    <font>
      <sz val="11"/>
      <color indexed="17"/>
      <name val="Sylfaen"/>
      <family val="2"/>
    </font>
    <font>
      <sz val="11"/>
      <color indexed="60"/>
      <name val="Sylfaen"/>
      <family val="2"/>
    </font>
    <font>
      <b/>
      <sz val="18"/>
      <color indexed="56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b/>
      <sz val="11"/>
      <color indexed="8"/>
      <name val="Sylfaen"/>
      <family val="2"/>
    </font>
    <font>
      <b/>
      <sz val="11"/>
      <color indexed="9"/>
      <name val="Sylfaen"/>
      <family val="2"/>
    </font>
    <font>
      <sz val="11"/>
      <color indexed="62"/>
      <name val="Sylfaen"/>
      <family val="2"/>
    </font>
    <font>
      <sz val="11"/>
      <color indexed="20"/>
      <name val="Sylfaen"/>
      <family val="2"/>
    </font>
    <font>
      <sz val="14"/>
      <color indexed="8"/>
      <name val="Sylfaen"/>
      <family val="2"/>
    </font>
    <font>
      <sz val="10"/>
      <name val="Sylfae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1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20" borderId="1" applyNumberFormat="0" applyAlignment="0" applyProtection="0"/>
    <xf numFmtId="0" fontId="50" fillId="20" borderId="2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171" fontId="1" fillId="0" borderId="0" applyFont="0" applyFill="0" applyBorder="0" applyAlignment="0" applyProtection="0"/>
    <xf numFmtId="0" fontId="55" fillId="28" borderId="0" applyNumberFormat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29" borderId="8" applyNumberFormat="0" applyAlignment="0" applyProtection="0"/>
    <xf numFmtId="169" fontId="1" fillId="0" borderId="0" applyFont="0" applyFill="0" applyBorder="0" applyAlignment="0" applyProtection="0"/>
    <xf numFmtId="0" fontId="1" fillId="30" borderId="9" applyNumberFormat="0" applyFont="0" applyAlignment="0" applyProtection="0"/>
    <xf numFmtId="0" fontId="62" fillId="31" borderId="1" applyNumberFormat="0" applyAlignment="0" applyProtection="0"/>
    <xf numFmtId="0" fontId="6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180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181" fontId="12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19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27" fillId="34" borderId="10" xfId="0" applyFont="1" applyFill="1" applyBorder="1" applyAlignment="1" applyProtection="1">
      <alignment horizontal="center" vertical="center"/>
      <protection locked="0"/>
    </xf>
    <xf numFmtId="49" fontId="23" fillId="34" borderId="10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vertical="center" wrapText="1"/>
    </xf>
    <xf numFmtId="4" fontId="23" fillId="34" borderId="10" xfId="0" applyNumberFormat="1" applyFont="1" applyFill="1" applyBorder="1" applyAlignment="1" applyProtection="1">
      <alignment horizontal="center" vertical="center"/>
      <protection locked="0"/>
    </xf>
    <xf numFmtId="0" fontId="23" fillId="34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vertical="center" wrapText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64" fillId="0" borderId="0" xfId="0" applyFont="1" applyAlignment="1">
      <alignment horizontal="center" vertical="center"/>
    </xf>
    <xf numFmtId="4" fontId="65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9" fillId="0" borderId="0" xfId="0" applyFont="1" applyFill="1" applyAlignment="1">
      <alignment/>
    </xf>
    <xf numFmtId="0" fontId="0" fillId="0" borderId="0" xfId="0" applyAlignment="1">
      <alignment/>
    </xf>
    <xf numFmtId="4" fontId="65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wrapText="1"/>
      <protection locked="0"/>
    </xf>
    <xf numFmtId="0" fontId="15" fillId="0" borderId="10" xfId="0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9" fillId="0" borderId="0" xfId="0" applyFont="1" applyAlignment="1">
      <alignment horizontal="center" vertical="center"/>
    </xf>
    <xf numFmtId="0" fontId="16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1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 textRotation="90" wrapText="1"/>
      <protection locked="0"/>
    </xf>
    <xf numFmtId="0" fontId="18" fillId="0" borderId="12" xfId="0" applyFont="1" applyBorder="1" applyAlignment="1" applyProtection="1">
      <alignment horizontal="center" vertical="center" textRotation="90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0" fontId="9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</cellXfs>
  <cellStyles count="53">
    <cellStyle name="Normal" xfId="0"/>
    <cellStyle name="20% - მახვილი1" xfId="15"/>
    <cellStyle name="20% - მახვილი2" xfId="16"/>
    <cellStyle name="20% - მახვილი3" xfId="17"/>
    <cellStyle name="20% - მახვილი4" xfId="18"/>
    <cellStyle name="20% - მახვილი5" xfId="19"/>
    <cellStyle name="20% - მახვილი6" xfId="20"/>
    <cellStyle name="40% - მახვილი1" xfId="21"/>
    <cellStyle name="40% - მახვილი2" xfId="22"/>
    <cellStyle name="40% - მახვილი3" xfId="23"/>
    <cellStyle name="40% - მახვილი4" xfId="24"/>
    <cellStyle name="40% - მახვილი5" xfId="25"/>
    <cellStyle name="40% - მახვილი6" xfId="26"/>
    <cellStyle name="60% - მახვილი1" xfId="27"/>
    <cellStyle name="60% - მახვილი2" xfId="28"/>
    <cellStyle name="60% - მახვილი3" xfId="29"/>
    <cellStyle name="60% - მახვილი4" xfId="30"/>
    <cellStyle name="60% - მახვილი5" xfId="31"/>
    <cellStyle name="60% - მახვილი6" xfId="32"/>
    <cellStyle name="Normal 10" xfId="33"/>
    <cellStyle name="Normal 14_anakia II etapi.xls sm. defeqturi" xfId="34"/>
    <cellStyle name="Normal 16 2" xfId="35"/>
    <cellStyle name="Normal 17" xfId="36"/>
    <cellStyle name="Normal 2" xfId="37"/>
    <cellStyle name="Normal 3" xfId="38"/>
    <cellStyle name="გამოთვლა" xfId="39"/>
    <cellStyle name="გამოტანა" xfId="40"/>
    <cellStyle name="განმარტებითი ტექსტი" xfId="41"/>
    <cellStyle name="გაფრთხილების ტექსტი" xfId="42"/>
    <cellStyle name="დაკავშირებული უჯრა" xfId="43"/>
    <cellStyle name="Currency" xfId="44"/>
    <cellStyle name="Currency [0]" xfId="45"/>
    <cellStyle name="კარგი" xfId="46"/>
    <cellStyle name="მახვილი1" xfId="47"/>
    <cellStyle name="მახვილი2" xfId="48"/>
    <cellStyle name="მახვილი3" xfId="49"/>
    <cellStyle name="მახვილი4" xfId="50"/>
    <cellStyle name="მახვილი5" xfId="51"/>
    <cellStyle name="მახვილი6" xfId="52"/>
    <cellStyle name="Comma" xfId="53"/>
    <cellStyle name="ნეიტრალური" xfId="54"/>
    <cellStyle name="Percent" xfId="55"/>
    <cellStyle name="სათაური" xfId="56"/>
    <cellStyle name="სათაური 1" xfId="57"/>
    <cellStyle name="სათაური 2" xfId="58"/>
    <cellStyle name="სათაური 3" xfId="59"/>
    <cellStyle name="სათაური 4" xfId="60"/>
    <cellStyle name="სულ" xfId="61"/>
    <cellStyle name="უჯრის შემოწმება" xfId="62"/>
    <cellStyle name="Comma [0]" xfId="63"/>
    <cellStyle name="შენიშვნა" xfId="64"/>
    <cellStyle name="შეტანა" xfId="65"/>
    <cellStyle name="ცუდი" xfId="66"/>
  </cellStyles>
  <dxfs count="2">
    <dxf>
      <font>
        <color indexed="9"/>
      </font>
      <fill>
        <patternFill>
          <fgColor indexed="9"/>
        </patternFill>
      </fill>
    </dxf>
    <dxf>
      <font>
        <color rgb="FFFFFFFF"/>
      </font>
      <fill>
        <patternFill>
          <f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8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0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2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4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6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8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5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5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5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5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5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5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5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5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5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5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6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6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6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6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6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6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6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67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6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69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7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7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72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73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7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75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7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77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78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7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8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81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82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8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8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85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8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87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8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8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90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91" name="Text Box 4134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92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9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94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9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96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9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98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9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00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0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02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0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04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0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06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0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08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0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10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1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1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1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14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1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16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1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1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1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20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2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22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2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2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2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26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2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28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2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3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3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32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3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34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3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3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3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38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3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40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4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4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4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4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4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4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4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4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4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5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5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5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5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5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5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5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5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5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5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6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6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6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6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6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6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6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6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6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6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7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7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7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7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7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7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7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7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7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7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8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8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8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8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8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8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8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8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8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8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9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9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9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9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9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9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9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9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9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19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0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0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0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0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0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0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0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0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0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0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1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1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1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1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1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1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1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1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1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1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2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2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2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2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2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2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2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2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2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2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3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3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3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3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3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3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3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3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3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3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4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4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4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4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4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4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23825" cy="28575"/>
    <xdr:sp fLocksText="0">
      <xdr:nvSpPr>
        <xdr:cNvPr id="246" name="Text Box 2"/>
        <xdr:cNvSpPr txBox="1">
          <a:spLocks noChangeArrowheads="1"/>
        </xdr:cNvSpPr>
      </xdr:nvSpPr>
      <xdr:spPr>
        <a:xfrm>
          <a:off x="180975" y="8324850"/>
          <a:ext cx="123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4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48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57150"/>
    <xdr:sp fLocksText="0">
      <xdr:nvSpPr>
        <xdr:cNvPr id="249" name="Text Box 1"/>
        <xdr:cNvSpPr txBox="1">
          <a:spLocks noChangeArrowheads="1"/>
        </xdr:cNvSpPr>
      </xdr:nvSpPr>
      <xdr:spPr>
        <a:xfrm>
          <a:off x="180975" y="8324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57150"/>
    <xdr:sp fLocksText="0">
      <xdr:nvSpPr>
        <xdr:cNvPr id="250" name="Text Box 1"/>
        <xdr:cNvSpPr txBox="1">
          <a:spLocks noChangeArrowheads="1"/>
        </xdr:cNvSpPr>
      </xdr:nvSpPr>
      <xdr:spPr>
        <a:xfrm>
          <a:off x="180975" y="8324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51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5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53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54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5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5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5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58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5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60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6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62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6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64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6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66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6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68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6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7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7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7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7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7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7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7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7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7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7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8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8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8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8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8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8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8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8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8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8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9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9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9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9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9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9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9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9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9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29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0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0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0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0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0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0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0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0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0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0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1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1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1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1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1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1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1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17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1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19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2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2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22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23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2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25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2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27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28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2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3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31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32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3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3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35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3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37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3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3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40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41" name="Text Box 4134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42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4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44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4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46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4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48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4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50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5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52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5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54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5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56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5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58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5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60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6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6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6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64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6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66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6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6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6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70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7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72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7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7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7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76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7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78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7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8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8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82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8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84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8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8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8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88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8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90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9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9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9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9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9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9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9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9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39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0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0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0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0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0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0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0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0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0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0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1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1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1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1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1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1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1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1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1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1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2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2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2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2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2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2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2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2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2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2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3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3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3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3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3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3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3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3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3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3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4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4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4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4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4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4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4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4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4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4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5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5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5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5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5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5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5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5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5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5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6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6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6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6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6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6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6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6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6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6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7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7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7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7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7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7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7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7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7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7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8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8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8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8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8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8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86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8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88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89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90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91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92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93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94" name="Text Box 2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95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23825" cy="28575"/>
    <xdr:sp fLocksText="0">
      <xdr:nvSpPr>
        <xdr:cNvPr id="496" name="Text Box 2"/>
        <xdr:cNvSpPr txBox="1">
          <a:spLocks noChangeArrowheads="1"/>
        </xdr:cNvSpPr>
      </xdr:nvSpPr>
      <xdr:spPr>
        <a:xfrm>
          <a:off x="180975" y="8324850"/>
          <a:ext cx="123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97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8575"/>
    <xdr:sp fLocksText="0">
      <xdr:nvSpPr>
        <xdr:cNvPr id="498" name="Text Box 1"/>
        <xdr:cNvSpPr txBox="1">
          <a:spLocks noChangeArrowheads="1"/>
        </xdr:cNvSpPr>
      </xdr:nvSpPr>
      <xdr:spPr>
        <a:xfrm>
          <a:off x="180975" y="8324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57150"/>
    <xdr:sp fLocksText="0">
      <xdr:nvSpPr>
        <xdr:cNvPr id="499" name="Text Box 1"/>
        <xdr:cNvSpPr txBox="1">
          <a:spLocks noChangeArrowheads="1"/>
        </xdr:cNvSpPr>
      </xdr:nvSpPr>
      <xdr:spPr>
        <a:xfrm>
          <a:off x="180975" y="8324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57150"/>
    <xdr:sp fLocksText="0">
      <xdr:nvSpPr>
        <xdr:cNvPr id="500" name="Text Box 1"/>
        <xdr:cNvSpPr txBox="1">
          <a:spLocks noChangeArrowheads="1"/>
        </xdr:cNvSpPr>
      </xdr:nvSpPr>
      <xdr:spPr>
        <a:xfrm>
          <a:off x="180975" y="8324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8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0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2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4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6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8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5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5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5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5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5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5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5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5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5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5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6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6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6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6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6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6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6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67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6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69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7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7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72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73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7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75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7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77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78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7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8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81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82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8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8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85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8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87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8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8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90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91" name="Text Box 4134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92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9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94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9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96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9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98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9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00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0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02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0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04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0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06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0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08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0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10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1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1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1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14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1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16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1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1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1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20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2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22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2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2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2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26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2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28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2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3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3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32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3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34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3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3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3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38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3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40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4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4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4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4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4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4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4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4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4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5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5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5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5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5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5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5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5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5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5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6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6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6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6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6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6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6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6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6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6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7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7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7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7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7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7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7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7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7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7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8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8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8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8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8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8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8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8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8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8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9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9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9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9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9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9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9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9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9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9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0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0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0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0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0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0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0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0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0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0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1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1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1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1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1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1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1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1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1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1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2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2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2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2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2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2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2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2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2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2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3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3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3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3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3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3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3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3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3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3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4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4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4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4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4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4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23825" cy="28575"/>
    <xdr:sp fLocksText="0">
      <xdr:nvSpPr>
        <xdr:cNvPr id="246" name="Text Box 2"/>
        <xdr:cNvSpPr txBox="1">
          <a:spLocks noChangeArrowheads="1"/>
        </xdr:cNvSpPr>
      </xdr:nvSpPr>
      <xdr:spPr>
        <a:xfrm>
          <a:off x="180975" y="8505825"/>
          <a:ext cx="123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4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48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57150"/>
    <xdr:sp fLocksText="0">
      <xdr:nvSpPr>
        <xdr:cNvPr id="249" name="Text Box 1"/>
        <xdr:cNvSpPr txBox="1">
          <a:spLocks noChangeArrowheads="1"/>
        </xdr:cNvSpPr>
      </xdr:nvSpPr>
      <xdr:spPr>
        <a:xfrm>
          <a:off x="180975" y="850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57150"/>
    <xdr:sp fLocksText="0">
      <xdr:nvSpPr>
        <xdr:cNvPr id="250" name="Text Box 1"/>
        <xdr:cNvSpPr txBox="1">
          <a:spLocks noChangeArrowheads="1"/>
        </xdr:cNvSpPr>
      </xdr:nvSpPr>
      <xdr:spPr>
        <a:xfrm>
          <a:off x="180975" y="850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51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5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53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54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5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5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5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58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5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60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6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62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6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64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6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66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6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68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6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7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7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7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7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7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7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7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7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7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7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8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8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8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8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8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8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8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8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8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8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9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9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9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9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9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9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9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9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9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9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0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0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0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0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0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0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0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0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0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0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1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1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1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1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1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1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1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17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1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19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2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2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22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23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2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25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2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27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28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2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3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31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32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3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3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35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3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37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3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3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40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41" name="Text Box 4134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42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4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44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4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46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4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48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4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50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5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52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5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54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5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56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5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58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5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60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6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6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6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64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6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66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6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6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6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70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7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72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7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7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7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76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7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78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7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8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8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82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8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84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8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8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8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88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8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90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9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9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9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9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9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9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9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9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9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0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0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0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0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0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0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0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0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0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0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1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1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1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1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1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1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1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1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1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1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2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2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2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2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2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2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2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2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2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2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3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3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3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3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3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3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3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3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3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3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4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4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4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4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4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4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4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4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4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4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5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5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5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5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5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5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5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5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5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5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6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6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6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6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6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6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6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6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6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6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7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7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7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7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7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7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7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7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7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7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8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8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8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8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8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8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86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8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88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89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90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91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92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93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94" name="Text Box 2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95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23825" cy="28575"/>
    <xdr:sp fLocksText="0">
      <xdr:nvSpPr>
        <xdr:cNvPr id="496" name="Text Box 2"/>
        <xdr:cNvSpPr txBox="1">
          <a:spLocks noChangeArrowheads="1"/>
        </xdr:cNvSpPr>
      </xdr:nvSpPr>
      <xdr:spPr>
        <a:xfrm>
          <a:off x="180975" y="8505825"/>
          <a:ext cx="123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97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98" name="Text Box 1"/>
        <xdr:cNvSpPr txBox="1">
          <a:spLocks noChangeArrowheads="1"/>
        </xdr:cNvSpPr>
      </xdr:nvSpPr>
      <xdr:spPr>
        <a:xfrm>
          <a:off x="180975" y="8505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57150"/>
    <xdr:sp fLocksText="0">
      <xdr:nvSpPr>
        <xdr:cNvPr id="499" name="Text Box 1"/>
        <xdr:cNvSpPr txBox="1">
          <a:spLocks noChangeArrowheads="1"/>
        </xdr:cNvSpPr>
      </xdr:nvSpPr>
      <xdr:spPr>
        <a:xfrm>
          <a:off x="180975" y="850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57150"/>
    <xdr:sp fLocksText="0">
      <xdr:nvSpPr>
        <xdr:cNvPr id="500" name="Text Box 1"/>
        <xdr:cNvSpPr txBox="1">
          <a:spLocks noChangeArrowheads="1"/>
        </xdr:cNvSpPr>
      </xdr:nvSpPr>
      <xdr:spPr>
        <a:xfrm>
          <a:off x="180975" y="85058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8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0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2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4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6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8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5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5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5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5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5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5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5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5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5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5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6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6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6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6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6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6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6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67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6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69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7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7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72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73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7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75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7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77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78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7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8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81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82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8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8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85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8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87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8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8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90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91" name="Text Box 4134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92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9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94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9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96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9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98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9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00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0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02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0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04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0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06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0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08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0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10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1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1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1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14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1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16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1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1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1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20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2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22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2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2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2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26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2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28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2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3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3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32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3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34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3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3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3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38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3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40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4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4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4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4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4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4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4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4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4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5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5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5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5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5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5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5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5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5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5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6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6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6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6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6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6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6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6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6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6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7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7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7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7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7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7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7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7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7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7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8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8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8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8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8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8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8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8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8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8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9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9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9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9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9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9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9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9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9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19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0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0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0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0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0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0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0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0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0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0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1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1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1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1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1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1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1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1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1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1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2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2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2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2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2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2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2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2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2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2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3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3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3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3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3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3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3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3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3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3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4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4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4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4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4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4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23825" cy="28575"/>
    <xdr:sp fLocksText="0">
      <xdr:nvSpPr>
        <xdr:cNvPr id="246" name="Text Box 2"/>
        <xdr:cNvSpPr txBox="1">
          <a:spLocks noChangeArrowheads="1"/>
        </xdr:cNvSpPr>
      </xdr:nvSpPr>
      <xdr:spPr>
        <a:xfrm>
          <a:off x="180975" y="8610600"/>
          <a:ext cx="123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4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48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57150"/>
    <xdr:sp fLocksText="0">
      <xdr:nvSpPr>
        <xdr:cNvPr id="249" name="Text Box 1"/>
        <xdr:cNvSpPr txBox="1">
          <a:spLocks noChangeArrowheads="1"/>
        </xdr:cNvSpPr>
      </xdr:nvSpPr>
      <xdr:spPr>
        <a:xfrm>
          <a:off x="180975" y="8610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57150"/>
    <xdr:sp fLocksText="0">
      <xdr:nvSpPr>
        <xdr:cNvPr id="250" name="Text Box 1"/>
        <xdr:cNvSpPr txBox="1">
          <a:spLocks noChangeArrowheads="1"/>
        </xdr:cNvSpPr>
      </xdr:nvSpPr>
      <xdr:spPr>
        <a:xfrm>
          <a:off x="180975" y="8610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51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5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53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54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5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5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5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58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5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60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6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62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6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64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6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66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6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68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6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7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7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7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7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7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7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7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7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7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7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8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8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8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8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8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8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8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8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8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8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9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9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9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9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9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9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9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9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9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29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0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0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0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0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0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0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0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0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0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0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1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1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1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1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1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1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1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17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1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19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2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2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22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23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2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25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2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27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28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2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3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31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32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3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3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35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3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37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3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3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40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41" name="Text Box 4134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42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4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44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4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46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4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48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4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50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5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52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5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54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5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56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5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58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5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60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6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6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6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64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6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66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6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6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6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70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7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72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7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7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7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76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7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78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7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8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8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82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8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84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8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8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8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88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8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90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9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9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9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9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9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9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9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9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39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0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0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0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0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0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0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0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0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0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0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1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1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1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1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1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1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1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1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1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1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2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2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2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2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2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2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2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2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2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2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3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3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3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3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3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3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3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3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3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3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4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4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4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4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4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4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4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4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4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4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5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5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5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5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5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5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5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5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5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5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6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6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6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6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6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6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6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6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6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6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7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7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7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7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7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7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7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7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7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7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8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8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8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8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8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8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86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8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88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89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90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91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92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93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94" name="Text Box 2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95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23825" cy="28575"/>
    <xdr:sp fLocksText="0">
      <xdr:nvSpPr>
        <xdr:cNvPr id="496" name="Text Box 2"/>
        <xdr:cNvSpPr txBox="1">
          <a:spLocks noChangeArrowheads="1"/>
        </xdr:cNvSpPr>
      </xdr:nvSpPr>
      <xdr:spPr>
        <a:xfrm>
          <a:off x="180975" y="8610600"/>
          <a:ext cx="123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97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8575"/>
    <xdr:sp fLocksText="0">
      <xdr:nvSpPr>
        <xdr:cNvPr id="498" name="Text Box 1"/>
        <xdr:cNvSpPr txBox="1">
          <a:spLocks noChangeArrowheads="1"/>
        </xdr:cNvSpPr>
      </xdr:nvSpPr>
      <xdr:spPr>
        <a:xfrm>
          <a:off x="180975" y="86106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57150"/>
    <xdr:sp fLocksText="0">
      <xdr:nvSpPr>
        <xdr:cNvPr id="499" name="Text Box 1"/>
        <xdr:cNvSpPr txBox="1">
          <a:spLocks noChangeArrowheads="1"/>
        </xdr:cNvSpPr>
      </xdr:nvSpPr>
      <xdr:spPr>
        <a:xfrm>
          <a:off x="180975" y="8610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57150"/>
    <xdr:sp fLocksText="0">
      <xdr:nvSpPr>
        <xdr:cNvPr id="500" name="Text Box 1"/>
        <xdr:cNvSpPr txBox="1">
          <a:spLocks noChangeArrowheads="1"/>
        </xdr:cNvSpPr>
      </xdr:nvSpPr>
      <xdr:spPr>
        <a:xfrm>
          <a:off x="180975" y="8610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6.00390625" style="0" customWidth="1"/>
    <col min="2" max="2" width="10.00390625" style="0" customWidth="1"/>
    <col min="3" max="3" width="45.421875" style="0" customWidth="1"/>
    <col min="4" max="4" width="25.421875" style="0" customWidth="1"/>
    <col min="5" max="5" width="18.8515625" style="0" customWidth="1"/>
    <col min="7" max="7" width="22.421875" style="0" customWidth="1"/>
  </cols>
  <sheetData>
    <row r="1" spans="2:12" s="30" customFormat="1" ht="21">
      <c r="B1" s="31" t="s">
        <v>51</v>
      </c>
      <c r="C1" s="31"/>
      <c r="D1" s="31" t="s">
        <v>52</v>
      </c>
      <c r="E1" s="31"/>
      <c r="F1" s="31"/>
      <c r="G1" s="31"/>
      <c r="H1" s="43"/>
      <c r="I1" s="43"/>
      <c r="J1" s="43"/>
      <c r="K1" s="43"/>
      <c r="L1" s="43"/>
    </row>
    <row r="2" spans="1:4" ht="67.5" customHeight="1">
      <c r="A2" s="44" t="s">
        <v>59</v>
      </c>
      <c r="B2" s="45"/>
      <c r="C2" s="45"/>
      <c r="D2" s="45"/>
    </row>
    <row r="3" spans="1:4" ht="21.75" customHeight="1">
      <c r="A3" s="46"/>
      <c r="B3" s="47"/>
      <c r="C3" s="47"/>
      <c r="D3" s="47"/>
    </row>
    <row r="4" spans="1:4" ht="21.75" customHeight="1">
      <c r="A4" s="48" t="s">
        <v>60</v>
      </c>
      <c r="B4" s="48"/>
      <c r="C4" s="48"/>
      <c r="D4" s="48"/>
    </row>
    <row r="5" spans="1:4" ht="21">
      <c r="A5" s="13"/>
      <c r="B5" s="13"/>
      <c r="C5" s="14"/>
      <c r="D5" s="15"/>
    </row>
    <row r="6" spans="1:4" ht="15">
      <c r="A6" s="16"/>
      <c r="B6" s="17"/>
      <c r="C6" s="16"/>
      <c r="D6" s="16"/>
    </row>
    <row r="7" spans="1:4" ht="41.25" customHeight="1">
      <c r="A7" s="49" t="s">
        <v>0</v>
      </c>
      <c r="B7" s="50" t="s">
        <v>42</v>
      </c>
      <c r="C7" s="52" t="s">
        <v>43</v>
      </c>
      <c r="D7" s="18" t="s">
        <v>44</v>
      </c>
    </row>
    <row r="8" spans="1:4" ht="49.5" customHeight="1">
      <c r="A8" s="49"/>
      <c r="B8" s="51"/>
      <c r="C8" s="52"/>
      <c r="D8" s="18" t="s">
        <v>45</v>
      </c>
    </row>
    <row r="9" spans="1:4" s="20" customFormat="1" ht="19.5" customHeight="1">
      <c r="A9" s="19">
        <v>1</v>
      </c>
      <c r="B9" s="19">
        <v>2</v>
      </c>
      <c r="C9" s="19">
        <v>3</v>
      </c>
      <c r="D9" s="19">
        <v>4</v>
      </c>
    </row>
    <row r="10" spans="1:4" ht="41.25" customHeight="1">
      <c r="A10" s="21">
        <v>1</v>
      </c>
      <c r="B10" s="22" t="s">
        <v>47</v>
      </c>
      <c r="C10" s="23" t="s">
        <v>39</v>
      </c>
      <c r="D10" s="24"/>
    </row>
    <row r="11" spans="1:4" ht="41.25" customHeight="1">
      <c r="A11" s="21">
        <v>2</v>
      </c>
      <c r="B11" s="22" t="s">
        <v>48</v>
      </c>
      <c r="C11" s="23" t="s">
        <v>17</v>
      </c>
      <c r="D11" s="24"/>
    </row>
    <row r="12" spans="1:4" ht="41.25" customHeight="1">
      <c r="A12" s="21">
        <v>3</v>
      </c>
      <c r="B12" s="22" t="s">
        <v>49</v>
      </c>
      <c r="C12" s="23" t="s">
        <v>40</v>
      </c>
      <c r="D12" s="24"/>
    </row>
    <row r="13" spans="1:4" ht="15.75">
      <c r="A13" s="21"/>
      <c r="B13" s="22"/>
      <c r="C13" s="25"/>
      <c r="D13" s="24"/>
    </row>
    <row r="14" spans="1:5" ht="27" customHeight="1">
      <c r="A14" s="26"/>
      <c r="B14" s="27"/>
      <c r="C14" s="28" t="s">
        <v>46</v>
      </c>
      <c r="D14" s="24"/>
      <c r="E14" s="29"/>
    </row>
    <row r="15" ht="17.25" customHeight="1"/>
    <row r="16" spans="1:11" s="30" customFormat="1" ht="15">
      <c r="A16" s="32" t="s">
        <v>53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s="30" customFormat="1" ht="15">
      <c r="A17" s="33" t="s">
        <v>54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</row>
  </sheetData>
  <sheetProtection password="CA3D" sheet="1"/>
  <mergeCells count="7">
    <mergeCell ref="H1:L1"/>
    <mergeCell ref="A2:D2"/>
    <mergeCell ref="A3:D3"/>
    <mergeCell ref="A4:D4"/>
    <mergeCell ref="A7:A8"/>
    <mergeCell ref="B7:B8"/>
    <mergeCell ref="C7:C8"/>
  </mergeCells>
  <conditionalFormatting sqref="D10:D14">
    <cfRule type="cellIs" priority="1" dxfId="1" operator="equal" stopIfTrue="1">
      <formula>0</formula>
    </cfRule>
  </conditionalFormatting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9">
      <selection activeCell="F32" sqref="F32"/>
    </sheetView>
  </sheetViews>
  <sheetFormatPr defaultColWidth="9.140625" defaultRowHeight="15"/>
  <cols>
    <col min="1" max="1" width="2.7109375" style="0" bestFit="1" customWidth="1"/>
    <col min="2" max="2" width="40.57421875" style="0" bestFit="1" customWidth="1"/>
    <col min="3" max="3" width="5.8515625" style="0" bestFit="1" customWidth="1"/>
    <col min="4" max="4" width="7.57421875" style="0" bestFit="1" customWidth="1"/>
    <col min="5" max="11" width="11.140625" style="0" customWidth="1"/>
    <col min="12" max="12" width="10.7109375" style="0" bestFit="1" customWidth="1"/>
  </cols>
  <sheetData>
    <row r="1" spans="2:12" s="30" customFormat="1" ht="21">
      <c r="B1" s="31" t="s">
        <v>51</v>
      </c>
      <c r="C1" s="31"/>
      <c r="D1" s="54" t="s">
        <v>55</v>
      </c>
      <c r="E1" s="54"/>
      <c r="F1" s="54"/>
      <c r="G1" s="54"/>
      <c r="H1" s="54"/>
      <c r="I1" s="54"/>
      <c r="J1" s="54"/>
      <c r="K1" s="54"/>
      <c r="L1" s="31"/>
    </row>
    <row r="2" spans="1:11" s="2" customFormat="1" ht="66" customHeight="1">
      <c r="A2" s="58" t="s">
        <v>59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2" customFormat="1" ht="31.5" customHeight="1">
      <c r="A3" s="59" t="s">
        <v>58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s="2" customFormat="1" ht="40.5" customHeight="1">
      <c r="A4" s="53" t="s">
        <v>0</v>
      </c>
      <c r="B4" s="53" t="s">
        <v>1</v>
      </c>
      <c r="C4" s="53" t="s">
        <v>2</v>
      </c>
      <c r="D4" s="56" t="s">
        <v>18</v>
      </c>
      <c r="E4" s="53" t="s">
        <v>4</v>
      </c>
      <c r="F4" s="53"/>
      <c r="G4" s="53" t="s">
        <v>3</v>
      </c>
      <c r="H4" s="53"/>
      <c r="I4" s="53" t="s">
        <v>5</v>
      </c>
      <c r="J4" s="53"/>
      <c r="K4" s="53" t="s">
        <v>6</v>
      </c>
    </row>
    <row r="5" spans="1:11" s="2" customFormat="1" ht="15">
      <c r="A5" s="53"/>
      <c r="B5" s="53"/>
      <c r="C5" s="53"/>
      <c r="D5" s="57"/>
      <c r="E5" s="8" t="s">
        <v>8</v>
      </c>
      <c r="F5" s="8" t="s">
        <v>7</v>
      </c>
      <c r="G5" s="8" t="s">
        <v>8</v>
      </c>
      <c r="H5" s="8" t="s">
        <v>7</v>
      </c>
      <c r="I5" s="8" t="s">
        <v>8</v>
      </c>
      <c r="J5" s="8" t="s">
        <v>7</v>
      </c>
      <c r="K5" s="53"/>
    </row>
    <row r="6" spans="1:11" s="2" customFormat="1" ht="15">
      <c r="A6" s="8">
        <v>1</v>
      </c>
      <c r="B6" s="4">
        <v>3</v>
      </c>
      <c r="C6" s="4">
        <v>4</v>
      </c>
      <c r="D6" s="4">
        <v>6</v>
      </c>
      <c r="E6" s="4">
        <v>7</v>
      </c>
      <c r="F6" s="4">
        <v>8</v>
      </c>
      <c r="G6" s="4">
        <v>9</v>
      </c>
      <c r="H6" s="4">
        <v>10</v>
      </c>
      <c r="I6" s="4">
        <v>11</v>
      </c>
      <c r="J6" s="4">
        <v>12</v>
      </c>
      <c r="K6" s="4">
        <v>13</v>
      </c>
    </row>
    <row r="7" spans="1:11" s="2" customFormat="1" ht="45">
      <c r="A7" s="9">
        <v>1</v>
      </c>
      <c r="B7" s="10" t="s">
        <v>34</v>
      </c>
      <c r="C7" s="11" t="s">
        <v>19</v>
      </c>
      <c r="D7" s="1">
        <v>27.51</v>
      </c>
      <c r="E7" s="36"/>
      <c r="F7" s="36"/>
      <c r="G7" s="36"/>
      <c r="H7" s="36"/>
      <c r="I7" s="36"/>
      <c r="J7" s="36"/>
      <c r="K7" s="36"/>
    </row>
    <row r="8" spans="1:11" s="2" customFormat="1" ht="15">
      <c r="A8" s="9"/>
      <c r="B8" s="10" t="s">
        <v>30</v>
      </c>
      <c r="C8" s="11" t="s">
        <v>31</v>
      </c>
      <c r="D8" s="1">
        <f>D7*2.2</f>
        <v>60.522000000000006</v>
      </c>
      <c r="E8" s="36"/>
      <c r="F8" s="36"/>
      <c r="G8" s="36"/>
      <c r="H8" s="36"/>
      <c r="I8" s="36"/>
      <c r="J8" s="36"/>
      <c r="K8" s="36"/>
    </row>
    <row r="9" spans="1:11" s="2" customFormat="1" ht="45">
      <c r="A9" s="9">
        <v>2</v>
      </c>
      <c r="B9" s="10" t="s">
        <v>23</v>
      </c>
      <c r="C9" s="11" t="s">
        <v>19</v>
      </c>
      <c r="D9" s="1">
        <v>101.1</v>
      </c>
      <c r="E9" s="36"/>
      <c r="F9" s="36"/>
      <c r="G9" s="36"/>
      <c r="H9" s="36"/>
      <c r="I9" s="36"/>
      <c r="J9" s="36"/>
      <c r="K9" s="36"/>
    </row>
    <row r="10" spans="1:11" s="2" customFormat="1" ht="45">
      <c r="A10" s="9">
        <v>3</v>
      </c>
      <c r="B10" s="10" t="s">
        <v>33</v>
      </c>
      <c r="C10" s="11" t="s">
        <v>19</v>
      </c>
      <c r="D10" s="1">
        <f>191*0.6*0.4</f>
        <v>45.84</v>
      </c>
      <c r="E10" s="36"/>
      <c r="F10" s="36"/>
      <c r="G10" s="36"/>
      <c r="H10" s="36"/>
      <c r="I10" s="36"/>
      <c r="J10" s="36"/>
      <c r="K10" s="36"/>
    </row>
    <row r="11" spans="1:11" s="2" customFormat="1" ht="15">
      <c r="A11" s="9"/>
      <c r="B11" s="10" t="s">
        <v>30</v>
      </c>
      <c r="C11" s="11" t="s">
        <v>31</v>
      </c>
      <c r="D11" s="1">
        <f>D10*2.2</f>
        <v>100.84800000000001</v>
      </c>
      <c r="E11" s="36"/>
      <c r="F11" s="36"/>
      <c r="G11" s="36"/>
      <c r="H11" s="36"/>
      <c r="I11" s="36"/>
      <c r="J11" s="36"/>
      <c r="K11" s="36"/>
    </row>
    <row r="12" spans="1:11" s="2" customFormat="1" ht="30">
      <c r="A12" s="9">
        <v>4</v>
      </c>
      <c r="B12" s="10" t="s">
        <v>32</v>
      </c>
      <c r="C12" s="11" t="s">
        <v>19</v>
      </c>
      <c r="D12" s="1">
        <f>D10*20%</f>
        <v>9.168000000000001</v>
      </c>
      <c r="E12" s="36"/>
      <c r="F12" s="36"/>
      <c r="G12" s="36"/>
      <c r="H12" s="36"/>
      <c r="I12" s="36"/>
      <c r="J12" s="36"/>
      <c r="K12" s="36"/>
    </row>
    <row r="13" spans="1:11" s="2" customFormat="1" ht="15">
      <c r="A13" s="9"/>
      <c r="B13" s="10" t="s">
        <v>30</v>
      </c>
      <c r="C13" s="11" t="s">
        <v>31</v>
      </c>
      <c r="D13" s="1">
        <f>D12*2.2</f>
        <v>20.169600000000003</v>
      </c>
      <c r="E13" s="36"/>
      <c r="F13" s="36"/>
      <c r="G13" s="36"/>
      <c r="H13" s="36"/>
      <c r="I13" s="36"/>
      <c r="J13" s="36"/>
      <c r="K13" s="36"/>
    </row>
    <row r="14" spans="1:11" s="2" customFormat="1" ht="30">
      <c r="A14" s="9">
        <v>5</v>
      </c>
      <c r="B14" s="10" t="s">
        <v>20</v>
      </c>
      <c r="C14" s="11" t="s">
        <v>21</v>
      </c>
      <c r="D14" s="1">
        <f>145*6.5</f>
        <v>942.5</v>
      </c>
      <c r="E14" s="36"/>
      <c r="F14" s="36"/>
      <c r="G14" s="36"/>
      <c r="H14" s="36"/>
      <c r="I14" s="36"/>
      <c r="J14" s="36"/>
      <c r="K14" s="36"/>
    </row>
    <row r="15" spans="1:11" s="2" customFormat="1" ht="30">
      <c r="A15" s="9">
        <v>6</v>
      </c>
      <c r="B15" s="10" t="s">
        <v>41</v>
      </c>
      <c r="C15" s="11" t="s">
        <v>19</v>
      </c>
      <c r="D15" s="1">
        <f>145*6.5*0.08</f>
        <v>75.4</v>
      </c>
      <c r="E15" s="36"/>
      <c r="F15" s="36"/>
      <c r="G15" s="36"/>
      <c r="H15" s="36"/>
      <c r="I15" s="36"/>
      <c r="J15" s="36"/>
      <c r="K15" s="36"/>
    </row>
    <row r="16" spans="1:11" s="2" customFormat="1" ht="30">
      <c r="A16" s="9"/>
      <c r="B16" s="10" t="s">
        <v>35</v>
      </c>
      <c r="C16" s="11" t="s">
        <v>31</v>
      </c>
      <c r="D16" s="1">
        <f>D15*1.6</f>
        <v>120.64000000000001</v>
      </c>
      <c r="E16" s="36"/>
      <c r="F16" s="36"/>
      <c r="G16" s="36"/>
      <c r="H16" s="36"/>
      <c r="I16" s="36"/>
      <c r="J16" s="36"/>
      <c r="K16" s="36"/>
    </row>
    <row r="17" spans="1:11" s="2" customFormat="1" ht="45">
      <c r="A17" s="9">
        <v>7</v>
      </c>
      <c r="B17" s="10" t="s">
        <v>15</v>
      </c>
      <c r="C17" s="11" t="s">
        <v>19</v>
      </c>
      <c r="D17" s="1">
        <f>145*6.5*0.06</f>
        <v>56.55</v>
      </c>
      <c r="E17" s="36"/>
      <c r="F17" s="36"/>
      <c r="G17" s="36"/>
      <c r="H17" s="36"/>
      <c r="I17" s="36"/>
      <c r="J17" s="36"/>
      <c r="K17" s="36"/>
    </row>
    <row r="18" spans="1:11" s="2" customFormat="1" ht="15">
      <c r="A18" s="9"/>
      <c r="B18" s="10" t="s">
        <v>38</v>
      </c>
      <c r="C18" s="11" t="s">
        <v>31</v>
      </c>
      <c r="D18" s="1">
        <f>D17*1.6</f>
        <v>90.48</v>
      </c>
      <c r="E18" s="36"/>
      <c r="F18" s="36"/>
      <c r="G18" s="36"/>
      <c r="H18" s="36"/>
      <c r="I18" s="36"/>
      <c r="J18" s="36"/>
      <c r="K18" s="36"/>
    </row>
    <row r="19" spans="1:11" s="2" customFormat="1" ht="15">
      <c r="A19" s="9">
        <v>8</v>
      </c>
      <c r="B19" s="10" t="s">
        <v>25</v>
      </c>
      <c r="C19" s="11" t="s">
        <v>26</v>
      </c>
      <c r="D19" s="1">
        <f>36*191*0.222</f>
        <v>1526.472</v>
      </c>
      <c r="E19" s="36"/>
      <c r="F19" s="36"/>
      <c r="G19" s="36"/>
      <c r="H19" s="36"/>
      <c r="I19" s="36"/>
      <c r="J19" s="36"/>
      <c r="K19" s="36"/>
    </row>
    <row r="20" spans="1:11" s="2" customFormat="1" ht="15">
      <c r="A20" s="9"/>
      <c r="B20" s="10" t="s">
        <v>37</v>
      </c>
      <c r="C20" s="11" t="s">
        <v>31</v>
      </c>
      <c r="D20" s="1">
        <f>D19/1000</f>
        <v>1.526472</v>
      </c>
      <c r="E20" s="36"/>
      <c r="F20" s="36"/>
      <c r="G20" s="36"/>
      <c r="H20" s="36"/>
      <c r="I20" s="36"/>
      <c r="J20" s="36"/>
      <c r="K20" s="36"/>
    </row>
    <row r="21" spans="1:11" s="2" customFormat="1" ht="30">
      <c r="A21" s="9">
        <v>9</v>
      </c>
      <c r="B21" s="10" t="s">
        <v>27</v>
      </c>
      <c r="C21" s="11" t="s">
        <v>19</v>
      </c>
      <c r="D21" s="1">
        <f>0.15*4.5*145</f>
        <v>97.87499999999999</v>
      </c>
      <c r="E21" s="36"/>
      <c r="F21" s="36"/>
      <c r="G21" s="36"/>
      <c r="H21" s="36"/>
      <c r="I21" s="36"/>
      <c r="J21" s="36"/>
      <c r="K21" s="36"/>
    </row>
    <row r="22" spans="1:11" s="2" customFormat="1" ht="15">
      <c r="A22" s="9"/>
      <c r="B22" s="10" t="s">
        <v>36</v>
      </c>
      <c r="C22" s="11" t="s">
        <v>19</v>
      </c>
      <c r="D22" s="1">
        <f>D21</f>
        <v>97.87499999999999</v>
      </c>
      <c r="E22" s="36"/>
      <c r="F22" s="36"/>
      <c r="G22" s="36"/>
      <c r="H22" s="36"/>
      <c r="I22" s="36"/>
      <c r="J22" s="36"/>
      <c r="K22" s="36"/>
    </row>
    <row r="23" spans="1:11" s="5" customFormat="1" ht="31.5">
      <c r="A23" s="6">
        <v>10</v>
      </c>
      <c r="B23" s="12" t="s">
        <v>28</v>
      </c>
      <c r="C23" s="6" t="s">
        <v>13</v>
      </c>
      <c r="D23" s="7">
        <v>117</v>
      </c>
      <c r="E23" s="36"/>
      <c r="F23" s="36"/>
      <c r="G23" s="36"/>
      <c r="H23" s="36"/>
      <c r="I23" s="36"/>
      <c r="J23" s="36"/>
      <c r="K23" s="36"/>
    </row>
    <row r="24" spans="1:11" s="2" customFormat="1" ht="19.5" customHeight="1">
      <c r="A24" s="38"/>
      <c r="B24" s="39" t="s">
        <v>6</v>
      </c>
      <c r="C24" s="39"/>
      <c r="D24" s="40"/>
      <c r="E24" s="37"/>
      <c r="F24" s="37"/>
      <c r="G24" s="37"/>
      <c r="H24" s="37"/>
      <c r="I24" s="37"/>
      <c r="J24" s="37"/>
      <c r="K24" s="37"/>
    </row>
    <row r="25" spans="1:11" s="2" customFormat="1" ht="19.5" customHeight="1">
      <c r="A25" s="38"/>
      <c r="B25" s="39" t="s">
        <v>9</v>
      </c>
      <c r="C25" s="41" t="s">
        <v>50</v>
      </c>
      <c r="D25" s="40"/>
      <c r="E25" s="37"/>
      <c r="F25" s="37"/>
      <c r="G25" s="37"/>
      <c r="H25" s="37"/>
      <c r="I25" s="37"/>
      <c r="J25" s="37"/>
      <c r="K25" s="37"/>
    </row>
    <row r="26" spans="1:11" s="2" customFormat="1" ht="19.5" customHeight="1">
      <c r="A26" s="38"/>
      <c r="B26" s="39" t="s">
        <v>6</v>
      </c>
      <c r="C26" s="41"/>
      <c r="D26" s="40"/>
      <c r="E26" s="37"/>
      <c r="F26" s="37"/>
      <c r="G26" s="37"/>
      <c r="H26" s="37"/>
      <c r="I26" s="37"/>
      <c r="J26" s="37"/>
      <c r="K26" s="37"/>
    </row>
    <row r="27" spans="1:11" s="2" customFormat="1" ht="19.5" customHeight="1">
      <c r="A27" s="38"/>
      <c r="B27" s="39" t="s">
        <v>10</v>
      </c>
      <c r="C27" s="41" t="s">
        <v>50</v>
      </c>
      <c r="D27" s="40"/>
      <c r="E27" s="37"/>
      <c r="F27" s="37"/>
      <c r="G27" s="37"/>
      <c r="H27" s="37"/>
      <c r="I27" s="37"/>
      <c r="J27" s="37"/>
      <c r="K27" s="37"/>
    </row>
    <row r="28" spans="1:11" s="2" customFormat="1" ht="19.5" customHeight="1">
      <c r="A28" s="38"/>
      <c r="B28" s="39" t="s">
        <v>6</v>
      </c>
      <c r="C28" s="41"/>
      <c r="D28" s="40"/>
      <c r="E28" s="37"/>
      <c r="F28" s="37"/>
      <c r="G28" s="37"/>
      <c r="H28" s="37"/>
      <c r="I28" s="37"/>
      <c r="J28" s="37"/>
      <c r="K28" s="37"/>
    </row>
    <row r="29" spans="1:11" s="2" customFormat="1" ht="19.5" customHeight="1">
      <c r="A29" s="38"/>
      <c r="B29" s="39" t="s">
        <v>11</v>
      </c>
      <c r="C29" s="41">
        <v>0.03</v>
      </c>
      <c r="D29" s="40"/>
      <c r="E29" s="37"/>
      <c r="F29" s="37"/>
      <c r="G29" s="37"/>
      <c r="H29" s="37"/>
      <c r="I29" s="37"/>
      <c r="J29" s="37"/>
      <c r="K29" s="37"/>
    </row>
    <row r="30" spans="1:11" s="2" customFormat="1" ht="19.5" customHeight="1">
      <c r="A30" s="38"/>
      <c r="B30" s="39" t="s">
        <v>6</v>
      </c>
      <c r="C30" s="41"/>
      <c r="D30" s="40"/>
      <c r="E30" s="37"/>
      <c r="F30" s="37"/>
      <c r="G30" s="37"/>
      <c r="H30" s="37"/>
      <c r="I30" s="37"/>
      <c r="J30" s="37"/>
      <c r="K30" s="37"/>
    </row>
    <row r="31" spans="1:11" s="2" customFormat="1" ht="19.5" customHeight="1">
      <c r="A31" s="38"/>
      <c r="B31" s="39" t="s">
        <v>12</v>
      </c>
      <c r="C31" s="41">
        <v>0.18</v>
      </c>
      <c r="D31" s="40"/>
      <c r="E31" s="37"/>
      <c r="F31" s="37"/>
      <c r="G31" s="37"/>
      <c r="H31" s="37"/>
      <c r="I31" s="37"/>
      <c r="J31" s="37"/>
      <c r="K31" s="37"/>
    </row>
    <row r="32" spans="1:11" s="2" customFormat="1" ht="19.5" customHeight="1">
      <c r="A32" s="38"/>
      <c r="B32" s="39" t="s">
        <v>6</v>
      </c>
      <c r="C32" s="41"/>
      <c r="D32" s="40"/>
      <c r="E32" s="37"/>
      <c r="F32" s="37"/>
      <c r="G32" s="37"/>
      <c r="H32" s="37"/>
      <c r="I32" s="37"/>
      <c r="J32" s="37"/>
      <c r="K32" s="37"/>
    </row>
    <row r="33" spans="1:11" ht="1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6" s="30" customFormat="1" ht="60.75" customHeight="1">
      <c r="A34" s="55" t="s">
        <v>61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34"/>
      <c r="M34" s="34"/>
      <c r="N34" s="34"/>
      <c r="O34" s="34"/>
      <c r="P34" s="34"/>
    </row>
    <row r="35" spans="1:11" s="30" customFormat="1" ht="15">
      <c r="A35" s="32" t="s">
        <v>53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s="30" customFormat="1" ht="15">
      <c r="A36" s="33" t="s">
        <v>54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="30" customFormat="1" ht="15"/>
  </sheetData>
  <sheetProtection password="CA3D" sheet="1"/>
  <mergeCells count="12">
    <mergeCell ref="E4:F4"/>
    <mergeCell ref="G4:H4"/>
    <mergeCell ref="I4:J4"/>
    <mergeCell ref="D1:K1"/>
    <mergeCell ref="A34:K34"/>
    <mergeCell ref="K4:K5"/>
    <mergeCell ref="D4:D5"/>
    <mergeCell ref="A2:K2"/>
    <mergeCell ref="A3:K3"/>
    <mergeCell ref="A4:A5"/>
    <mergeCell ref="B4:B5"/>
    <mergeCell ref="C4:C5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7">
      <selection activeCell="E28" sqref="E28"/>
    </sheetView>
  </sheetViews>
  <sheetFormatPr defaultColWidth="9.140625" defaultRowHeight="15"/>
  <cols>
    <col min="1" max="1" width="2.7109375" style="0" bestFit="1" customWidth="1"/>
    <col min="2" max="2" width="42.7109375" style="0" bestFit="1" customWidth="1"/>
    <col min="3" max="3" width="5.8515625" style="0" bestFit="1" customWidth="1"/>
    <col min="4" max="4" width="7.57421875" style="0" bestFit="1" customWidth="1"/>
    <col min="5" max="11" width="11.28125" style="0" customWidth="1"/>
    <col min="12" max="12" width="10.7109375" style="0" bestFit="1" customWidth="1"/>
  </cols>
  <sheetData>
    <row r="1" spans="2:12" s="30" customFormat="1" ht="21">
      <c r="B1" s="31" t="s">
        <v>51</v>
      </c>
      <c r="C1" s="31"/>
      <c r="D1" s="54" t="s">
        <v>56</v>
      </c>
      <c r="E1" s="54"/>
      <c r="F1" s="54"/>
      <c r="G1" s="54"/>
      <c r="H1" s="54"/>
      <c r="I1" s="54"/>
      <c r="J1" s="54"/>
      <c r="K1" s="54"/>
      <c r="L1" s="31"/>
    </row>
    <row r="2" spans="1:11" s="2" customFormat="1" ht="66" customHeight="1">
      <c r="A2" s="58" t="s">
        <v>59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2" customFormat="1" ht="30" customHeight="1">
      <c r="A3" s="58" t="s">
        <v>17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2" customFormat="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s="2" customFormat="1" ht="39.75" customHeight="1">
      <c r="A5" s="53" t="s">
        <v>0</v>
      </c>
      <c r="B5" s="53" t="s">
        <v>1</v>
      </c>
      <c r="C5" s="53" t="s">
        <v>2</v>
      </c>
      <c r="D5" s="56" t="s">
        <v>18</v>
      </c>
      <c r="E5" s="53" t="s">
        <v>4</v>
      </c>
      <c r="F5" s="53"/>
      <c r="G5" s="53" t="s">
        <v>3</v>
      </c>
      <c r="H5" s="53"/>
      <c r="I5" s="53" t="s">
        <v>5</v>
      </c>
      <c r="J5" s="53"/>
      <c r="K5" s="53" t="s">
        <v>6</v>
      </c>
    </row>
    <row r="6" spans="1:11" s="2" customFormat="1" ht="15">
      <c r="A6" s="53"/>
      <c r="B6" s="53"/>
      <c r="C6" s="53"/>
      <c r="D6" s="57"/>
      <c r="E6" s="8" t="s">
        <v>8</v>
      </c>
      <c r="F6" s="8" t="s">
        <v>7</v>
      </c>
      <c r="G6" s="8" t="s">
        <v>8</v>
      </c>
      <c r="H6" s="8" t="s">
        <v>7</v>
      </c>
      <c r="I6" s="8" t="s">
        <v>8</v>
      </c>
      <c r="J6" s="8" t="s">
        <v>7</v>
      </c>
      <c r="K6" s="53"/>
    </row>
    <row r="7" spans="1:11" s="2" customFormat="1" ht="15">
      <c r="A7" s="8">
        <v>1</v>
      </c>
      <c r="B7" s="4">
        <v>3</v>
      </c>
      <c r="C7" s="4">
        <v>4</v>
      </c>
      <c r="D7" s="4">
        <v>6</v>
      </c>
      <c r="E7" s="4">
        <v>7</v>
      </c>
      <c r="F7" s="4">
        <v>8</v>
      </c>
      <c r="G7" s="4">
        <v>9</v>
      </c>
      <c r="H7" s="4">
        <v>10</v>
      </c>
      <c r="I7" s="4">
        <v>11</v>
      </c>
      <c r="J7" s="4">
        <v>12</v>
      </c>
      <c r="K7" s="4">
        <v>13</v>
      </c>
    </row>
    <row r="8" spans="1:11" s="2" customFormat="1" ht="45">
      <c r="A8" s="9">
        <v>1</v>
      </c>
      <c r="B8" s="10" t="s">
        <v>16</v>
      </c>
      <c r="C8" s="11" t="s">
        <v>19</v>
      </c>
      <c r="D8" s="1">
        <v>76.84</v>
      </c>
      <c r="E8" s="36"/>
      <c r="F8" s="36"/>
      <c r="G8" s="36"/>
      <c r="H8" s="36"/>
      <c r="I8" s="36"/>
      <c r="J8" s="36"/>
      <c r="K8" s="36"/>
    </row>
    <row r="9" spans="1:11" s="2" customFormat="1" ht="30">
      <c r="A9" s="9">
        <v>2</v>
      </c>
      <c r="B9" s="10" t="s">
        <v>14</v>
      </c>
      <c r="C9" s="11" t="s">
        <v>19</v>
      </c>
      <c r="D9" s="1">
        <v>83.49</v>
      </c>
      <c r="E9" s="36"/>
      <c r="F9" s="36"/>
      <c r="G9" s="36"/>
      <c r="H9" s="36"/>
      <c r="I9" s="36"/>
      <c r="J9" s="36"/>
      <c r="K9" s="36"/>
    </row>
    <row r="10" spans="1:11" s="2" customFormat="1" ht="30">
      <c r="A10" s="9"/>
      <c r="B10" s="10" t="s">
        <v>35</v>
      </c>
      <c r="C10" s="11" t="s">
        <v>31</v>
      </c>
      <c r="D10" s="1">
        <f>D9*1.6</f>
        <v>133.584</v>
      </c>
      <c r="E10" s="36"/>
      <c r="F10" s="36"/>
      <c r="G10" s="36"/>
      <c r="H10" s="36"/>
      <c r="I10" s="36"/>
      <c r="J10" s="36"/>
      <c r="K10" s="36"/>
    </row>
    <row r="11" spans="1:11" s="2" customFormat="1" ht="30">
      <c r="A11" s="9">
        <v>3</v>
      </c>
      <c r="B11" s="10" t="s">
        <v>33</v>
      </c>
      <c r="C11" s="11" t="s">
        <v>19</v>
      </c>
      <c r="D11" s="1">
        <f>290*0.6*0.4</f>
        <v>69.60000000000001</v>
      </c>
      <c r="E11" s="36"/>
      <c r="F11" s="36"/>
      <c r="G11" s="36"/>
      <c r="H11" s="36"/>
      <c r="I11" s="36"/>
      <c r="J11" s="36"/>
      <c r="K11" s="36"/>
    </row>
    <row r="12" spans="1:11" s="2" customFormat="1" ht="15">
      <c r="A12" s="9"/>
      <c r="B12" s="10" t="s">
        <v>30</v>
      </c>
      <c r="C12" s="11" t="s">
        <v>31</v>
      </c>
      <c r="D12" s="1">
        <f>D11*2.2</f>
        <v>153.12000000000003</v>
      </c>
      <c r="E12" s="36"/>
      <c r="F12" s="36"/>
      <c r="G12" s="36"/>
      <c r="H12" s="36"/>
      <c r="I12" s="36"/>
      <c r="J12" s="36"/>
      <c r="K12" s="36"/>
    </row>
    <row r="13" spans="1:11" s="2" customFormat="1" ht="30">
      <c r="A13" s="9">
        <v>4</v>
      </c>
      <c r="B13" s="10" t="s">
        <v>32</v>
      </c>
      <c r="C13" s="11" t="s">
        <v>19</v>
      </c>
      <c r="D13" s="1">
        <f>D11*20%</f>
        <v>13.920000000000002</v>
      </c>
      <c r="E13" s="36"/>
      <c r="F13" s="36"/>
      <c r="G13" s="36"/>
      <c r="H13" s="36"/>
      <c r="I13" s="36"/>
      <c r="J13" s="36"/>
      <c r="K13" s="36"/>
    </row>
    <row r="14" spans="1:11" s="2" customFormat="1" ht="15">
      <c r="A14" s="9"/>
      <c r="B14" s="10" t="s">
        <v>30</v>
      </c>
      <c r="C14" s="11" t="s">
        <v>31</v>
      </c>
      <c r="D14" s="1">
        <f>D13*2.2</f>
        <v>30.624000000000006</v>
      </c>
      <c r="E14" s="36"/>
      <c r="F14" s="36"/>
      <c r="G14" s="36"/>
      <c r="H14" s="36"/>
      <c r="I14" s="36"/>
      <c r="J14" s="36"/>
      <c r="K14" s="36"/>
    </row>
    <row r="15" spans="1:11" s="2" customFormat="1" ht="30">
      <c r="A15" s="9">
        <v>5</v>
      </c>
      <c r="B15" s="10" t="s">
        <v>20</v>
      </c>
      <c r="C15" s="11" t="s">
        <v>21</v>
      </c>
      <c r="D15" s="1">
        <f>290*6.5</f>
        <v>1885</v>
      </c>
      <c r="E15" s="36"/>
      <c r="F15" s="36"/>
      <c r="G15" s="36"/>
      <c r="H15" s="36"/>
      <c r="I15" s="36"/>
      <c r="J15" s="36"/>
      <c r="K15" s="36"/>
    </row>
    <row r="16" spans="1:11" s="2" customFormat="1" ht="30">
      <c r="A16" s="9">
        <v>6</v>
      </c>
      <c r="B16" s="10" t="s">
        <v>24</v>
      </c>
      <c r="C16" s="11" t="s">
        <v>19</v>
      </c>
      <c r="D16" s="1">
        <f>290*6.5*0.08</f>
        <v>150.8</v>
      </c>
      <c r="E16" s="36"/>
      <c r="F16" s="36"/>
      <c r="G16" s="36"/>
      <c r="H16" s="36"/>
      <c r="I16" s="36"/>
      <c r="J16" s="36"/>
      <c r="K16" s="36"/>
    </row>
    <row r="17" spans="1:11" s="2" customFormat="1" ht="30">
      <c r="A17" s="9"/>
      <c r="B17" s="10" t="s">
        <v>35</v>
      </c>
      <c r="C17" s="11" t="s">
        <v>31</v>
      </c>
      <c r="D17" s="1">
        <f>D16*1.6</f>
        <v>241.28000000000003</v>
      </c>
      <c r="E17" s="36"/>
      <c r="F17" s="36"/>
      <c r="G17" s="36"/>
      <c r="H17" s="36"/>
      <c r="I17" s="36"/>
      <c r="J17" s="36"/>
      <c r="K17" s="36"/>
    </row>
    <row r="18" spans="1:11" s="2" customFormat="1" ht="45">
      <c r="A18" s="9">
        <v>7</v>
      </c>
      <c r="B18" s="10" t="s">
        <v>15</v>
      </c>
      <c r="C18" s="11" t="s">
        <v>19</v>
      </c>
      <c r="D18" s="1">
        <f>290*6.5*0.06</f>
        <v>113.1</v>
      </c>
      <c r="E18" s="36"/>
      <c r="F18" s="36"/>
      <c r="G18" s="36"/>
      <c r="H18" s="36"/>
      <c r="I18" s="36"/>
      <c r="J18" s="36"/>
      <c r="K18" s="36"/>
    </row>
    <row r="19" spans="1:11" s="2" customFormat="1" ht="15">
      <c r="A19" s="9"/>
      <c r="B19" s="10" t="s">
        <v>38</v>
      </c>
      <c r="C19" s="11" t="s">
        <v>31</v>
      </c>
      <c r="D19" s="1">
        <f>D18*1.6</f>
        <v>180.96</v>
      </c>
      <c r="E19" s="36"/>
      <c r="F19" s="36"/>
      <c r="G19" s="36"/>
      <c r="H19" s="36"/>
      <c r="I19" s="36"/>
      <c r="J19" s="36"/>
      <c r="K19" s="36"/>
    </row>
    <row r="20" spans="1:11" s="2" customFormat="1" ht="15">
      <c r="A20" s="9">
        <v>8</v>
      </c>
      <c r="B20" s="10" t="s">
        <v>25</v>
      </c>
      <c r="C20" s="11" t="s">
        <v>22</v>
      </c>
      <c r="D20" s="1">
        <f>36*290*0.222</f>
        <v>2317.68</v>
      </c>
      <c r="E20" s="36"/>
      <c r="F20" s="36"/>
      <c r="G20" s="36"/>
      <c r="H20" s="36"/>
      <c r="I20" s="36"/>
      <c r="J20" s="36"/>
      <c r="K20" s="36"/>
    </row>
    <row r="21" spans="1:11" s="2" customFormat="1" ht="15">
      <c r="A21" s="9"/>
      <c r="B21" s="10" t="s">
        <v>37</v>
      </c>
      <c r="C21" s="11" t="s">
        <v>31</v>
      </c>
      <c r="D21" s="1">
        <f>D20/1000</f>
        <v>2.3176799999999997</v>
      </c>
      <c r="E21" s="36"/>
      <c r="F21" s="36"/>
      <c r="G21" s="36"/>
      <c r="H21" s="36"/>
      <c r="I21" s="36"/>
      <c r="J21" s="36"/>
      <c r="K21" s="36"/>
    </row>
    <row r="22" spans="1:11" s="2" customFormat="1" ht="30">
      <c r="A22" s="9">
        <v>9</v>
      </c>
      <c r="B22" s="10" t="s">
        <v>27</v>
      </c>
      <c r="C22" s="11" t="s">
        <v>19</v>
      </c>
      <c r="D22" s="1">
        <f>0.15*4.5*290</f>
        <v>195.74999999999997</v>
      </c>
      <c r="E22" s="36"/>
      <c r="F22" s="36"/>
      <c r="G22" s="36"/>
      <c r="H22" s="36"/>
      <c r="I22" s="36"/>
      <c r="J22" s="36"/>
      <c r="K22" s="36"/>
    </row>
    <row r="23" spans="1:11" s="2" customFormat="1" ht="15">
      <c r="A23" s="9"/>
      <c r="B23" s="10" t="s">
        <v>36</v>
      </c>
      <c r="C23" s="11" t="s">
        <v>19</v>
      </c>
      <c r="D23" s="1">
        <f>D22</f>
        <v>195.74999999999997</v>
      </c>
      <c r="E23" s="36"/>
      <c r="F23" s="36"/>
      <c r="G23" s="36"/>
      <c r="H23" s="36"/>
      <c r="I23" s="36"/>
      <c r="J23" s="36"/>
      <c r="K23" s="36"/>
    </row>
    <row r="24" spans="1:11" s="5" customFormat="1" ht="31.5">
      <c r="A24" s="6">
        <v>10</v>
      </c>
      <c r="B24" s="12" t="s">
        <v>28</v>
      </c>
      <c r="C24" s="6" t="s">
        <v>13</v>
      </c>
      <c r="D24" s="7">
        <v>234</v>
      </c>
      <c r="E24" s="36"/>
      <c r="F24" s="36"/>
      <c r="G24" s="36"/>
      <c r="H24" s="36"/>
      <c r="I24" s="36"/>
      <c r="J24" s="36"/>
      <c r="K24" s="36"/>
    </row>
    <row r="25" spans="1:11" s="2" customFormat="1" ht="15">
      <c r="A25" s="38"/>
      <c r="B25" s="39" t="s">
        <v>6</v>
      </c>
      <c r="C25" s="39"/>
      <c r="D25" s="40"/>
      <c r="E25" s="37"/>
      <c r="F25" s="37"/>
      <c r="G25" s="37"/>
      <c r="H25" s="37"/>
      <c r="I25" s="37"/>
      <c r="J25" s="37"/>
      <c r="K25" s="37"/>
    </row>
    <row r="26" spans="1:11" s="2" customFormat="1" ht="15.75">
      <c r="A26" s="38"/>
      <c r="B26" s="39" t="s">
        <v>9</v>
      </c>
      <c r="C26" s="41" t="s">
        <v>50</v>
      </c>
      <c r="D26" s="40"/>
      <c r="E26" s="37"/>
      <c r="F26" s="37"/>
      <c r="G26" s="37"/>
      <c r="H26" s="37"/>
      <c r="I26" s="37"/>
      <c r="J26" s="37"/>
      <c r="K26" s="37"/>
    </row>
    <row r="27" spans="1:11" s="2" customFormat="1" ht="15.75">
      <c r="A27" s="38"/>
      <c r="B27" s="39" t="s">
        <v>6</v>
      </c>
      <c r="C27" s="41"/>
      <c r="D27" s="40"/>
      <c r="E27" s="37"/>
      <c r="F27" s="37"/>
      <c r="G27" s="37"/>
      <c r="H27" s="37"/>
      <c r="I27" s="37"/>
      <c r="J27" s="37"/>
      <c r="K27" s="37"/>
    </row>
    <row r="28" spans="1:11" s="2" customFormat="1" ht="15.75">
      <c r="A28" s="38"/>
      <c r="B28" s="39" t="s">
        <v>10</v>
      </c>
      <c r="C28" s="41" t="s">
        <v>50</v>
      </c>
      <c r="D28" s="40"/>
      <c r="E28" s="37"/>
      <c r="F28" s="37"/>
      <c r="G28" s="37"/>
      <c r="H28" s="37"/>
      <c r="I28" s="37"/>
      <c r="J28" s="37"/>
      <c r="K28" s="37"/>
    </row>
    <row r="29" spans="1:11" s="2" customFormat="1" ht="15.75">
      <c r="A29" s="38"/>
      <c r="B29" s="39" t="s">
        <v>6</v>
      </c>
      <c r="C29" s="41"/>
      <c r="D29" s="40"/>
      <c r="E29" s="37"/>
      <c r="F29" s="37"/>
      <c r="G29" s="37"/>
      <c r="H29" s="37"/>
      <c r="I29" s="37"/>
      <c r="J29" s="37"/>
      <c r="K29" s="37"/>
    </row>
    <row r="30" spans="1:11" s="2" customFormat="1" ht="15.75">
      <c r="A30" s="38"/>
      <c r="B30" s="39" t="s">
        <v>11</v>
      </c>
      <c r="C30" s="41">
        <v>0.03</v>
      </c>
      <c r="D30" s="40"/>
      <c r="E30" s="37"/>
      <c r="F30" s="37"/>
      <c r="G30" s="37"/>
      <c r="H30" s="37"/>
      <c r="I30" s="37"/>
      <c r="J30" s="37"/>
      <c r="K30" s="37"/>
    </row>
    <row r="31" spans="1:11" s="2" customFormat="1" ht="15.75">
      <c r="A31" s="38"/>
      <c r="B31" s="39" t="s">
        <v>6</v>
      </c>
      <c r="C31" s="41"/>
      <c r="D31" s="40"/>
      <c r="E31" s="37"/>
      <c r="F31" s="37"/>
      <c r="G31" s="37"/>
      <c r="H31" s="37"/>
      <c r="I31" s="37"/>
      <c r="J31" s="37"/>
      <c r="K31" s="37"/>
    </row>
    <row r="32" spans="1:11" s="2" customFormat="1" ht="15.75">
      <c r="A32" s="38"/>
      <c r="B32" s="39" t="s">
        <v>12</v>
      </c>
      <c r="C32" s="41">
        <v>0.18</v>
      </c>
      <c r="D32" s="40"/>
      <c r="E32" s="37"/>
      <c r="F32" s="37"/>
      <c r="G32" s="37"/>
      <c r="H32" s="37"/>
      <c r="I32" s="37"/>
      <c r="J32" s="37"/>
      <c r="K32" s="37"/>
    </row>
    <row r="33" spans="1:11" s="2" customFormat="1" ht="15.75">
      <c r="A33" s="38"/>
      <c r="B33" s="39" t="s">
        <v>6</v>
      </c>
      <c r="C33" s="41"/>
      <c r="D33" s="40"/>
      <c r="E33" s="37"/>
      <c r="F33" s="37"/>
      <c r="G33" s="37"/>
      <c r="H33" s="37"/>
      <c r="I33" s="37"/>
      <c r="J33" s="37"/>
      <c r="K33" s="37"/>
    </row>
    <row r="34" spans="5:11" ht="15">
      <c r="E34" s="42"/>
      <c r="F34" s="42"/>
      <c r="G34" s="42"/>
      <c r="H34" s="42"/>
      <c r="I34" s="42"/>
      <c r="J34" s="42"/>
      <c r="K34" s="42"/>
    </row>
    <row r="35" spans="1:16" s="30" customFormat="1" ht="60.75" customHeight="1">
      <c r="A35" s="55" t="s">
        <v>61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34"/>
      <c r="M35" s="34"/>
      <c r="N35" s="34"/>
      <c r="O35" s="34"/>
      <c r="P35" s="34"/>
    </row>
    <row r="36" spans="1:11" s="30" customFormat="1" ht="15">
      <c r="A36" s="32" t="s">
        <v>53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s="30" customFormat="1" ht="15">
      <c r="A37" s="33" t="s">
        <v>54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="30" customFormat="1" ht="15"/>
  </sheetData>
  <sheetProtection password="CA3D" sheet="1"/>
  <mergeCells count="13">
    <mergeCell ref="A35:K35"/>
    <mergeCell ref="A3:K3"/>
    <mergeCell ref="A4:K4"/>
    <mergeCell ref="A5:A6"/>
    <mergeCell ref="B5:B6"/>
    <mergeCell ref="C5:C6"/>
    <mergeCell ref="D1:K1"/>
    <mergeCell ref="A2:K2"/>
    <mergeCell ref="D5:D6"/>
    <mergeCell ref="E5:F5"/>
    <mergeCell ref="G5:H5"/>
    <mergeCell ref="I5:J5"/>
    <mergeCell ref="K5:K6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4">
      <selection activeCell="F10" sqref="F10"/>
    </sheetView>
  </sheetViews>
  <sheetFormatPr defaultColWidth="9.140625" defaultRowHeight="15"/>
  <cols>
    <col min="1" max="1" width="2.7109375" style="0" bestFit="1" customWidth="1"/>
    <col min="2" max="2" width="40.57421875" style="0" bestFit="1" customWidth="1"/>
    <col min="3" max="3" width="5.8515625" style="0" bestFit="1" customWidth="1"/>
    <col min="4" max="4" width="6.57421875" style="0" bestFit="1" customWidth="1"/>
    <col min="5" max="11" width="9.57421875" style="0" customWidth="1"/>
    <col min="12" max="12" width="10.7109375" style="0" bestFit="1" customWidth="1"/>
  </cols>
  <sheetData>
    <row r="1" spans="2:12" s="30" customFormat="1" ht="21">
      <c r="B1" s="31" t="s">
        <v>51</v>
      </c>
      <c r="C1" s="31"/>
      <c r="D1" s="54" t="s">
        <v>57</v>
      </c>
      <c r="E1" s="54"/>
      <c r="F1" s="54"/>
      <c r="G1" s="54"/>
      <c r="H1" s="54"/>
      <c r="I1" s="54"/>
      <c r="J1" s="54"/>
      <c r="K1" s="54"/>
      <c r="L1" s="31"/>
    </row>
    <row r="2" spans="1:12" s="30" customFormat="1" ht="59.25" customHeight="1">
      <c r="A2" s="58" t="s">
        <v>59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35"/>
    </row>
    <row r="3" spans="1:11" s="2" customFormat="1" ht="30" customHeight="1">
      <c r="A3" s="58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2" customFormat="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s="2" customFormat="1" ht="39.75" customHeight="1">
      <c r="A5" s="53" t="s">
        <v>0</v>
      </c>
      <c r="B5" s="53" t="s">
        <v>1</v>
      </c>
      <c r="C5" s="53" t="s">
        <v>2</v>
      </c>
      <c r="D5" s="56" t="s">
        <v>18</v>
      </c>
      <c r="E5" s="53" t="s">
        <v>4</v>
      </c>
      <c r="F5" s="53"/>
      <c r="G5" s="53" t="s">
        <v>3</v>
      </c>
      <c r="H5" s="53"/>
      <c r="I5" s="53" t="s">
        <v>5</v>
      </c>
      <c r="J5" s="53"/>
      <c r="K5" s="53" t="s">
        <v>6</v>
      </c>
    </row>
    <row r="6" spans="1:11" s="2" customFormat="1" ht="15">
      <c r="A6" s="53"/>
      <c r="B6" s="53"/>
      <c r="C6" s="53"/>
      <c r="D6" s="57"/>
      <c r="E6" s="8" t="s">
        <v>8</v>
      </c>
      <c r="F6" s="8" t="s">
        <v>7</v>
      </c>
      <c r="G6" s="8" t="s">
        <v>8</v>
      </c>
      <c r="H6" s="8" t="s">
        <v>7</v>
      </c>
      <c r="I6" s="8" t="s">
        <v>8</v>
      </c>
      <c r="J6" s="8" t="s">
        <v>7</v>
      </c>
      <c r="K6" s="53"/>
    </row>
    <row r="7" spans="1:11" s="3" customFormat="1" ht="15">
      <c r="A7" s="8">
        <v>1</v>
      </c>
      <c r="B7" s="8">
        <v>3</v>
      </c>
      <c r="C7" s="8">
        <v>4</v>
      </c>
      <c r="D7" s="8">
        <v>6</v>
      </c>
      <c r="E7" s="8">
        <v>7</v>
      </c>
      <c r="F7" s="8">
        <v>8</v>
      </c>
      <c r="G7" s="8">
        <v>9</v>
      </c>
      <c r="H7" s="8">
        <v>10</v>
      </c>
      <c r="I7" s="8">
        <v>11</v>
      </c>
      <c r="J7" s="8">
        <v>12</v>
      </c>
      <c r="K7" s="8">
        <v>13</v>
      </c>
    </row>
    <row r="8" spans="1:11" s="2" customFormat="1" ht="45">
      <c r="A8" s="9">
        <v>1</v>
      </c>
      <c r="B8" s="10" t="s">
        <v>29</v>
      </c>
      <c r="C8" s="11" t="s">
        <v>19</v>
      </c>
      <c r="D8" s="1">
        <v>24.52</v>
      </c>
      <c r="E8" s="36"/>
      <c r="F8" s="36"/>
      <c r="G8" s="36"/>
      <c r="H8" s="36"/>
      <c r="I8" s="36"/>
      <c r="J8" s="36"/>
      <c r="K8" s="36"/>
    </row>
    <row r="9" spans="1:11" s="2" customFormat="1" ht="30">
      <c r="A9" s="9">
        <v>2</v>
      </c>
      <c r="B9" s="10" t="s">
        <v>14</v>
      </c>
      <c r="C9" s="11" t="s">
        <v>19</v>
      </c>
      <c r="D9" s="1">
        <v>51.93</v>
      </c>
      <c r="E9" s="36"/>
      <c r="F9" s="36"/>
      <c r="G9" s="36"/>
      <c r="H9" s="36"/>
      <c r="I9" s="36"/>
      <c r="J9" s="36"/>
      <c r="K9" s="36"/>
    </row>
    <row r="10" spans="1:11" s="2" customFormat="1" ht="30">
      <c r="A10" s="9"/>
      <c r="B10" s="10" t="s">
        <v>35</v>
      </c>
      <c r="C10" s="11" t="s">
        <v>31</v>
      </c>
      <c r="D10" s="1">
        <f>D9*1.6</f>
        <v>83.08800000000001</v>
      </c>
      <c r="E10" s="36"/>
      <c r="F10" s="36"/>
      <c r="G10" s="36"/>
      <c r="H10" s="36"/>
      <c r="I10" s="36"/>
      <c r="J10" s="36"/>
      <c r="K10" s="36"/>
    </row>
    <row r="11" spans="1:11" s="2" customFormat="1" ht="45">
      <c r="A11" s="9">
        <v>3</v>
      </c>
      <c r="B11" s="10" t="s">
        <v>33</v>
      </c>
      <c r="C11" s="11" t="s">
        <v>19</v>
      </c>
      <c r="D11" s="1">
        <f>160*0.6*0.4</f>
        <v>38.400000000000006</v>
      </c>
      <c r="E11" s="36"/>
      <c r="F11" s="36"/>
      <c r="G11" s="36"/>
      <c r="H11" s="36"/>
      <c r="I11" s="36"/>
      <c r="J11" s="36"/>
      <c r="K11" s="36"/>
    </row>
    <row r="12" spans="1:11" s="2" customFormat="1" ht="15">
      <c r="A12" s="9"/>
      <c r="B12" s="10" t="s">
        <v>30</v>
      </c>
      <c r="C12" s="11" t="s">
        <v>31</v>
      </c>
      <c r="D12" s="1">
        <f>D11*2.2</f>
        <v>84.48000000000002</v>
      </c>
      <c r="E12" s="36"/>
      <c r="F12" s="36"/>
      <c r="G12" s="36"/>
      <c r="H12" s="36"/>
      <c r="I12" s="36"/>
      <c r="J12" s="36"/>
      <c r="K12" s="36"/>
    </row>
    <row r="13" spans="1:11" s="2" customFormat="1" ht="30">
      <c r="A13" s="9">
        <v>4</v>
      </c>
      <c r="B13" s="10" t="s">
        <v>32</v>
      </c>
      <c r="C13" s="11" t="s">
        <v>19</v>
      </c>
      <c r="D13" s="1">
        <f>D11*20%</f>
        <v>7.6800000000000015</v>
      </c>
      <c r="E13" s="36"/>
      <c r="F13" s="36"/>
      <c r="G13" s="36"/>
      <c r="H13" s="36"/>
      <c r="I13" s="36"/>
      <c r="J13" s="36"/>
      <c r="K13" s="36"/>
    </row>
    <row r="14" spans="1:11" s="2" customFormat="1" ht="15">
      <c r="A14" s="9"/>
      <c r="B14" s="10" t="s">
        <v>30</v>
      </c>
      <c r="C14" s="11" t="s">
        <v>31</v>
      </c>
      <c r="D14" s="1">
        <f>D13*2.2</f>
        <v>16.896000000000004</v>
      </c>
      <c r="E14" s="36"/>
      <c r="F14" s="36"/>
      <c r="G14" s="36"/>
      <c r="H14" s="36"/>
      <c r="I14" s="36"/>
      <c r="J14" s="36"/>
      <c r="K14" s="36"/>
    </row>
    <row r="15" spans="1:11" s="2" customFormat="1" ht="30">
      <c r="A15" s="9">
        <v>5</v>
      </c>
      <c r="B15" s="10" t="s">
        <v>20</v>
      </c>
      <c r="C15" s="11" t="s">
        <v>21</v>
      </c>
      <c r="D15" s="1">
        <f>90*6.5</f>
        <v>585</v>
      </c>
      <c r="E15" s="36"/>
      <c r="F15" s="36"/>
      <c r="G15" s="36"/>
      <c r="H15" s="36"/>
      <c r="I15" s="36"/>
      <c r="J15" s="36"/>
      <c r="K15" s="36"/>
    </row>
    <row r="16" spans="1:11" s="2" customFormat="1" ht="30">
      <c r="A16" s="9">
        <v>6</v>
      </c>
      <c r="B16" s="10" t="s">
        <v>24</v>
      </c>
      <c r="C16" s="11" t="s">
        <v>19</v>
      </c>
      <c r="D16" s="1">
        <f>90*6.5*0.08</f>
        <v>46.800000000000004</v>
      </c>
      <c r="E16" s="36"/>
      <c r="F16" s="36"/>
      <c r="G16" s="36"/>
      <c r="H16" s="36"/>
      <c r="I16" s="36"/>
      <c r="J16" s="36"/>
      <c r="K16" s="36"/>
    </row>
    <row r="17" spans="1:11" s="2" customFormat="1" ht="30">
      <c r="A17" s="9"/>
      <c r="B17" s="10" t="s">
        <v>35</v>
      </c>
      <c r="C17" s="11" t="s">
        <v>31</v>
      </c>
      <c r="D17" s="1">
        <f>D16*1.6</f>
        <v>74.88000000000001</v>
      </c>
      <c r="E17" s="36"/>
      <c r="F17" s="36"/>
      <c r="G17" s="36"/>
      <c r="H17" s="36"/>
      <c r="I17" s="36"/>
      <c r="J17" s="36"/>
      <c r="K17" s="36"/>
    </row>
    <row r="18" spans="1:11" s="2" customFormat="1" ht="45">
      <c r="A18" s="9">
        <v>7</v>
      </c>
      <c r="B18" s="10" t="s">
        <v>15</v>
      </c>
      <c r="C18" s="11" t="s">
        <v>19</v>
      </c>
      <c r="D18" s="1">
        <f>90*6.5*0.06</f>
        <v>35.1</v>
      </c>
      <c r="E18" s="36"/>
      <c r="F18" s="36"/>
      <c r="G18" s="36"/>
      <c r="H18" s="36"/>
      <c r="I18" s="36"/>
      <c r="J18" s="36"/>
      <c r="K18" s="36"/>
    </row>
    <row r="19" spans="1:11" s="2" customFormat="1" ht="15">
      <c r="A19" s="9"/>
      <c r="B19" s="10" t="s">
        <v>38</v>
      </c>
      <c r="C19" s="11" t="s">
        <v>31</v>
      </c>
      <c r="D19" s="1">
        <f>D18*1.6</f>
        <v>56.160000000000004</v>
      </c>
      <c r="E19" s="36"/>
      <c r="F19" s="36"/>
      <c r="G19" s="36"/>
      <c r="H19" s="36"/>
      <c r="I19" s="36"/>
      <c r="J19" s="36"/>
      <c r="K19" s="36"/>
    </row>
    <row r="20" spans="1:11" s="2" customFormat="1" ht="15">
      <c r="A20" s="9">
        <v>8</v>
      </c>
      <c r="B20" s="10" t="s">
        <v>25</v>
      </c>
      <c r="C20" s="11" t="s">
        <v>22</v>
      </c>
      <c r="D20" s="1">
        <f>36*90*0.222</f>
        <v>719.28</v>
      </c>
      <c r="E20" s="36"/>
      <c r="F20" s="36"/>
      <c r="G20" s="36"/>
      <c r="H20" s="36"/>
      <c r="I20" s="36"/>
      <c r="J20" s="36"/>
      <c r="K20" s="36"/>
    </row>
    <row r="21" spans="1:11" s="2" customFormat="1" ht="15">
      <c r="A21" s="9"/>
      <c r="B21" s="10" t="s">
        <v>37</v>
      </c>
      <c r="C21" s="11" t="s">
        <v>31</v>
      </c>
      <c r="D21" s="1">
        <f>D20/1000</f>
        <v>0.7192799999999999</v>
      </c>
      <c r="E21" s="36"/>
      <c r="F21" s="36"/>
      <c r="G21" s="36"/>
      <c r="H21" s="36"/>
      <c r="I21" s="36"/>
      <c r="J21" s="36"/>
      <c r="K21" s="36"/>
    </row>
    <row r="22" spans="1:11" s="2" customFormat="1" ht="30">
      <c r="A22" s="9">
        <v>9</v>
      </c>
      <c r="B22" s="10" t="s">
        <v>27</v>
      </c>
      <c r="C22" s="11" t="s">
        <v>19</v>
      </c>
      <c r="D22" s="1">
        <f>0.15*4.5*90</f>
        <v>60.74999999999999</v>
      </c>
      <c r="E22" s="36"/>
      <c r="F22" s="36"/>
      <c r="G22" s="36"/>
      <c r="H22" s="36"/>
      <c r="I22" s="36"/>
      <c r="J22" s="36"/>
      <c r="K22" s="36"/>
    </row>
    <row r="23" spans="1:11" s="2" customFormat="1" ht="15">
      <c r="A23" s="9"/>
      <c r="B23" s="10" t="s">
        <v>36</v>
      </c>
      <c r="C23" s="11" t="s">
        <v>19</v>
      </c>
      <c r="D23" s="1">
        <f>D22</f>
        <v>60.74999999999999</v>
      </c>
      <c r="E23" s="36"/>
      <c r="F23" s="36"/>
      <c r="G23" s="36"/>
      <c r="H23" s="36"/>
      <c r="I23" s="36"/>
      <c r="J23" s="36"/>
      <c r="K23" s="36"/>
    </row>
    <row r="24" spans="1:11" s="5" customFormat="1" ht="31.5">
      <c r="A24" s="6">
        <v>10</v>
      </c>
      <c r="B24" s="12" t="s">
        <v>28</v>
      </c>
      <c r="C24" s="6" t="s">
        <v>13</v>
      </c>
      <c r="D24" s="7">
        <v>72</v>
      </c>
      <c r="E24" s="36"/>
      <c r="F24" s="36"/>
      <c r="G24" s="36"/>
      <c r="H24" s="36"/>
      <c r="I24" s="36"/>
      <c r="J24" s="36"/>
      <c r="K24" s="36"/>
    </row>
    <row r="25" spans="1:11" s="2" customFormat="1" ht="20.25" customHeight="1">
      <c r="A25" s="38"/>
      <c r="B25" s="39" t="s">
        <v>6</v>
      </c>
      <c r="C25" s="39"/>
      <c r="D25" s="40"/>
      <c r="E25" s="37"/>
      <c r="F25" s="37"/>
      <c r="G25" s="37"/>
      <c r="H25" s="37"/>
      <c r="I25" s="37"/>
      <c r="J25" s="37"/>
      <c r="K25" s="37"/>
    </row>
    <row r="26" spans="1:11" s="2" customFormat="1" ht="15.75">
      <c r="A26" s="38"/>
      <c r="B26" s="39" t="s">
        <v>9</v>
      </c>
      <c r="C26" s="41" t="s">
        <v>50</v>
      </c>
      <c r="D26" s="40"/>
      <c r="E26" s="37"/>
      <c r="F26" s="37"/>
      <c r="G26" s="37"/>
      <c r="H26" s="37"/>
      <c r="I26" s="37"/>
      <c r="J26" s="37"/>
      <c r="K26" s="37"/>
    </row>
    <row r="27" spans="1:11" s="2" customFormat="1" ht="15.75">
      <c r="A27" s="38"/>
      <c r="B27" s="39" t="s">
        <v>6</v>
      </c>
      <c r="C27" s="41"/>
      <c r="D27" s="40"/>
      <c r="E27" s="37"/>
      <c r="F27" s="37"/>
      <c r="G27" s="37"/>
      <c r="H27" s="37"/>
      <c r="I27" s="37"/>
      <c r="J27" s="37"/>
      <c r="K27" s="37"/>
    </row>
    <row r="28" spans="1:11" s="2" customFormat="1" ht="15.75">
      <c r="A28" s="38"/>
      <c r="B28" s="39" t="s">
        <v>10</v>
      </c>
      <c r="C28" s="41" t="s">
        <v>50</v>
      </c>
      <c r="D28" s="40"/>
      <c r="E28" s="37"/>
      <c r="F28" s="37"/>
      <c r="G28" s="37"/>
      <c r="H28" s="37"/>
      <c r="I28" s="37"/>
      <c r="J28" s="37"/>
      <c r="K28" s="37"/>
    </row>
    <row r="29" spans="1:11" s="2" customFormat="1" ht="20.25" customHeight="1">
      <c r="A29" s="38"/>
      <c r="B29" s="39" t="s">
        <v>6</v>
      </c>
      <c r="C29" s="41"/>
      <c r="D29" s="40"/>
      <c r="E29" s="37"/>
      <c r="F29" s="37"/>
      <c r="G29" s="37"/>
      <c r="H29" s="37"/>
      <c r="I29" s="37"/>
      <c r="J29" s="37"/>
      <c r="K29" s="37"/>
    </row>
    <row r="30" spans="1:11" s="2" customFormat="1" ht="15.75">
      <c r="A30" s="38"/>
      <c r="B30" s="39" t="s">
        <v>11</v>
      </c>
      <c r="C30" s="41">
        <v>0.03</v>
      </c>
      <c r="D30" s="40"/>
      <c r="E30" s="37"/>
      <c r="F30" s="37"/>
      <c r="G30" s="37"/>
      <c r="H30" s="37"/>
      <c r="I30" s="37"/>
      <c r="J30" s="37"/>
      <c r="K30" s="37"/>
    </row>
    <row r="31" spans="1:11" s="2" customFormat="1" ht="15.75">
      <c r="A31" s="38"/>
      <c r="B31" s="39" t="s">
        <v>6</v>
      </c>
      <c r="C31" s="41"/>
      <c r="D31" s="40"/>
      <c r="E31" s="37"/>
      <c r="F31" s="37"/>
      <c r="G31" s="37"/>
      <c r="H31" s="37"/>
      <c r="I31" s="37"/>
      <c r="J31" s="37"/>
      <c r="K31" s="37"/>
    </row>
    <row r="32" spans="1:11" s="2" customFormat="1" ht="15.75">
      <c r="A32" s="38"/>
      <c r="B32" s="39" t="s">
        <v>12</v>
      </c>
      <c r="C32" s="41">
        <v>0.18</v>
      </c>
      <c r="D32" s="40"/>
      <c r="E32" s="37"/>
      <c r="F32" s="37"/>
      <c r="G32" s="37"/>
      <c r="H32" s="37"/>
      <c r="I32" s="37"/>
      <c r="J32" s="37"/>
      <c r="K32" s="37"/>
    </row>
    <row r="33" spans="1:11" s="2" customFormat="1" ht="15.75">
      <c r="A33" s="38"/>
      <c r="B33" s="39" t="s">
        <v>6</v>
      </c>
      <c r="C33" s="41"/>
      <c r="D33" s="40"/>
      <c r="E33" s="37"/>
      <c r="F33" s="37"/>
      <c r="G33" s="37"/>
      <c r="H33" s="37"/>
      <c r="I33" s="37"/>
      <c r="J33" s="37"/>
      <c r="K33" s="37"/>
    </row>
    <row r="35" spans="1:16" s="30" customFormat="1" ht="60.75" customHeight="1">
      <c r="A35" s="55" t="s">
        <v>61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34"/>
      <c r="M35" s="34"/>
      <c r="N35" s="34"/>
      <c r="O35" s="34"/>
      <c r="P35" s="34"/>
    </row>
    <row r="36" spans="1:11" s="30" customFormat="1" ht="15">
      <c r="A36" s="32" t="s">
        <v>53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s="30" customFormat="1" ht="15">
      <c r="A37" s="33" t="s">
        <v>54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="30" customFormat="1" ht="15"/>
  </sheetData>
  <sheetProtection password="CA3D" sheet="1"/>
  <mergeCells count="13">
    <mergeCell ref="A35:K35"/>
    <mergeCell ref="A3:K3"/>
    <mergeCell ref="A4:K4"/>
    <mergeCell ref="A5:A6"/>
    <mergeCell ref="B5:B6"/>
    <mergeCell ref="C5:C6"/>
    <mergeCell ref="D1:K1"/>
    <mergeCell ref="A2:K2"/>
    <mergeCell ref="D5:D6"/>
    <mergeCell ref="E5:F5"/>
    <mergeCell ref="G5:H5"/>
    <mergeCell ref="I5:J5"/>
    <mergeCell ref="K5:K6"/>
  </mergeCells>
  <printOptions/>
  <pageMargins left="1.4960629921259843" right="0.7086614173228347" top="0.35433070866141736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ZURA</dc:creator>
  <cp:keywords/>
  <dc:description/>
  <cp:lastModifiedBy>Keti Inasaridze</cp:lastModifiedBy>
  <cp:lastPrinted>2016-02-12T17:49:01Z</cp:lastPrinted>
  <dcterms:created xsi:type="dcterms:W3CDTF">2015-04-13T10:11:27Z</dcterms:created>
  <dcterms:modified xsi:type="dcterms:W3CDTF">2016-02-16T07:13:52Z</dcterms:modified>
  <cp:category/>
  <cp:version/>
  <cp:contentType/>
  <cp:contentStatus/>
</cp:coreProperties>
</file>